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Abir\المهدية\"/>
    </mc:Choice>
  </mc:AlternateContent>
  <xr:revisionPtr revIDLastSave="0" documentId="12_ncr:500000_{9DE45219-5A3D-456F-AAE2-63AD95818F64}" xr6:coauthVersionLast="31" xr6:coauthVersionMax="31" xr10:uidLastSave="{00000000-0000-0000-0000-000000000000}"/>
  <bookViews>
    <workbookView xWindow="60" yWindow="-50" windowWidth="10170" windowHeight="8130" tabRatio="963" activeTab="4" xr2:uid="{00000000-000D-0000-FFFF-FFFF00000000}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الجباية المحلية" sheetId="40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نشاط البلدي 2016 " sheetId="38" r:id="rId15"/>
    <sheet name="النشاط البلدي 2017  " sheetId="39" r:id="rId16"/>
    <sheet name="الملك البلدي" sheetId="7" r:id="rId17"/>
    <sheet name="المرافق الخدماتية" sheetId="8" r:id="rId18"/>
    <sheet name="الأحياء" sheetId="13" r:id="rId19"/>
    <sheet name="المشاريع" sheetId="12" r:id="rId20"/>
    <sheet name="وسائل النقل" sheetId="15" r:id="rId21"/>
    <sheet name="قانون الإطار" sheetId="16" r:id="rId22"/>
    <sheet name="النفايات" sheetId="23" r:id="rId23"/>
  </sheets>
  <externalReferences>
    <externalReference r:id="rId24"/>
  </externalReferences>
  <definedNames>
    <definedName name="_xlnm.Print_Area" localSheetId="19">المشاريع!$A$1:$AI$24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25" i="37" l="1"/>
  <c r="E325" i="37" s="1"/>
  <c r="E302" i="37"/>
  <c r="D302" i="37"/>
  <c r="D305" i="37"/>
  <c r="E305" i="37" s="1"/>
  <c r="D308" i="37"/>
  <c r="E308" i="37" s="1"/>
  <c r="D298" i="37"/>
  <c r="E298" i="37" s="1"/>
  <c r="E296" i="37"/>
  <c r="D296" i="37"/>
  <c r="D289" i="37"/>
  <c r="E289" i="37" s="1"/>
  <c r="D265" i="37"/>
  <c r="E265" i="37" s="1"/>
  <c r="E3" i="40" l="1"/>
  <c r="E4" i="40"/>
  <c r="E5" i="40"/>
  <c r="E6" i="40"/>
  <c r="E7" i="40"/>
  <c r="E8" i="40"/>
  <c r="E9" i="40"/>
  <c r="E27" i="40" s="1"/>
  <c r="E10" i="40"/>
  <c r="E28" i="40" s="1"/>
  <c r="E11" i="40"/>
  <c r="E12" i="40"/>
  <c r="E13" i="40"/>
  <c r="E31" i="40" s="1"/>
  <c r="E2" i="40"/>
  <c r="E26" i="40" s="1"/>
  <c r="D31" i="40"/>
  <c r="C31" i="40"/>
  <c r="E30" i="40"/>
  <c r="D30" i="40"/>
  <c r="C30" i="40"/>
  <c r="E29" i="40"/>
  <c r="D29" i="40"/>
  <c r="C29" i="40"/>
  <c r="D28" i="40"/>
  <c r="C28" i="40"/>
  <c r="D27" i="40"/>
  <c r="D26" i="40"/>
  <c r="C26" i="40"/>
  <c r="C27" i="40" s="1"/>
  <c r="E559" i="36"/>
  <c r="E257" i="36"/>
  <c r="E114" i="36"/>
  <c r="E2" i="36"/>
  <c r="P30" i="12" l="1"/>
  <c r="O30" i="12"/>
  <c r="O31" i="12" s="1"/>
  <c r="N30" i="12"/>
  <c r="N31" i="12" s="1"/>
  <c r="M30" i="12"/>
  <c r="M31" i="12" s="1"/>
  <c r="O24" i="12"/>
  <c r="N24" i="12"/>
  <c r="M24" i="12"/>
  <c r="P31" i="12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C768" i="37"/>
  <c r="C767" i="37" s="1"/>
  <c r="D766" i="37"/>
  <c r="C765" i="37"/>
  <c r="D764" i="37"/>
  <c r="E764" i="37" s="1"/>
  <c r="D763" i="37"/>
  <c r="E763" i="37" s="1"/>
  <c r="D762" i="37"/>
  <c r="E762" i="37" s="1"/>
  <c r="C761" i="37"/>
  <c r="C760" i="37" s="1"/>
  <c r="D759" i="37"/>
  <c r="E759" i="37" s="1"/>
  <c r="D758" i="37"/>
  <c r="E758" i="37" s="1"/>
  <c r="D757" i="37"/>
  <c r="E757" i="37" s="1"/>
  <c r="C756" i="37"/>
  <c r="C755" i="37" s="1"/>
  <c r="D754" i="37"/>
  <c r="E754" i="37" s="1"/>
  <c r="D753" i="37"/>
  <c r="E753" i="37" s="1"/>
  <c r="E751" i="37" s="1"/>
  <c r="D752" i="37"/>
  <c r="E752" i="37" s="1"/>
  <c r="C751" i="37"/>
  <c r="C750" i="37" s="1"/>
  <c r="D749" i="37"/>
  <c r="E749" i="37" s="1"/>
  <c r="D748" i="37"/>
  <c r="E748" i="37" s="1"/>
  <c r="D747" i="37"/>
  <c r="C746" i="37"/>
  <c r="D745" i="37"/>
  <c r="D744" i="37" s="1"/>
  <c r="C744" i="37"/>
  <c r="C743" i="37" s="1"/>
  <c r="D742" i="37"/>
  <c r="E742" i="37" s="1"/>
  <c r="E741" i="37" s="1"/>
  <c r="C741" i="37"/>
  <c r="D740" i="37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C727" i="37"/>
  <c r="H724" i="37"/>
  <c r="D724" i="37"/>
  <c r="E724" i="37" s="1"/>
  <c r="H723" i="37"/>
  <c r="E723" i="37"/>
  <c r="D723" i="37"/>
  <c r="D722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E627" i="37"/>
  <c r="D627" i="37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E591" i="37"/>
  <c r="D591" i="37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C562" i="37"/>
  <c r="H562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H504" i="37"/>
  <c r="C504" i="37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E491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E476" i="37"/>
  <c r="D476" i="37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E415" i="37"/>
  <c r="D415" i="37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H325" i="37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H308" i="37"/>
  <c r="H307" i="37"/>
  <c r="D307" i="37"/>
  <c r="H306" i="37"/>
  <c r="D306" i="37"/>
  <c r="E306" i="37" s="1"/>
  <c r="H305" i="37"/>
  <c r="H304" i="37"/>
  <c r="D304" i="37"/>
  <c r="E304" i="37" s="1"/>
  <c r="H303" i="37"/>
  <c r="D303" i="37"/>
  <c r="E303" i="37" s="1"/>
  <c r="H302" i="37"/>
  <c r="H301" i="37"/>
  <c r="D301" i="37"/>
  <c r="E301" i="37" s="1"/>
  <c r="H300" i="37"/>
  <c r="D300" i="37"/>
  <c r="E300" i="37" s="1"/>
  <c r="H299" i="37"/>
  <c r="D299" i="37"/>
  <c r="E299" i="37" s="1"/>
  <c r="H298" i="37"/>
  <c r="H297" i="37"/>
  <c r="D297" i="37"/>
  <c r="E297" i="37" s="1"/>
  <c r="H296" i="37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H289" i="37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H265" i="37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E242" i="37"/>
  <c r="D242" i="37"/>
  <c r="D241" i="37"/>
  <c r="D240" i="37"/>
  <c r="E240" i="37" s="1"/>
  <c r="C239" i="37"/>
  <c r="C238" i="37" s="1"/>
  <c r="D237" i="37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D216" i="37"/>
  <c r="C216" i="37"/>
  <c r="D214" i="37"/>
  <c r="E214" i="37" s="1"/>
  <c r="E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C201" i="37"/>
  <c r="C200" i="37" s="1"/>
  <c r="D199" i="37"/>
  <c r="D198" i="37" s="1"/>
  <c r="D197" i="37" s="1"/>
  <c r="C198" i="37"/>
  <c r="C197" i="37" s="1"/>
  <c r="D196" i="37"/>
  <c r="E196" i="37" s="1"/>
  <c r="E195" i="37" s="1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/>
  <c r="D183" i="37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E159" i="37"/>
  <c r="D159" i="37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C146" i="37"/>
  <c r="H146" i="37" s="1"/>
  <c r="H145" i="37"/>
  <c r="D145" i="37"/>
  <c r="E145" i="37" s="1"/>
  <c r="H144" i="37"/>
  <c r="D144" i="37"/>
  <c r="H143" i="37"/>
  <c r="C143" i="37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C743" i="36" s="1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D735" i="36"/>
  <c r="E735" i="36" s="1"/>
  <c r="C734" i="36"/>
  <c r="C733" i="36" s="1"/>
  <c r="D732" i="36"/>
  <c r="C731" i="36"/>
  <c r="C730" i="36" s="1"/>
  <c r="D729" i="36"/>
  <c r="E729" i="36" s="1"/>
  <c r="D728" i="36"/>
  <c r="C727" i="36"/>
  <c r="H724" i="36"/>
  <c r="D724" i="36"/>
  <c r="D722" i="36" s="1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E514" i="36" s="1"/>
  <c r="D513" i="36"/>
  <c r="C513" i="36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E493" i="36"/>
  <c r="D493" i="36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E478" i="36" s="1"/>
  <c r="C477" i="36"/>
  <c r="H477" i="36" s="1"/>
  <c r="H476" i="36"/>
  <c r="D476" i="36"/>
  <c r="E476" i="36" s="1"/>
  <c r="H475" i="36"/>
  <c r="D475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D353" i="36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D337" i="36"/>
  <c r="E337" i="36" s="1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D307" i="36"/>
  <c r="E307" i="36" s="1"/>
  <c r="H306" i="36"/>
  <c r="D306" i="36"/>
  <c r="H305" i="36"/>
  <c r="H304" i="36"/>
  <c r="D304" i="36"/>
  <c r="E304" i="36" s="1"/>
  <c r="H303" i="36"/>
  <c r="D303" i="36"/>
  <c r="H302" i="36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E295" i="36"/>
  <c r="D295" i="36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E283" i="36"/>
  <c r="D283" i="36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D248" i="36"/>
  <c r="E248" i="36" s="1"/>
  <c r="D247" i="36"/>
  <c r="E247" i="36" s="1"/>
  <c r="E246" i="36"/>
  <c r="D246" i="36"/>
  <c r="D245" i="36"/>
  <c r="E245" i="36" s="1"/>
  <c r="C244" i="36"/>
  <c r="C243" i="36" s="1"/>
  <c r="E242" i="36"/>
  <c r="D242" i="36"/>
  <c r="D241" i="36"/>
  <c r="E241" i="36" s="1"/>
  <c r="D240" i="36"/>
  <c r="E240" i="36" s="1"/>
  <c r="C239" i="36"/>
  <c r="C238" i="36" s="1"/>
  <c r="E237" i="36"/>
  <c r="E236" i="36" s="1"/>
  <c r="E235" i="36" s="1"/>
  <c r="D237" i="36"/>
  <c r="D236" i="36"/>
  <c r="D235" i="36" s="1"/>
  <c r="C236" i="36"/>
  <c r="C235" i="36" s="1"/>
  <c r="D234" i="36"/>
  <c r="E234" i="36" s="1"/>
  <c r="E233" i="36" s="1"/>
  <c r="C233" i="36"/>
  <c r="D232" i="36"/>
  <c r="E232" i="36" s="1"/>
  <c r="D231" i="36"/>
  <c r="E231" i="36" s="1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C215" i="36" s="1"/>
  <c r="D214" i="36"/>
  <c r="C213" i="36"/>
  <c r="D212" i="36"/>
  <c r="E212" i="36" s="1"/>
  <c r="E211" i="36" s="1"/>
  <c r="C211" i="36"/>
  <c r="D210" i="36"/>
  <c r="E210" i="36" s="1"/>
  <c r="E209" i="36"/>
  <c r="D209" i="36"/>
  <c r="D208" i="36"/>
  <c r="C207" i="36"/>
  <c r="D206" i="36"/>
  <c r="E206" i="36" s="1"/>
  <c r="D205" i="36"/>
  <c r="C204" i="36"/>
  <c r="D202" i="36"/>
  <c r="C201" i="36"/>
  <c r="C200" i="36" s="1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C189" i="36"/>
  <c r="C188" i="36" s="1"/>
  <c r="D187" i="36"/>
  <c r="E187" i="36" s="1"/>
  <c r="D186" i="36"/>
  <c r="C185" i="36"/>
  <c r="C184" i="36" s="1"/>
  <c r="D183" i="36"/>
  <c r="C182" i="36"/>
  <c r="D181" i="36"/>
  <c r="C180" i="36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H171" i="36"/>
  <c r="C171" i="36"/>
  <c r="C170" i="36" s="1"/>
  <c r="H170" i="36" s="1"/>
  <c r="J170" i="36" s="1"/>
  <c r="H169" i="36"/>
  <c r="E169" i="36"/>
  <c r="D169" i="36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H157" i="36"/>
  <c r="C157" i="36"/>
  <c r="H156" i="36"/>
  <c r="D156" i="36"/>
  <c r="H155" i="36"/>
  <c r="D155" i="36"/>
  <c r="E155" i="36" s="1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E147" i="36"/>
  <c r="E146" i="36" s="1"/>
  <c r="D147" i="36"/>
  <c r="D146" i="36" s="1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D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E19" i="36"/>
  <c r="D19" i="36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C768" i="35"/>
  <c r="C767" i="35"/>
  <c r="D766" i="35"/>
  <c r="E766" i="35" s="1"/>
  <c r="E765" i="35" s="1"/>
  <c r="C765" i="35"/>
  <c r="D764" i="35"/>
  <c r="E764" i="35" s="1"/>
  <c r="D763" i="35"/>
  <c r="D762" i="35"/>
  <c r="E762" i="35" s="1"/>
  <c r="C761" i="35"/>
  <c r="C760" i="35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D687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E639" i="35"/>
  <c r="D639" i="35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C599" i="35"/>
  <c r="H599" i="35" s="1"/>
  <c r="H598" i="35"/>
  <c r="D598" i="35"/>
  <c r="E598" i="35" s="1"/>
  <c r="H597" i="35"/>
  <c r="D597" i="35"/>
  <c r="E597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H581" i="35"/>
  <c r="C581" i="35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E575" i="35"/>
  <c r="D575" i="35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E546" i="35"/>
  <c r="D546" i="35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E533" i="35"/>
  <c r="D533" i="35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E513" i="35" s="1"/>
  <c r="C513" i="35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E506" i="35"/>
  <c r="D506" i="35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H422" i="35"/>
  <c r="C422" i="35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E394" i="35"/>
  <c r="D394" i="35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D373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H325" i="35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D315" i="35" s="1"/>
  <c r="H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D307" i="35"/>
  <c r="E307" i="35" s="1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E301" i="35"/>
  <c r="D301" i="35"/>
  <c r="H300" i="35"/>
  <c r="D300" i="35"/>
  <c r="E300" i="35" s="1"/>
  <c r="H299" i="35"/>
  <c r="D299" i="35"/>
  <c r="E299" i="35" s="1"/>
  <c r="C298" i="35"/>
  <c r="H298" i="35" s="1"/>
  <c r="H297" i="35"/>
  <c r="D297" i="35"/>
  <c r="E297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E266" i="35"/>
  <c r="D266" i="35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 s="1"/>
  <c r="D234" i="35"/>
  <c r="E234" i="35" s="1"/>
  <c r="E233" i="35" s="1"/>
  <c r="C233" i="35"/>
  <c r="D232" i="35"/>
  <c r="E232" i="35" s="1"/>
  <c r="E229" i="35" s="1"/>
  <c r="E231" i="35"/>
  <c r="D231" i="35"/>
  <c r="D230" i="35"/>
  <c r="E230" i="35" s="1"/>
  <c r="D229" i="35"/>
  <c r="C229" i="35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C211" i="35"/>
  <c r="D210" i="35"/>
  <c r="E210" i="35" s="1"/>
  <c r="D209" i="35"/>
  <c r="E209" i="35" s="1"/>
  <c r="D208" i="35"/>
  <c r="E208" i="35" s="1"/>
  <c r="C207" i="35"/>
  <c r="D206" i="35"/>
  <c r="E206" i="35" s="1"/>
  <c r="E205" i="35"/>
  <c r="E204" i="35" s="1"/>
  <c r="D205" i="35"/>
  <c r="C204" i="35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C193" i="35"/>
  <c r="D192" i="35"/>
  <c r="E192" i="35" s="1"/>
  <c r="D191" i="35"/>
  <c r="E191" i="35" s="1"/>
  <c r="D190" i="35"/>
  <c r="E190" i="35" s="1"/>
  <c r="C189" i="35"/>
  <c r="D187" i="35"/>
  <c r="E187" i="35" s="1"/>
  <c r="E186" i="35"/>
  <c r="D186" i="35"/>
  <c r="C185" i="35"/>
  <c r="C184" i="35" s="1"/>
  <c r="D183" i="35"/>
  <c r="D182" i="35" s="1"/>
  <c r="C182" i="35"/>
  <c r="D181" i="35"/>
  <c r="C180" i="35"/>
  <c r="H176" i="35"/>
  <c r="E176" i="35"/>
  <c r="D176" i="35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H164" i="35"/>
  <c r="C164" i="35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D129" i="35" s="1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E72" i="35"/>
  <c r="D72" i="35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E63" i="35"/>
  <c r="D63" i="35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E31" i="35"/>
  <c r="D31" i="35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E24" i="35"/>
  <c r="D24" i="35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C765" i="34"/>
  <c r="D764" i="34"/>
  <c r="E764" i="34" s="1"/>
  <c r="E763" i="34"/>
  <c r="D763" i="34"/>
  <c r="D762" i="34"/>
  <c r="C761" i="34"/>
  <c r="C760" i="34"/>
  <c r="E759" i="34"/>
  <c r="D759" i="34"/>
  <c r="D758" i="34"/>
  <c r="E758" i="34" s="1"/>
  <c r="E757" i="34"/>
  <c r="D757" i="34"/>
  <c r="C756" i="34"/>
  <c r="C755" i="34" s="1"/>
  <c r="D754" i="34"/>
  <c r="E754" i="34" s="1"/>
  <c r="D753" i="34"/>
  <c r="E753" i="34" s="1"/>
  <c r="D752" i="34"/>
  <c r="E752" i="34" s="1"/>
  <c r="C751" i="34"/>
  <c r="C750" i="34" s="1"/>
  <c r="D749" i="34"/>
  <c r="E749" i="34" s="1"/>
  <c r="D748" i="34"/>
  <c r="E748" i="34" s="1"/>
  <c r="D747" i="34"/>
  <c r="E747" i="34" s="1"/>
  <c r="E746" i="34" s="1"/>
  <c r="D746" i="34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E738" i="34"/>
  <c r="D738" i="34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E693" i="34"/>
  <c r="D693" i="34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E567" i="34"/>
  <c r="D567" i="34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D544" i="34" s="1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E535" i="34"/>
  <c r="D535" i="34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E507" i="34"/>
  <c r="D507" i="34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E466" i="34"/>
  <c r="D466" i="34"/>
  <c r="H465" i="34"/>
  <c r="D465" i="34"/>
  <c r="H464" i="34"/>
  <c r="E464" i="34"/>
  <c r="D464" i="34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E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E368" i="34" s="1"/>
  <c r="C368" i="34"/>
  <c r="H368" i="34" s="1"/>
  <c r="H367" i="34"/>
  <c r="D367" i="34"/>
  <c r="E367" i="34" s="1"/>
  <c r="H366" i="34"/>
  <c r="E366" i="34"/>
  <c r="D366" i="34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H331" i="34"/>
  <c r="H330" i="34"/>
  <c r="D330" i="34"/>
  <c r="E330" i="34" s="1"/>
  <c r="H329" i="34"/>
  <c r="D329" i="34"/>
  <c r="E329" i="34" s="1"/>
  <c r="H328" i="34"/>
  <c r="H327" i="34"/>
  <c r="E327" i="34"/>
  <c r="D327" i="34"/>
  <c r="H326" i="34"/>
  <c r="D326" i="34"/>
  <c r="E326" i="34" s="1"/>
  <c r="H325" i="34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E320" i="34"/>
  <c r="D320" i="34"/>
  <c r="H319" i="34"/>
  <c r="D319" i="34"/>
  <c r="E319" i="34" s="1"/>
  <c r="H318" i="34"/>
  <c r="E318" i="34"/>
  <c r="D318" i="34"/>
  <c r="H317" i="34"/>
  <c r="D317" i="34"/>
  <c r="E317" i="34" s="1"/>
  <c r="H316" i="34"/>
  <c r="D316" i="34"/>
  <c r="H315" i="34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D304" i="34"/>
  <c r="E304" i="34" s="1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E296" i="34" s="1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E272" i="34"/>
  <c r="D272" i="34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H265" i="34"/>
  <c r="H264" i="34"/>
  <c r="D264" i="34"/>
  <c r="E264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E202" i="34"/>
  <c r="E201" i="34" s="1"/>
  <c r="E200" i="34" s="1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E186" i="34"/>
  <c r="D186" i="34"/>
  <c r="C185" i="34"/>
  <c r="C184" i="34" s="1"/>
  <c r="E183" i="34"/>
  <c r="E182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E159" i="34"/>
  <c r="D159" i="34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E69" i="34"/>
  <c r="D69" i="34"/>
  <c r="C68" i="34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E13" i="34"/>
  <c r="D13" i="34"/>
  <c r="H12" i="34"/>
  <c r="D12" i="34"/>
  <c r="E12" i="34" s="1"/>
  <c r="D11" i="34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183" i="37" l="1"/>
  <c r="E182" i="37" s="1"/>
  <c r="D182" i="37"/>
  <c r="E212" i="34"/>
  <c r="E211" i="34" s="1"/>
  <c r="H513" i="35"/>
  <c r="C509" i="35"/>
  <c r="H509" i="35" s="1"/>
  <c r="D195" i="34"/>
  <c r="E196" i="34"/>
  <c r="E195" i="34" s="1"/>
  <c r="E673" i="34"/>
  <c r="D671" i="34"/>
  <c r="E246" i="35"/>
  <c r="D244" i="35"/>
  <c r="D243" i="35" s="1"/>
  <c r="D126" i="37"/>
  <c r="E128" i="37"/>
  <c r="D298" i="35"/>
  <c r="E119" i="37"/>
  <c r="E117" i="37" s="1"/>
  <c r="D117" i="37"/>
  <c r="E212" i="35"/>
  <c r="E211" i="35" s="1"/>
  <c r="D211" i="35"/>
  <c r="E742" i="36"/>
  <c r="E741" i="36" s="1"/>
  <c r="D741" i="36"/>
  <c r="E134" i="37"/>
  <c r="D132" i="37"/>
  <c r="D739" i="37"/>
  <c r="E740" i="37"/>
  <c r="E739" i="37" s="1"/>
  <c r="C163" i="34"/>
  <c r="H163" i="34" s="1"/>
  <c r="J163" i="34" s="1"/>
  <c r="D185" i="34"/>
  <c r="D184" i="34" s="1"/>
  <c r="D373" i="34"/>
  <c r="D193" i="35"/>
  <c r="D213" i="35"/>
  <c r="D445" i="35"/>
  <c r="E768" i="35"/>
  <c r="E767" i="35" s="1"/>
  <c r="D233" i="36"/>
  <c r="C263" i="36"/>
  <c r="E132" i="37"/>
  <c r="E167" i="37"/>
  <c r="C170" i="37"/>
  <c r="H170" i="37" s="1"/>
  <c r="J170" i="37" s="1"/>
  <c r="D331" i="37"/>
  <c r="D665" i="37"/>
  <c r="C203" i="36"/>
  <c r="D179" i="37"/>
  <c r="E185" i="34"/>
  <c r="E184" i="34" s="1"/>
  <c r="D388" i="34"/>
  <c r="E513" i="34"/>
  <c r="E581" i="34"/>
  <c r="D653" i="34"/>
  <c r="C743" i="34"/>
  <c r="D756" i="34"/>
  <c r="D755" i="34" s="1"/>
  <c r="C163" i="35"/>
  <c r="H163" i="35" s="1"/>
  <c r="J163" i="35" s="1"/>
  <c r="C179" i="35"/>
  <c r="E185" i="35"/>
  <c r="E184" i="35" s="1"/>
  <c r="C228" i="35"/>
  <c r="D412" i="35"/>
  <c r="D491" i="35"/>
  <c r="C743" i="35"/>
  <c r="D157" i="36"/>
  <c r="E160" i="37"/>
  <c r="E674" i="35"/>
  <c r="D671" i="35"/>
  <c r="E736" i="36"/>
  <c r="D734" i="36"/>
  <c r="D733" i="36" s="1"/>
  <c r="D146" i="37"/>
  <c r="D167" i="34"/>
  <c r="E378" i="34"/>
  <c r="E389" i="34"/>
  <c r="E388" i="34" s="1"/>
  <c r="D412" i="34"/>
  <c r="D450" i="34"/>
  <c r="E486" i="34"/>
  <c r="E545" i="34"/>
  <c r="E544" i="34" s="1"/>
  <c r="E538" i="34" s="1"/>
  <c r="E569" i="34"/>
  <c r="E592" i="34"/>
  <c r="E654" i="34"/>
  <c r="E665" i="34"/>
  <c r="D718" i="34"/>
  <c r="D731" i="34"/>
  <c r="D730" i="34" s="1"/>
  <c r="E183" i="35"/>
  <c r="E182" i="35" s="1"/>
  <c r="E202" i="35"/>
  <c r="E201" i="35" s="1"/>
  <c r="E200" i="35" s="1"/>
  <c r="E316" i="35"/>
  <c r="E374" i="35"/>
  <c r="E417" i="35"/>
  <c r="E664" i="35"/>
  <c r="D661" i="35"/>
  <c r="E747" i="35"/>
  <c r="E746" i="35" s="1"/>
  <c r="D746" i="35"/>
  <c r="E732" i="36"/>
  <c r="E731" i="36" s="1"/>
  <c r="E730" i="36" s="1"/>
  <c r="D731" i="36"/>
  <c r="D730" i="36" s="1"/>
  <c r="D683" i="37"/>
  <c r="E684" i="37"/>
  <c r="E769" i="37"/>
  <c r="E768" i="37" s="1"/>
  <c r="E767" i="37" s="1"/>
  <c r="D768" i="37"/>
  <c r="D767" i="37" s="1"/>
  <c r="D204" i="34"/>
  <c r="C215" i="34"/>
  <c r="D244" i="34"/>
  <c r="D243" i="34" s="1"/>
  <c r="D250" i="34"/>
  <c r="D445" i="34"/>
  <c r="E451" i="34"/>
  <c r="E474" i="34"/>
  <c r="E595" i="34"/>
  <c r="E718" i="34"/>
  <c r="D727" i="34"/>
  <c r="D761" i="34"/>
  <c r="D760" i="34" s="1"/>
  <c r="C188" i="35"/>
  <c r="D344" i="35"/>
  <c r="D353" i="35"/>
  <c r="D399" i="35"/>
  <c r="D463" i="35"/>
  <c r="E477" i="35"/>
  <c r="E494" i="35"/>
  <c r="D497" i="35"/>
  <c r="D646" i="35"/>
  <c r="E701" i="35"/>
  <c r="D700" i="35"/>
  <c r="E475" i="36"/>
  <c r="E474" i="36" s="1"/>
  <c r="D474" i="36"/>
  <c r="H513" i="36"/>
  <c r="C509" i="36"/>
  <c r="H509" i="36" s="1"/>
  <c r="E728" i="36"/>
  <c r="E727" i="36" s="1"/>
  <c r="D727" i="36"/>
  <c r="D201" i="37"/>
  <c r="D200" i="37" s="1"/>
  <c r="E202" i="37"/>
  <c r="E201" i="37" s="1"/>
  <c r="E200" i="37" s="1"/>
  <c r="D236" i="37"/>
  <c r="D235" i="37" s="1"/>
  <c r="E237" i="37"/>
  <c r="E236" i="37" s="1"/>
  <c r="E235" i="37" s="1"/>
  <c r="H315" i="37"/>
  <c r="C314" i="37"/>
  <c r="H314" i="37" s="1"/>
  <c r="D97" i="34"/>
  <c r="E587" i="34"/>
  <c r="E628" i="34"/>
  <c r="C645" i="34"/>
  <c r="H645" i="34" s="1"/>
  <c r="J645" i="34" s="1"/>
  <c r="D765" i="34"/>
  <c r="D189" i="35"/>
  <c r="D250" i="35"/>
  <c r="E328" i="35"/>
  <c r="D595" i="35"/>
  <c r="D599" i="35"/>
  <c r="E600" i="35"/>
  <c r="E763" i="35"/>
  <c r="D761" i="35"/>
  <c r="D760" i="35" s="1"/>
  <c r="D180" i="36"/>
  <c r="E181" i="36"/>
  <c r="E180" i="36" s="1"/>
  <c r="E548" i="37"/>
  <c r="D547" i="37"/>
  <c r="D746" i="37"/>
  <c r="E747" i="37"/>
  <c r="E746" i="37" s="1"/>
  <c r="E756" i="37"/>
  <c r="E755" i="37" s="1"/>
  <c r="E761" i="37"/>
  <c r="E760" i="37" s="1"/>
  <c r="E766" i="37"/>
  <c r="E765" i="37" s="1"/>
  <c r="D765" i="37"/>
  <c r="D610" i="35"/>
  <c r="C153" i="36"/>
  <c r="H153" i="36" s="1"/>
  <c r="J153" i="36" s="1"/>
  <c r="E167" i="36"/>
  <c r="D211" i="36"/>
  <c r="D378" i="36"/>
  <c r="D382" i="36"/>
  <c r="D388" i="36"/>
  <c r="D477" i="36"/>
  <c r="C528" i="36"/>
  <c r="H528" i="36" s="1"/>
  <c r="D768" i="36"/>
  <c r="D767" i="36" s="1"/>
  <c r="D213" i="37"/>
  <c r="D229" i="37"/>
  <c r="D734" i="37"/>
  <c r="D733" i="37" s="1"/>
  <c r="E661" i="35"/>
  <c r="D189" i="36"/>
  <c r="E174" i="37"/>
  <c r="E260" i="37"/>
  <c r="E679" i="37"/>
  <c r="E595" i="35"/>
  <c r="D772" i="35"/>
  <c r="D771" i="35" s="1"/>
  <c r="E141" i="36"/>
  <c r="E140" i="36" s="1"/>
  <c r="D143" i="36"/>
  <c r="D149" i="36"/>
  <c r="D171" i="36"/>
  <c r="C179" i="36"/>
  <c r="C178" i="36" s="1"/>
  <c r="D229" i="36"/>
  <c r="D228" i="36" s="1"/>
  <c r="C228" i="36"/>
  <c r="D357" i="36"/>
  <c r="D250" i="37"/>
  <c r="D642" i="37"/>
  <c r="D727" i="37"/>
  <c r="E455" i="37"/>
  <c r="D412" i="37"/>
  <c r="D373" i="37"/>
  <c r="E136" i="37"/>
  <c r="D581" i="34"/>
  <c r="D409" i="34"/>
  <c r="E392" i="34"/>
  <c r="E382" i="34"/>
  <c r="E348" i="34"/>
  <c r="D136" i="34"/>
  <c r="C67" i="34"/>
  <c r="H67" i="34" s="1"/>
  <c r="J67" i="34" s="1"/>
  <c r="H68" i="34"/>
  <c r="J68" i="34" s="1"/>
  <c r="D445" i="36"/>
  <c r="E392" i="36"/>
  <c r="E360" i="36"/>
  <c r="E357" i="36" s="1"/>
  <c r="D344" i="36"/>
  <c r="H154" i="36"/>
  <c r="D154" i="36"/>
  <c r="E4" i="36"/>
  <c r="D547" i="35"/>
  <c r="E345" i="35"/>
  <c r="E344" i="35" s="1"/>
  <c r="C153" i="35"/>
  <c r="H153" i="35" s="1"/>
  <c r="J153" i="35" s="1"/>
  <c r="D136" i="35"/>
  <c r="C116" i="35"/>
  <c r="H116" i="35" s="1"/>
  <c r="J116" i="35" s="1"/>
  <c r="H117" i="35"/>
  <c r="D163" i="34"/>
  <c r="E250" i="34"/>
  <c r="E229" i="34"/>
  <c r="E174" i="34"/>
  <c r="D494" i="34"/>
  <c r="E495" i="34"/>
  <c r="E494" i="34" s="1"/>
  <c r="D395" i="35"/>
  <c r="E396" i="35"/>
  <c r="E395" i="35" s="1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203" i="34" s="1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E378" i="35" s="1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399" i="34" s="1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E326" i="37"/>
  <c r="E564" i="37"/>
  <c r="D562" i="37"/>
  <c r="C645" i="37"/>
  <c r="H645" i="37" s="1"/>
  <c r="J645" i="37" s="1"/>
  <c r="H646" i="37"/>
  <c r="D653" i="37"/>
  <c r="E654" i="37"/>
  <c r="E653" i="37" s="1"/>
  <c r="E38" i="34"/>
  <c r="C135" i="34"/>
  <c r="H135" i="34" s="1"/>
  <c r="J135" i="34" s="1"/>
  <c r="E171" i="34"/>
  <c r="D189" i="34"/>
  <c r="D223" i="34"/>
  <c r="D222" i="34" s="1"/>
  <c r="E316" i="34"/>
  <c r="D353" i="34"/>
  <c r="E354" i="34"/>
  <c r="E353" i="34" s="1"/>
  <c r="D429" i="34"/>
  <c r="E430" i="34"/>
  <c r="E429" i="34" s="1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D195" i="35"/>
  <c r="E196" i="35"/>
  <c r="E195" i="35" s="1"/>
  <c r="E228" i="35"/>
  <c r="E260" i="35"/>
  <c r="C263" i="35"/>
  <c r="H263" i="35" s="1"/>
  <c r="D388" i="35"/>
  <c r="E389" i="35"/>
  <c r="E388" i="35" s="1"/>
  <c r="D404" i="35"/>
  <c r="E405" i="35"/>
  <c r="E404" i="35" s="1"/>
  <c r="E555" i="35"/>
  <c r="E552" i="35" s="1"/>
  <c r="D552" i="35"/>
  <c r="E729" i="35"/>
  <c r="E727" i="35" s="1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53" i="34" s="1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60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E61" i="35" s="1"/>
  <c r="D61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38" i="35"/>
  <c r="E563" i="35"/>
  <c r="E562" i="35" s="1"/>
  <c r="D562" i="35"/>
  <c r="D628" i="35"/>
  <c r="D676" i="35"/>
  <c r="E677" i="35"/>
  <c r="E676" i="35" s="1"/>
  <c r="E723" i="35"/>
  <c r="E722" i="35" s="1"/>
  <c r="D722" i="35"/>
  <c r="C726" i="35"/>
  <c r="C725" i="35" s="1"/>
  <c r="H725" i="35" s="1"/>
  <c r="J725" i="35" s="1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E369" i="36"/>
  <c r="E368" i="36" s="1"/>
  <c r="D368" i="36"/>
  <c r="E459" i="34"/>
  <c r="D463" i="34"/>
  <c r="D468" i="34"/>
  <c r="D547" i="34"/>
  <c r="E751" i="34"/>
  <c r="E750" i="34" s="1"/>
  <c r="E756" i="34"/>
  <c r="E755" i="34" s="1"/>
  <c r="E207" i="35"/>
  <c r="E203" i="35" s="1"/>
  <c r="E392" i="35"/>
  <c r="E544" i="35"/>
  <c r="E646" i="35"/>
  <c r="E687" i="35"/>
  <c r="E98" i="36"/>
  <c r="E97" i="36" s="1"/>
  <c r="D97" i="36"/>
  <c r="D120" i="36"/>
  <c r="E121" i="36"/>
  <c r="E120" i="36" s="1"/>
  <c r="D126" i="36"/>
  <c r="E127" i="36"/>
  <c r="D174" i="36"/>
  <c r="D170" i="36" s="1"/>
  <c r="E175" i="36"/>
  <c r="E174" i="36" s="1"/>
  <c r="E183" i="36"/>
  <c r="E182" i="36" s="1"/>
  <c r="E179" i="36" s="1"/>
  <c r="D182" i="36"/>
  <c r="D193" i="36"/>
  <c r="E194" i="36"/>
  <c r="E193" i="36" s="1"/>
  <c r="E306" i="36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D743" i="36" s="1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31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15" i="36" s="1"/>
  <c r="D223" i="36"/>
  <c r="D222" i="36" s="1"/>
  <c r="D250" i="36"/>
  <c r="E327" i="36"/>
  <c r="C340" i="36"/>
  <c r="H340" i="36" s="1"/>
  <c r="E344" i="36"/>
  <c r="E364" i="36"/>
  <c r="E362" i="36" s="1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D348" i="35"/>
  <c r="D368" i="35"/>
  <c r="E373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53" i="35"/>
  <c r="E751" i="35" s="1"/>
  <c r="E750" i="35" s="1"/>
  <c r="D751" i="35"/>
  <c r="D750" i="35" s="1"/>
  <c r="D123" i="36"/>
  <c r="E124" i="36"/>
  <c r="E123" i="36" s="1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E646" i="36" s="1"/>
  <c r="D646" i="36"/>
  <c r="E673" i="36"/>
  <c r="E671" i="36" s="1"/>
  <c r="D671" i="36"/>
  <c r="E689" i="36"/>
  <c r="E687" i="36" s="1"/>
  <c r="D687" i="36"/>
  <c r="E445" i="36"/>
  <c r="E491" i="36"/>
  <c r="E497" i="36"/>
  <c r="E504" i="36"/>
  <c r="E694" i="36"/>
  <c r="E757" i="36"/>
  <c r="E756" i="36" s="1"/>
  <c r="E755" i="36" s="1"/>
  <c r="D756" i="36"/>
  <c r="D755" i="36" s="1"/>
  <c r="E766" i="36"/>
  <c r="E765" i="36" s="1"/>
  <c r="D765" i="36"/>
  <c r="E4" i="37"/>
  <c r="E98" i="37"/>
  <c r="E97" i="37" s="1"/>
  <c r="D97" i="37"/>
  <c r="C135" i="37"/>
  <c r="H135" i="37" s="1"/>
  <c r="J135" i="37" s="1"/>
  <c r="H136" i="37"/>
  <c r="D157" i="37"/>
  <c r="E158" i="37"/>
  <c r="E157" i="37" s="1"/>
  <c r="E153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700" i="36"/>
  <c r="E751" i="36"/>
  <c r="E750" i="36" s="1"/>
  <c r="E146" i="37"/>
  <c r="D233" i="37"/>
  <c r="D228" i="37" s="1"/>
  <c r="E234" i="37"/>
  <c r="E233" i="37" s="1"/>
  <c r="E295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D734" i="35"/>
  <c r="D733" i="35" s="1"/>
  <c r="D743" i="35"/>
  <c r="D129" i="36"/>
  <c r="E164" i="36"/>
  <c r="E163" i="36" s="1"/>
  <c r="D239" i="36"/>
  <c r="D238" i="36" s="1"/>
  <c r="D260" i="36"/>
  <c r="E348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E772" i="36" s="1"/>
  <c r="E771" i="36" s="1"/>
  <c r="D772" i="36"/>
  <c r="D771" i="36" s="1"/>
  <c r="C153" i="37"/>
  <c r="H154" i="37"/>
  <c r="D174" i="37"/>
  <c r="E204" i="37"/>
  <c r="E307" i="37"/>
  <c r="C726" i="36"/>
  <c r="H726" i="36" s="1"/>
  <c r="J726" i="36" s="1"/>
  <c r="D61" i="37"/>
  <c r="E126" i="37"/>
  <c r="C18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H484" i="37" s="1"/>
  <c r="E513" i="37"/>
  <c r="H544" i="37"/>
  <c r="C561" i="37"/>
  <c r="D569" i="37"/>
  <c r="E595" i="37"/>
  <c r="D700" i="37"/>
  <c r="D741" i="37"/>
  <c r="E750" i="37"/>
  <c r="D751" i="36"/>
  <c r="D750" i="36" s="1"/>
  <c r="D761" i="36"/>
  <c r="D760" i="36" s="1"/>
  <c r="D11" i="37"/>
  <c r="E149" i="37"/>
  <c r="D167" i="37"/>
  <c r="C203" i="37"/>
  <c r="C215" i="37"/>
  <c r="D215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D772" i="37"/>
  <c r="D771" i="37" s="1"/>
  <c r="E68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65" i="37"/>
  <c r="E164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315" i="37"/>
  <c r="E348" i="37"/>
  <c r="E399" i="37"/>
  <c r="D422" i="37"/>
  <c r="E460" i="37"/>
  <c r="E459" i="37" s="1"/>
  <c r="D459" i="37"/>
  <c r="D463" i="37"/>
  <c r="E468" i="37"/>
  <c r="E485" i="37"/>
  <c r="D494" i="37"/>
  <c r="E496" i="37"/>
  <c r="E494" i="37" s="1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E556" i="37"/>
  <c r="C509" i="37"/>
  <c r="H509" i="37" s="1"/>
  <c r="E569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6" i="36"/>
  <c r="E229" i="36"/>
  <c r="E228" i="36" s="1"/>
  <c r="E11" i="36"/>
  <c r="E61" i="36"/>
  <c r="E68" i="36"/>
  <c r="E157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90" i="36"/>
  <c r="E189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303" i="36"/>
  <c r="E315" i="36"/>
  <c r="E468" i="36"/>
  <c r="E477" i="36"/>
  <c r="E378" i="36"/>
  <c r="E382" i="36"/>
  <c r="E388" i="36"/>
  <c r="E409" i="36"/>
  <c r="D4" i="36"/>
  <c r="C67" i="36"/>
  <c r="H67" i="36" s="1"/>
  <c r="J67" i="36" s="1"/>
  <c r="D136" i="36"/>
  <c r="C163" i="36"/>
  <c r="H163" i="36" s="1"/>
  <c r="J163" i="36" s="1"/>
  <c r="D167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76" i="36"/>
  <c r="D416" i="36"/>
  <c r="E592" i="36"/>
  <c r="E628" i="36"/>
  <c r="D429" i="36"/>
  <c r="D463" i="36"/>
  <c r="D468" i="36"/>
  <c r="D494" i="36"/>
  <c r="D504" i="36"/>
  <c r="D509" i="36"/>
  <c r="D529" i="36"/>
  <c r="E718" i="36"/>
  <c r="E734" i="36"/>
  <c r="E733" i="36" s="1"/>
  <c r="E638" i="36"/>
  <c r="D556" i="36"/>
  <c r="D592" i="36"/>
  <c r="C717" i="36"/>
  <c r="D739" i="36"/>
  <c r="E745" i="36"/>
  <c r="E744" i="36" s="1"/>
  <c r="D777" i="36"/>
  <c r="C551" i="36"/>
  <c r="E762" i="36"/>
  <c r="E761" i="36" s="1"/>
  <c r="E760" i="36" s="1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38" i="35"/>
  <c r="E68" i="35"/>
  <c r="E14" i="35"/>
  <c r="E11" i="35" s="1"/>
  <c r="D38" i="35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98" i="35"/>
  <c r="E263" i="35" s="1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C314" i="35"/>
  <c r="H314" i="35" s="1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63" i="35"/>
  <c r="D328" i="35"/>
  <c r="D314" i="35" s="1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77" i="35"/>
  <c r="E592" i="35"/>
  <c r="E599" i="35"/>
  <c r="E603" i="35"/>
  <c r="H726" i="35"/>
  <c r="J726" i="35" s="1"/>
  <c r="E761" i="35"/>
  <c r="E760" i="35" s="1"/>
  <c r="E557" i="35"/>
  <c r="E556" i="35" s="1"/>
  <c r="D556" i="35"/>
  <c r="E756" i="35"/>
  <c r="E755" i="35" s="1"/>
  <c r="D494" i="35"/>
  <c r="D484" i="35" s="1"/>
  <c r="D504" i="35"/>
  <c r="D529" i="35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36" i="34"/>
  <c r="E207" i="34"/>
  <c r="E263" i="34"/>
  <c r="E314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37" i="34"/>
  <c r="E236" i="34" s="1"/>
  <c r="E235" i="34" s="1"/>
  <c r="E242" i="34"/>
  <c r="E239" i="34" s="1"/>
  <c r="E238" i="34" s="1"/>
  <c r="E247" i="34"/>
  <c r="E244" i="34" s="1"/>
  <c r="E243" i="34" s="1"/>
  <c r="C314" i="34"/>
  <c r="H314" i="34" s="1"/>
  <c r="H344" i="34"/>
  <c r="C340" i="34"/>
  <c r="D368" i="34"/>
  <c r="E373" i="34"/>
  <c r="E409" i="34"/>
  <c r="E412" i="34"/>
  <c r="E422" i="34"/>
  <c r="E445" i="34"/>
  <c r="C3" i="34"/>
  <c r="D38" i="34"/>
  <c r="D68" i="34"/>
  <c r="E450" i="34"/>
  <c r="E531" i="34"/>
  <c r="E528" i="34" s="1"/>
  <c r="D117" i="34"/>
  <c r="D123" i="34"/>
  <c r="D129" i="34"/>
  <c r="D143" i="34"/>
  <c r="D149" i="34"/>
  <c r="D154" i="34"/>
  <c r="D160" i="34"/>
  <c r="D171" i="34"/>
  <c r="E181" i="34"/>
  <c r="E180" i="34" s="1"/>
  <c r="E179" i="34" s="1"/>
  <c r="E194" i="34"/>
  <c r="E193" i="34" s="1"/>
  <c r="D260" i="34"/>
  <c r="D296" i="34"/>
  <c r="E345" i="34"/>
  <c r="E344" i="34" s="1"/>
  <c r="D344" i="34"/>
  <c r="D348" i="34"/>
  <c r="D378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C509" i="34"/>
  <c r="H509" i="34" s="1"/>
  <c r="C528" i="34"/>
  <c r="H528" i="34" s="1"/>
  <c r="D531" i="34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H129" i="33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C177" i="36" l="1"/>
  <c r="H177" i="36" s="1"/>
  <c r="J177" i="36" s="1"/>
  <c r="H178" i="36"/>
  <c r="J178" i="36" s="1"/>
  <c r="E170" i="34"/>
  <c r="D528" i="34"/>
  <c r="E188" i="34"/>
  <c r="D528" i="35"/>
  <c r="D528" i="36"/>
  <c r="E188" i="36"/>
  <c r="D726" i="37"/>
  <c r="D725" i="37" s="1"/>
  <c r="E163" i="37"/>
  <c r="C178" i="34"/>
  <c r="E116" i="34"/>
  <c r="C203" i="33"/>
  <c r="D551" i="36"/>
  <c r="D550" i="36" s="1"/>
  <c r="E551" i="34"/>
  <c r="E550" i="34" s="1"/>
  <c r="E484" i="34"/>
  <c r="E203" i="34"/>
  <c r="D551" i="35"/>
  <c r="D550" i="35" s="1"/>
  <c r="E170" i="36"/>
  <c r="D484" i="37"/>
  <c r="D484" i="34"/>
  <c r="E551" i="36"/>
  <c r="E550" i="36" s="1"/>
  <c r="D188" i="35"/>
  <c r="D153" i="34"/>
  <c r="E135" i="34"/>
  <c r="E645" i="35"/>
  <c r="D444" i="36"/>
  <c r="D135" i="36"/>
  <c r="D528" i="37"/>
  <c r="D263" i="37"/>
  <c r="C178" i="37"/>
  <c r="E228" i="37"/>
  <c r="E215" i="35"/>
  <c r="E228" i="34"/>
  <c r="D135" i="34"/>
  <c r="D726" i="35"/>
  <c r="D725" i="35" s="1"/>
  <c r="C115" i="36"/>
  <c r="E135" i="36"/>
  <c r="D203" i="36"/>
  <c r="D178" i="36" s="1"/>
  <c r="D177" i="36" s="1"/>
  <c r="E188" i="35"/>
  <c r="E178" i="35" s="1"/>
  <c r="E177" i="35" s="1"/>
  <c r="D170" i="34"/>
  <c r="D67" i="34"/>
  <c r="D135" i="35"/>
  <c r="E743" i="36"/>
  <c r="E726" i="36" s="1"/>
  <c r="E725" i="36" s="1"/>
  <c r="E67" i="36"/>
  <c r="D645" i="37"/>
  <c r="E528" i="37"/>
  <c r="E67" i="37"/>
  <c r="E259" i="34"/>
  <c r="E67" i="34"/>
  <c r="C560" i="36"/>
  <c r="E484" i="36"/>
  <c r="C339" i="36"/>
  <c r="H339" i="36" s="1"/>
  <c r="J339" i="36" s="1"/>
  <c r="D67" i="36"/>
  <c r="D444" i="35"/>
  <c r="D116" i="35"/>
  <c r="E67" i="35"/>
  <c r="D3" i="35"/>
  <c r="D2" i="35" s="1"/>
  <c r="H178" i="34"/>
  <c r="J178" i="34" s="1"/>
  <c r="C177" i="34"/>
  <c r="H177" i="34" s="1"/>
  <c r="J177" i="34" s="1"/>
  <c r="E340" i="37"/>
  <c r="E3" i="34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D340" i="36"/>
  <c r="D339" i="36" s="1"/>
  <c r="C152" i="36"/>
  <c r="H152" i="36" s="1"/>
  <c r="J152" i="36" s="1"/>
  <c r="D3" i="36"/>
  <c r="E215" i="36"/>
  <c r="D561" i="37"/>
  <c r="D560" i="37" s="1"/>
  <c r="D559" i="37" s="1"/>
  <c r="E263" i="37"/>
  <c r="E215" i="37"/>
  <c r="D178" i="37"/>
  <c r="D177" i="37" s="1"/>
  <c r="D67" i="37"/>
  <c r="E314" i="37"/>
  <c r="E135" i="37"/>
  <c r="D645" i="36"/>
  <c r="E203" i="36"/>
  <c r="E178" i="36" s="1"/>
  <c r="E177" i="36" s="1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D340" i="37"/>
  <c r="D170" i="37"/>
  <c r="E116" i="37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551" i="37"/>
  <c r="D550" i="37" s="1"/>
  <c r="D135" i="37"/>
  <c r="H116" i="37"/>
  <c r="J116" i="37" s="1"/>
  <c r="C115" i="37"/>
  <c r="E152" i="37"/>
  <c r="D3" i="37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16" i="36"/>
  <c r="E115" i="36" s="1"/>
  <c r="D561" i="36"/>
  <c r="D560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120" i="33"/>
  <c r="D146" i="33"/>
  <c r="E174" i="33"/>
  <c r="D180" i="33"/>
  <c r="D179" i="33" s="1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E260" i="33" s="1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306" i="33"/>
  <c r="D328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C178" i="33" s="1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130" i="33"/>
  <c r="E129" i="33" s="1"/>
  <c r="D129" i="33"/>
  <c r="E165" i="33"/>
  <c r="E164" i="33" s="1"/>
  <c r="D164" i="33"/>
  <c r="E171" i="33"/>
  <c r="E194" i="33"/>
  <c r="E193" i="33" s="1"/>
  <c r="D193" i="33"/>
  <c r="E208" i="33"/>
  <c r="E207" i="33" s="1"/>
  <c r="D207" i="33"/>
  <c r="E214" i="33"/>
  <c r="E213" i="33" s="1"/>
  <c r="D213" i="33"/>
  <c r="E267" i="33"/>
  <c r="D201" i="33"/>
  <c r="D200" i="33" s="1"/>
  <c r="E202" i="33"/>
  <c r="E201" i="33" s="1"/>
  <c r="E200" i="33" s="1"/>
  <c r="E179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E303" i="33"/>
  <c r="E344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60" i="12"/>
  <c r="S360" i="12"/>
  <c r="M360" i="12"/>
  <c r="BA359" i="12"/>
  <c r="S359" i="12"/>
  <c r="M359" i="12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BA30" i="12"/>
  <c r="S30" i="12"/>
  <c r="BA29" i="12"/>
  <c r="BA28" i="12"/>
  <c r="S28" i="12"/>
  <c r="BA27" i="12"/>
  <c r="BA26" i="12"/>
  <c r="S26" i="12"/>
  <c r="BA25" i="12"/>
  <c r="S25" i="12"/>
  <c r="M25" i="12"/>
  <c r="BA24" i="12"/>
  <c r="S24" i="12"/>
  <c r="BA23" i="12"/>
  <c r="BA22" i="12"/>
  <c r="BA21" i="12"/>
  <c r="S21" i="12"/>
  <c r="BA20" i="12"/>
  <c r="S20" i="12"/>
  <c r="M20" i="12"/>
  <c r="BA19" i="12"/>
  <c r="S19" i="12"/>
  <c r="BA18" i="12"/>
  <c r="BA17" i="12"/>
  <c r="S17" i="12"/>
  <c r="BA16" i="12"/>
  <c r="BA15" i="12"/>
  <c r="BA14" i="12"/>
  <c r="BA13" i="12"/>
  <c r="S13" i="12"/>
  <c r="BA12" i="12"/>
  <c r="BA10" i="12"/>
  <c r="BA9" i="12"/>
  <c r="BA8" i="12"/>
  <c r="BA7" i="12"/>
  <c r="BA6" i="12"/>
  <c r="BA5" i="12"/>
  <c r="A5" i="12"/>
  <c r="A6" i="12" s="1"/>
  <c r="A7" i="12" s="1"/>
  <c r="A8" i="12" s="1"/>
  <c r="A9" i="12" s="1"/>
  <c r="A10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BA3" i="12"/>
  <c r="BA2" i="12"/>
  <c r="BA1" i="12"/>
  <c r="E170" i="33" l="1"/>
  <c r="E152" i="35"/>
  <c r="D115" i="37"/>
  <c r="E560" i="37"/>
  <c r="D152" i="37"/>
  <c r="E178" i="37"/>
  <c r="E177" i="37" s="1"/>
  <c r="E67" i="33"/>
  <c r="D114" i="34"/>
  <c r="D152" i="34"/>
  <c r="D339" i="37"/>
  <c r="D258" i="37" s="1"/>
  <c r="D257" i="37" s="1"/>
  <c r="E339" i="37"/>
  <c r="D114" i="37"/>
  <c r="E115" i="37"/>
  <c r="E2" i="37"/>
  <c r="D2" i="37"/>
  <c r="D484" i="33"/>
  <c r="D483" i="33" s="1"/>
  <c r="D153" i="33"/>
  <c r="D67" i="33"/>
  <c r="D3" i="33"/>
  <c r="D259" i="34"/>
  <c r="E339" i="34"/>
  <c r="E258" i="34" s="1"/>
  <c r="E257" i="34" s="1"/>
  <c r="D339" i="34"/>
  <c r="E2" i="34"/>
  <c r="E339" i="36"/>
  <c r="E258" i="36" s="1"/>
  <c r="C114" i="36"/>
  <c r="H114" i="36" s="1"/>
  <c r="J114" i="36" s="1"/>
  <c r="E339" i="35"/>
  <c r="E258" i="35" s="1"/>
  <c r="E257" i="35" s="1"/>
  <c r="C114" i="35"/>
  <c r="H114" i="35" s="1"/>
  <c r="J114" i="35" s="1"/>
  <c r="D560" i="34"/>
  <c r="D559" i="34" s="1"/>
  <c r="E528" i="33"/>
  <c r="D258" i="35"/>
  <c r="D257" i="35" s="1"/>
  <c r="E114" i="37"/>
  <c r="E259" i="37"/>
  <c r="D444" i="33"/>
  <c r="D259" i="36"/>
  <c r="D258" i="36" s="1"/>
  <c r="E560" i="34"/>
  <c r="E559" i="34" s="1"/>
  <c r="D152" i="35"/>
  <c r="D114" i="35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E483" i="33" s="1"/>
  <c r="D135" i="33"/>
  <c r="E444" i="33"/>
  <c r="E263" i="33"/>
  <c r="E561" i="33"/>
  <c r="E560" i="33" s="1"/>
  <c r="E750" i="33"/>
  <c r="E726" i="33" s="1"/>
  <c r="E725" i="33" s="1"/>
  <c r="D188" i="33"/>
  <c r="D116" i="33"/>
  <c r="E314" i="33"/>
  <c r="E717" i="33"/>
  <c r="E716" i="33" s="1"/>
  <c r="D645" i="33"/>
  <c r="D561" i="33"/>
  <c r="D340" i="33"/>
  <c r="E188" i="33"/>
  <c r="E116" i="33"/>
  <c r="E115" i="33" s="1"/>
  <c r="E152" i="33" l="1"/>
  <c r="E258" i="37"/>
  <c r="E257" i="37" s="1"/>
  <c r="D339" i="33"/>
  <c r="D258" i="33" s="1"/>
  <c r="D257" i="33" s="1"/>
  <c r="D258" i="34"/>
  <c r="D257" i="34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6" i="4" l="1"/>
  <c r="F63" i="16" l="1"/>
  <c r="F62" i="16"/>
  <c r="F61" i="16"/>
  <c r="F60" i="16"/>
  <c r="H59" i="16"/>
  <c r="G59" i="16"/>
  <c r="F59" i="16"/>
  <c r="I59" i="16" l="1"/>
  <c r="F22" i="16"/>
  <c r="S362" i="12" l="1"/>
  <c r="S361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48" i="16" l="1"/>
  <c r="I36" i="16"/>
  <c r="I2" i="16"/>
  <c r="I46" i="16"/>
  <c r="I72" i="16"/>
  <c r="I50" i="16"/>
  <c r="I39" i="16"/>
  <c r="I33" i="16"/>
  <c r="I23" i="16"/>
  <c r="I9" i="16"/>
  <c r="M361" i="12"/>
  <c r="M362" i="12"/>
</calcChain>
</file>

<file path=xl/sharedStrings.xml><?xml version="1.0" encoding="utf-8"?>
<sst xmlns="http://schemas.openxmlformats.org/spreadsheetml/2006/main" count="4993" uniqueCount="1112">
  <si>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</si>
  <si>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</si>
  <si>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</si>
  <si>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</si>
  <si>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</si>
  <si>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</si>
  <si>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</si>
  <si>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</si>
  <si>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</si>
  <si>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</si>
  <si>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</si>
  <si>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</si>
  <si>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</si>
  <si>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</si>
  <si>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</si>
  <si>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</si>
  <si>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</si>
  <si>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</si>
  <si>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</si>
  <si>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</si>
  <si>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</si>
  <si>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</si>
  <si>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</si>
  <si>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</si>
  <si>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</si>
  <si>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</si>
  <si>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</si>
  <si>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</si>
  <si>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</si>
  <si>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</si>
  <si>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</si>
  <si>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</si>
  <si>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</si>
  <si>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</si>
  <si>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</si>
  <si>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</si>
  <si>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</si>
  <si>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</si>
  <si>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</si>
  <si>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</si>
  <si>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</si>
  <si>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</si>
  <si>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</si>
  <si>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</si>
  <si>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</si>
  <si>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</si>
  <si>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</si>
  <si>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</si>
  <si>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</si>
  <si>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</si>
  <si>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</si>
  <si>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</si>
  <si>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</si>
  <si>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</si>
  <si>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</si>
  <si>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</si>
  <si>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</si>
  <si>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</si>
  <si>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</si>
  <si>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</si>
  <si>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</si>
  <si>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</si>
  <si>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</si>
  <si>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</si>
  <si>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</si>
  <si>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</si>
  <si>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</si>
  <si>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</si>
  <si>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</si>
  <si>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</si>
  <si>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</si>
  <si>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</si>
  <si>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</si>
  <si>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</si>
  <si>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</si>
  <si>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</si>
  <si>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</si>
  <si>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</si>
  <si>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</si>
  <si>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</si>
  <si>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</si>
  <si>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</si>
  <si>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</si>
  <si>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</si>
  <si>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</si>
  <si>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</si>
  <si>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</si>
  <si>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</si>
  <si>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</si>
  <si>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</si>
  <si>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</si>
  <si>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</si>
  <si>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</si>
  <si>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</si>
  <si>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</si>
  <si>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</si>
  <si>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</si>
  <si>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</si>
  <si>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</si>
  <si>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</si>
  <si>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</si>
  <si>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</si>
  <si>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</si>
  <si>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</si>
  <si>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</si>
  <si>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</si>
  <si>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</si>
  <si>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</si>
  <si>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</si>
  <si>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</si>
  <si>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</si>
  <si>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</si>
  <si>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</si>
  <si>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</si>
  <si>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</si>
  <si>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</si>
  <si>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</si>
  <si>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</si>
  <si>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</si>
  <si>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</si>
  <si>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</si>
  <si>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</si>
  <si>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</si>
  <si>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</si>
  <si>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</si>
  <si>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</si>
  <si>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</si>
  <si>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</si>
  <si>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</si>
  <si>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</si>
  <si>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</si>
  <si>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</si>
  <si>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</si>
  <si>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</si>
  <si>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</si>
  <si>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</si>
  <si>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</si>
  <si>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</si>
  <si>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</si>
  <si>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</si>
  <si>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</si>
  <si>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</si>
  <si>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</si>
  <si>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</si>
  <si>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</si>
  <si>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</si>
  <si>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</si>
  <si>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</si>
  <si>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</si>
  <si>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</si>
  <si>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</si>
  <si>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</si>
  <si>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</si>
  <si>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</si>
  <si>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</si>
  <si>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</si>
  <si>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</si>
  <si>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</si>
  <si>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</si>
  <si>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</si>
  <si>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</si>
  <si>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</si>
  <si>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</si>
  <si>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</si>
  <si>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</si>
  <si>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</si>
  <si>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</si>
  <si>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</si>
  <si>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</si>
  <si>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</si>
  <si>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</si>
  <si>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</si>
  <si>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</si>
  <si>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</si>
  <si>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</si>
  <si>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</si>
  <si>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</si>
  <si>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</si>
  <si>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</si>
  <si>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</si>
  <si>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</si>
  <si>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</si>
  <si>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</si>
  <si>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</si>
  <si>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</si>
  <si>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</si>
  <si>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</si>
  <si>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</si>
  <si>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</si>
  <si>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</si>
  <si>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</si>
  <si>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</si>
  <si>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</si>
  <si>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</si>
  <si>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</si>
  <si>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</si>
  <si>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</si>
  <si>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</si>
  <si>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</si>
  <si>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</si>
  <si>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</si>
  <si>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</si>
  <si>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</si>
  <si>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</si>
  <si>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</si>
  <si>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</si>
  <si>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</si>
  <si>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</si>
  <si>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</si>
  <si>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</si>
  <si>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</si>
  <si>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</si>
  <si>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</si>
  <si>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</si>
  <si>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</si>
  <si>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</si>
  <si>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</si>
  <si>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</si>
  <si>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</si>
  <si>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</si>
  <si>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</si>
  <si>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</si>
  <si>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</si>
  <si>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</si>
  <si>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</si>
  <si>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</si>
  <si>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</si>
  <si>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</si>
  <si>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</si>
  <si>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</si>
  <si>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</si>
  <si>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</si>
  <si>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</si>
  <si>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</si>
  <si>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</si>
  <si>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</si>
  <si>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</si>
  <si>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</si>
  <si>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</si>
  <si>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</si>
  <si>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</si>
  <si>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</si>
  <si>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</si>
  <si>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</si>
  <si>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</si>
  <si>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</si>
  <si>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</si>
  <si>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</si>
  <si>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</si>
  <si>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</si>
  <si>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</si>
  <si>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</si>
  <si>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</si>
  <si>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</si>
  <si>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</si>
  <si>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</si>
  <si>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</si>
  <si>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</si>
  <si>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</si>
  <si>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</si>
  <si>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</si>
  <si>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</si>
  <si>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</si>
  <si>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</si>
  <si>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</si>
  <si>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</si>
  <si>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</si>
  <si>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</si>
  <si>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</si>
  <si>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</si>
  <si>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</si>
  <si>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</si>
  <si>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</si>
  <si>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</si>
  <si>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</si>
  <si>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</si>
  <si>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</si>
  <si>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</si>
  <si>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</si>
  <si>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</si>
  <si>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</si>
  <si>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</si>
  <si>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</si>
  <si>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</si>
  <si>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</si>
  <si>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</si>
  <si>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</si>
  <si>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</si>
  <si>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</si>
  <si>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</si>
  <si>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</si>
  <si>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</si>
  <si>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</si>
  <si>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</si>
  <si>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</si>
  <si>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</si>
  <si>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</si>
  <si>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</si>
  <si>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</si>
  <si>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</si>
  <si>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</si>
  <si>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</si>
  <si>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</si>
  <si>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</si>
  <si>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</si>
  <si>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</si>
  <si>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</si>
  <si>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</si>
  <si>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</si>
  <si>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</si>
  <si>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</si>
  <si>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</si>
  <si>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</si>
  <si>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</si>
  <si>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</si>
  <si>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</si>
  <si>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</si>
  <si>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</si>
  <si>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</si>
  <si>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</si>
  <si>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</si>
  <si>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</si>
  <si>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</si>
  <si>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</si>
  <si>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</si>
  <si>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</si>
  <si>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</si>
  <si>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</si>
  <si>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</si>
  <si>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</si>
  <si>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</si>
  <si>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</si>
  <si>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</si>
  <si>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</si>
  <si>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</si>
  <si>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</si>
  <si>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</si>
  <si>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</si>
  <si>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</si>
  <si>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</si>
  <si>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</si>
  <si>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</si>
  <si>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</si>
  <si>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</si>
  <si>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</si>
  <si>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</si>
  <si>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</si>
  <si>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</si>
  <si>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</si>
  <si>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</si>
  <si>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</si>
  <si>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</si>
  <si>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</si>
  <si>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</si>
  <si>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</si>
  <si>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</si>
  <si>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</si>
  <si>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</si>
  <si>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</si>
  <si>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</si>
  <si>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</si>
  <si>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</si>
  <si>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</si>
  <si>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</si>
  <si>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</si>
  <si>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</si>
  <si>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</si>
  <si>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</si>
  <si>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</si>
  <si>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</si>
  <si>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</si>
  <si>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</si>
  <si>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</si>
  <si>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</si>
  <si>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</si>
  <si>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</si>
  <si>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</si>
  <si>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</si>
  <si>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</si>
  <si>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</si>
  <si>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</si>
  <si>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</si>
  <si>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</si>
  <si>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</si>
  <si>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</si>
  <si>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</si>
  <si>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</si>
  <si>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</si>
  <si>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</si>
  <si>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</si>
  <si>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</si>
  <si>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</si>
  <si>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</si>
  <si>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</si>
  <si>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</si>
  <si>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</si>
  <si>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</si>
  <si>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</si>
  <si>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</si>
  <si>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</si>
  <si>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</si>
  <si>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</si>
  <si>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</si>
  <si>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</si>
  <si>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</si>
  <si>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</si>
  <si>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</si>
  <si>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</si>
  <si>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</si>
  <si>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</si>
  <si>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</si>
  <si>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</si>
  <si>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</si>
  <si>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</si>
  <si>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</si>
  <si>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</si>
  <si>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</si>
  <si>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</si>
  <si>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</si>
  <si>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</si>
  <si>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</si>
  <si>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</si>
  <si>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</si>
  <si>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</si>
  <si>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</si>
  <si>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</si>
  <si>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</si>
  <si>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</si>
  <si>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</si>
  <si>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</si>
  <si>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</si>
  <si>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</si>
  <si>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</si>
  <si>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</si>
  <si>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</si>
  <si>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</si>
  <si>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</si>
  <si>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</si>
  <si>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</si>
  <si>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</si>
  <si>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</si>
  <si>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</si>
  <si>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</si>
  <si>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</si>
  <si>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</si>
  <si>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</si>
  <si>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</si>
  <si>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</si>
  <si>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</si>
  <si>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</si>
  <si>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</si>
  <si>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</si>
  <si>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</si>
  <si>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</si>
  <si>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</si>
  <si>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</si>
  <si>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</si>
  <si>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</si>
  <si>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</si>
  <si>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</si>
  <si>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</si>
  <si>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</si>
  <si>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</si>
  <si>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</si>
  <si>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</si>
  <si>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</si>
  <si>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</si>
  <si>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</si>
  <si>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</si>
  <si>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</si>
  <si>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</si>
  <si>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</si>
  <si>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</si>
  <si>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</si>
  <si>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</si>
  <si>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</si>
  <si>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</si>
  <si>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</si>
  <si>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</si>
  <si>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</si>
  <si>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</si>
  <si>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</si>
  <si>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</si>
  <si>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</si>
  <si>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</si>
  <si>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</si>
  <si>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</si>
  <si>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</si>
  <si>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</si>
  <si>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</si>
  <si>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</si>
  <si>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</si>
  <si>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</si>
  <si>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</si>
  <si>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</si>
  <si>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</si>
  <si>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</si>
  <si>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</si>
  <si>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</si>
  <si>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</si>
  <si>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</si>
  <si>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</si>
  <si>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</si>
  <si>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</si>
  <si>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</si>
  <si>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</si>
  <si>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</si>
  <si>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</si>
  <si>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</si>
  <si>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</si>
  <si>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</si>
  <si>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</si>
  <si>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</si>
  <si>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</si>
  <si>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</si>
  <si>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</si>
  <si>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</si>
  <si>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</si>
  <si>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</si>
  <si>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</si>
  <si>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</si>
  <si>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</si>
  <si>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</si>
  <si>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</si>
  <si>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</si>
  <si>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</si>
  <si>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</si>
  <si>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</si>
  <si>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</si>
  <si>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</si>
  <si>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</si>
  <si>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</si>
  <si>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</si>
  <si>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</si>
  <si>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</si>
  <si>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</si>
  <si>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</si>
  <si>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</si>
  <si>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</si>
  <si>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</si>
  <si>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</si>
  <si>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</si>
  <si>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</si>
  <si>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</si>
  <si>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</si>
  <si>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</si>
  <si>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</si>
  <si>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</si>
  <si>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</si>
  <si>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</si>
  <si>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</si>
  <si>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</si>
  <si>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</si>
  <si>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</si>
  <si>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</si>
  <si>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</si>
  <si>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</si>
  <si>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</si>
  <si>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</si>
  <si>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</si>
  <si>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</si>
  <si>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</si>
  <si>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</si>
  <si>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</si>
  <si>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</si>
  <si>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</si>
  <si>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</si>
  <si>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</si>
  <si>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</si>
  <si>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</si>
  <si>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</si>
  <si>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</si>
  <si>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</si>
  <si>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</si>
  <si>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</si>
  <si>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</si>
  <si>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</si>
  <si>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</si>
  <si>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</si>
  <si>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</si>
  <si>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</si>
  <si>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</si>
  <si>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</si>
  <si>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</si>
  <si>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</si>
  <si>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</si>
  <si>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</si>
  <si>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</si>
  <si>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</si>
  <si>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</si>
  <si>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</si>
  <si>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</si>
  <si>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</si>
  <si>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</si>
  <si>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</si>
  <si>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</si>
  <si>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</si>
  <si>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</si>
  <si>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</si>
  <si>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</si>
  <si>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</si>
  <si>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</si>
  <si>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</si>
  <si>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</si>
  <si>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</si>
  <si>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</si>
  <si>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</si>
  <si>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</si>
  <si>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</si>
  <si>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</si>
  <si>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</si>
  <si>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</si>
  <si>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</si>
  <si>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</si>
  <si>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</si>
  <si>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</si>
  <si>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</si>
  <si>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</si>
  <si>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</si>
  <si>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</si>
  <si>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</si>
  <si>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</si>
  <si>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</si>
  <si>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</si>
  <si>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</si>
  <si>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</si>
  <si>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</si>
  <si>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</si>
  <si>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</si>
  <si>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</si>
  <si>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</si>
  <si>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</si>
  <si>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</si>
  <si>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</si>
  <si>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</si>
  <si>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</si>
  <si>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</si>
  <si>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</si>
  <si>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</si>
  <si>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</si>
  <si>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</si>
  <si>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</si>
  <si>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</si>
  <si>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</si>
  <si>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</si>
  <si>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</si>
  <si>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</si>
  <si>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</si>
  <si>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</si>
  <si>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</si>
  <si>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</si>
  <si>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</si>
  <si>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</si>
  <si>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</si>
  <si>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</si>
  <si>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</si>
  <si>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</si>
  <si>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</si>
  <si>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</si>
  <si>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</si>
  <si>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</si>
  <si>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</si>
  <si>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</si>
  <si>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</si>
  <si>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</si>
  <si>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</si>
  <si>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</si>
  <si>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</si>
  <si>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</si>
  <si>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</si>
  <si>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</si>
  <si>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</si>
  <si>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</si>
  <si>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</si>
  <si>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</si>
  <si>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</si>
  <si>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</si>
  <si>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</si>
  <si>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</si>
  <si>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</si>
  <si>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</si>
  <si>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</si>
  <si>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</si>
  <si>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</si>
  <si>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</si>
  <si>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</si>
  <si>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</si>
  <si>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</si>
  <si>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</si>
  <si>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</si>
  <si>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</si>
  <si>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</si>
  <si>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</si>
  <si>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</si>
  <si>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</si>
  <si>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</si>
  <si>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</si>
  <si>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</si>
  <si>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</si>
  <si>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</si>
  <si>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</si>
  <si>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</si>
  <si>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</si>
  <si>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</si>
  <si>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</si>
  <si>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</si>
  <si>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</si>
  <si>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</si>
  <si>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</si>
  <si>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</si>
  <si>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</si>
  <si>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</si>
  <si>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</si>
  <si>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</si>
  <si>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</si>
  <si>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</si>
  <si>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</si>
  <si>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</si>
  <si>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</si>
  <si>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</si>
  <si>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</si>
  <si>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</si>
  <si>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</si>
  <si>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</si>
  <si>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</si>
  <si>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</si>
  <si>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</si>
  <si>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</si>
  <si>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</si>
  <si>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</si>
  <si>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</si>
  <si>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</si>
  <si>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</si>
  <si>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</si>
  <si>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</si>
  <si>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</si>
  <si>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</si>
  <si>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</si>
  <si>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</si>
  <si>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</si>
  <si>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</si>
  <si>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</si>
  <si>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</si>
  <si>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</si>
  <si>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</si>
  <si>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</si>
  <si>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</si>
  <si>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</si>
  <si>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</si>
  <si>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</si>
  <si>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</si>
  <si>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</si>
  <si>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</si>
  <si>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</si>
  <si>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</si>
  <si>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</si>
  <si>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</si>
  <si>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</si>
  <si>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</si>
  <si>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</si>
  <si>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</si>
  <si>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</si>
  <si>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</si>
  <si>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</si>
  <si>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</si>
  <si>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</si>
  <si>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</si>
  <si>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</si>
  <si>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</si>
  <si>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</si>
  <si>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</si>
  <si>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</si>
  <si>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</si>
  <si>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</si>
  <si>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</si>
  <si>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</si>
  <si>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</si>
  <si>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</si>
  <si>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</si>
  <si>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</si>
  <si>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</si>
  <si>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</si>
  <si>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</si>
  <si>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</si>
  <si>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</si>
  <si>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</si>
  <si>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</si>
  <si>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</si>
  <si>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</si>
  <si>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</si>
  <si>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</si>
  <si>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</si>
  <si>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</si>
  <si>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</si>
  <si>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</si>
  <si>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</si>
  <si>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</si>
  <si>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</si>
  <si>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</si>
  <si>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</si>
  <si>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</si>
  <si>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</si>
  <si>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</si>
  <si>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</si>
  <si>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</si>
  <si>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</si>
  <si>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</si>
  <si>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</si>
  <si>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</si>
  <si>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</si>
  <si>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</si>
  <si>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</si>
  <si>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</si>
  <si>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</si>
  <si>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</si>
  <si>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</si>
  <si>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</si>
  <si>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</si>
  <si>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</si>
  <si>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</si>
  <si>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</si>
  <si>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</si>
  <si>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</si>
  <si>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</si>
  <si>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</si>
  <si>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</si>
  <si>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</si>
  <si>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</si>
  <si>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</si>
  <si>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</si>
  <si>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</si>
  <si>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</si>
  <si>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</si>
  <si>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</si>
  <si>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</si>
  <si>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</si>
  <si>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</si>
  <si>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</si>
  <si>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</si>
  <si>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</si>
  <si>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</si>
  <si>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</si>
  <si>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</si>
  <si>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</si>
  <si>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</si>
  <si>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</si>
  <si>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</si>
  <si>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</si>
  <si>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</si>
  <si>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</si>
  <si>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</si>
  <si>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</si>
  <si>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</si>
  <si>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</si>
  <si>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</si>
  <si>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</si>
  <si>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</si>
  <si>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</si>
  <si>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</si>
  <si>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</si>
  <si>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</si>
  <si>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</si>
  <si>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</si>
  <si>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</si>
  <si>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نبيل المعاوي</t>
  </si>
  <si>
    <t>مدينة الوج</t>
  </si>
  <si>
    <t xml:space="preserve">هدى جبارة </t>
  </si>
  <si>
    <t>احلام شوشان الطاهري</t>
  </si>
  <si>
    <t xml:space="preserve">علي بوطبة </t>
  </si>
  <si>
    <t>عبد الحميد بوزيدي</t>
  </si>
  <si>
    <t xml:space="preserve">منية بن سلامة </t>
  </si>
  <si>
    <t xml:space="preserve">بحرية الكامل </t>
  </si>
  <si>
    <t>سنية عبد الغني</t>
  </si>
  <si>
    <t xml:space="preserve">ليلى بن مريم </t>
  </si>
  <si>
    <t>هدى البيري</t>
  </si>
  <si>
    <t xml:space="preserve">عمر الامام </t>
  </si>
  <si>
    <t>عواطف الفرجاني</t>
  </si>
  <si>
    <t>هنا برينق</t>
  </si>
  <si>
    <t>ايناس الشتيوي</t>
  </si>
  <si>
    <t>هاجر الشيخ</t>
  </si>
  <si>
    <t>انصاف بن عمر</t>
  </si>
  <si>
    <t>فوزية الغراد</t>
  </si>
  <si>
    <t>نادر الطويبي</t>
  </si>
  <si>
    <t>محجوب العجمي</t>
  </si>
  <si>
    <t xml:space="preserve">الهاشمي قعلول </t>
  </si>
  <si>
    <t>وفاء رشيد</t>
  </si>
  <si>
    <t xml:space="preserve">فهد حمودة </t>
  </si>
  <si>
    <t xml:space="preserve">امال الجريبي </t>
  </si>
  <si>
    <t xml:space="preserve">متصرف مستشار </t>
  </si>
  <si>
    <t xml:space="preserve">متصرف في الوثائق و الارشيف </t>
  </si>
  <si>
    <t xml:space="preserve">متصرف </t>
  </si>
  <si>
    <t xml:space="preserve">كاتب تصرف </t>
  </si>
  <si>
    <t xml:space="preserve">ملحق ادارة </t>
  </si>
  <si>
    <t xml:space="preserve">مستكتب ادارة </t>
  </si>
  <si>
    <t>ملحق ادارة متقاعد</t>
  </si>
  <si>
    <t>تقني متقاعد</t>
  </si>
  <si>
    <t>متصرف متقاعد</t>
  </si>
  <si>
    <t>مستكتب ادارة متقاعد</t>
  </si>
  <si>
    <t xml:space="preserve">مهندس اشغال </t>
  </si>
  <si>
    <t>تقني رئيس</t>
  </si>
  <si>
    <t xml:space="preserve">تقني اول </t>
  </si>
  <si>
    <t xml:space="preserve">واضع برامج </t>
  </si>
  <si>
    <t xml:space="preserve">منشطة تطبيق </t>
  </si>
  <si>
    <t>عمر المعاوي</t>
  </si>
  <si>
    <t xml:space="preserve">لطفي فضيلة </t>
  </si>
  <si>
    <t xml:space="preserve">عبد الوهاب بالحاج خليفة </t>
  </si>
  <si>
    <t xml:space="preserve">الهادية جبلة </t>
  </si>
  <si>
    <t xml:space="preserve">راضية البحري </t>
  </si>
  <si>
    <t xml:space="preserve">حسن بلقاسم </t>
  </si>
  <si>
    <t xml:space="preserve">محجوب جبلة </t>
  </si>
  <si>
    <t xml:space="preserve">الهاشمي فرحات </t>
  </si>
  <si>
    <t xml:space="preserve">عز الدين بالحاج يوسف </t>
  </si>
  <si>
    <t xml:space="preserve">عبد الله بن سليم مشفر </t>
  </si>
  <si>
    <t>ناجح السافي</t>
  </si>
  <si>
    <t>محمد كمال الزنطور</t>
  </si>
  <si>
    <t xml:space="preserve">عادل بن سلامة </t>
  </si>
  <si>
    <t xml:space="preserve">عبد الله بن مبروك مشفر </t>
  </si>
  <si>
    <t>عادل بن عمر</t>
  </si>
  <si>
    <t xml:space="preserve">ايمن الغربي </t>
  </si>
  <si>
    <t xml:space="preserve">ايمن بن حميدة </t>
  </si>
  <si>
    <t xml:space="preserve">ونيسة فريضي </t>
  </si>
  <si>
    <t xml:space="preserve">كمال بن حسين </t>
  </si>
  <si>
    <t>فيصل بالحاج محمد</t>
  </si>
  <si>
    <t xml:space="preserve">فتحي زرق عيونة </t>
  </si>
  <si>
    <t xml:space="preserve">حمادي خليفة </t>
  </si>
  <si>
    <t xml:space="preserve">ايمن بن رحومة </t>
  </si>
  <si>
    <t xml:space="preserve">عماد بن سلامة </t>
  </si>
  <si>
    <t xml:space="preserve">هشام الزنطور </t>
  </si>
  <si>
    <t xml:space="preserve">خميس بن سلامة </t>
  </si>
  <si>
    <t xml:space="preserve">حاتم بن فضل </t>
  </si>
  <si>
    <t>خولة بن منصور</t>
  </si>
  <si>
    <t xml:space="preserve">ناجي بن سلامة </t>
  </si>
  <si>
    <t xml:space="preserve">هيثم بن سلامة </t>
  </si>
  <si>
    <t>قيس بوخريص</t>
  </si>
  <si>
    <t>المهدي السافي</t>
  </si>
  <si>
    <t xml:space="preserve">الوليد العزيز </t>
  </si>
  <si>
    <t xml:space="preserve">رضا مشفر </t>
  </si>
  <si>
    <t xml:space="preserve">الحبيب خلف الله </t>
  </si>
  <si>
    <t xml:space="preserve">محمد الهادي بن سلامة </t>
  </si>
  <si>
    <t>حمده الحلاوي</t>
  </si>
  <si>
    <t>حسين جواد</t>
  </si>
  <si>
    <t>حلمي الطرابلسي</t>
  </si>
  <si>
    <t xml:space="preserve">رفيق بم سلامة </t>
  </si>
  <si>
    <t xml:space="preserve">ربيع بن عمر </t>
  </si>
  <si>
    <t xml:space="preserve">احمد مرق </t>
  </si>
  <si>
    <t xml:space="preserve">يحي الفريقي </t>
  </si>
  <si>
    <t xml:space="preserve">رشدي بن كاملة </t>
  </si>
  <si>
    <t xml:space="preserve">المكي مرق </t>
  </si>
  <si>
    <t>يحي الحلاوي</t>
  </si>
  <si>
    <t>حافظ الغراد</t>
  </si>
  <si>
    <t>الصحبي الزمزمي</t>
  </si>
  <si>
    <t xml:space="preserve">صلاح القصير </t>
  </si>
  <si>
    <t>الطاهر العجمي</t>
  </si>
  <si>
    <t xml:space="preserve">سمير بن قديدة </t>
  </si>
  <si>
    <t xml:space="preserve">علي النابي </t>
  </si>
  <si>
    <t>مكرم الزربوط</t>
  </si>
  <si>
    <t>الحبيب بوبكر</t>
  </si>
  <si>
    <t>احمد القايد</t>
  </si>
  <si>
    <t xml:space="preserve">جنات فرحات </t>
  </si>
  <si>
    <t xml:space="preserve">عمر بالحاج يوسف </t>
  </si>
  <si>
    <t xml:space="preserve">مكرم العكاري </t>
  </si>
  <si>
    <t xml:space="preserve">بلعيد الشواشان </t>
  </si>
  <si>
    <t>رمزي الكلثومي</t>
  </si>
  <si>
    <t>جميلة بن عمر</t>
  </si>
  <si>
    <t xml:space="preserve">الكتابة العامة </t>
  </si>
  <si>
    <t xml:space="preserve">مصلحة الشؤون الاجتماعية و الثقافية </t>
  </si>
  <si>
    <t>قسم العمل الاجتماعي</t>
  </si>
  <si>
    <t xml:space="preserve">قسم الطفولة و الشباب و الرياضة </t>
  </si>
  <si>
    <t xml:space="preserve">قسم العمل التربوي و الثقافي و الرعاية الدينية </t>
  </si>
  <si>
    <t>مكتب الضبط المركزي</t>
  </si>
  <si>
    <t xml:space="preserve">قسم التصرف في الوثائق و الارشيف </t>
  </si>
  <si>
    <t xml:space="preserve">قسم مراقبة التراتيب </t>
  </si>
  <si>
    <t xml:space="preserve">مصلحة الاعلامية </t>
  </si>
  <si>
    <t xml:space="preserve">مكتب العلاقات مع المواطن </t>
  </si>
  <si>
    <t xml:space="preserve">الادارة الفرعية للشؤون الادارية و المالية </t>
  </si>
  <si>
    <t xml:space="preserve">مصلحة الحالة المدنية و الانتخابات </t>
  </si>
  <si>
    <t>مصلحة التراتيب و النزاعات و الملك البلدي</t>
  </si>
  <si>
    <t xml:space="preserve">مصلحة الاعوان </t>
  </si>
  <si>
    <t xml:space="preserve">مصلحة المالية و الصفقات </t>
  </si>
  <si>
    <t xml:space="preserve">مصلحة التراخيص الاقتصادية و الاسواق </t>
  </si>
  <si>
    <t xml:space="preserve">قسم الحالة المدنية </t>
  </si>
  <si>
    <t xml:space="preserve">الادارة الفرعية الفنية </t>
  </si>
  <si>
    <t>مصلحة النظافة و المحيط</t>
  </si>
  <si>
    <t xml:space="preserve">مصلحة التهيئة و التراخيص العمرانية </t>
  </si>
  <si>
    <t xml:space="preserve">مصلحة الاشغال و الطرقات و التنوير </t>
  </si>
  <si>
    <t>الامر عدد 1208 المؤرخ في 27/09/2011</t>
  </si>
  <si>
    <t xml:space="preserve">احمد عبيدي </t>
  </si>
  <si>
    <t>مكرم بلحج</t>
  </si>
  <si>
    <t xml:space="preserve">عز الدين المانع </t>
  </si>
  <si>
    <t>محمد بيوض</t>
  </si>
  <si>
    <t>فرج بوخريص</t>
  </si>
  <si>
    <t>اكرم موسى</t>
  </si>
  <si>
    <t xml:space="preserve">علي المانع </t>
  </si>
  <si>
    <t xml:space="preserve">عاشور حمودة </t>
  </si>
  <si>
    <t>عبد العزيز حتور</t>
  </si>
  <si>
    <t xml:space="preserve">لطفي شرادة </t>
  </si>
  <si>
    <t>محمد الهاشمي بوخريص</t>
  </si>
  <si>
    <t>حمدة الجريبي</t>
  </si>
  <si>
    <t>منذر الغراد</t>
  </si>
  <si>
    <t xml:space="preserve">الهادي حمودة </t>
  </si>
  <si>
    <t xml:space="preserve">لمجد حمودة </t>
  </si>
  <si>
    <t xml:space="preserve">محمود عثمان </t>
  </si>
  <si>
    <t xml:space="preserve">فوزي حطور </t>
  </si>
  <si>
    <t>لجنة التبتيت</t>
  </si>
  <si>
    <t xml:space="preserve">لجنة الاحصاء و المراجعة </t>
  </si>
  <si>
    <t xml:space="preserve">دكان </t>
  </si>
  <si>
    <t xml:space="preserve">محل </t>
  </si>
  <si>
    <t xml:space="preserve">مقهى </t>
  </si>
  <si>
    <t>محل</t>
  </si>
  <si>
    <t xml:space="preserve">شقة </t>
  </si>
  <si>
    <t xml:space="preserve">معمل خياطة </t>
  </si>
  <si>
    <t xml:space="preserve">مقر دائرة سلقطة </t>
  </si>
  <si>
    <t xml:space="preserve">مقر الشرطة البلدية </t>
  </si>
  <si>
    <t>مصحة لتصفية الدم</t>
  </si>
  <si>
    <t xml:space="preserve">مقر البلدية </t>
  </si>
  <si>
    <t xml:space="preserve">سوق الجملة </t>
  </si>
  <si>
    <t>سوق الاسماك</t>
  </si>
  <si>
    <t>المستودع</t>
  </si>
  <si>
    <t xml:space="preserve">السوق اليومية الجديدة </t>
  </si>
  <si>
    <t xml:space="preserve">السوق اليومية القديمة </t>
  </si>
  <si>
    <t>بيت تبريد</t>
  </si>
  <si>
    <t>المستودع البلدي القديم</t>
  </si>
  <si>
    <t>المسلخ البلدي</t>
  </si>
  <si>
    <t xml:space="preserve">قاعة السينما </t>
  </si>
  <si>
    <t xml:space="preserve">مسرح الهواء الطلق </t>
  </si>
  <si>
    <t xml:space="preserve">معتمدية </t>
  </si>
  <si>
    <t xml:space="preserve">بلدية </t>
  </si>
  <si>
    <t xml:space="preserve">دائرة بلدية </t>
  </si>
  <si>
    <t xml:space="preserve">مركز شرطة </t>
  </si>
  <si>
    <t xml:space="preserve">مركز حرس ترابي </t>
  </si>
  <si>
    <t xml:space="preserve">مركز حرس بحري </t>
  </si>
  <si>
    <t xml:space="preserve">قباضة مالية </t>
  </si>
  <si>
    <t xml:space="preserve">قباضة بلدية </t>
  </si>
  <si>
    <t>مكتب بريد</t>
  </si>
  <si>
    <t xml:space="preserve">مكتبة </t>
  </si>
  <si>
    <t xml:space="preserve">نادي لاطفال </t>
  </si>
  <si>
    <t xml:space="preserve">مستشفى </t>
  </si>
  <si>
    <t xml:space="preserve">مستوصف </t>
  </si>
  <si>
    <t xml:space="preserve">مستوصف للصغار </t>
  </si>
  <si>
    <t>مركز ارشاد فلاحي</t>
  </si>
  <si>
    <t xml:space="preserve">SONED </t>
  </si>
  <si>
    <t>ONAS</t>
  </si>
  <si>
    <t xml:space="preserve">محطة تطهير </t>
  </si>
  <si>
    <t xml:space="preserve">محكمة </t>
  </si>
  <si>
    <t xml:space="preserve">ادارة فرعية للتجهيز </t>
  </si>
  <si>
    <t xml:space="preserve">معهد ثانوي </t>
  </si>
  <si>
    <t xml:space="preserve">معهد تحضيري </t>
  </si>
  <si>
    <t>مدرسة ابتدائية</t>
  </si>
  <si>
    <t xml:space="preserve">مركز الشؤون الاجتماعية </t>
  </si>
  <si>
    <t xml:space="preserve">تفقدية التعليم </t>
  </si>
  <si>
    <t>مسجد</t>
  </si>
  <si>
    <t xml:space="preserve">مركز الاداءات </t>
  </si>
  <si>
    <t xml:space="preserve">حي البساتين </t>
  </si>
  <si>
    <t xml:space="preserve">حي القصر </t>
  </si>
  <si>
    <t>حي عمر كرشود</t>
  </si>
  <si>
    <t>حي حشاد</t>
  </si>
  <si>
    <t xml:space="preserve">حي القطانين </t>
  </si>
  <si>
    <t xml:space="preserve">حي الروضة </t>
  </si>
  <si>
    <t xml:space="preserve">حي جنان سيدي الطاهر </t>
  </si>
  <si>
    <t xml:space="preserve">حي 23 مارس </t>
  </si>
  <si>
    <t xml:space="preserve">حي ثامر </t>
  </si>
  <si>
    <t xml:space="preserve">سلقطة </t>
  </si>
  <si>
    <t xml:space="preserve">فيسبا </t>
  </si>
  <si>
    <t xml:space="preserve">ياماها </t>
  </si>
  <si>
    <t xml:space="preserve">زيموتا </t>
  </si>
  <si>
    <t xml:space="preserve">موتوبيكان </t>
  </si>
  <si>
    <t>TSYTAB 2128B30143</t>
  </si>
  <si>
    <t>TSYTAB 2128B301143</t>
  </si>
  <si>
    <t xml:space="preserve">شاحنة ضاغطة </t>
  </si>
  <si>
    <t>تراكس</t>
  </si>
  <si>
    <t xml:space="preserve">شاحنة قالبة </t>
  </si>
  <si>
    <t>Opel</t>
  </si>
  <si>
    <t>ACEM</t>
  </si>
  <si>
    <t xml:space="preserve">LANDINI </t>
  </si>
  <si>
    <t xml:space="preserve">GOLDIN </t>
  </si>
  <si>
    <t xml:space="preserve">FOTON </t>
  </si>
  <si>
    <t>CUKURO</t>
  </si>
  <si>
    <t xml:space="preserve">New-Holland </t>
  </si>
  <si>
    <t xml:space="preserve">SAME </t>
  </si>
  <si>
    <t xml:space="preserve">TRACTOPEL </t>
  </si>
  <si>
    <t xml:space="preserve">IVECO </t>
  </si>
  <si>
    <t>Mahindra</t>
  </si>
  <si>
    <t xml:space="preserve">Iveco </t>
  </si>
  <si>
    <t xml:space="preserve">Iveco-Fiat </t>
  </si>
  <si>
    <t xml:space="preserve">Renault </t>
  </si>
  <si>
    <t xml:space="preserve">Peugeot-Partner </t>
  </si>
  <si>
    <t xml:space="preserve">شاحنة ذات سلم </t>
  </si>
  <si>
    <t xml:space="preserve">قالبة ضاغطة </t>
  </si>
  <si>
    <t xml:space="preserve">الطرقات و الارصفة </t>
  </si>
  <si>
    <t xml:space="preserve">التنوير العمومي </t>
  </si>
  <si>
    <t xml:space="preserve">تعهد و صيانة البنية الاساسية </t>
  </si>
  <si>
    <t xml:space="preserve">تجميل المدينة </t>
  </si>
  <si>
    <t xml:space="preserve">اقتناء معدات </t>
  </si>
  <si>
    <t xml:space="preserve">اقتناء معدات اعلامية </t>
  </si>
  <si>
    <t xml:space="preserve">قصر البلدية </t>
  </si>
  <si>
    <t>المستودع البلدي</t>
  </si>
  <si>
    <t xml:space="preserve">تعهد و صيانة المنشات البلدية </t>
  </si>
  <si>
    <t xml:space="preserve">دراسات </t>
  </si>
  <si>
    <t xml:space="preserve">نادي الشباب </t>
  </si>
  <si>
    <t xml:space="preserve">قاعة رياضة </t>
  </si>
  <si>
    <t xml:space="preserve">النقعة </t>
  </si>
  <si>
    <t>سوق بلدي</t>
  </si>
  <si>
    <t>2010/2014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</si>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</sst>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9" fillId="0" borderId="1" xfId="0" applyFont="1" applyBorder="1"/>
    <xf numFmtId="0" fontId="3" fillId="0" borderId="1" xfId="0" applyFont="1" applyBorder="1"/>
    <xf numFmtId="0" fontId="20" fillId="0" borderId="1" xfId="0" applyFont="1" applyBorder="1"/>
    <xf numFmtId="0" fontId="0" fillId="0" borderId="1" xfId="0" applyFont="1" applyBorder="1"/>
    <xf numFmtId="167" fontId="20" fillId="0" borderId="1" xfId="0" applyNumberFormat="1" applyFont="1" applyBorder="1" applyAlignment="1">
      <alignment horizontal="center" vertical="center"/>
    </xf>
    <xf numFmtId="167" fontId="20" fillId="0" borderId="1" xfId="0" applyNumberFormat="1" applyFont="1" applyBorder="1"/>
    <xf numFmtId="167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/>
    <xf numFmtId="167" fontId="18" fillId="0" borderId="1" xfId="0" applyNumberFormat="1" applyFont="1" applyBorder="1"/>
    <xf numFmtId="0" fontId="3" fillId="4" borderId="1" xfId="0" applyFont="1" applyFill="1" applyBorder="1" applyAlignment="1">
      <alignment vertical="center" readingOrder="2"/>
    </xf>
    <xf numFmtId="0" fontId="0" fillId="4" borderId="1" xfId="0" applyFill="1" applyBorder="1" applyAlignment="1">
      <alignment vertical="center" readingOrder="2"/>
    </xf>
    <xf numFmtId="167" fontId="2" fillId="4" borderId="1" xfId="0" applyNumberFormat="1" applyFont="1" applyFill="1" applyBorder="1"/>
    <xf numFmtId="0" fontId="9" fillId="4" borderId="0" xfId="0" applyFont="1" applyFill="1"/>
    <xf numFmtId="167" fontId="0" fillId="4" borderId="1" xfId="0" applyNumberFormat="1" applyFill="1" applyBorder="1"/>
    <xf numFmtId="0" fontId="3" fillId="4" borderId="1" xfId="0" applyFont="1" applyFill="1" applyBorder="1"/>
    <xf numFmtId="167" fontId="2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67" fontId="0" fillId="4" borderId="1" xfId="0" applyNumberFormat="1" applyFill="1" applyBorder="1" applyAlignment="1">
      <alignment horizontal="center" vertical="center"/>
    </xf>
    <xf numFmtId="0" fontId="0" fillId="0" borderId="0" xfId="0" applyFont="1"/>
    <xf numFmtId="167" fontId="20" fillId="4" borderId="1" xfId="0" applyNumberFormat="1" applyFont="1" applyFill="1" applyBorder="1"/>
    <xf numFmtId="0" fontId="9" fillId="4" borderId="1" xfId="0" applyFont="1" applyFill="1" applyBorder="1" applyAlignment="1">
      <alignment vertical="center" readingOrder="2"/>
    </xf>
    <xf numFmtId="167" fontId="18" fillId="4" borderId="1" xfId="0" applyNumberFormat="1" applyFont="1" applyFill="1" applyBorder="1" applyAlignment="1">
      <alignment horizontal="center" vertical="center"/>
    </xf>
    <xf numFmtId="167" fontId="18" fillId="4" borderId="1" xfId="0" applyNumberFormat="1" applyFont="1" applyFill="1" applyBorder="1"/>
    <xf numFmtId="0" fontId="19" fillId="4" borderId="1" xfId="0" applyFont="1" applyFill="1" applyBorder="1"/>
    <xf numFmtId="0" fontId="2" fillId="9" borderId="1" xfId="0" applyFont="1" applyFill="1" applyBorder="1" applyAlignment="1">
      <alignment horizontal="center"/>
    </xf>
    <xf numFmtId="167" fontId="5" fillId="0" borderId="0" xfId="0" applyNumberFormat="1" applyFont="1" applyAlignment="1">
      <alignment vertical="center"/>
    </xf>
    <xf numFmtId="168" fontId="0" fillId="0" borderId="0" xfId="0" applyNumberFormat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0" borderId="1" xfId="0" applyNumberFormat="1" applyFill="1" applyBorder="1"/>
    <xf numFmtId="10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3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C559" zoomScale="130" zoomScaleNormal="130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47.54296875" customWidth="1"/>
    <col min="3" max="3" width="21.1796875" customWidth="1"/>
    <col min="4" max="4" width="18" customWidth="1"/>
    <col min="5" max="5" width="17.81640625" customWidth="1"/>
    <col min="7" max="7" width="15.54296875" bestFit="1" customWidth="1"/>
    <col min="8" max="8" width="19" customWidth="1"/>
    <col min="9" max="9" width="15.453125" bestFit="1" customWidth="1"/>
    <col min="10" max="10" width="20.453125" bestFit="1" customWidth="1"/>
  </cols>
  <sheetData>
    <row r="1" spans="1:14" ht="18.5">
      <c r="A1" s="177" t="s">
        <v>30</v>
      </c>
      <c r="B1" s="177"/>
      <c r="C1" s="177"/>
      <c r="D1" s="140" t="s">
        <v>853</v>
      </c>
      <c r="E1" s="140" t="s">
        <v>852</v>
      </c>
      <c r="G1" s="43" t="s">
        <v>31</v>
      </c>
      <c r="H1" s="44">
        <f>C2+C114</f>
        <v>2040128</v>
      </c>
      <c r="I1" s="45"/>
      <c r="J1" s="46" t="b">
        <f>AND(H1=I1)</f>
        <v>0</v>
      </c>
    </row>
    <row r="2" spans="1:14">
      <c r="A2" s="178" t="s">
        <v>60</v>
      </c>
      <c r="B2" s="178"/>
      <c r="C2" s="26">
        <f>C3+C67</f>
        <v>1420000</v>
      </c>
      <c r="D2" s="26">
        <v>1558000</v>
      </c>
      <c r="E2" s="26">
        <f>D2</f>
        <v>1558000</v>
      </c>
      <c r="G2" s="39" t="s">
        <v>60</v>
      </c>
      <c r="H2" s="41">
        <f>C2</f>
        <v>1420000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613500</v>
      </c>
      <c r="D3" s="23">
        <f>D4+D11+D38+D61</f>
        <v>613500</v>
      </c>
      <c r="E3" s="23">
        <f>E4+E11+E38+E61</f>
        <v>613500</v>
      </c>
      <c r="G3" s="39" t="s">
        <v>57</v>
      </c>
      <c r="H3" s="41">
        <f t="shared" ref="H3:H66" si="0">C3</f>
        <v>613500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361000</v>
      </c>
      <c r="D4" s="21">
        <f>SUM(D5:D10)</f>
        <v>361000</v>
      </c>
      <c r="E4" s="21">
        <f>SUM(E5:E10)</f>
        <v>361000</v>
      </c>
      <c r="F4" s="17"/>
      <c r="G4" s="39" t="s">
        <v>53</v>
      </c>
      <c r="H4" s="41">
        <f t="shared" si="0"/>
        <v>361000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35000</v>
      </c>
      <c r="D6" s="2">
        <f t="shared" ref="D6:E10" si="1">C6</f>
        <v>35000</v>
      </c>
      <c r="E6" s="2">
        <f t="shared" si="1"/>
        <v>35000</v>
      </c>
      <c r="F6" s="17"/>
      <c r="G6" s="17"/>
      <c r="H6" s="41">
        <f t="shared" si="0"/>
        <v>35000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125000</v>
      </c>
      <c r="D7" s="2">
        <f t="shared" si="1"/>
        <v>125000</v>
      </c>
      <c r="E7" s="2">
        <f t="shared" si="1"/>
        <v>125000</v>
      </c>
      <c r="F7" s="17"/>
      <c r="G7" s="17"/>
      <c r="H7" s="41">
        <f t="shared" si="0"/>
        <v>125000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138500</v>
      </c>
      <c r="D11" s="21">
        <f>SUM(D12:D37)</f>
        <v>138500</v>
      </c>
      <c r="E11" s="21">
        <f>SUM(E12:E37)</f>
        <v>138500</v>
      </c>
      <c r="F11" s="17"/>
      <c r="G11" s="39" t="s">
        <v>54</v>
      </c>
      <c r="H11" s="41">
        <f t="shared" si="0"/>
        <v>138500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>
        <v>5000</v>
      </c>
      <c r="D13" s="2">
        <f t="shared" ref="D13:E28" si="2">C13</f>
        <v>5000</v>
      </c>
      <c r="E13" s="2">
        <f t="shared" si="2"/>
        <v>5000</v>
      </c>
      <c r="H13" s="41">
        <f t="shared" si="0"/>
        <v>5000</v>
      </c>
    </row>
    <row r="14" spans="1:14" outlineLevel="1">
      <c r="A14" s="3">
        <v>2201</v>
      </c>
      <c r="B14" s="1" t="s">
        <v>5</v>
      </c>
      <c r="C14" s="2">
        <v>12000</v>
      </c>
      <c r="D14" s="2">
        <f t="shared" si="2"/>
        <v>12000</v>
      </c>
      <c r="E14" s="2">
        <f t="shared" si="2"/>
        <v>12000</v>
      </c>
      <c r="H14" s="41">
        <f t="shared" si="0"/>
        <v>12000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>
        <v>500</v>
      </c>
      <c r="D16" s="2">
        <f t="shared" si="2"/>
        <v>500</v>
      </c>
      <c r="E16" s="2">
        <f t="shared" si="2"/>
        <v>500</v>
      </c>
      <c r="H16" s="41">
        <f t="shared" si="0"/>
        <v>500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55000</v>
      </c>
      <c r="D22" s="2">
        <f t="shared" si="2"/>
        <v>55000</v>
      </c>
      <c r="E22" s="2">
        <f t="shared" si="2"/>
        <v>55000</v>
      </c>
      <c r="H22" s="41">
        <f t="shared" si="0"/>
        <v>55000</v>
      </c>
    </row>
    <row r="23" spans="1:8" outlineLevel="1">
      <c r="A23" s="3">
        <v>2303</v>
      </c>
      <c r="B23" s="1" t="s">
        <v>135</v>
      </c>
      <c r="C23" s="2">
        <v>10000</v>
      </c>
      <c r="D23" s="2">
        <f t="shared" si="2"/>
        <v>10000</v>
      </c>
      <c r="E23" s="2">
        <f t="shared" si="2"/>
        <v>10000</v>
      </c>
      <c r="H23" s="41">
        <f t="shared" si="0"/>
        <v>10000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>
        <v>13000</v>
      </c>
      <c r="D25" s="2">
        <f t="shared" si="2"/>
        <v>13000</v>
      </c>
      <c r="E25" s="2">
        <f t="shared" si="2"/>
        <v>13000</v>
      </c>
      <c r="H25" s="41">
        <f t="shared" si="0"/>
        <v>13000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25000</v>
      </c>
      <c r="D34" s="2">
        <f t="shared" si="3"/>
        <v>25000</v>
      </c>
      <c r="E34" s="2">
        <f t="shared" si="3"/>
        <v>25000</v>
      </c>
      <c r="H34" s="41">
        <f t="shared" si="0"/>
        <v>25000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80" t="s">
        <v>145</v>
      </c>
      <c r="B38" s="181"/>
      <c r="C38" s="21">
        <f>SUM(C39:C60)</f>
        <v>113000</v>
      </c>
      <c r="D38" s="21">
        <f>SUM(D39:D60)</f>
        <v>113000</v>
      </c>
      <c r="E38" s="21">
        <f>SUM(E39:E60)</f>
        <v>113000</v>
      </c>
      <c r="G38" s="39" t="s">
        <v>55</v>
      </c>
      <c r="H38" s="41">
        <f t="shared" si="0"/>
        <v>113000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3500</v>
      </c>
      <c r="D51" s="2">
        <f t="shared" si="4"/>
        <v>3500</v>
      </c>
      <c r="E51" s="2">
        <f t="shared" si="4"/>
        <v>3500</v>
      </c>
      <c r="H51" s="41">
        <f t="shared" si="0"/>
        <v>3500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80" t="s">
        <v>158</v>
      </c>
      <c r="B61" s="181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</v>
      </c>
      <c r="D62" s="2">
        <f>C62</f>
        <v>1000</v>
      </c>
      <c r="E62" s="2">
        <f>D62</f>
        <v>1000</v>
      </c>
      <c r="H62" s="41">
        <f t="shared" si="0"/>
        <v>1000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9" t="s">
        <v>579</v>
      </c>
      <c r="B67" s="179"/>
      <c r="C67" s="25">
        <f>C97+C68</f>
        <v>806500</v>
      </c>
      <c r="D67" s="25">
        <f>D97+D68</f>
        <v>806500</v>
      </c>
      <c r="E67" s="25">
        <f>E97+E68</f>
        <v>806500</v>
      </c>
      <c r="G67" s="39" t="s">
        <v>59</v>
      </c>
      <c r="H67" s="41">
        <f t="shared" ref="H67:H130" si="7">C67</f>
        <v>806500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265000</v>
      </c>
      <c r="D68" s="21">
        <f>SUM(D69:D96)</f>
        <v>265000</v>
      </c>
      <c r="E68" s="21">
        <f>SUM(E69:E96)</f>
        <v>265000</v>
      </c>
      <c r="G68" s="39" t="s">
        <v>56</v>
      </c>
      <c r="H68" s="41">
        <f t="shared" si="7"/>
        <v>265000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>
        <v>180000</v>
      </c>
      <c r="D81" s="2">
        <f t="shared" si="8"/>
        <v>180000</v>
      </c>
      <c r="E81" s="2">
        <f t="shared" si="8"/>
        <v>180000</v>
      </c>
      <c r="H81" s="41">
        <f t="shared" si="7"/>
        <v>180000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1000</v>
      </c>
      <c r="D85" s="2">
        <f t="shared" si="8"/>
        <v>1000</v>
      </c>
      <c r="E85" s="2">
        <f t="shared" si="8"/>
        <v>1000</v>
      </c>
      <c r="H85" s="41">
        <f t="shared" si="7"/>
        <v>1000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2000</v>
      </c>
      <c r="D90" s="2">
        <f t="shared" si="9"/>
        <v>2000</v>
      </c>
      <c r="E90" s="2">
        <f t="shared" si="9"/>
        <v>2000</v>
      </c>
      <c r="H90" s="41">
        <f t="shared" si="7"/>
        <v>2000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541500</v>
      </c>
      <c r="D97" s="21">
        <f>SUM(D98:D113)</f>
        <v>541500</v>
      </c>
      <c r="E97" s="21">
        <f>SUM(E98:E113)</f>
        <v>541500</v>
      </c>
      <c r="G97" s="39" t="s">
        <v>58</v>
      </c>
      <c r="H97" s="41">
        <f t="shared" si="7"/>
        <v>541500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485000</v>
      </c>
      <c r="D98" s="2">
        <f>C98</f>
        <v>485000</v>
      </c>
      <c r="E98" s="2">
        <f>D98</f>
        <v>485000</v>
      </c>
      <c r="H98" s="41">
        <f t="shared" si="7"/>
        <v>485000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>
        <v>1000</v>
      </c>
      <c r="D100" s="2">
        <f t="shared" si="10"/>
        <v>1000</v>
      </c>
      <c r="E100" s="2">
        <f t="shared" si="10"/>
        <v>1000</v>
      </c>
      <c r="H100" s="41">
        <f t="shared" si="7"/>
        <v>1000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620128</v>
      </c>
      <c r="D114" s="26">
        <v>973264.42099999997</v>
      </c>
      <c r="E114" s="26">
        <f>D114</f>
        <v>973264.42099999997</v>
      </c>
      <c r="G114" s="39" t="s">
        <v>62</v>
      </c>
      <c r="H114" s="41">
        <f t="shared" si="7"/>
        <v>620128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567977</v>
      </c>
      <c r="D115" s="23">
        <f>D116+D135</f>
        <v>567977</v>
      </c>
      <c r="E115" s="23">
        <f>E116+E135</f>
        <v>567977</v>
      </c>
      <c r="G115" s="39" t="s">
        <v>61</v>
      </c>
      <c r="H115" s="41">
        <f t="shared" si="7"/>
        <v>567977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445098</v>
      </c>
      <c r="D116" s="21">
        <f>D117+D120+D123+D126+D129+D132</f>
        <v>445098</v>
      </c>
      <c r="E116" s="21">
        <f>E117+E120+E123+E126+E129+E132</f>
        <v>445098</v>
      </c>
      <c r="G116" s="39" t="s">
        <v>583</v>
      </c>
      <c r="H116" s="41">
        <f t="shared" si="7"/>
        <v>445098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53480</v>
      </c>
      <c r="D117" s="2">
        <f>D118+D119</f>
        <v>53480</v>
      </c>
      <c r="E117" s="2">
        <f>E118+E119</f>
        <v>53480</v>
      </c>
      <c r="H117" s="41">
        <f t="shared" si="7"/>
        <v>53480</v>
      </c>
    </row>
    <row r="118" spans="1:10" ht="15" customHeight="1" outlineLevel="2">
      <c r="A118" s="129"/>
      <c r="B118" s="128" t="s">
        <v>855</v>
      </c>
      <c r="C118" s="127">
        <v>3480</v>
      </c>
      <c r="D118" s="127">
        <f>C118</f>
        <v>3480</v>
      </c>
      <c r="E118" s="127">
        <f>D118</f>
        <v>3480</v>
      </c>
      <c r="H118" s="41">
        <f t="shared" si="7"/>
        <v>3480</v>
      </c>
    </row>
    <row r="119" spans="1:10" ht="15" customHeight="1" outlineLevel="2">
      <c r="A119" s="129"/>
      <c r="B119" s="128" t="s">
        <v>860</v>
      </c>
      <c r="C119" s="127">
        <v>50000</v>
      </c>
      <c r="D119" s="127">
        <f>C119</f>
        <v>50000</v>
      </c>
      <c r="E119" s="127">
        <f>D119</f>
        <v>50000</v>
      </c>
      <c r="H119" s="41">
        <f t="shared" si="7"/>
        <v>50000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388234</v>
      </c>
      <c r="D123" s="2">
        <f>D124+D125</f>
        <v>388234</v>
      </c>
      <c r="E123" s="2">
        <f>E124+E125</f>
        <v>388234</v>
      </c>
      <c r="H123" s="41">
        <f t="shared" si="7"/>
        <v>388234</v>
      </c>
    </row>
    <row r="124" spans="1:10" ht="15" customHeight="1" outlineLevel="2">
      <c r="A124" s="129"/>
      <c r="B124" s="128" t="s">
        <v>855</v>
      </c>
      <c r="C124" s="127">
        <v>288234</v>
      </c>
      <c r="D124" s="127">
        <f>C124</f>
        <v>288234</v>
      </c>
      <c r="E124" s="127">
        <f>D124</f>
        <v>288234</v>
      </c>
      <c r="H124" s="41">
        <f t="shared" si="7"/>
        <v>288234</v>
      </c>
    </row>
    <row r="125" spans="1:10" ht="15" customHeight="1" outlineLevel="2">
      <c r="A125" s="129"/>
      <c r="B125" s="128" t="s">
        <v>860</v>
      </c>
      <c r="C125" s="127">
        <v>100000</v>
      </c>
      <c r="D125" s="127">
        <f>C125</f>
        <v>100000</v>
      </c>
      <c r="E125" s="127">
        <f>D125</f>
        <v>100000</v>
      </c>
      <c r="H125" s="41">
        <f t="shared" si="7"/>
        <v>100000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3384</v>
      </c>
      <c r="D126" s="2">
        <f>D127+D128</f>
        <v>3384</v>
      </c>
      <c r="E126" s="2">
        <f>E127+E128</f>
        <v>3384</v>
      </c>
      <c r="H126" s="41">
        <f t="shared" si="7"/>
        <v>3384</v>
      </c>
    </row>
    <row r="127" spans="1:10" ht="15" customHeight="1" outlineLevel="2">
      <c r="A127" s="129"/>
      <c r="B127" s="128" t="s">
        <v>855</v>
      </c>
      <c r="C127" s="127">
        <v>3384</v>
      </c>
      <c r="D127" s="127">
        <f>C127</f>
        <v>3384</v>
      </c>
      <c r="E127" s="127">
        <f>D127</f>
        <v>3384</v>
      </c>
      <c r="H127" s="41">
        <f t="shared" si="7"/>
        <v>3384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122879</v>
      </c>
      <c r="D135" s="21">
        <f>D136+D140+D143+D146+D149</f>
        <v>122879</v>
      </c>
      <c r="E135" s="21">
        <f>E136+E140+E143+E146+E149</f>
        <v>122879</v>
      </c>
      <c r="G135" s="39" t="s">
        <v>584</v>
      </c>
      <c r="H135" s="41">
        <f t="shared" si="11"/>
        <v>122879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122879</v>
      </c>
      <c r="D136" s="2">
        <f>D137+D138+D139</f>
        <v>122879</v>
      </c>
      <c r="E136" s="2">
        <f>E137+E138+E139</f>
        <v>122879</v>
      </c>
      <c r="H136" s="41">
        <f t="shared" si="11"/>
        <v>122879</v>
      </c>
    </row>
    <row r="137" spans="1:10" ht="15" customHeight="1" outlineLevel="2">
      <c r="A137" s="129"/>
      <c r="B137" s="128" t="s">
        <v>855</v>
      </c>
      <c r="C137" s="127">
        <v>15079</v>
      </c>
      <c r="D137" s="127">
        <f>C137</f>
        <v>15079</v>
      </c>
      <c r="E137" s="127">
        <f>D137</f>
        <v>15079</v>
      </c>
      <c r="H137" s="41">
        <f t="shared" si="11"/>
        <v>15079</v>
      </c>
    </row>
    <row r="138" spans="1:10" ht="15" customHeight="1" outlineLevel="2">
      <c r="A138" s="129"/>
      <c r="B138" s="128" t="s">
        <v>862</v>
      </c>
      <c r="C138" s="127">
        <v>100000</v>
      </c>
      <c r="D138" s="127">
        <f t="shared" ref="D138:E139" si="12">C138</f>
        <v>100000</v>
      </c>
      <c r="E138" s="127">
        <f t="shared" si="12"/>
        <v>100000</v>
      </c>
      <c r="H138" s="41">
        <f t="shared" si="11"/>
        <v>100000</v>
      </c>
    </row>
    <row r="139" spans="1:10" ht="15" customHeight="1" outlineLevel="2">
      <c r="A139" s="129"/>
      <c r="B139" s="128" t="s">
        <v>861</v>
      </c>
      <c r="C139" s="127">
        <v>7800</v>
      </c>
      <c r="D139" s="127">
        <f t="shared" si="12"/>
        <v>7800</v>
      </c>
      <c r="E139" s="127">
        <f t="shared" si="12"/>
        <v>7800</v>
      </c>
      <c r="H139" s="41">
        <f t="shared" si="11"/>
        <v>7800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52151</v>
      </c>
      <c r="D152" s="23">
        <f>D153+D163+D170</f>
        <v>52151</v>
      </c>
      <c r="E152" s="23">
        <f>E153+E163+E170</f>
        <v>52151</v>
      </c>
      <c r="G152" s="39" t="s">
        <v>66</v>
      </c>
      <c r="H152" s="41">
        <f t="shared" si="11"/>
        <v>52151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52151</v>
      </c>
      <c r="D153" s="21">
        <f>D154+D157+D160</f>
        <v>52151</v>
      </c>
      <c r="E153" s="21">
        <f>E154+E157+E160</f>
        <v>52151</v>
      </c>
      <c r="G153" s="39" t="s">
        <v>585</v>
      </c>
      <c r="H153" s="41">
        <f t="shared" si="11"/>
        <v>52151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52151</v>
      </c>
      <c r="D154" s="2">
        <f>D155+D156</f>
        <v>52151</v>
      </c>
      <c r="E154" s="2">
        <f>E155+E156</f>
        <v>52151</v>
      </c>
      <c r="H154" s="41">
        <f t="shared" si="11"/>
        <v>52151</v>
      </c>
    </row>
    <row r="155" spans="1:10" ht="15" customHeight="1" outlineLevel="2">
      <c r="A155" s="129"/>
      <c r="B155" s="128" t="s">
        <v>855</v>
      </c>
      <c r="C155" s="127">
        <v>52151</v>
      </c>
      <c r="D155" s="127">
        <f>C155</f>
        <v>52151</v>
      </c>
      <c r="E155" s="127">
        <f>D155</f>
        <v>52151</v>
      </c>
      <c r="H155" s="41">
        <f t="shared" si="11"/>
        <v>52151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849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6" t="s">
        <v>848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6" t="s">
        <v>846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6" t="s">
        <v>843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6" t="s">
        <v>842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6" t="s">
        <v>841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6" t="s">
        <v>836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6" t="s">
        <v>834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86" t="s">
        <v>830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6" t="s">
        <v>828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6" t="s">
        <v>826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86" t="s">
        <v>823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86" t="s">
        <v>817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7" t="s">
        <v>67</v>
      </c>
      <c r="B256" s="177"/>
      <c r="C256" s="177"/>
      <c r="D256" s="140" t="s">
        <v>853</v>
      </c>
      <c r="E256" s="140" t="s">
        <v>852</v>
      </c>
      <c r="G256" s="47" t="s">
        <v>589</v>
      </c>
      <c r="H256" s="48">
        <f>C257+C559</f>
        <v>2040128</v>
      </c>
      <c r="I256" s="49"/>
      <c r="J256" s="50" t="b">
        <f>AND(H256=I256)</f>
        <v>0</v>
      </c>
    </row>
    <row r="257" spans="1:10">
      <c r="A257" s="192" t="s">
        <v>60</v>
      </c>
      <c r="B257" s="193"/>
      <c r="C257" s="37">
        <f>C258+C550</f>
        <v>1301316</v>
      </c>
      <c r="D257" s="37">
        <v>1439316</v>
      </c>
      <c r="E257" s="37">
        <f>D257</f>
        <v>1439316</v>
      </c>
      <c r="G257" s="39" t="s">
        <v>60</v>
      </c>
      <c r="H257" s="41">
        <f>C257</f>
        <v>1301316</v>
      </c>
      <c r="I257" s="42"/>
      <c r="J257" s="40" t="b">
        <f>AND(H257=I257)</f>
        <v>0</v>
      </c>
    </row>
    <row r="258" spans="1:10">
      <c r="A258" s="194" t="s">
        <v>266</v>
      </c>
      <c r="B258" s="195"/>
      <c r="C258" s="36">
        <f>C259+C339+C483+C547</f>
        <v>1201316</v>
      </c>
      <c r="D258" s="36">
        <f>D259+D339+D483+D547</f>
        <v>1201316</v>
      </c>
      <c r="E258" s="36">
        <f>E259+E339+E483+E547</f>
        <v>1201316</v>
      </c>
      <c r="G258" s="39" t="s">
        <v>57</v>
      </c>
      <c r="H258" s="41">
        <f t="shared" ref="H258:H321" si="21">C258</f>
        <v>1201316</v>
      </c>
      <c r="I258" s="42"/>
      <c r="J258" s="40" t="b">
        <f>AND(H258=I258)</f>
        <v>0</v>
      </c>
    </row>
    <row r="259" spans="1:10">
      <c r="A259" s="190" t="s">
        <v>267</v>
      </c>
      <c r="B259" s="191"/>
      <c r="C259" s="33">
        <f>C260+C263+C314</f>
        <v>717256</v>
      </c>
      <c r="D259" s="33">
        <f>D260+D263+D314</f>
        <v>717256</v>
      </c>
      <c r="E259" s="33">
        <f>E260+E263+E314</f>
        <v>717256</v>
      </c>
      <c r="G259" s="39" t="s">
        <v>590</v>
      </c>
      <c r="H259" s="41">
        <f t="shared" si="21"/>
        <v>717256</v>
      </c>
      <c r="I259" s="42"/>
      <c r="J259" s="40" t="b">
        <f>AND(H259=I259)</f>
        <v>0</v>
      </c>
    </row>
    <row r="260" spans="1:10" outlineLevel="1">
      <c r="A260" s="188" t="s">
        <v>268</v>
      </c>
      <c r="B260" s="189"/>
      <c r="C260" s="32">
        <f>SUM(C261:C262)</f>
        <v>5856</v>
      </c>
      <c r="D260" s="32">
        <f>SUM(D261:D262)</f>
        <v>5856</v>
      </c>
      <c r="E260" s="32">
        <f>SUM(E261:E262)</f>
        <v>5856</v>
      </c>
      <c r="H260" s="41">
        <f t="shared" si="21"/>
        <v>5856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4896</v>
      </c>
      <c r="D262" s="5">
        <f>C262</f>
        <v>4896</v>
      </c>
      <c r="E262" s="5">
        <f>D262</f>
        <v>4896</v>
      </c>
      <c r="H262" s="41">
        <f t="shared" si="21"/>
        <v>4896</v>
      </c>
    </row>
    <row r="263" spans="1:10" outlineLevel="1">
      <c r="A263" s="188" t="s">
        <v>269</v>
      </c>
      <c r="B263" s="189"/>
      <c r="C263" s="32">
        <f>C264+C265+C289+C296+C298+C302+C305+C308+C313</f>
        <v>686400</v>
      </c>
      <c r="D263" s="32">
        <f>D264+D265+D289+D296+D298+D302+D305+D308+D313</f>
        <v>686400</v>
      </c>
      <c r="E263" s="32">
        <f>E264+E265+E289+E296+E298+E302+E305+E308+E313</f>
        <v>686400</v>
      </c>
      <c r="H263" s="41">
        <f t="shared" si="21"/>
        <v>686400</v>
      </c>
    </row>
    <row r="264" spans="1:10" outlineLevel="2">
      <c r="A264" s="6">
        <v>1101</v>
      </c>
      <c r="B264" s="4" t="s">
        <v>34</v>
      </c>
      <c r="C264" s="5">
        <v>320866</v>
      </c>
      <c r="D264" s="5">
        <f>C264</f>
        <v>320866</v>
      </c>
      <c r="E264" s="5">
        <f>D264</f>
        <v>320866</v>
      </c>
      <c r="H264" s="41">
        <f t="shared" si="21"/>
        <v>320866</v>
      </c>
    </row>
    <row r="265" spans="1:10" outlineLevel="2">
      <c r="A265" s="6">
        <v>1101</v>
      </c>
      <c r="B265" s="4" t="s">
        <v>35</v>
      </c>
      <c r="C265" s="5">
        <v>257169</v>
      </c>
      <c r="D265" s="5">
        <v>257169</v>
      </c>
      <c r="E265" s="5">
        <v>257169</v>
      </c>
      <c r="H265" s="41">
        <f t="shared" si="21"/>
        <v>257169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/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18773</v>
      </c>
      <c r="D298" s="5">
        <v>18773</v>
      </c>
      <c r="E298" s="5">
        <v>18773</v>
      </c>
      <c r="H298" s="41">
        <f t="shared" si="21"/>
        <v>18773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4000</v>
      </c>
      <c r="D302" s="5">
        <v>4000</v>
      </c>
      <c r="E302" s="5">
        <v>4000</v>
      </c>
      <c r="H302" s="41">
        <f t="shared" si="21"/>
        <v>4000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8583</v>
      </c>
      <c r="D305" s="5">
        <v>8583</v>
      </c>
      <c r="E305" s="5">
        <v>8583</v>
      </c>
      <c r="H305" s="41">
        <f t="shared" si="21"/>
        <v>8583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77009</v>
      </c>
      <c r="D308" s="5">
        <v>77009</v>
      </c>
      <c r="E308" s="5">
        <v>77009</v>
      </c>
      <c r="H308" s="41">
        <f t="shared" si="21"/>
        <v>77009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8" t="s">
        <v>601</v>
      </c>
      <c r="B314" s="189"/>
      <c r="C314" s="32">
        <f>C315+C325+C331+C336+C337+C338+C328</f>
        <v>25000</v>
      </c>
      <c r="D314" s="32">
        <f>D315+D325+D331+D336+D337+D338+D328</f>
        <v>25000</v>
      </c>
      <c r="E314" s="32">
        <f>E315+E325+E331+E336+E337+E338+E328</f>
        <v>25000</v>
      </c>
      <c r="H314" s="41">
        <f t="shared" si="21"/>
        <v>25000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25000</v>
      </c>
      <c r="D325" s="5">
        <v>25000</v>
      </c>
      <c r="E325" s="5">
        <v>25000</v>
      </c>
      <c r="H325" s="41">
        <f t="shared" si="28"/>
        <v>25000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90" t="s">
        <v>270</v>
      </c>
      <c r="B339" s="191"/>
      <c r="C339" s="33">
        <f>C340+C444+C482</f>
        <v>440840</v>
      </c>
      <c r="D339" s="33">
        <f>D340+D444+D482</f>
        <v>440840</v>
      </c>
      <c r="E339" s="33">
        <f>E340+E444+E482</f>
        <v>440840</v>
      </c>
      <c r="G339" s="39" t="s">
        <v>591</v>
      </c>
      <c r="H339" s="41">
        <f t="shared" si="28"/>
        <v>440840</v>
      </c>
      <c r="I339" s="42"/>
      <c r="J339" s="40" t="b">
        <f>AND(H339=I339)</f>
        <v>0</v>
      </c>
    </row>
    <row r="340" spans="1:10" outlineLevel="1">
      <c r="A340" s="188" t="s">
        <v>271</v>
      </c>
      <c r="B340" s="189"/>
      <c r="C340" s="32">
        <f>C341+C342+C343+C344+C347+C348+C353+C356+C357+C362+C367+C368+C371+C372+C373+C376+C377+C378+C382+C388+C391+C392+C395+C398+C399+C404+C407+C408+C409+C412+C415+C416+C419+C420+C421+C422+C429+C443</f>
        <v>353340</v>
      </c>
      <c r="D340" s="32">
        <f>D341+D342+D343+D344+D347+D348+D353+D356+D357+D362+D367+BH290668+D371+D372+D373+D376+D377+D378+D382+D388+D391+D392+D395+D398+D399+D404+D407+D408+D409+D412+D415+D416+D419+D420+D421+D422+D429+D443</f>
        <v>353340</v>
      </c>
      <c r="E340" s="32">
        <f>E341+E342+E343+E344+E347+E348+E353+E356+E357+E362+E367+BI290668+E371+E372+E373+E376+E377+E378+E382+E388+E391+E392+E395+E398+E399+E404+E407+E408+E409+E412+E415+E416+E419+E420+E421+E422+E429+E443</f>
        <v>353340</v>
      </c>
      <c r="H340" s="41">
        <f t="shared" si="28"/>
        <v>353340</v>
      </c>
    </row>
    <row r="341" spans="1:10" outlineLevel="2">
      <c r="A341" s="6">
        <v>2201</v>
      </c>
      <c r="B341" s="34" t="s">
        <v>272</v>
      </c>
      <c r="C341" s="5">
        <v>2300</v>
      </c>
      <c r="D341" s="5">
        <f>C341</f>
        <v>2300</v>
      </c>
      <c r="E341" s="5">
        <f>D341</f>
        <v>2300</v>
      </c>
      <c r="H341" s="41">
        <f t="shared" si="28"/>
        <v>2300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86500</v>
      </c>
      <c r="D343" s="5">
        <f t="shared" si="31"/>
        <v>86500</v>
      </c>
      <c r="E343" s="5">
        <f t="shared" si="31"/>
        <v>86500</v>
      </c>
      <c r="H343" s="41">
        <f t="shared" si="28"/>
        <v>86500</v>
      </c>
    </row>
    <row r="344" spans="1:10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500</v>
      </c>
      <c r="D347" s="5">
        <f t="shared" si="32"/>
        <v>500</v>
      </c>
      <c r="E347" s="5">
        <f t="shared" si="32"/>
        <v>500</v>
      </c>
      <c r="H347" s="41">
        <f t="shared" si="28"/>
        <v>500</v>
      </c>
    </row>
    <row r="348" spans="1:10" outlineLevel="2">
      <c r="A348" s="6">
        <v>2201</v>
      </c>
      <c r="B348" s="4" t="s">
        <v>277</v>
      </c>
      <c r="C348" s="5">
        <f>SUM(C349:C352)</f>
        <v>33500</v>
      </c>
      <c r="D348" s="5">
        <f>SUM(D349:D352)</f>
        <v>33500</v>
      </c>
      <c r="E348" s="5">
        <f>SUM(E349:E352)</f>
        <v>33500</v>
      </c>
      <c r="H348" s="41">
        <f t="shared" si="28"/>
        <v>33500</v>
      </c>
    </row>
    <row r="349" spans="1:10" outlineLevel="3">
      <c r="A349" s="29"/>
      <c r="B349" s="28" t="s">
        <v>278</v>
      </c>
      <c r="C349" s="30">
        <v>33000</v>
      </c>
      <c r="D349" s="30">
        <f>C349</f>
        <v>33000</v>
      </c>
      <c r="E349" s="30">
        <f>D349</f>
        <v>33000</v>
      </c>
      <c r="H349" s="41">
        <f t="shared" si="28"/>
        <v>33000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250</v>
      </c>
      <c r="D354" s="30">
        <f t="shared" ref="D354:E356" si="34">C354</f>
        <v>250</v>
      </c>
      <c r="E354" s="30">
        <f t="shared" si="34"/>
        <v>250</v>
      </c>
      <c r="H354" s="41">
        <f t="shared" si="28"/>
        <v>250</v>
      </c>
    </row>
    <row r="355" spans="1:8" outlineLevel="3">
      <c r="A355" s="29"/>
      <c r="B355" s="28" t="s">
        <v>283</v>
      </c>
      <c r="C355" s="30">
        <v>250</v>
      </c>
      <c r="D355" s="30">
        <f t="shared" si="34"/>
        <v>250</v>
      </c>
      <c r="E355" s="30">
        <f t="shared" si="34"/>
        <v>250</v>
      </c>
      <c r="H355" s="41">
        <f t="shared" si="28"/>
        <v>250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28"/>
        <v>5500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22080</v>
      </c>
      <c r="D362" s="5">
        <f>SUM(D363:D366)</f>
        <v>22080</v>
      </c>
      <c r="E362" s="5">
        <f>SUM(E363:E366)</f>
        <v>22080</v>
      </c>
      <c r="H362" s="41">
        <f t="shared" si="28"/>
        <v>22080</v>
      </c>
    </row>
    <row r="363" spans="1:8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outlineLevel="3">
      <c r="A364" s="29"/>
      <c r="B364" s="28" t="s">
        <v>292</v>
      </c>
      <c r="C364" s="30">
        <v>13580</v>
      </c>
      <c r="D364" s="30">
        <f t="shared" ref="D364:E366" si="36">C364</f>
        <v>13580</v>
      </c>
      <c r="E364" s="30">
        <f t="shared" si="36"/>
        <v>13580</v>
      </c>
      <c r="H364" s="41">
        <f t="shared" si="28"/>
        <v>13580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100</v>
      </c>
      <c r="D375" s="30">
        <f t="shared" si="38"/>
        <v>100</v>
      </c>
      <c r="E375" s="30">
        <f t="shared" si="38"/>
        <v>100</v>
      </c>
      <c r="H375" s="41">
        <f t="shared" si="28"/>
        <v>100</v>
      </c>
    </row>
    <row r="376" spans="1:8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1"/>
        <v>7000</v>
      </c>
    </row>
    <row r="393" spans="1:8" outlineLevel="3">
      <c r="A393" s="29"/>
      <c r="B393" s="28" t="s">
        <v>313</v>
      </c>
      <c r="C393" s="30">
        <v>4000</v>
      </c>
      <c r="D393" s="30">
        <f>C393</f>
        <v>4000</v>
      </c>
      <c r="E393" s="30">
        <f>D393</f>
        <v>4000</v>
      </c>
      <c r="H393" s="41">
        <f t="shared" si="41"/>
        <v>4000</v>
      </c>
    </row>
    <row r="394" spans="1:8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200</v>
      </c>
      <c r="D397" s="30">
        <f t="shared" si="43"/>
        <v>200</v>
      </c>
      <c r="E397" s="30">
        <f t="shared" si="43"/>
        <v>200</v>
      </c>
      <c r="H397" s="41">
        <f t="shared" si="41"/>
        <v>200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660</v>
      </c>
      <c r="D422" s="5">
        <f>SUM(D423:D428)</f>
        <v>660</v>
      </c>
      <c r="E422" s="5">
        <f>SUM(E423:E428)</f>
        <v>660</v>
      </c>
      <c r="H422" s="41">
        <f t="shared" si="41"/>
        <v>660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480</v>
      </c>
      <c r="D428" s="30">
        <f t="shared" si="48"/>
        <v>480</v>
      </c>
      <c r="E428" s="30">
        <f t="shared" si="48"/>
        <v>480</v>
      </c>
      <c r="H428" s="41">
        <f t="shared" si="41"/>
        <v>480</v>
      </c>
    </row>
    <row r="429" spans="1:8" outlineLevel="2">
      <c r="A429" s="6">
        <v>2201</v>
      </c>
      <c r="B429" s="4" t="s">
        <v>342</v>
      </c>
      <c r="C429" s="5">
        <f>SUM(C430:C442)</f>
        <v>160600</v>
      </c>
      <c r="D429" s="5">
        <f>SUM(D430:D442)</f>
        <v>160600</v>
      </c>
      <c r="E429" s="5">
        <f>SUM(E430:E442)</f>
        <v>160600</v>
      </c>
      <c r="H429" s="41">
        <f t="shared" si="41"/>
        <v>160600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105000</v>
      </c>
      <c r="D431" s="30">
        <f t="shared" ref="D431:E442" si="49">C431</f>
        <v>105000</v>
      </c>
      <c r="E431" s="30">
        <f t="shared" si="49"/>
        <v>105000</v>
      </c>
      <c r="H431" s="41">
        <f t="shared" si="41"/>
        <v>105000</v>
      </c>
    </row>
    <row r="432" spans="1:8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35600</v>
      </c>
      <c r="D441" s="30">
        <f t="shared" si="49"/>
        <v>35600</v>
      </c>
      <c r="E441" s="30">
        <f t="shared" si="49"/>
        <v>35600</v>
      </c>
      <c r="H441" s="41">
        <f t="shared" si="41"/>
        <v>35600</v>
      </c>
    </row>
    <row r="442" spans="1:8" outlineLevel="3">
      <c r="A442" s="29"/>
      <c r="B442" s="28" t="s">
        <v>355</v>
      </c>
      <c r="C442" s="30">
        <v>8000</v>
      </c>
      <c r="D442" s="30">
        <f t="shared" si="49"/>
        <v>8000</v>
      </c>
      <c r="E442" s="30">
        <f t="shared" si="49"/>
        <v>8000</v>
      </c>
      <c r="H442" s="41">
        <f t="shared" si="41"/>
        <v>8000</v>
      </c>
    </row>
    <row r="443" spans="1:8" ht="15" customHeight="1" outlineLevel="2">
      <c r="A443" s="6">
        <v>2201</v>
      </c>
      <c r="B443" s="4" t="s">
        <v>356</v>
      </c>
      <c r="C443" s="5">
        <v>1000</v>
      </c>
      <c r="D443" s="5">
        <f>C443</f>
        <v>1000</v>
      </c>
      <c r="E443" s="5">
        <f>D443</f>
        <v>1000</v>
      </c>
      <c r="H443" s="41">
        <f t="shared" si="41"/>
        <v>1000</v>
      </c>
    </row>
    <row r="444" spans="1:8" outlineLevel="1">
      <c r="A444" s="188" t="s">
        <v>357</v>
      </c>
      <c r="B444" s="189"/>
      <c r="C444" s="32">
        <f>C445+C454+C455+C459+C462+C463+C468+C474+C477+C480+C481+C450</f>
        <v>87500</v>
      </c>
      <c r="D444" s="32">
        <f>D445+D454+D455+D459+D462+D463+D468+D474+D477+D480+D481+D450</f>
        <v>87500</v>
      </c>
      <c r="E444" s="32">
        <f>E445+E454+E455+E459+E462+E463+E468+E474+E477+E480+E481+E450</f>
        <v>87500</v>
      </c>
      <c r="H444" s="41">
        <f t="shared" si="41"/>
        <v>87500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1500</v>
      </c>
      <c r="E445" s="5">
        <f>SUM(E446:E449)</f>
        <v>1500</v>
      </c>
      <c r="H445" s="41">
        <f t="shared" si="41"/>
        <v>1500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60000</v>
      </c>
      <c r="D450" s="5">
        <f>SUM(D451:D453)</f>
        <v>60000</v>
      </c>
      <c r="E450" s="5">
        <f>SUM(E451:E453)</f>
        <v>60000</v>
      </c>
      <c r="H450" s="41">
        <f t="shared" ref="H450:H513" si="51">C450</f>
        <v>60000</v>
      </c>
    </row>
    <row r="451" spans="1:8" ht="15" customHeight="1" outlineLevel="3">
      <c r="A451" s="28"/>
      <c r="B451" s="28" t="s">
        <v>364</v>
      </c>
      <c r="C451" s="30">
        <v>30000</v>
      </c>
      <c r="D451" s="30">
        <f>C451</f>
        <v>30000</v>
      </c>
      <c r="E451" s="30">
        <f>D451</f>
        <v>30000</v>
      </c>
      <c r="H451" s="41">
        <f t="shared" si="51"/>
        <v>30000</v>
      </c>
    </row>
    <row r="452" spans="1:8" ht="15" customHeight="1" outlineLevel="3">
      <c r="A452" s="28"/>
      <c r="B452" s="28" t="s">
        <v>365</v>
      </c>
      <c r="C452" s="30">
        <v>30000</v>
      </c>
      <c r="D452" s="30">
        <f t="shared" ref="D452:E453" si="52">C452</f>
        <v>30000</v>
      </c>
      <c r="E452" s="30">
        <f t="shared" si="52"/>
        <v>30000</v>
      </c>
      <c r="H452" s="41">
        <f t="shared" si="51"/>
        <v>30000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13500</v>
      </c>
      <c r="D454" s="5">
        <f>C454</f>
        <v>13500</v>
      </c>
      <c r="E454" s="5">
        <f>D454</f>
        <v>13500</v>
      </c>
      <c r="H454" s="41">
        <f t="shared" si="51"/>
        <v>13500</v>
      </c>
    </row>
    <row r="455" spans="1:8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</v>
      </c>
      <c r="D480" s="5">
        <f t="shared" si="57"/>
        <v>1500</v>
      </c>
      <c r="E480" s="5">
        <f t="shared" si="57"/>
        <v>1500</v>
      </c>
      <c r="H480" s="41">
        <f t="shared" si="51"/>
        <v>1500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8" t="s">
        <v>388</v>
      </c>
      <c r="B482" s="18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8" t="s">
        <v>389</v>
      </c>
      <c r="B483" s="199"/>
      <c r="C483" s="35">
        <f>C484+C504+C509+C522+C528+C538</f>
        <v>43220</v>
      </c>
      <c r="D483" s="35">
        <f>D484+D504+D509+D522+D528+D538</f>
        <v>43220</v>
      </c>
      <c r="E483" s="35">
        <f>E484+E504+E509+E522+E528+E538</f>
        <v>43220</v>
      </c>
      <c r="G483" s="39" t="s">
        <v>592</v>
      </c>
      <c r="H483" s="41">
        <f t="shared" si="51"/>
        <v>43220</v>
      </c>
      <c r="I483" s="42"/>
      <c r="J483" s="40" t="b">
        <f>AND(H483=I483)</f>
        <v>0</v>
      </c>
    </row>
    <row r="484" spans="1:10" outlineLevel="1">
      <c r="A484" s="188" t="s">
        <v>390</v>
      </c>
      <c r="B484" s="189"/>
      <c r="C484" s="32">
        <f>C485+C486+C490+C491+C494+C497+C500+C501+C502+C503</f>
        <v>9500</v>
      </c>
      <c r="D484" s="32">
        <f>D485+D486+D490+D491+D494+D497+D500+D501+D502+D503</f>
        <v>9500</v>
      </c>
      <c r="E484" s="32">
        <f>E485+E486+E490+E491+E494+E497+E500+E501+E502+E503</f>
        <v>9500</v>
      </c>
      <c r="H484" s="41">
        <f t="shared" si="51"/>
        <v>9500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8" t="s">
        <v>410</v>
      </c>
      <c r="B504" s="189"/>
      <c r="C504" s="32">
        <f>SUM(C505:C508)</f>
        <v>2300</v>
      </c>
      <c r="D504" s="32">
        <f>SUM(D505:D508)</f>
        <v>2300</v>
      </c>
      <c r="E504" s="32">
        <f>SUM(E505:E508)</f>
        <v>2300</v>
      </c>
      <c r="H504" s="41">
        <f t="shared" si="51"/>
        <v>2300</v>
      </c>
    </row>
    <row r="505" spans="1:12" outlineLevel="2" collapsed="1">
      <c r="A505" s="6">
        <v>3303</v>
      </c>
      <c r="B505" s="4" t="s">
        <v>411</v>
      </c>
      <c r="C505" s="5">
        <v>2300</v>
      </c>
      <c r="D505" s="5">
        <f>C505</f>
        <v>2300</v>
      </c>
      <c r="E505" s="5">
        <f>D505</f>
        <v>2300</v>
      </c>
      <c r="H505" s="41">
        <f t="shared" si="51"/>
        <v>2300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8" t="s">
        <v>414</v>
      </c>
      <c r="B509" s="189"/>
      <c r="C509" s="32">
        <f>C510+C511+C512+C513+C517+C518+C519+C520+C521</f>
        <v>28000</v>
      </c>
      <c r="D509" s="32">
        <f>D510+D511+D512+D513+D517+D518+D519+D520+D521</f>
        <v>28000</v>
      </c>
      <c r="E509" s="32">
        <f>E510+E511+E512+E513+E517+E518+E519+E520+E521</f>
        <v>28000</v>
      </c>
      <c r="F509" s="51"/>
      <c r="H509" s="41">
        <f t="shared" si="51"/>
        <v>28000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25000</v>
      </c>
      <c r="D520" s="5">
        <f t="shared" si="62"/>
        <v>25000</v>
      </c>
      <c r="E520" s="5">
        <f t="shared" si="62"/>
        <v>25000</v>
      </c>
      <c r="H520" s="41">
        <f t="shared" si="63"/>
        <v>25000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8" t="s">
        <v>426</v>
      </c>
      <c r="B522" s="18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8" t="s">
        <v>432</v>
      </c>
      <c r="B528" s="18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8" t="s">
        <v>441</v>
      </c>
      <c r="B538" s="189"/>
      <c r="C538" s="32">
        <f>SUM(C539:C544)</f>
        <v>3420</v>
      </c>
      <c r="D538" s="32">
        <f>SUM(D539:D544)</f>
        <v>3420</v>
      </c>
      <c r="E538" s="32">
        <f>SUM(E539:E544)</f>
        <v>3420</v>
      </c>
      <c r="H538" s="41">
        <f t="shared" si="63"/>
        <v>3420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1420</v>
      </c>
      <c r="D540" s="5">
        <f t="shared" ref="D540:E543" si="66">C540</f>
        <v>1420</v>
      </c>
      <c r="E540" s="5">
        <f t="shared" si="66"/>
        <v>1420</v>
      </c>
      <c r="H540" s="41">
        <f t="shared" si="63"/>
        <v>1420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2000</v>
      </c>
      <c r="D542" s="5">
        <f t="shared" si="66"/>
        <v>2000</v>
      </c>
      <c r="E542" s="5">
        <f t="shared" si="66"/>
        <v>2000</v>
      </c>
      <c r="H542" s="41">
        <f t="shared" si="63"/>
        <v>2000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96" t="s">
        <v>449</v>
      </c>
      <c r="B547" s="19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8" t="s">
        <v>450</v>
      </c>
      <c r="B548" s="18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8" t="s">
        <v>451</v>
      </c>
      <c r="B549" s="18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94" t="s">
        <v>455</v>
      </c>
      <c r="B550" s="195"/>
      <c r="C550" s="36">
        <f>C551</f>
        <v>100000</v>
      </c>
      <c r="D550" s="36">
        <f>D551</f>
        <v>100000</v>
      </c>
      <c r="E550" s="36">
        <f>E551</f>
        <v>100000</v>
      </c>
      <c r="G550" s="39" t="s">
        <v>59</v>
      </c>
      <c r="H550" s="41">
        <f t="shared" si="63"/>
        <v>100000</v>
      </c>
      <c r="I550" s="42"/>
      <c r="J550" s="40" t="b">
        <f>AND(H550=I550)</f>
        <v>0</v>
      </c>
    </row>
    <row r="551" spans="1:10">
      <c r="A551" s="190" t="s">
        <v>456</v>
      </c>
      <c r="B551" s="191"/>
      <c r="C551" s="33">
        <f>C552+C556</f>
        <v>100000</v>
      </c>
      <c r="D551" s="33">
        <f>D552+D556</f>
        <v>100000</v>
      </c>
      <c r="E551" s="33">
        <f>E552+E556</f>
        <v>100000</v>
      </c>
      <c r="G551" s="39" t="s">
        <v>594</v>
      </c>
      <c r="H551" s="41">
        <f t="shared" si="63"/>
        <v>100000</v>
      </c>
      <c r="I551" s="42"/>
      <c r="J551" s="40" t="b">
        <f>AND(H551=I551)</f>
        <v>0</v>
      </c>
    </row>
    <row r="552" spans="1:10" outlineLevel="1">
      <c r="A552" s="188" t="s">
        <v>457</v>
      </c>
      <c r="B552" s="189"/>
      <c r="C552" s="32">
        <f>SUM(C553:C555)</f>
        <v>100000</v>
      </c>
      <c r="D552" s="32">
        <f>SUM(D553:D555)</f>
        <v>100000</v>
      </c>
      <c r="E552" s="32">
        <f>SUM(E553:E555)</f>
        <v>100000</v>
      </c>
      <c r="H552" s="41">
        <f t="shared" si="63"/>
        <v>100000</v>
      </c>
    </row>
    <row r="553" spans="1:10" outlineLevel="2" collapsed="1">
      <c r="A553" s="6">
        <v>5500</v>
      </c>
      <c r="B553" s="4" t="s">
        <v>458</v>
      </c>
      <c r="C553" s="5">
        <v>100000</v>
      </c>
      <c r="D553" s="5">
        <f t="shared" ref="D553:E555" si="67">C553</f>
        <v>100000</v>
      </c>
      <c r="E553" s="5">
        <f t="shared" si="67"/>
        <v>100000</v>
      </c>
      <c r="H553" s="41">
        <f t="shared" si="63"/>
        <v>100000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8" t="s">
        <v>461</v>
      </c>
      <c r="B556" s="18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92" t="s">
        <v>62</v>
      </c>
      <c r="B559" s="193"/>
      <c r="C559" s="37">
        <f>C560+C716+C725</f>
        <v>738812</v>
      </c>
      <c r="D559" s="37">
        <v>1091948.4210000001</v>
      </c>
      <c r="E559" s="37">
        <f>D559</f>
        <v>1091948.4210000001</v>
      </c>
      <c r="G559" s="39" t="s">
        <v>62</v>
      </c>
      <c r="H559" s="41">
        <f t="shared" si="63"/>
        <v>738812</v>
      </c>
      <c r="I559" s="42"/>
      <c r="J559" s="40" t="b">
        <f>AND(H559=I559)</f>
        <v>0</v>
      </c>
    </row>
    <row r="560" spans="1:10">
      <c r="A560" s="194" t="s">
        <v>464</v>
      </c>
      <c r="B560" s="195"/>
      <c r="C560" s="36">
        <f>C561+C638+C642+C645</f>
        <v>633812</v>
      </c>
      <c r="D560" s="36">
        <f>D561+D638+D642+D645</f>
        <v>633812</v>
      </c>
      <c r="E560" s="36">
        <f>E561+E638+E642+E645</f>
        <v>633812</v>
      </c>
      <c r="G560" s="39" t="s">
        <v>61</v>
      </c>
      <c r="H560" s="41">
        <f t="shared" si="63"/>
        <v>633812</v>
      </c>
      <c r="I560" s="42"/>
      <c r="J560" s="40" t="b">
        <f>AND(H560=I560)</f>
        <v>0</v>
      </c>
    </row>
    <row r="561" spans="1:10">
      <c r="A561" s="190" t="s">
        <v>465</v>
      </c>
      <c r="B561" s="191"/>
      <c r="C561" s="38">
        <f>C562+C567+C568+C569+C576+C577+C581+C584+C585+C586+C587+C592+C595+C599+C603+C610+C616+C628</f>
        <v>633812</v>
      </c>
      <c r="D561" s="38">
        <f>D562+D567+D568+D569+D576+D577+D581+D584+D585+D586+D587+D592+D595+D599+D603+D610+D616+D628</f>
        <v>633812</v>
      </c>
      <c r="E561" s="38">
        <f>E562+E567+E568+E569+E576+E577+E581+E584+E585+E586+E587+E592+E595+E599+E603+E610+E616+E628</f>
        <v>633812</v>
      </c>
      <c r="G561" s="39" t="s">
        <v>595</v>
      </c>
      <c r="H561" s="41">
        <f t="shared" si="63"/>
        <v>633812</v>
      </c>
      <c r="I561" s="42"/>
      <c r="J561" s="40" t="b">
        <f>AND(H561=I561)</f>
        <v>0</v>
      </c>
    </row>
    <row r="562" spans="1:10" outlineLevel="1">
      <c r="A562" s="188" t="s">
        <v>466</v>
      </c>
      <c r="B562" s="18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8" t="s">
        <v>467</v>
      </c>
      <c r="B567" s="18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8" t="s">
        <v>472</v>
      </c>
      <c r="B568" s="18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8" t="s">
        <v>473</v>
      </c>
      <c r="B569" s="189"/>
      <c r="C569" s="32">
        <f>SUM(C570:C575)</f>
        <v>75000</v>
      </c>
      <c r="D569" s="32">
        <f>SUM(D570:D575)</f>
        <v>75000</v>
      </c>
      <c r="E569" s="32">
        <f>SUM(E570:E575)</f>
        <v>75000</v>
      </c>
      <c r="H569" s="41">
        <f t="shared" si="63"/>
        <v>75000</v>
      </c>
    </row>
    <row r="570" spans="1:10" outlineLevel="2">
      <c r="A570" s="7">
        <v>6603</v>
      </c>
      <c r="B570" s="4" t="s">
        <v>474</v>
      </c>
      <c r="C570" s="5">
        <v>65000</v>
      </c>
      <c r="D570" s="5">
        <f>C570</f>
        <v>65000</v>
      </c>
      <c r="E570" s="5">
        <f>D570</f>
        <v>65000</v>
      </c>
      <c r="H570" s="41">
        <f t="shared" si="63"/>
        <v>65000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10000</v>
      </c>
      <c r="D572" s="5">
        <f t="shared" si="69"/>
        <v>10000</v>
      </c>
      <c r="E572" s="5">
        <f t="shared" si="69"/>
        <v>10000</v>
      </c>
      <c r="H572" s="41">
        <f t="shared" si="63"/>
        <v>10000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8" t="s">
        <v>480</v>
      </c>
      <c r="B576" s="18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8" t="s">
        <v>481</v>
      </c>
      <c r="B577" s="18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8" t="s">
        <v>485</v>
      </c>
      <c r="B581" s="189"/>
      <c r="C581" s="32">
        <f>SUM(C582:C583)</f>
        <v>27000</v>
      </c>
      <c r="D581" s="32">
        <f>SUM(D582:D583)</f>
        <v>27000</v>
      </c>
      <c r="E581" s="32">
        <f>SUM(E582:E583)</f>
        <v>27000</v>
      </c>
      <c r="H581" s="41">
        <f t="shared" si="71"/>
        <v>27000</v>
      </c>
    </row>
    <row r="582" spans="1:8" outlineLevel="2">
      <c r="A582" s="7">
        <v>6606</v>
      </c>
      <c r="B582" s="4" t="s">
        <v>486</v>
      </c>
      <c r="C582" s="5">
        <v>25000</v>
      </c>
      <c r="D582" s="5">
        <f t="shared" ref="D582:E586" si="72">C582</f>
        <v>25000</v>
      </c>
      <c r="E582" s="5">
        <f t="shared" si="72"/>
        <v>25000</v>
      </c>
      <c r="H582" s="41">
        <f t="shared" si="71"/>
        <v>25000</v>
      </c>
    </row>
    <row r="583" spans="1:8" outlineLevel="2">
      <c r="A583" s="7">
        <v>6606</v>
      </c>
      <c r="B583" s="4" t="s">
        <v>487</v>
      </c>
      <c r="C583" s="5">
        <v>2000</v>
      </c>
      <c r="D583" s="5">
        <f t="shared" si="72"/>
        <v>2000</v>
      </c>
      <c r="E583" s="5">
        <f t="shared" si="72"/>
        <v>2000</v>
      </c>
      <c r="H583" s="41">
        <f t="shared" si="71"/>
        <v>2000</v>
      </c>
    </row>
    <row r="584" spans="1:8" outlineLevel="1">
      <c r="A584" s="188" t="s">
        <v>488</v>
      </c>
      <c r="B584" s="18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8" t="s">
        <v>489</v>
      </c>
      <c r="B585" s="18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8" t="s">
        <v>490</v>
      </c>
      <c r="B586" s="18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8" t="s">
        <v>491</v>
      </c>
      <c r="B587" s="189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1"/>
        <v>30000</v>
      </c>
    </row>
    <row r="588" spans="1:8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8" t="s">
        <v>498</v>
      </c>
      <c r="B592" s="18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8" t="s">
        <v>502</v>
      </c>
      <c r="B595" s="18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8" t="s">
        <v>503</v>
      </c>
      <c r="B599" s="189"/>
      <c r="C599" s="32">
        <f>SUM(C600:C602)</f>
        <v>9427</v>
      </c>
      <c r="D599" s="32">
        <f>SUM(D600:D602)</f>
        <v>9427</v>
      </c>
      <c r="E599" s="32">
        <f>SUM(E600:E602)</f>
        <v>9427</v>
      </c>
      <c r="H599" s="41">
        <f t="shared" si="71"/>
        <v>9427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9427</v>
      </c>
      <c r="D602" s="5">
        <f t="shared" si="75"/>
        <v>9427</v>
      </c>
      <c r="E602" s="5">
        <f t="shared" si="75"/>
        <v>9427</v>
      </c>
      <c r="H602" s="41">
        <f t="shared" si="71"/>
        <v>9427</v>
      </c>
    </row>
    <row r="603" spans="1:8" outlineLevel="1">
      <c r="A603" s="188" t="s">
        <v>506</v>
      </c>
      <c r="B603" s="18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8" t="s">
        <v>513</v>
      </c>
      <c r="B610" s="189"/>
      <c r="C610" s="32">
        <f>SUM(C611:C615)</f>
        <v>2000</v>
      </c>
      <c r="D610" s="32">
        <f>SUM(D611:D615)</f>
        <v>2000</v>
      </c>
      <c r="E610" s="32">
        <f>SUM(E611:E615)</f>
        <v>2000</v>
      </c>
      <c r="H610" s="41">
        <f t="shared" si="71"/>
        <v>2000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2000</v>
      </c>
      <c r="D614" s="5">
        <f t="shared" si="77"/>
        <v>2000</v>
      </c>
      <c r="E614" s="5">
        <f t="shared" si="77"/>
        <v>2000</v>
      </c>
      <c r="H614" s="41">
        <f t="shared" si="71"/>
        <v>2000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8" t="s">
        <v>519</v>
      </c>
      <c r="B616" s="189"/>
      <c r="C616" s="32">
        <f>SUM(C617:C627)</f>
        <v>490385</v>
      </c>
      <c r="D616" s="32">
        <f>SUM(D617:D627)</f>
        <v>490385</v>
      </c>
      <c r="E616" s="32">
        <f>SUM(E617:E627)</f>
        <v>490385</v>
      </c>
      <c r="H616" s="41">
        <f t="shared" si="71"/>
        <v>490385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490385</v>
      </c>
      <c r="D620" s="5">
        <f t="shared" si="78"/>
        <v>490385</v>
      </c>
      <c r="E620" s="5">
        <f t="shared" si="78"/>
        <v>490385</v>
      </c>
      <c r="H620" s="41">
        <f t="shared" si="71"/>
        <v>490385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8" t="s">
        <v>531</v>
      </c>
      <c r="B628" s="18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90" t="s">
        <v>541</v>
      </c>
      <c r="B638" s="19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8" t="s">
        <v>542</v>
      </c>
      <c r="B639" s="18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8" t="s">
        <v>543</v>
      </c>
      <c r="B640" s="18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8" t="s">
        <v>544</v>
      </c>
      <c r="B641" s="18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90" t="s">
        <v>545</v>
      </c>
      <c r="B642" s="19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8" t="s">
        <v>546</v>
      </c>
      <c r="B643" s="18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8" t="s">
        <v>547</v>
      </c>
      <c r="B644" s="18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90" t="s">
        <v>548</v>
      </c>
      <c r="B645" s="19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8" t="s">
        <v>549</v>
      </c>
      <c r="B646" s="18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8" t="s">
        <v>550</v>
      </c>
      <c r="B651" s="18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8" t="s">
        <v>551</v>
      </c>
      <c r="B652" s="18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8" t="s">
        <v>552</v>
      </c>
      <c r="B653" s="18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8" t="s">
        <v>553</v>
      </c>
      <c r="B660" s="18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8" t="s">
        <v>554</v>
      </c>
      <c r="B661" s="18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8" t="s">
        <v>555</v>
      </c>
      <c r="B665" s="18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8" t="s">
        <v>556</v>
      </c>
      <c r="B668" s="18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8" t="s">
        <v>557</v>
      </c>
      <c r="B669" s="18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8" t="s">
        <v>558</v>
      </c>
      <c r="B670" s="18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8" t="s">
        <v>559</v>
      </c>
      <c r="B671" s="18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8" t="s">
        <v>560</v>
      </c>
      <c r="B676" s="18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8" t="s">
        <v>561</v>
      </c>
      <c r="B679" s="18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8" t="s">
        <v>562</v>
      </c>
      <c r="B683" s="18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8" t="s">
        <v>563</v>
      </c>
      <c r="B687" s="18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8" t="s">
        <v>564</v>
      </c>
      <c r="B694" s="18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8" t="s">
        <v>565</v>
      </c>
      <c r="B700" s="18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8" t="s">
        <v>566</v>
      </c>
      <c r="B712" s="18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8" t="s">
        <v>567</v>
      </c>
      <c r="B713" s="18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8" t="s">
        <v>568</v>
      </c>
      <c r="B714" s="18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8" t="s">
        <v>569</v>
      </c>
      <c r="B715" s="18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94" t="s">
        <v>570</v>
      </c>
      <c r="B716" s="195"/>
      <c r="C716" s="36">
        <f>C717</f>
        <v>105000</v>
      </c>
      <c r="D716" s="36">
        <f>D717</f>
        <v>105000</v>
      </c>
      <c r="E716" s="36">
        <f>E717</f>
        <v>105000</v>
      </c>
      <c r="G716" s="39" t="s">
        <v>66</v>
      </c>
      <c r="H716" s="41">
        <f t="shared" si="92"/>
        <v>105000</v>
      </c>
      <c r="I716" s="42"/>
      <c r="J716" s="40" t="b">
        <f>AND(H716=I716)</f>
        <v>0</v>
      </c>
    </row>
    <row r="717" spans="1:10">
      <c r="A717" s="190" t="s">
        <v>571</v>
      </c>
      <c r="B717" s="191"/>
      <c r="C717" s="33">
        <f>C718+C722</f>
        <v>105000</v>
      </c>
      <c r="D717" s="33">
        <f>D718+D722</f>
        <v>105000</v>
      </c>
      <c r="E717" s="33">
        <f>E718+E722</f>
        <v>105000</v>
      </c>
      <c r="G717" s="39" t="s">
        <v>599</v>
      </c>
      <c r="H717" s="41">
        <f t="shared" si="92"/>
        <v>105000</v>
      </c>
      <c r="I717" s="42"/>
      <c r="J717" s="40" t="b">
        <f>AND(H717=I717)</f>
        <v>0</v>
      </c>
    </row>
    <row r="718" spans="1:10" outlineLevel="1" collapsed="1">
      <c r="A718" s="200" t="s">
        <v>851</v>
      </c>
      <c r="B718" s="201"/>
      <c r="C718" s="31">
        <f>SUM(C719:C721)</f>
        <v>105000</v>
      </c>
      <c r="D718" s="31">
        <f>SUM(D719:D721)</f>
        <v>105000</v>
      </c>
      <c r="E718" s="31">
        <f>SUM(E719:E721)</f>
        <v>105000</v>
      </c>
      <c r="H718" s="41">
        <f t="shared" si="92"/>
        <v>105000</v>
      </c>
    </row>
    <row r="719" spans="1:10" ht="15" customHeight="1" outlineLevel="2">
      <c r="A719" s="6">
        <v>10950</v>
      </c>
      <c r="B719" s="4" t="s">
        <v>572</v>
      </c>
      <c r="C719" s="5">
        <v>105000</v>
      </c>
      <c r="D719" s="5">
        <f>C719</f>
        <v>105000</v>
      </c>
      <c r="E719" s="5">
        <f>D719</f>
        <v>105000</v>
      </c>
      <c r="H719" s="41">
        <f t="shared" si="92"/>
        <v>105000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0" t="s">
        <v>850</v>
      </c>
      <c r="B722" s="20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94" t="s">
        <v>577</v>
      </c>
      <c r="B725" s="19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0" t="s">
        <v>588</v>
      </c>
      <c r="B726" s="19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0" t="s">
        <v>849</v>
      </c>
      <c r="B727" s="20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0" t="s">
        <v>848</v>
      </c>
      <c r="B730" s="20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0" t="s">
        <v>846</v>
      </c>
      <c r="B733" s="20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0" t="s">
        <v>843</v>
      </c>
      <c r="B739" s="20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0" t="s">
        <v>842</v>
      </c>
      <c r="B741" s="20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0" t="s">
        <v>841</v>
      </c>
      <c r="B743" s="20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0" t="s">
        <v>836</v>
      </c>
      <c r="B750" s="20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0" t="s">
        <v>834</v>
      </c>
      <c r="B755" s="20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0" t="s">
        <v>830</v>
      </c>
      <c r="B760" s="20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0" t="s">
        <v>828</v>
      </c>
      <c r="B765" s="20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0" t="s">
        <v>826</v>
      </c>
      <c r="B767" s="20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0" t="s">
        <v>823</v>
      </c>
      <c r="B771" s="20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0" t="s">
        <v>817</v>
      </c>
      <c r="B777" s="20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20" zoomScaleNormal="12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C50" sqref="C50"/>
    </sheetView>
  </sheetViews>
  <sheetFormatPr defaultColWidth="9.1796875" defaultRowHeight="14.5"/>
  <cols>
    <col min="1" max="1" width="19.7265625" style="97" customWidth="1"/>
    <col min="2" max="4" width="15" style="97" customWidth="1"/>
    <col min="5" max="9" width="9.1796875" style="112"/>
    <col min="10" max="10" width="0" style="112" hidden="1" customWidth="1"/>
    <col min="11" max="38" width="9.1796875" style="112"/>
    <col min="39" max="16384" width="9.1796875" style="94"/>
  </cols>
  <sheetData>
    <row r="1" spans="1:10" s="112" customFormat="1" ht="26.25" customHeight="1">
      <c r="A1" s="214" t="s">
        <v>68</v>
      </c>
      <c r="B1" s="214" t="s">
        <v>793</v>
      </c>
      <c r="C1" s="214" t="s">
        <v>795</v>
      </c>
      <c r="D1" s="214" t="s">
        <v>799</v>
      </c>
    </row>
    <row r="2" spans="1:10" s="112" customFormat="1" ht="23.25" customHeight="1">
      <c r="A2" s="214"/>
      <c r="B2" s="214"/>
      <c r="C2" s="214"/>
      <c r="D2" s="214"/>
    </row>
    <row r="3" spans="1:10" s="112" customFormat="1">
      <c r="A3" s="136" t="s">
        <v>903</v>
      </c>
      <c r="B3" s="100"/>
      <c r="C3" s="100"/>
      <c r="D3" s="100"/>
      <c r="J3" s="112" t="s">
        <v>796</v>
      </c>
    </row>
    <row r="4" spans="1:10" s="112" customFormat="1">
      <c r="A4" s="102" t="s">
        <v>904</v>
      </c>
      <c r="B4" s="102"/>
      <c r="C4" s="102"/>
      <c r="D4" s="102"/>
      <c r="J4" s="112" t="s">
        <v>797</v>
      </c>
    </row>
    <row r="5" spans="1:10" s="112" customFormat="1">
      <c r="A5" s="102" t="s">
        <v>905</v>
      </c>
      <c r="B5" s="102"/>
      <c r="C5" s="102"/>
      <c r="D5" s="102"/>
      <c r="J5" s="112" t="s">
        <v>798</v>
      </c>
    </row>
    <row r="6" spans="1:10" s="112" customFormat="1">
      <c r="A6" s="103" t="s">
        <v>906</v>
      </c>
      <c r="B6" s="103"/>
      <c r="C6" s="103"/>
      <c r="D6" s="103"/>
      <c r="J6" s="112" t="s">
        <v>779</v>
      </c>
    </row>
    <row r="7" spans="1:10" s="112" customFormat="1">
      <c r="A7" s="103" t="s">
        <v>907</v>
      </c>
      <c r="B7" s="103"/>
      <c r="C7" s="103"/>
      <c r="D7" s="103"/>
    </row>
    <row r="8" spans="1:10" s="112" customFormat="1">
      <c r="A8" s="102" t="s">
        <v>908</v>
      </c>
      <c r="B8" s="102"/>
      <c r="C8" s="102"/>
      <c r="D8" s="102"/>
    </row>
    <row r="9" spans="1:10" s="112" customFormat="1">
      <c r="A9" s="102" t="s">
        <v>909</v>
      </c>
      <c r="B9" s="102"/>
      <c r="C9" s="102"/>
      <c r="D9" s="102"/>
    </row>
    <row r="10" spans="1:10" s="112" customFormat="1">
      <c r="A10" s="102" t="s">
        <v>910</v>
      </c>
      <c r="B10" s="102"/>
      <c r="C10" s="102"/>
      <c r="D10" s="102"/>
    </row>
    <row r="11" spans="1:10" s="112" customFormat="1">
      <c r="A11" s="102" t="s">
        <v>911</v>
      </c>
      <c r="B11" s="102"/>
      <c r="C11" s="102"/>
      <c r="D11" s="102"/>
    </row>
    <row r="12" spans="1:10" s="112" customFormat="1">
      <c r="A12" s="102" t="s">
        <v>912</v>
      </c>
      <c r="B12" s="102"/>
      <c r="C12" s="102"/>
      <c r="D12" s="102"/>
    </row>
    <row r="13" spans="1:10" s="112" customFormat="1">
      <c r="A13" s="102" t="s">
        <v>913</v>
      </c>
      <c r="B13" s="102"/>
      <c r="C13" s="102"/>
      <c r="D13" s="102"/>
    </row>
    <row r="14" spans="1:10" s="112" customFormat="1">
      <c r="A14" s="102" t="s">
        <v>914</v>
      </c>
      <c r="B14" s="102"/>
      <c r="C14" s="102"/>
      <c r="D14" s="102"/>
    </row>
    <row r="15" spans="1:10" s="112" customFormat="1">
      <c r="A15" s="102" t="s">
        <v>915</v>
      </c>
      <c r="B15" s="102"/>
      <c r="C15" s="102"/>
      <c r="D15" s="102"/>
    </row>
    <row r="16" spans="1:10" s="112" customFormat="1">
      <c r="A16" s="102" t="s">
        <v>916</v>
      </c>
      <c r="B16" s="102"/>
      <c r="C16" s="102"/>
      <c r="D16" s="102"/>
    </row>
    <row r="17" spans="1:4" s="112" customFormat="1">
      <c r="A17" s="102" t="s">
        <v>917</v>
      </c>
      <c r="B17" s="102"/>
      <c r="C17" s="102"/>
      <c r="D17" s="102"/>
    </row>
    <row r="18" spans="1:4" s="112" customFormat="1">
      <c r="A18" s="102" t="s">
        <v>918</v>
      </c>
      <c r="B18" s="102"/>
      <c r="C18" s="102"/>
      <c r="D18" s="102"/>
    </row>
    <row r="19" spans="1:4" s="112" customFormat="1">
      <c r="A19" s="102" t="s">
        <v>919</v>
      </c>
      <c r="B19" s="102"/>
      <c r="C19" s="102"/>
      <c r="D19" s="102"/>
    </row>
    <row r="20" spans="1:4" s="112" customFormat="1">
      <c r="A20" s="102" t="s">
        <v>920</v>
      </c>
      <c r="B20" s="102"/>
      <c r="C20" s="102"/>
      <c r="D20" s="102"/>
    </row>
    <row r="21" spans="1:4" s="112" customFormat="1">
      <c r="A21" s="102" t="s">
        <v>921</v>
      </c>
      <c r="B21" s="102"/>
      <c r="C21" s="102"/>
      <c r="D21" s="102"/>
    </row>
    <row r="22" spans="1:4" s="112" customFormat="1">
      <c r="A22" s="102" t="s">
        <v>922</v>
      </c>
      <c r="B22" s="102"/>
      <c r="C22" s="102"/>
      <c r="D22" s="102"/>
    </row>
    <row r="23" spans="1:4" s="112" customFormat="1">
      <c r="A23" s="102" t="s">
        <v>923</v>
      </c>
      <c r="B23" s="102"/>
      <c r="C23" s="102"/>
      <c r="D23" s="102"/>
    </row>
    <row r="24" spans="1:4" s="112" customFormat="1">
      <c r="A24" s="102" t="s">
        <v>924</v>
      </c>
      <c r="B24" s="102"/>
      <c r="C24" s="102"/>
      <c r="D24" s="102"/>
    </row>
    <row r="25" spans="1:4" s="112" customFormat="1">
      <c r="A25" s="102" t="s">
        <v>925</v>
      </c>
      <c r="B25" s="102"/>
      <c r="C25" s="102"/>
      <c r="D25" s="102"/>
    </row>
    <row r="26" spans="1:4" s="112" customFormat="1">
      <c r="A26" s="102" t="s">
        <v>926</v>
      </c>
      <c r="B26" s="102"/>
      <c r="C26" s="102"/>
      <c r="D26" s="102"/>
    </row>
    <row r="27" spans="1:4" s="112" customFormat="1">
      <c r="A27" s="106" t="s">
        <v>927</v>
      </c>
      <c r="B27" s="106"/>
      <c r="C27" s="106"/>
      <c r="D27" s="106"/>
    </row>
    <row r="28" spans="1:4" s="112" customFormat="1">
      <c r="A28" s="98" t="s">
        <v>928</v>
      </c>
      <c r="B28" s="99"/>
      <c r="C28" s="99"/>
      <c r="D28" s="99"/>
    </row>
    <row r="29" spans="1:4" s="112" customFormat="1">
      <c r="A29" s="98" t="s">
        <v>929</v>
      </c>
      <c r="B29" s="99"/>
      <c r="C29" s="99"/>
      <c r="D29" s="99"/>
    </row>
    <row r="30" spans="1:4" s="112" customFormat="1">
      <c r="A30" s="98" t="s">
        <v>930</v>
      </c>
      <c r="B30" s="99"/>
      <c r="C30" s="99"/>
      <c r="D30" s="99"/>
    </row>
    <row r="31" spans="1:4" s="112" customFormat="1">
      <c r="A31" s="98" t="s">
        <v>931</v>
      </c>
      <c r="B31" s="99"/>
      <c r="C31" s="99"/>
      <c r="D31" s="99"/>
    </row>
    <row r="32" spans="1:4" s="112" customFormat="1">
      <c r="A32" s="98" t="s">
        <v>932</v>
      </c>
      <c r="B32" s="99"/>
      <c r="C32" s="99"/>
      <c r="D32" s="99"/>
    </row>
    <row r="33" spans="1:4" s="112" customFormat="1">
      <c r="A33" s="98" t="s">
        <v>933</v>
      </c>
      <c r="B33" s="99"/>
      <c r="C33" s="99"/>
      <c r="D33" s="99"/>
    </row>
    <row r="34" spans="1:4" s="112" customFormat="1">
      <c r="A34" s="98" t="s">
        <v>934</v>
      </c>
      <c r="B34" s="99"/>
      <c r="C34" s="99"/>
      <c r="D34" s="99"/>
    </row>
    <row r="35" spans="1:4" s="112" customFormat="1">
      <c r="A35" s="98" t="s">
        <v>935</v>
      </c>
      <c r="B35" s="99"/>
      <c r="C35" s="99"/>
      <c r="D35" s="99"/>
    </row>
    <row r="36" spans="1:4" s="112" customFormat="1">
      <c r="A36" s="98" t="s">
        <v>936</v>
      </c>
      <c r="B36" s="99"/>
      <c r="C36" s="99"/>
      <c r="D36" s="99"/>
    </row>
    <row r="37" spans="1:4" s="112" customFormat="1">
      <c r="A37" s="98" t="s">
        <v>937</v>
      </c>
      <c r="B37" s="99"/>
      <c r="C37" s="99"/>
      <c r="D37" s="99"/>
    </row>
    <row r="38" spans="1:4" s="112" customFormat="1">
      <c r="A38" s="98" t="s">
        <v>938</v>
      </c>
      <c r="B38" s="99"/>
      <c r="C38" s="99"/>
      <c r="D38" s="99"/>
    </row>
    <row r="39" spans="1:4" s="112" customFormat="1">
      <c r="A39" s="98" t="s">
        <v>939</v>
      </c>
      <c r="B39" s="99"/>
      <c r="C39" s="99"/>
      <c r="D39" s="99"/>
    </row>
    <row r="40" spans="1:4" s="112" customFormat="1">
      <c r="A40" s="107" t="s">
        <v>940</v>
      </c>
      <c r="B40" s="107"/>
      <c r="C40" s="107"/>
      <c r="D40" s="107"/>
    </row>
    <row r="41" spans="1:4" s="112" customFormat="1">
      <c r="A41" s="107" t="s">
        <v>941</v>
      </c>
      <c r="B41" s="107"/>
      <c r="C41" s="107"/>
      <c r="D41" s="107"/>
    </row>
    <row r="42" spans="1:4" s="112" customFormat="1">
      <c r="A42" s="107" t="s">
        <v>942</v>
      </c>
      <c r="B42" s="107"/>
      <c r="C42" s="107"/>
      <c r="D42" s="107"/>
    </row>
    <row r="43" spans="1:4" s="112" customFormat="1">
      <c r="A43" s="107" t="s">
        <v>943</v>
      </c>
      <c r="B43" s="107"/>
      <c r="C43" s="107"/>
      <c r="D43" s="107"/>
    </row>
    <row r="44" spans="1:4" s="112" customFormat="1">
      <c r="A44" s="107" t="s">
        <v>944</v>
      </c>
      <c r="B44" s="107"/>
      <c r="C44" s="107"/>
      <c r="D44" s="107"/>
    </row>
    <row r="45" spans="1:4" s="112" customFormat="1">
      <c r="A45" s="107" t="s">
        <v>945</v>
      </c>
      <c r="B45" s="107"/>
      <c r="C45" s="107"/>
      <c r="D45" s="107"/>
    </row>
    <row r="46" spans="1:4" s="112" customFormat="1">
      <c r="A46" s="107" t="s">
        <v>946</v>
      </c>
      <c r="B46" s="107"/>
      <c r="C46" s="107"/>
      <c r="D46" s="107"/>
    </row>
    <row r="47" spans="1:4" s="112" customFormat="1">
      <c r="A47" s="107" t="s">
        <v>947</v>
      </c>
      <c r="B47" s="107"/>
      <c r="C47" s="107"/>
      <c r="D47" s="107"/>
    </row>
    <row r="48" spans="1:4" s="112" customFormat="1">
      <c r="A48" s="65" t="s">
        <v>948</v>
      </c>
      <c r="B48" s="96"/>
      <c r="C48" s="96"/>
      <c r="D48" s="96"/>
    </row>
    <row r="49" spans="1:4" s="112" customFormat="1">
      <c r="A49" s="65" t="s">
        <v>949</v>
      </c>
      <c r="B49" s="96"/>
      <c r="C49" s="96"/>
      <c r="D49" s="96"/>
    </row>
    <row r="50" spans="1:4" s="112" customFormat="1">
      <c r="A50" s="137" t="s">
        <v>950</v>
      </c>
      <c r="B50" s="95"/>
      <c r="C50" s="95"/>
      <c r="D50" s="95"/>
    </row>
    <row r="51" spans="1:4" s="112" customFormat="1">
      <c r="A51" s="137" t="s">
        <v>951</v>
      </c>
      <c r="B51" s="95"/>
      <c r="C51" s="95"/>
      <c r="D51" s="95"/>
    </row>
    <row r="52" spans="1:4" s="112" customFormat="1">
      <c r="A52" s="137" t="s">
        <v>952</v>
      </c>
      <c r="B52" s="95"/>
      <c r="C52" s="95"/>
      <c r="D52" s="95"/>
    </row>
    <row r="53" spans="1:4" s="112" customFormat="1">
      <c r="A53" s="137" t="s">
        <v>953</v>
      </c>
      <c r="B53" s="95"/>
      <c r="C53" s="95"/>
      <c r="D53" s="95"/>
    </row>
    <row r="54" spans="1:4" s="112" customFormat="1">
      <c r="A54" s="137" t="s">
        <v>954</v>
      </c>
      <c r="B54" s="95"/>
      <c r="C54" s="95"/>
      <c r="D54" s="95"/>
    </row>
    <row r="55" spans="1:4" s="112" customFormat="1">
      <c r="A55" s="137" t="s">
        <v>955</v>
      </c>
      <c r="B55" s="95"/>
      <c r="C55" s="95"/>
      <c r="D55" s="95"/>
    </row>
    <row r="56" spans="1:4" s="112" customFormat="1">
      <c r="A56" s="137" t="s">
        <v>956</v>
      </c>
      <c r="B56" s="95"/>
      <c r="C56" s="95"/>
      <c r="D56" s="95"/>
    </row>
    <row r="57" spans="1:4" s="112" customFormat="1">
      <c r="A57" s="137" t="s">
        <v>957</v>
      </c>
      <c r="B57" s="95"/>
      <c r="C57" s="95"/>
      <c r="D57" s="95"/>
    </row>
    <row r="58" spans="1:4" s="112" customFormat="1">
      <c r="A58" s="103" t="s">
        <v>958</v>
      </c>
      <c r="B58" s="103"/>
      <c r="C58" s="103"/>
      <c r="D58" s="103"/>
    </row>
    <row r="59" spans="1:4" s="112" customFormat="1">
      <c r="A59" s="102" t="s">
        <v>959</v>
      </c>
      <c r="B59" s="102"/>
      <c r="C59" s="102"/>
      <c r="D59" s="102"/>
    </row>
    <row r="60" spans="1:4" s="112" customFormat="1">
      <c r="A60" s="102" t="s">
        <v>960</v>
      </c>
      <c r="B60" s="102"/>
      <c r="C60" s="102"/>
      <c r="D60" s="102"/>
    </row>
    <row r="61" spans="1:4" s="112" customFormat="1">
      <c r="A61" s="102" t="s">
        <v>961</v>
      </c>
      <c r="B61" s="102"/>
      <c r="C61" s="102"/>
      <c r="D61" s="102"/>
    </row>
    <row r="62" spans="1:4" s="112" customFormat="1">
      <c r="A62" s="102" t="s">
        <v>962</v>
      </c>
      <c r="B62" s="102"/>
      <c r="C62" s="102"/>
      <c r="D62" s="102"/>
    </row>
    <row r="63" spans="1:4" s="112" customFormat="1">
      <c r="A63" s="102" t="s">
        <v>963</v>
      </c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6" priority="28" operator="equal">
      <formula>0</formula>
    </cfRule>
  </conditionalFormatting>
  <conditionalFormatting sqref="D3:D57">
    <cfRule type="cellIs" dxfId="35" priority="14" operator="equal">
      <formula>0</formula>
    </cfRule>
  </conditionalFormatting>
  <conditionalFormatting sqref="D58:D77">
    <cfRule type="cellIs" dxfId="34" priority="13" operator="equal">
      <formula>0</formula>
    </cfRule>
  </conditionalFormatting>
  <conditionalFormatting sqref="D78:D97">
    <cfRule type="cellIs" dxfId="33" priority="12" operator="equal">
      <formula>0</formula>
    </cfRule>
  </conditionalFormatting>
  <conditionalFormatting sqref="D98:D117">
    <cfRule type="cellIs" dxfId="32" priority="11" operator="equal">
      <formula>0</formula>
    </cfRule>
  </conditionalFormatting>
  <conditionalFormatting sqref="D118:D137">
    <cfRule type="cellIs" dxfId="31" priority="10" operator="equal">
      <formula>0</formula>
    </cfRule>
  </conditionalFormatting>
  <conditionalFormatting sqref="D138:D157">
    <cfRule type="cellIs" dxfId="30" priority="9" operator="equal">
      <formula>0</formula>
    </cfRule>
  </conditionalFormatting>
  <conditionalFormatting sqref="D158:D177">
    <cfRule type="cellIs" dxfId="29" priority="8" operator="equal">
      <formula>0</formula>
    </cfRule>
  </conditionalFormatting>
  <conditionalFormatting sqref="D178:D197">
    <cfRule type="cellIs" dxfId="28" priority="7" operator="equal">
      <formula>0</formula>
    </cfRule>
  </conditionalFormatting>
  <conditionalFormatting sqref="D198:D217">
    <cfRule type="cellIs" dxfId="27" priority="6" operator="equal">
      <formula>0</formula>
    </cfRule>
  </conditionalFormatting>
  <conditionalFormatting sqref="D218:D237">
    <cfRule type="cellIs" dxfId="26" priority="5" operator="equal">
      <formula>0</formula>
    </cfRule>
  </conditionalFormatting>
  <conditionalFormatting sqref="D238:D257">
    <cfRule type="cellIs" dxfId="25" priority="4" operator="equal">
      <formula>0</formula>
    </cfRule>
  </conditionalFormatting>
  <conditionalFormatting sqref="D258:D277">
    <cfRule type="cellIs" dxfId="24" priority="3" operator="equal">
      <formula>0</formula>
    </cfRule>
  </conditionalFormatting>
  <conditionalFormatting sqref="D278:D297">
    <cfRule type="cellIs" dxfId="23" priority="2" operator="equal">
      <formula>0</formula>
    </cfRule>
  </conditionalFormatting>
  <conditionalFormatting sqref="D298:D317">
    <cfRule type="cellIs" dxfId="22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topLeftCell="A13" workbookViewId="0">
      <selection activeCell="C13" sqref="C13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6" bestFit="1" customWidth="1"/>
    <col min="5" max="5" width="9.1796875" style="116"/>
    <col min="6" max="6" width="9.1796875" style="116" hidden="1" customWidth="1"/>
    <col min="7" max="27" width="9.1796875" style="116"/>
  </cols>
  <sheetData>
    <row r="1" spans="1:6">
      <c r="A1" s="222" t="s">
        <v>82</v>
      </c>
      <c r="B1" s="222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3" t="s">
        <v>780</v>
      </c>
      <c r="B6" s="223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0" t="s">
        <v>749</v>
      </c>
      <c r="B9" s="221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0" t="s">
        <v>73</v>
      </c>
      <c r="B12" s="221"/>
      <c r="C12" s="68">
        <v>0.6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0" t="s">
        <v>76</v>
      </c>
      <c r="B15" s="221"/>
      <c r="C15" s="68">
        <v>0.98</v>
      </c>
    </row>
    <row r="16" spans="1:6">
      <c r="A16" s="10" t="s">
        <v>77</v>
      </c>
      <c r="B16" s="11"/>
      <c r="C16" s="119"/>
    </row>
    <row r="17" spans="1:3">
      <c r="A17" s="220" t="s">
        <v>78</v>
      </c>
      <c r="B17" s="221"/>
      <c r="C17" s="68">
        <v>0.98</v>
      </c>
    </row>
    <row r="18" spans="1:3">
      <c r="A18" s="10" t="s">
        <v>79</v>
      </c>
      <c r="B18" s="11"/>
      <c r="C18" s="119"/>
    </row>
    <row r="19" spans="1:3">
      <c r="A19" s="220" t="s">
        <v>747</v>
      </c>
      <c r="B19" s="221"/>
      <c r="C19" s="68">
        <v>0.98</v>
      </c>
    </row>
    <row r="20" spans="1:3">
      <c r="A20" s="10" t="s">
        <v>783</v>
      </c>
      <c r="B20" s="11"/>
      <c r="C20" s="119"/>
    </row>
    <row r="21" spans="1:3">
      <c r="A21" s="220" t="s">
        <v>784</v>
      </c>
      <c r="B21" s="221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1" priority="11" operator="equal">
      <formula>0</formula>
    </cfRule>
  </conditionalFormatting>
  <conditionalFormatting sqref="A9:C9 A10:A11">
    <cfRule type="cellIs" dxfId="20" priority="9" operator="equal">
      <formula>0</formula>
    </cfRule>
  </conditionalFormatting>
  <conditionalFormatting sqref="A20">
    <cfRule type="cellIs" dxfId="19" priority="8" operator="equal">
      <formula>0</formula>
    </cfRule>
  </conditionalFormatting>
  <conditionalFormatting sqref="A21:B21">
    <cfRule type="cellIs" dxfId="18" priority="7" operator="equal">
      <formula>0</formula>
    </cfRule>
  </conditionalFormatting>
  <conditionalFormatting sqref="B23:B24">
    <cfRule type="cellIs" dxfId="17" priority="6" operator="equal">
      <formula>0</formula>
    </cfRule>
  </conditionalFormatting>
  <conditionalFormatting sqref="B10:B11">
    <cfRule type="cellIs" dxfId="16" priority="5" operator="equal">
      <formula>0</formula>
    </cfRule>
  </conditionalFormatting>
  <conditionalFormatting sqref="B13:B14">
    <cfRule type="cellIs" dxfId="15" priority="4" operator="equal">
      <formula>0</formula>
    </cfRule>
  </conditionalFormatting>
  <conditionalFormatting sqref="B16">
    <cfRule type="cellIs" dxfId="14" priority="3" operator="equal">
      <formula>0</formula>
    </cfRule>
  </conditionalFormatting>
  <conditionalFormatting sqref="B18">
    <cfRule type="cellIs" dxfId="13" priority="2" operator="equal">
      <formula>0</formula>
    </cfRule>
  </conditionalFormatting>
  <conditionalFormatting sqref="B20">
    <cfRule type="cellIs" dxfId="12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workbookViewId="0">
      <selection activeCell="B59" sqref="B59"/>
    </sheetView>
  </sheetViews>
  <sheetFormatPr defaultColWidth="9.1796875" defaultRowHeight="14.5"/>
  <cols>
    <col min="1" max="1" width="27.54296875" customWidth="1"/>
    <col min="2" max="2" width="34.26953125" customWidth="1"/>
    <col min="3" max="6" width="9.1796875" style="116"/>
    <col min="7" max="7" width="0" style="116" hidden="1" customWidth="1"/>
    <col min="8" max="28" width="9.1796875" style="116"/>
  </cols>
  <sheetData>
    <row r="1" spans="1:7">
      <c r="A1" s="224" t="s">
        <v>83</v>
      </c>
      <c r="B1" s="224"/>
    </row>
    <row r="2" spans="1:7">
      <c r="A2" s="10" t="s">
        <v>84</v>
      </c>
      <c r="B2" s="12">
        <v>40776</v>
      </c>
    </row>
    <row r="3" spans="1:7">
      <c r="A3" s="10" t="s">
        <v>750</v>
      </c>
      <c r="B3" s="12" t="s">
        <v>985</v>
      </c>
    </row>
    <row r="4" spans="1:7">
      <c r="A4" s="10" t="s">
        <v>751</v>
      </c>
      <c r="B4" s="12"/>
    </row>
    <row r="5" spans="1:7">
      <c r="A5" s="222" t="s">
        <v>85</v>
      </c>
      <c r="B5" s="225"/>
      <c r="G5" s="116" t="s">
        <v>800</v>
      </c>
    </row>
    <row r="6" spans="1:7">
      <c r="A6" s="87" t="s">
        <v>95</v>
      </c>
      <c r="B6" s="10" t="s">
        <v>986</v>
      </c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 t="s">
        <v>987</v>
      </c>
      <c r="G8" s="116" t="s">
        <v>803</v>
      </c>
    </row>
    <row r="9" spans="1:7">
      <c r="A9" s="87" t="s">
        <v>86</v>
      </c>
      <c r="B9" s="10" t="s">
        <v>988</v>
      </c>
    </row>
    <row r="10" spans="1:7">
      <c r="A10" s="87" t="s">
        <v>86</v>
      </c>
      <c r="B10" s="10" t="s">
        <v>989</v>
      </c>
    </row>
    <row r="11" spans="1:7">
      <c r="A11" s="87" t="s">
        <v>86</v>
      </c>
      <c r="B11" s="10" t="s">
        <v>990</v>
      </c>
    </row>
    <row r="12" spans="1:7">
      <c r="A12" s="87" t="s">
        <v>86</v>
      </c>
      <c r="B12" s="10" t="s">
        <v>991</v>
      </c>
    </row>
    <row r="13" spans="1:7">
      <c r="A13" s="87" t="s">
        <v>86</v>
      </c>
      <c r="B13" s="10" t="s">
        <v>992</v>
      </c>
    </row>
    <row r="14" spans="1:7">
      <c r="A14" s="87" t="s">
        <v>86</v>
      </c>
      <c r="B14" s="10" t="s">
        <v>993</v>
      </c>
    </row>
    <row r="15" spans="1:7">
      <c r="A15" s="87" t="s">
        <v>86</v>
      </c>
      <c r="B15" s="10" t="s">
        <v>994</v>
      </c>
    </row>
    <row r="16" spans="1:7">
      <c r="A16" s="87" t="s">
        <v>86</v>
      </c>
      <c r="B16" s="10" t="s">
        <v>995</v>
      </c>
    </row>
    <row r="17" spans="1:7">
      <c r="A17" s="87" t="s">
        <v>86</v>
      </c>
      <c r="B17" s="10" t="s">
        <v>996</v>
      </c>
    </row>
    <row r="18" spans="1:7">
      <c r="A18" s="87" t="s">
        <v>86</v>
      </c>
      <c r="B18" s="10" t="s">
        <v>997</v>
      </c>
    </row>
    <row r="19" spans="1:7">
      <c r="A19" s="87" t="s">
        <v>86</v>
      </c>
      <c r="B19" s="10" t="s">
        <v>998</v>
      </c>
    </row>
    <row r="20" spans="1:7">
      <c r="A20" s="87" t="s">
        <v>86</v>
      </c>
      <c r="B20" s="10" t="s">
        <v>999</v>
      </c>
    </row>
    <row r="21" spans="1:7">
      <c r="A21" s="87" t="s">
        <v>86</v>
      </c>
      <c r="B21" s="10" t="s">
        <v>1000</v>
      </c>
      <c r="G21" s="116" t="s">
        <v>803</v>
      </c>
    </row>
    <row r="22" spans="1:7">
      <c r="A22" s="87" t="s">
        <v>86</v>
      </c>
      <c r="B22" s="10" t="s">
        <v>1001</v>
      </c>
    </row>
    <row r="23" spans="1:7">
      <c r="A23" s="87" t="s">
        <v>86</v>
      </c>
      <c r="B23" s="10" t="s">
        <v>1002</v>
      </c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 t="s">
        <v>994</v>
      </c>
    </row>
    <row r="50" spans="1:2">
      <c r="A50" s="10" t="s">
        <v>87</v>
      </c>
      <c r="B50" s="10" t="s">
        <v>996</v>
      </c>
    </row>
    <row r="51" spans="1:2">
      <c r="A51" s="10" t="s">
        <v>88</v>
      </c>
      <c r="B51" s="10" t="s">
        <v>989</v>
      </c>
    </row>
    <row r="52" spans="1:2">
      <c r="A52" s="10" t="s">
        <v>89</v>
      </c>
      <c r="B52" s="10" t="s">
        <v>988</v>
      </c>
    </row>
    <row r="53" spans="1:2">
      <c r="A53" s="10" t="s">
        <v>90</v>
      </c>
      <c r="B53" s="10" t="s">
        <v>990</v>
      </c>
    </row>
    <row r="54" spans="1:2">
      <c r="A54" s="10" t="s">
        <v>92</v>
      </c>
      <c r="B54" s="10" t="s">
        <v>1001</v>
      </c>
    </row>
    <row r="55" spans="1:2">
      <c r="A55" s="10" t="s">
        <v>93</v>
      </c>
      <c r="B55" s="10" t="s">
        <v>1002</v>
      </c>
    </row>
    <row r="56" spans="1:2">
      <c r="A56" s="10" t="s">
        <v>94</v>
      </c>
      <c r="B56" s="10" t="s">
        <v>991</v>
      </c>
    </row>
    <row r="57" spans="1:2">
      <c r="A57" s="110" t="s">
        <v>806</v>
      </c>
      <c r="B57" s="114" t="s">
        <v>804</v>
      </c>
    </row>
    <row r="58" spans="1:2">
      <c r="A58" s="10" t="s">
        <v>1003</v>
      </c>
      <c r="B58" s="10" t="s">
        <v>986</v>
      </c>
    </row>
    <row r="59" spans="1:2">
      <c r="A59" s="10" t="s">
        <v>1004</v>
      </c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1" priority="8" operator="equal">
      <formula>0</formula>
    </cfRule>
  </conditionalFormatting>
  <conditionalFormatting sqref="B6:B7 B35:B47">
    <cfRule type="cellIs" dxfId="10" priority="7" operator="equal">
      <formula>0</formula>
    </cfRule>
  </conditionalFormatting>
  <conditionalFormatting sqref="B49:B56">
    <cfRule type="cellIs" dxfId="9" priority="6" operator="equal">
      <formula>0</formula>
    </cfRule>
  </conditionalFormatting>
  <conditionalFormatting sqref="A58:B60">
    <cfRule type="cellIs" dxfId="8" priority="5" operator="equal">
      <formula>0</formula>
    </cfRule>
  </conditionalFormatting>
  <conditionalFormatting sqref="B8:B19 B34">
    <cfRule type="cellIs" dxfId="7" priority="4" operator="equal">
      <formula>0</formula>
    </cfRule>
  </conditionalFormatting>
  <conditionalFormatting sqref="B21:B33">
    <cfRule type="cellIs" dxfId="6" priority="3" operator="equal">
      <formula>0</formula>
    </cfRule>
  </conditionalFormatting>
  <conditionalFormatting sqref="B20">
    <cfRule type="cellIs" dxfId="5" priority="2" operator="equal">
      <formula>0</formula>
    </cfRule>
  </conditionalFormatting>
  <conditionalFormatting sqref="A61:B63">
    <cfRule type="cellIs" dxfId="4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6" sqref="B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41865</v>
      </c>
    </row>
    <row r="5" spans="1:11">
      <c r="A5" s="10" t="s">
        <v>100</v>
      </c>
      <c r="B5" s="12">
        <v>41968</v>
      </c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B6" sqref="B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42061</v>
      </c>
    </row>
    <row r="3" spans="1:11">
      <c r="A3" s="10" t="s">
        <v>98</v>
      </c>
      <c r="B3" s="12">
        <v>42159</v>
      </c>
    </row>
    <row r="4" spans="1:11">
      <c r="A4" s="10" t="s">
        <v>99</v>
      </c>
      <c r="B4" s="12">
        <v>42236</v>
      </c>
    </row>
    <row r="5" spans="1:11">
      <c r="A5" s="10" t="s">
        <v>100</v>
      </c>
      <c r="B5" s="12">
        <v>42341</v>
      </c>
    </row>
    <row r="6" spans="1:11">
      <c r="A6" s="110" t="s">
        <v>101</v>
      </c>
      <c r="B6" s="138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8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rightToLeft="1" workbookViewId="0">
      <selection activeCell="B3" sqref="B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65" t="s">
        <v>763</v>
      </c>
    </row>
    <row r="7" spans="1:11">
      <c r="A7" s="10" t="s">
        <v>97</v>
      </c>
      <c r="B7" s="12">
        <v>42391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65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E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9"/>
  <sheetViews>
    <sheetView rightToLeft="1" workbookViewId="0">
      <selection activeCell="B5" sqref="B5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65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65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F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Q74"/>
  <sheetViews>
    <sheetView rightToLeft="1" zoomScale="120" zoomScaleNormal="12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D72" sqref="D7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9" customWidth="1"/>
    <col min="5" max="10" width="9.1796875" style="116"/>
    <col min="11" max="12" width="0" style="116" hidden="1" customWidth="1"/>
    <col min="13" max="43" width="9.179687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5">
      <c r="A2" s="13" t="s">
        <v>1005</v>
      </c>
    </row>
    <row r="3" spans="1:12" ht="15.5">
      <c r="A3" s="13" t="s">
        <v>1005</v>
      </c>
      <c r="K3" s="116" t="s">
        <v>756</v>
      </c>
      <c r="L3" s="116" t="s">
        <v>758</v>
      </c>
    </row>
    <row r="4" spans="1:12" ht="15.5">
      <c r="A4" s="13" t="s">
        <v>1005</v>
      </c>
      <c r="K4" s="116" t="s">
        <v>757</v>
      </c>
      <c r="L4" s="116" t="s">
        <v>759</v>
      </c>
    </row>
    <row r="5" spans="1:12" ht="15.5">
      <c r="A5" s="13" t="s">
        <v>1005</v>
      </c>
      <c r="L5" s="116" t="s">
        <v>760</v>
      </c>
    </row>
    <row r="6" spans="1:12" ht="15.5">
      <c r="A6" s="13" t="s">
        <v>1005</v>
      </c>
      <c r="L6" s="116" t="s">
        <v>761</v>
      </c>
    </row>
    <row r="7" spans="1:12" ht="15.5">
      <c r="A7" s="13" t="s">
        <v>1005</v>
      </c>
    </row>
    <row r="8" spans="1:12" ht="15.5">
      <c r="A8" s="13" t="s">
        <v>1005</v>
      </c>
    </row>
    <row r="9" spans="1:12" ht="15.5">
      <c r="A9" s="13" t="s">
        <v>1005</v>
      </c>
    </row>
    <row r="10" spans="1:12" ht="15.5">
      <c r="A10" s="13" t="s">
        <v>1005</v>
      </c>
    </row>
    <row r="11" spans="1:12" ht="15.5">
      <c r="A11" s="13" t="s">
        <v>1005</v>
      </c>
    </row>
    <row r="12" spans="1:12" ht="15.5">
      <c r="A12" s="13" t="s">
        <v>1005</v>
      </c>
    </row>
    <row r="13" spans="1:12" ht="15.5">
      <c r="A13" s="13" t="s">
        <v>1005</v>
      </c>
    </row>
    <row r="14" spans="1:12" ht="15.5">
      <c r="A14" s="13" t="s">
        <v>1005</v>
      </c>
    </row>
    <row r="15" spans="1:12" ht="15.5">
      <c r="A15" s="13" t="s">
        <v>1005</v>
      </c>
    </row>
    <row r="16" spans="1:12" ht="15.5">
      <c r="A16" s="13" t="s">
        <v>1005</v>
      </c>
    </row>
    <row r="17" spans="1:1" ht="15.5">
      <c r="A17" s="13" t="s">
        <v>1005</v>
      </c>
    </row>
    <row r="18" spans="1:1" ht="15.5">
      <c r="A18" s="13" t="s">
        <v>1005</v>
      </c>
    </row>
    <row r="19" spans="1:1" ht="15.5">
      <c r="A19" s="13" t="s">
        <v>1006</v>
      </c>
    </row>
    <row r="20" spans="1:1" ht="15.5">
      <c r="A20" s="13" t="s">
        <v>1007</v>
      </c>
    </row>
    <row r="21" spans="1:1" ht="15.5">
      <c r="A21" s="13" t="s">
        <v>1007</v>
      </c>
    </row>
    <row r="22" spans="1:1" ht="15.5">
      <c r="A22" s="13" t="s">
        <v>1007</v>
      </c>
    </row>
    <row r="23" spans="1:1" ht="15.5">
      <c r="A23" s="13" t="s">
        <v>1007</v>
      </c>
    </row>
    <row r="24" spans="1:1" ht="15.5">
      <c r="A24" s="13" t="s">
        <v>1007</v>
      </c>
    </row>
    <row r="25" spans="1:1" ht="15.5">
      <c r="A25" s="13" t="s">
        <v>1008</v>
      </c>
    </row>
    <row r="26" spans="1:1" ht="15.5">
      <c r="A26" s="13" t="s">
        <v>1005</v>
      </c>
    </row>
    <row r="27" spans="1:1" ht="15.5">
      <c r="A27" s="13" t="s">
        <v>1005</v>
      </c>
    </row>
    <row r="28" spans="1:1" ht="15.5">
      <c r="A28" s="13" t="s">
        <v>1005</v>
      </c>
    </row>
    <row r="29" spans="1:1" ht="15.5">
      <c r="A29" s="13" t="s">
        <v>1005</v>
      </c>
    </row>
    <row r="30" spans="1:1">
      <c r="A30" s="10" t="s">
        <v>1006</v>
      </c>
    </row>
    <row r="31" spans="1:1">
      <c r="A31" s="10" t="s">
        <v>1005</v>
      </c>
    </row>
    <row r="32" spans="1:1">
      <c r="A32" s="10" t="s">
        <v>1005</v>
      </c>
    </row>
    <row r="33" spans="1:1">
      <c r="A33" s="10" t="s">
        <v>1007</v>
      </c>
    </row>
    <row r="34" spans="1:1">
      <c r="A34" s="10" t="s">
        <v>1006</v>
      </c>
    </row>
    <row r="35" spans="1:1">
      <c r="A35" s="10" t="s">
        <v>1005</v>
      </c>
    </row>
    <row r="36" spans="1:1">
      <c r="A36" s="10" t="s">
        <v>1005</v>
      </c>
    </row>
    <row r="37" spans="1:1">
      <c r="A37" s="10" t="s">
        <v>1005</v>
      </c>
    </row>
    <row r="38" spans="1:1">
      <c r="A38" s="10" t="s">
        <v>1005</v>
      </c>
    </row>
    <row r="39" spans="1:1">
      <c r="A39" s="10" t="s">
        <v>1009</v>
      </c>
    </row>
    <row r="40" spans="1:1">
      <c r="A40" s="10" t="s">
        <v>1009</v>
      </c>
    </row>
    <row r="41" spans="1:1">
      <c r="A41" s="10" t="s">
        <v>1005</v>
      </c>
    </row>
    <row r="42" spans="1:1">
      <c r="A42" s="10" t="s">
        <v>1005</v>
      </c>
    </row>
    <row r="43" spans="1:1">
      <c r="A43" s="10" t="s">
        <v>1005</v>
      </c>
    </row>
    <row r="44" spans="1:1">
      <c r="A44" s="10" t="s">
        <v>1005</v>
      </c>
    </row>
    <row r="45" spans="1:1">
      <c r="A45" s="10" t="s">
        <v>1006</v>
      </c>
    </row>
    <row r="46" spans="1:1">
      <c r="A46" s="10" t="s">
        <v>1010</v>
      </c>
    </row>
    <row r="47" spans="1:1">
      <c r="A47" s="10" t="s">
        <v>1010</v>
      </c>
    </row>
    <row r="48" spans="1:1">
      <c r="A48" s="10" t="s">
        <v>1011</v>
      </c>
    </row>
    <row r="49" spans="1:1">
      <c r="A49" s="10" t="s">
        <v>1009</v>
      </c>
    </row>
    <row r="50" spans="1:1">
      <c r="A50" s="10" t="s">
        <v>1009</v>
      </c>
    </row>
    <row r="51" spans="1:1">
      <c r="A51" s="10" t="s">
        <v>1009</v>
      </c>
    </row>
    <row r="52" spans="1:1">
      <c r="A52" s="10" t="s">
        <v>1009</v>
      </c>
    </row>
    <row r="53" spans="1:1">
      <c r="A53" s="10" t="s">
        <v>1009</v>
      </c>
    </row>
    <row r="54" spans="1:1">
      <c r="A54" s="10" t="s">
        <v>1009</v>
      </c>
    </row>
    <row r="55" spans="1:1">
      <c r="A55" s="10" t="s">
        <v>1009</v>
      </c>
    </row>
    <row r="56" spans="1:1">
      <c r="A56" s="10" t="s">
        <v>1005</v>
      </c>
    </row>
    <row r="57" spans="1:1">
      <c r="A57" s="10" t="s">
        <v>1005</v>
      </c>
    </row>
    <row r="58" spans="1:1">
      <c r="A58" s="10" t="s">
        <v>1008</v>
      </c>
    </row>
    <row r="59" spans="1:1">
      <c r="A59" s="10" t="s">
        <v>1012</v>
      </c>
    </row>
    <row r="60" spans="1:1">
      <c r="A60" s="10" t="s">
        <v>1013</v>
      </c>
    </row>
    <row r="61" spans="1:1">
      <c r="A61" s="10" t="s">
        <v>1014</v>
      </c>
    </row>
    <row r="62" spans="1:1">
      <c r="A62" s="10" t="s">
        <v>1015</v>
      </c>
    </row>
    <row r="63" spans="1:1">
      <c r="A63" s="10" t="s">
        <v>1016</v>
      </c>
    </row>
    <row r="64" spans="1:1">
      <c r="A64" s="10" t="s">
        <v>1017</v>
      </c>
    </row>
    <row r="65" spans="1:1">
      <c r="A65" s="10" t="s">
        <v>1018</v>
      </c>
    </row>
    <row r="66" spans="1:1">
      <c r="A66" s="10" t="s">
        <v>1019</v>
      </c>
    </row>
    <row r="67" spans="1:1">
      <c r="A67" s="10" t="s">
        <v>1020</v>
      </c>
    </row>
    <row r="68" spans="1:1">
      <c r="A68" s="10" t="s">
        <v>1021</v>
      </c>
    </row>
    <row r="69" spans="1:1">
      <c r="A69" s="10" t="s">
        <v>1022</v>
      </c>
    </row>
    <row r="70" spans="1:1">
      <c r="A70" s="10" t="s">
        <v>1023</v>
      </c>
    </row>
    <row r="71" spans="1:1">
      <c r="A71" s="10" t="s">
        <v>1024</v>
      </c>
    </row>
    <row r="72" spans="1:1">
      <c r="A72" s="10" t="s">
        <v>1005</v>
      </c>
    </row>
    <row r="73" spans="1:1">
      <c r="A73" s="10" t="s">
        <v>1005</v>
      </c>
    </row>
    <row r="74" spans="1:1">
      <c r="A74" s="10" t="s">
        <v>1006</v>
      </c>
    </row>
  </sheetData>
  <conditionalFormatting sqref="A1:D1048576">
    <cfRule type="cellIs" dxfId="3" priority="1" operator="equal">
      <formula>0</formula>
    </cfRule>
  </conditionalFormatting>
  <dataValidations count="2">
    <dataValidation type="list" allowBlank="1" showInputMessage="1" showErrorMessage="1" sqref="B2:B1048576" xr:uid="{00000000-0002-0000-1000-000000000000}">
      <formula1>$K$3:$K$4</formula1>
    </dataValidation>
    <dataValidation type="list" allowBlank="1" showInputMessage="1" showErrorMessage="1" sqref="C2:C1048576" xr:uid="{00000000-0002-0000-10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71"/>
  <sheetViews>
    <sheetView rightToLeft="1" zoomScale="110" zoomScaleNormal="110" workbookViewId="0">
      <pane ySplit="1" topLeftCell="A61" activePane="bottomLeft" state="frozen"/>
      <selection pane="bottomLeft" activeCell="A72" sqref="A7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9" customWidth="1"/>
    <col min="4" max="9" width="9.1796875" style="116"/>
    <col min="10" max="11" width="0" style="116" hidden="1" customWidth="1"/>
    <col min="12" max="36" width="9.179687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 t="s">
        <v>1025</v>
      </c>
    </row>
    <row r="3" spans="1:36" ht="15.5">
      <c r="A3" s="13" t="s">
        <v>1026</v>
      </c>
      <c r="J3" s="116" t="s">
        <v>756</v>
      </c>
      <c r="K3" s="116" t="s">
        <v>758</v>
      </c>
    </row>
    <row r="4" spans="1:36" ht="15.5">
      <c r="A4" s="13" t="s">
        <v>1027</v>
      </c>
      <c r="J4" s="116" t="s">
        <v>757</v>
      </c>
      <c r="K4" s="116" t="s">
        <v>759</v>
      </c>
    </row>
    <row r="5" spans="1:36" ht="15.5">
      <c r="A5" s="13" t="s">
        <v>1028</v>
      </c>
      <c r="K5" s="116" t="s">
        <v>760</v>
      </c>
    </row>
    <row r="6" spans="1:36" ht="15.5">
      <c r="A6" s="13" t="s">
        <v>1028</v>
      </c>
      <c r="K6" s="116" t="s">
        <v>761</v>
      </c>
    </row>
    <row r="7" spans="1:36" ht="15.5">
      <c r="A7" s="13" t="s">
        <v>1029</v>
      </c>
    </row>
    <row r="8" spans="1:36" ht="15.5">
      <c r="A8" s="13" t="s">
        <v>1030</v>
      </c>
    </row>
    <row r="9" spans="1:36" ht="15.5">
      <c r="A9" s="13" t="s">
        <v>1031</v>
      </c>
    </row>
    <row r="10" spans="1:36" ht="15.5">
      <c r="A10" s="13" t="s">
        <v>1032</v>
      </c>
    </row>
    <row r="11" spans="1:36" ht="15.5">
      <c r="A11" s="13" t="s">
        <v>1033</v>
      </c>
    </row>
    <row r="12" spans="1:36" ht="15.5">
      <c r="A12" s="13" t="s">
        <v>1033</v>
      </c>
    </row>
    <row r="13" spans="1:36" ht="15.5">
      <c r="A13" s="13" t="s">
        <v>1033</v>
      </c>
    </row>
    <row r="14" spans="1:36" ht="15.5">
      <c r="A14" s="13" t="s">
        <v>1034</v>
      </c>
    </row>
    <row r="15" spans="1:36" ht="15.5">
      <c r="A15" s="13" t="s">
        <v>1034</v>
      </c>
    </row>
    <row r="16" spans="1:36" ht="15.5">
      <c r="A16" s="13" t="s">
        <v>1034</v>
      </c>
    </row>
    <row r="17" spans="1:1" ht="15.5">
      <c r="A17" s="13" t="s">
        <v>1035</v>
      </c>
    </row>
    <row r="18" spans="1:1" ht="15.5">
      <c r="A18" s="13" t="s">
        <v>1035</v>
      </c>
    </row>
    <row r="19" spans="1:1" ht="15.5">
      <c r="A19" s="13" t="s">
        <v>1036</v>
      </c>
    </row>
    <row r="20" spans="1:1" ht="15.5">
      <c r="A20" s="13" t="s">
        <v>1037</v>
      </c>
    </row>
    <row r="21" spans="1:1" ht="15.5">
      <c r="A21" s="13" t="s">
        <v>1037</v>
      </c>
    </row>
    <row r="22" spans="1:1" ht="15.5">
      <c r="A22" s="13" t="s">
        <v>1037</v>
      </c>
    </row>
    <row r="23" spans="1:1" ht="15.5">
      <c r="A23" s="13" t="s">
        <v>1037</v>
      </c>
    </row>
    <row r="24" spans="1:1" ht="15.5">
      <c r="A24" s="13" t="s">
        <v>1038</v>
      </c>
    </row>
    <row r="25" spans="1:1" ht="15.5">
      <c r="A25" s="13" t="s">
        <v>1039</v>
      </c>
    </row>
    <row r="26" spans="1:1" ht="15.5">
      <c r="A26" s="13" t="s">
        <v>1040</v>
      </c>
    </row>
    <row r="27" spans="1:1" ht="15.5">
      <c r="A27" s="13" t="s">
        <v>1041</v>
      </c>
    </row>
    <row r="28" spans="1:1" ht="15.5">
      <c r="A28" s="13" t="s">
        <v>1042</v>
      </c>
    </row>
    <row r="29" spans="1:1" ht="15.5">
      <c r="A29" s="13" t="s">
        <v>1043</v>
      </c>
    </row>
    <row r="30" spans="1:1">
      <c r="A30" s="10" t="s">
        <v>1044</v>
      </c>
    </row>
    <row r="31" spans="1:1">
      <c r="A31" s="10" t="s">
        <v>1045</v>
      </c>
    </row>
    <row r="32" spans="1:1">
      <c r="A32" s="10" t="s">
        <v>1045</v>
      </c>
    </row>
    <row r="33" spans="1:1">
      <c r="A33" s="10" t="s">
        <v>1046</v>
      </c>
    </row>
    <row r="34" spans="1:1">
      <c r="A34" s="10" t="s">
        <v>1046</v>
      </c>
    </row>
    <row r="35" spans="1:1">
      <c r="A35" s="10" t="s">
        <v>1046</v>
      </c>
    </row>
    <row r="36" spans="1:1">
      <c r="A36" s="10" t="s">
        <v>1047</v>
      </c>
    </row>
    <row r="37" spans="1:1">
      <c r="A37" s="10" t="s">
        <v>1047</v>
      </c>
    </row>
    <row r="38" spans="1:1">
      <c r="A38" s="10" t="s">
        <v>1047</v>
      </c>
    </row>
    <row r="39" spans="1:1">
      <c r="A39" s="10" t="s">
        <v>1047</v>
      </c>
    </row>
    <row r="40" spans="1:1">
      <c r="A40" s="10" t="s">
        <v>1047</v>
      </c>
    </row>
    <row r="41" spans="1:1">
      <c r="A41" s="10" t="s">
        <v>1047</v>
      </c>
    </row>
    <row r="42" spans="1:1">
      <c r="A42" s="10" t="s">
        <v>1047</v>
      </c>
    </row>
    <row r="43" spans="1:1">
      <c r="A43" s="10" t="s">
        <v>1047</v>
      </c>
    </row>
    <row r="44" spans="1:1">
      <c r="A44" s="10" t="s">
        <v>1048</v>
      </c>
    </row>
    <row r="45" spans="1:1">
      <c r="A45" s="10" t="s">
        <v>1049</v>
      </c>
    </row>
    <row r="46" spans="1:1">
      <c r="A46" s="10" t="s">
        <v>1050</v>
      </c>
    </row>
    <row r="47" spans="1:1">
      <c r="A47" s="10" t="s">
        <v>1050</v>
      </c>
    </row>
    <row r="48" spans="1:1">
      <c r="A48" s="10" t="s">
        <v>1050</v>
      </c>
    </row>
    <row r="49" spans="1:1">
      <c r="A49" s="10" t="s">
        <v>1050</v>
      </c>
    </row>
    <row r="50" spans="1:1">
      <c r="A50" s="10" t="s">
        <v>1050</v>
      </c>
    </row>
    <row r="51" spans="1:1">
      <c r="A51" s="10" t="s">
        <v>1050</v>
      </c>
    </row>
    <row r="52" spans="1:1">
      <c r="A52" s="10" t="s">
        <v>1050</v>
      </c>
    </row>
    <row r="53" spans="1:1">
      <c r="A53" s="10" t="s">
        <v>1050</v>
      </c>
    </row>
    <row r="54" spans="1:1">
      <c r="A54" s="10" t="s">
        <v>1050</v>
      </c>
    </row>
    <row r="55" spans="1:1">
      <c r="A55" s="10" t="s">
        <v>1050</v>
      </c>
    </row>
    <row r="56" spans="1:1">
      <c r="A56" s="10" t="s">
        <v>1050</v>
      </c>
    </row>
    <row r="57" spans="1:1">
      <c r="A57" s="10" t="s">
        <v>1050</v>
      </c>
    </row>
    <row r="58" spans="1:1">
      <c r="A58" s="10" t="s">
        <v>1050</v>
      </c>
    </row>
    <row r="59" spans="1:1">
      <c r="A59" s="10" t="s">
        <v>1050</v>
      </c>
    </row>
    <row r="60" spans="1:1">
      <c r="A60" s="10" t="s">
        <v>1050</v>
      </c>
    </row>
    <row r="61" spans="1:1">
      <c r="A61" s="10" t="s">
        <v>1050</v>
      </c>
    </row>
    <row r="62" spans="1:1">
      <c r="A62" s="10" t="s">
        <v>1050</v>
      </c>
    </row>
    <row r="63" spans="1:1">
      <c r="A63" s="10" t="s">
        <v>1050</v>
      </c>
    </row>
    <row r="64" spans="1:1">
      <c r="A64" s="10" t="s">
        <v>1050</v>
      </c>
    </row>
    <row r="65" spans="1:1">
      <c r="A65" s="10" t="s">
        <v>1050</v>
      </c>
    </row>
    <row r="66" spans="1:1">
      <c r="A66" s="10" t="s">
        <v>1050</v>
      </c>
    </row>
    <row r="67" spans="1:1">
      <c r="A67" s="10" t="s">
        <v>1050</v>
      </c>
    </row>
    <row r="68" spans="1:1">
      <c r="A68" s="10" t="s">
        <v>1050</v>
      </c>
    </row>
    <row r="69" spans="1:1">
      <c r="A69" s="10" t="s">
        <v>1050</v>
      </c>
    </row>
    <row r="70" spans="1:1">
      <c r="A70" s="10" t="s">
        <v>1050</v>
      </c>
    </row>
    <row r="71" spans="1:1">
      <c r="A71" s="10" t="s">
        <v>1051</v>
      </c>
    </row>
  </sheetData>
  <conditionalFormatting sqref="A1:C1048576">
    <cfRule type="cellIs" dxfId="2" priority="1" operator="equal">
      <formula>0</formula>
    </cfRule>
  </conditionalFormatting>
  <dataValidations count="1">
    <dataValidation type="list" allowBlank="1" showInputMessage="1" showErrorMessage="1" sqref="B2:B1048576" xr:uid="{00000000-0002-0000-1100-000000000000}">
      <formula1>$J$3:$J$4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10"/>
  <sheetViews>
    <sheetView rightToLeft="1" workbookViewId="0">
      <selection activeCell="A10" sqref="A10"/>
    </sheetView>
  </sheetViews>
  <sheetFormatPr defaultColWidth="9.1796875" defaultRowHeight="14.5"/>
  <cols>
    <col min="1" max="1" width="38.453125" style="10" customWidth="1"/>
    <col min="2" max="28" width="9.1796875" style="116"/>
  </cols>
  <sheetData>
    <row r="1" spans="1:1">
      <c r="A1" s="10" t="s">
        <v>1052</v>
      </c>
    </row>
    <row r="2" spans="1:1">
      <c r="A2" s="10" t="s">
        <v>1053</v>
      </c>
    </row>
    <row r="3" spans="1:1">
      <c r="A3" s="10" t="s">
        <v>1054</v>
      </c>
    </row>
    <row r="4" spans="1:1">
      <c r="A4" s="10" t="s">
        <v>1055</v>
      </c>
    </row>
    <row r="5" spans="1:1">
      <c r="A5" s="10" t="s">
        <v>1056</v>
      </c>
    </row>
    <row r="6" spans="1:1">
      <c r="A6" s="10" t="s">
        <v>1057</v>
      </c>
    </row>
    <row r="7" spans="1:1">
      <c r="A7" s="10" t="s">
        <v>1058</v>
      </c>
    </row>
    <row r="8" spans="1:1">
      <c r="A8" s="10" t="s">
        <v>1059</v>
      </c>
    </row>
    <row r="9" spans="1:1">
      <c r="A9" s="10" t="s">
        <v>1060</v>
      </c>
    </row>
    <row r="10" spans="1:1">
      <c r="A10" s="10" t="s">
        <v>1061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A255" zoomScale="115" zoomScaleNormal="115" workbookViewId="0">
      <selection activeCell="H256" sqref="H256"/>
    </sheetView>
  </sheetViews>
  <sheetFormatPr defaultColWidth="9.1796875" defaultRowHeight="14.5" outlineLevelRow="3"/>
  <cols>
    <col min="1" max="1" width="7" bestFit="1" customWidth="1"/>
    <col min="2" max="2" width="35" customWidth="1"/>
    <col min="3" max="3" width="20.54296875" customWidth="1"/>
    <col min="4" max="4" width="21" customWidth="1"/>
    <col min="5" max="5" width="18.81640625" customWidth="1"/>
    <col min="7" max="7" width="15.54296875" bestFit="1" customWidth="1"/>
    <col min="8" max="8" width="21" customWidth="1"/>
    <col min="9" max="9" width="15.453125" bestFit="1" customWidth="1"/>
    <col min="10" max="10" width="20.453125" bestFit="1" customWidth="1"/>
  </cols>
  <sheetData>
    <row r="1" spans="1:14" ht="18.5">
      <c r="A1" s="177" t="s">
        <v>30</v>
      </c>
      <c r="B1" s="177"/>
      <c r="C1" s="177"/>
      <c r="D1" s="140" t="s">
        <v>853</v>
      </c>
      <c r="E1" s="140" t="s">
        <v>852</v>
      </c>
      <c r="G1" s="43" t="s">
        <v>31</v>
      </c>
      <c r="H1" s="44">
        <f>C2+C114</f>
        <v>2537000</v>
      </c>
      <c r="I1" s="45"/>
      <c r="J1" s="46" t="b">
        <f>AND(H1=I1)</f>
        <v>0</v>
      </c>
    </row>
    <row r="2" spans="1:14">
      <c r="A2" s="178" t="s">
        <v>60</v>
      </c>
      <c r="B2" s="178"/>
      <c r="C2" s="26">
        <f>C3+C67</f>
        <v>1520000</v>
      </c>
      <c r="D2" s="26">
        <f>D3+D67</f>
        <v>1520000</v>
      </c>
      <c r="E2" s="26">
        <f>E3+E67</f>
        <v>1520000</v>
      </c>
      <c r="G2" s="39" t="s">
        <v>60</v>
      </c>
      <c r="H2" s="41">
        <f>C2</f>
        <v>1520000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541700</v>
      </c>
      <c r="D3" s="23">
        <f>D4+D11+D38+D61</f>
        <v>541700</v>
      </c>
      <c r="E3" s="23">
        <f>E4+E11+E38+E61</f>
        <v>541700</v>
      </c>
      <c r="G3" s="39" t="s">
        <v>57</v>
      </c>
      <c r="H3" s="41">
        <f t="shared" ref="H3:H66" si="0">C3</f>
        <v>541700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311000</v>
      </c>
      <c r="D4" s="21">
        <f>SUM(D5:D10)</f>
        <v>311000</v>
      </c>
      <c r="E4" s="21">
        <f>SUM(E5:E10)</f>
        <v>311000</v>
      </c>
      <c r="F4" s="17"/>
      <c r="G4" s="39" t="s">
        <v>53</v>
      </c>
      <c r="H4" s="41">
        <f t="shared" si="0"/>
        <v>311000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35000</v>
      </c>
      <c r="D6" s="2">
        <f t="shared" ref="D6:E10" si="1">C6</f>
        <v>35000</v>
      </c>
      <c r="E6" s="2">
        <f t="shared" si="1"/>
        <v>35000</v>
      </c>
      <c r="F6" s="17"/>
      <c r="G6" s="17"/>
      <c r="H6" s="41">
        <f t="shared" si="0"/>
        <v>35000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125000</v>
      </c>
      <c r="D7" s="2">
        <f t="shared" si="1"/>
        <v>125000</v>
      </c>
      <c r="E7" s="2">
        <f t="shared" si="1"/>
        <v>125000</v>
      </c>
      <c r="F7" s="17"/>
      <c r="G7" s="17"/>
      <c r="H7" s="41">
        <f t="shared" si="0"/>
        <v>125000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114000</v>
      </c>
      <c r="D11" s="21">
        <f>SUM(D12:D37)</f>
        <v>114000</v>
      </c>
      <c r="E11" s="21">
        <f>SUM(E12:E37)</f>
        <v>114000</v>
      </c>
      <c r="F11" s="17"/>
      <c r="G11" s="39" t="s">
        <v>54</v>
      </c>
      <c r="H11" s="41">
        <f t="shared" si="0"/>
        <v>114000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45000</v>
      </c>
      <c r="D12" s="2">
        <f>C12</f>
        <v>45000</v>
      </c>
      <c r="E12" s="2">
        <f>D12</f>
        <v>45000</v>
      </c>
      <c r="H12" s="41">
        <f t="shared" si="0"/>
        <v>45000</v>
      </c>
    </row>
    <row r="13" spans="1:14" outlineLevel="1">
      <c r="A13" s="3">
        <v>2102</v>
      </c>
      <c r="B13" s="1" t="s">
        <v>126</v>
      </c>
      <c r="C13" s="2">
        <v>5000</v>
      </c>
      <c r="D13" s="2">
        <f t="shared" ref="D13:E28" si="2">C13</f>
        <v>5000</v>
      </c>
      <c r="E13" s="2">
        <f t="shared" si="2"/>
        <v>5000</v>
      </c>
      <c r="H13" s="41">
        <f t="shared" si="0"/>
        <v>5000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1">
        <f t="shared" si="0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>
        <v>500</v>
      </c>
      <c r="D16" s="2">
        <f t="shared" si="2"/>
        <v>500</v>
      </c>
      <c r="E16" s="2">
        <f t="shared" si="2"/>
        <v>500</v>
      </c>
      <c r="H16" s="41">
        <f t="shared" si="0"/>
        <v>500</v>
      </c>
    </row>
    <row r="17" spans="1:8" outlineLevel="1">
      <c r="A17" s="3">
        <v>2202</v>
      </c>
      <c r="B17" s="1" t="s">
        <v>129</v>
      </c>
      <c r="C17" s="2">
        <v>5000</v>
      </c>
      <c r="D17" s="2">
        <f t="shared" si="2"/>
        <v>5000</v>
      </c>
      <c r="E17" s="2">
        <f t="shared" si="2"/>
        <v>5000</v>
      </c>
      <c r="H17" s="41">
        <f t="shared" si="0"/>
        <v>5000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1000</v>
      </c>
      <c r="D23" s="2">
        <f t="shared" si="2"/>
        <v>1000</v>
      </c>
      <c r="E23" s="2">
        <f t="shared" si="2"/>
        <v>1000</v>
      </c>
      <c r="H23" s="41">
        <f t="shared" si="0"/>
        <v>1000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>
        <v>1000</v>
      </c>
      <c r="D25" s="2">
        <f t="shared" si="2"/>
        <v>1000</v>
      </c>
      <c r="E25" s="2">
        <f t="shared" si="2"/>
        <v>1000</v>
      </c>
      <c r="H25" s="41">
        <f t="shared" si="0"/>
        <v>1000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80" t="s">
        <v>145</v>
      </c>
      <c r="B38" s="181"/>
      <c r="C38" s="21">
        <f>SUM(C39:C60)</f>
        <v>115700</v>
      </c>
      <c r="D38" s="21">
        <f>SUM(D39:D60)</f>
        <v>115700</v>
      </c>
      <c r="E38" s="21">
        <f>SUM(E39:E60)</f>
        <v>115700</v>
      </c>
      <c r="G38" s="39" t="s">
        <v>55</v>
      </c>
      <c r="H38" s="41">
        <f t="shared" si="0"/>
        <v>115700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700</v>
      </c>
      <c r="D50" s="2">
        <f t="shared" si="4"/>
        <v>700</v>
      </c>
      <c r="E50" s="2">
        <f t="shared" si="4"/>
        <v>700</v>
      </c>
      <c r="H50" s="41">
        <f t="shared" si="0"/>
        <v>700</v>
      </c>
    </row>
    <row r="51" spans="1:10" outlineLevel="1">
      <c r="A51" s="20">
        <v>3209</v>
      </c>
      <c r="B51" s="20" t="s">
        <v>151</v>
      </c>
      <c r="C51" s="2">
        <v>3500</v>
      </c>
      <c r="D51" s="2">
        <f t="shared" si="4"/>
        <v>3500</v>
      </c>
      <c r="E51" s="2">
        <f t="shared" si="4"/>
        <v>3500</v>
      </c>
      <c r="H51" s="41">
        <f t="shared" si="0"/>
        <v>3500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80" t="s">
        <v>158</v>
      </c>
      <c r="B61" s="181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</v>
      </c>
      <c r="D62" s="2">
        <f>C62</f>
        <v>1000</v>
      </c>
      <c r="E62" s="2">
        <f>D62</f>
        <v>1000</v>
      </c>
      <c r="H62" s="41">
        <f t="shared" si="0"/>
        <v>1000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9" t="s">
        <v>579</v>
      </c>
      <c r="B67" s="179"/>
      <c r="C67" s="25">
        <f>C97+C68</f>
        <v>978300</v>
      </c>
      <c r="D67" s="25">
        <f>D97+D68</f>
        <v>978300</v>
      </c>
      <c r="E67" s="25">
        <f>E97+E68</f>
        <v>978300</v>
      </c>
      <c r="G67" s="39" t="s">
        <v>59</v>
      </c>
      <c r="H67" s="41">
        <f t="shared" ref="H67:H130" si="7">C67</f>
        <v>978300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262300</v>
      </c>
      <c r="D68" s="21">
        <f>SUM(D69:D96)</f>
        <v>262300</v>
      </c>
      <c r="E68" s="21">
        <f>SUM(E69:E96)</f>
        <v>262300</v>
      </c>
      <c r="G68" s="39" t="s">
        <v>56</v>
      </c>
      <c r="H68" s="41">
        <f t="shared" si="7"/>
        <v>262300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>
        <v>180000</v>
      </c>
      <c r="D81" s="2">
        <f t="shared" si="8"/>
        <v>180000</v>
      </c>
      <c r="E81" s="2">
        <f t="shared" si="8"/>
        <v>180000</v>
      </c>
      <c r="H81" s="41">
        <f t="shared" si="7"/>
        <v>180000</v>
      </c>
    </row>
    <row r="82" spans="1:8" ht="15" customHeight="1" outlineLevel="1">
      <c r="A82" s="3">
        <v>5204</v>
      </c>
      <c r="B82" s="2" t="s">
        <v>174</v>
      </c>
      <c r="C82" s="2">
        <v>300</v>
      </c>
      <c r="D82" s="2">
        <f t="shared" si="8"/>
        <v>300</v>
      </c>
      <c r="E82" s="2">
        <f t="shared" si="8"/>
        <v>300</v>
      </c>
      <c r="H82" s="41">
        <f t="shared" si="7"/>
        <v>300</v>
      </c>
    </row>
    <row r="83" spans="1:8" s="16" customFormat="1" ht="15" customHeight="1" outlineLevel="1">
      <c r="A83" s="3">
        <v>5205</v>
      </c>
      <c r="B83" s="2" t="s">
        <v>175</v>
      </c>
      <c r="C83" s="2">
        <v>2000</v>
      </c>
      <c r="D83" s="2">
        <f t="shared" si="8"/>
        <v>2000</v>
      </c>
      <c r="E83" s="2">
        <f t="shared" si="8"/>
        <v>2000</v>
      </c>
      <c r="H83" s="41">
        <f t="shared" si="7"/>
        <v>2000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716000</v>
      </c>
      <c r="D97" s="21">
        <f>SUM(D98:D113)</f>
        <v>716000</v>
      </c>
      <c r="E97" s="21">
        <f>SUM(E98:E113)</f>
        <v>716000</v>
      </c>
      <c r="G97" s="39" t="s">
        <v>58</v>
      </c>
      <c r="H97" s="41">
        <f t="shared" si="7"/>
        <v>716000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650000</v>
      </c>
      <c r="D98" s="2">
        <f>C98</f>
        <v>650000</v>
      </c>
      <c r="E98" s="2">
        <f>D98</f>
        <v>650000</v>
      </c>
      <c r="H98" s="41">
        <f t="shared" si="7"/>
        <v>650000</v>
      </c>
    </row>
    <row r="99" spans="1:10" ht="15" customHeight="1" outlineLevel="1">
      <c r="A99" s="3">
        <v>6002</v>
      </c>
      <c r="B99" s="1" t="s">
        <v>185</v>
      </c>
      <c r="C99" s="2">
        <v>60000</v>
      </c>
      <c r="D99" s="2">
        <f t="shared" ref="D99:E113" si="10">C99</f>
        <v>60000</v>
      </c>
      <c r="E99" s="2">
        <f t="shared" si="10"/>
        <v>60000</v>
      </c>
      <c r="H99" s="41">
        <f t="shared" si="7"/>
        <v>60000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1017000</v>
      </c>
      <c r="D114" s="26">
        <f>D115+D152+D177</f>
        <v>1017000</v>
      </c>
      <c r="E114" s="26">
        <f>E115+E152+E177</f>
        <v>1017000</v>
      </c>
      <c r="G114" s="39" t="s">
        <v>62</v>
      </c>
      <c r="H114" s="41">
        <f t="shared" si="7"/>
        <v>1017000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867000</v>
      </c>
      <c r="D115" s="23">
        <f>D116+D135</f>
        <v>867000</v>
      </c>
      <c r="E115" s="23">
        <f>E116+E135</f>
        <v>867000</v>
      </c>
      <c r="G115" s="39" t="s">
        <v>61</v>
      </c>
      <c r="H115" s="41">
        <f t="shared" si="7"/>
        <v>867000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578000</v>
      </c>
      <c r="D116" s="21">
        <f>D117+D120+D123+D126+D129+D132</f>
        <v>578000</v>
      </c>
      <c r="E116" s="21">
        <f>E117+E120+E123+E126+E129+E132</f>
        <v>578000</v>
      </c>
      <c r="G116" s="39" t="s">
        <v>583</v>
      </c>
      <c r="H116" s="41">
        <f t="shared" si="7"/>
        <v>578000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150000</v>
      </c>
      <c r="D117" s="2">
        <f>D118+D119</f>
        <v>150000</v>
      </c>
      <c r="E117" s="2">
        <f>E118+E119</f>
        <v>150000</v>
      </c>
      <c r="H117" s="41">
        <f t="shared" si="7"/>
        <v>150000</v>
      </c>
    </row>
    <row r="118" spans="1:10" ht="15" customHeight="1" outlineLevel="2">
      <c r="A118" s="129"/>
      <c r="B118" s="128" t="s">
        <v>855</v>
      </c>
      <c r="C118" s="127">
        <v>150000</v>
      </c>
      <c r="D118" s="127">
        <f>C118</f>
        <v>150000</v>
      </c>
      <c r="E118" s="127">
        <f>D118</f>
        <v>150000</v>
      </c>
      <c r="H118" s="41">
        <f t="shared" si="7"/>
        <v>150000</v>
      </c>
    </row>
    <row r="119" spans="1:10" ht="15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308000</v>
      </c>
      <c r="D123" s="2">
        <f>D124+D125</f>
        <v>308000</v>
      </c>
      <c r="E123" s="2">
        <f>E124+E125</f>
        <v>308000</v>
      </c>
      <c r="H123" s="41">
        <f t="shared" si="7"/>
        <v>308000</v>
      </c>
    </row>
    <row r="124" spans="1:10" ht="15" customHeight="1" outlineLevel="2">
      <c r="A124" s="129"/>
      <c r="B124" s="128" t="s">
        <v>855</v>
      </c>
      <c r="C124" s="127">
        <v>108000</v>
      </c>
      <c r="D124" s="127">
        <f>C124</f>
        <v>108000</v>
      </c>
      <c r="E124" s="127">
        <f>D124</f>
        <v>108000</v>
      </c>
      <c r="H124" s="41">
        <f t="shared" si="7"/>
        <v>108000</v>
      </c>
    </row>
    <row r="125" spans="1:10" ht="15" customHeight="1" outlineLevel="2">
      <c r="A125" s="129"/>
      <c r="B125" s="128" t="s">
        <v>860</v>
      </c>
      <c r="C125" s="127">
        <v>200000</v>
      </c>
      <c r="D125" s="127">
        <f>C125</f>
        <v>200000</v>
      </c>
      <c r="E125" s="127">
        <f>D125</f>
        <v>200000</v>
      </c>
      <c r="H125" s="41">
        <f t="shared" si="7"/>
        <v>200000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120000</v>
      </c>
      <c r="D126" s="2">
        <f>D127+D128</f>
        <v>120000</v>
      </c>
      <c r="E126" s="2">
        <f>E127+E128</f>
        <v>120000</v>
      </c>
      <c r="H126" s="41">
        <f t="shared" si="7"/>
        <v>120000</v>
      </c>
    </row>
    <row r="127" spans="1:10" ht="15" customHeight="1" outlineLevel="2">
      <c r="A127" s="129"/>
      <c r="B127" s="128" t="s">
        <v>855</v>
      </c>
      <c r="C127" s="127">
        <v>75000</v>
      </c>
      <c r="D127" s="127">
        <f>C127</f>
        <v>75000</v>
      </c>
      <c r="E127" s="127">
        <f>D127</f>
        <v>75000</v>
      </c>
      <c r="H127" s="41">
        <f t="shared" si="7"/>
        <v>75000</v>
      </c>
    </row>
    <row r="128" spans="1:10" ht="15" customHeight="1" outlineLevel="2">
      <c r="A128" s="129"/>
      <c r="B128" s="128" t="s">
        <v>860</v>
      </c>
      <c r="C128" s="127">
        <v>45000</v>
      </c>
      <c r="D128" s="127">
        <f>C128</f>
        <v>45000</v>
      </c>
      <c r="E128" s="127">
        <f>D128</f>
        <v>45000</v>
      </c>
      <c r="H128" s="41">
        <f t="shared" si="7"/>
        <v>45000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289000</v>
      </c>
      <c r="D135" s="21">
        <f>D136+D140+D143+D146+D149</f>
        <v>289000</v>
      </c>
      <c r="E135" s="21">
        <f>E136+E140+E143+E146+E149</f>
        <v>289000</v>
      </c>
      <c r="G135" s="39" t="s">
        <v>584</v>
      </c>
      <c r="H135" s="41">
        <f t="shared" si="11"/>
        <v>289000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159000</v>
      </c>
      <c r="D136" s="2">
        <f>D137+D138+D139</f>
        <v>159000</v>
      </c>
      <c r="E136" s="2">
        <f>E137+E138+E139</f>
        <v>159000</v>
      </c>
      <c r="H136" s="41">
        <f t="shared" si="11"/>
        <v>159000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>
        <v>100000</v>
      </c>
      <c r="D138" s="127">
        <f t="shared" ref="D138:E139" si="12">C138</f>
        <v>100000</v>
      </c>
      <c r="E138" s="127">
        <f t="shared" si="12"/>
        <v>100000</v>
      </c>
      <c r="H138" s="41">
        <f t="shared" si="11"/>
        <v>100000</v>
      </c>
    </row>
    <row r="139" spans="1:10" ht="15" customHeight="1" outlineLevel="2">
      <c r="A139" s="129"/>
      <c r="B139" s="128" t="s">
        <v>861</v>
      </c>
      <c r="C139" s="127">
        <v>59000</v>
      </c>
      <c r="D139" s="127">
        <f t="shared" si="12"/>
        <v>59000</v>
      </c>
      <c r="E139" s="127">
        <f t="shared" si="12"/>
        <v>59000</v>
      </c>
      <c r="H139" s="41">
        <f t="shared" si="11"/>
        <v>59000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130000</v>
      </c>
      <c r="D149" s="2">
        <f>D150+D151</f>
        <v>130000</v>
      </c>
      <c r="E149" s="2">
        <f>E150+E151</f>
        <v>130000</v>
      </c>
      <c r="H149" s="41">
        <f t="shared" si="11"/>
        <v>130000</v>
      </c>
    </row>
    <row r="150" spans="1:10" ht="15" customHeight="1" outlineLevel="2">
      <c r="A150" s="129"/>
      <c r="B150" s="128" t="s">
        <v>855</v>
      </c>
      <c r="C150" s="127">
        <v>130000</v>
      </c>
      <c r="D150" s="127">
        <f>C150</f>
        <v>130000</v>
      </c>
      <c r="E150" s="127">
        <f>D150</f>
        <v>130000</v>
      </c>
      <c r="H150" s="41">
        <f t="shared" si="11"/>
        <v>130000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150000</v>
      </c>
      <c r="D152" s="23">
        <f>D153+D163+D170</f>
        <v>150000</v>
      </c>
      <c r="E152" s="23">
        <f>E153+E163+E170</f>
        <v>150000</v>
      </c>
      <c r="G152" s="39" t="s">
        <v>66</v>
      </c>
      <c r="H152" s="41">
        <f t="shared" si="11"/>
        <v>150000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150000</v>
      </c>
      <c r="D153" s="21">
        <f>D154+D157+D160</f>
        <v>150000</v>
      </c>
      <c r="E153" s="21">
        <f>E154+E157+E160</f>
        <v>150000</v>
      </c>
      <c r="G153" s="39" t="s">
        <v>585</v>
      </c>
      <c r="H153" s="41">
        <f t="shared" si="11"/>
        <v>150000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150000</v>
      </c>
      <c r="D154" s="2">
        <f>D155+D156</f>
        <v>150000</v>
      </c>
      <c r="E154" s="2">
        <f>E155+E156</f>
        <v>150000</v>
      </c>
      <c r="H154" s="41">
        <f t="shared" si="11"/>
        <v>150000</v>
      </c>
    </row>
    <row r="155" spans="1:10" ht="15" customHeight="1" outlineLevel="2">
      <c r="A155" s="129"/>
      <c r="B155" s="128" t="s">
        <v>855</v>
      </c>
      <c r="C155" s="127">
        <v>30000</v>
      </c>
      <c r="D155" s="127">
        <f>C155</f>
        <v>30000</v>
      </c>
      <c r="E155" s="127">
        <f>D155</f>
        <v>30000</v>
      </c>
      <c r="H155" s="41">
        <f t="shared" si="11"/>
        <v>30000</v>
      </c>
    </row>
    <row r="156" spans="1:10" ht="15" customHeight="1" outlineLevel="2">
      <c r="A156" s="129"/>
      <c r="B156" s="128" t="s">
        <v>860</v>
      </c>
      <c r="C156" s="127">
        <v>120000</v>
      </c>
      <c r="D156" s="127">
        <f>C156</f>
        <v>120000</v>
      </c>
      <c r="E156" s="127">
        <f>D156</f>
        <v>120000</v>
      </c>
      <c r="H156" s="41">
        <f t="shared" si="11"/>
        <v>120000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849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6" t="s">
        <v>848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6" t="s">
        <v>846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6" t="s">
        <v>843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6" t="s">
        <v>842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6" t="s">
        <v>841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6" t="s">
        <v>836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6" t="s">
        <v>834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86" t="s">
        <v>830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6" t="s">
        <v>828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6" t="s">
        <v>826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86" t="s">
        <v>823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86" t="s">
        <v>817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7" t="s">
        <v>67</v>
      </c>
      <c r="B256" s="177"/>
      <c r="C256" s="177"/>
      <c r="D256" s="140" t="s">
        <v>853</v>
      </c>
      <c r="E256" s="140" t="s">
        <v>852</v>
      </c>
      <c r="G256" s="47" t="s">
        <v>589</v>
      </c>
      <c r="H256" s="48">
        <f>C257+C559</f>
        <v>2537000</v>
      </c>
      <c r="I256" s="49"/>
      <c r="J256" s="50" t="b">
        <f>AND(H256=I256)</f>
        <v>0</v>
      </c>
    </row>
    <row r="257" spans="1:10">
      <c r="A257" s="192" t="s">
        <v>60</v>
      </c>
      <c r="B257" s="193"/>
      <c r="C257" s="37">
        <f>C258+C550</f>
        <v>1415646</v>
      </c>
      <c r="D257" s="37">
        <f>D258+D550</f>
        <v>1415646</v>
      </c>
      <c r="E257" s="37">
        <f>E258+E550</f>
        <v>1415646</v>
      </c>
      <c r="G257" s="39" t="s">
        <v>60</v>
      </c>
      <c r="H257" s="41">
        <f>C257</f>
        <v>1415646</v>
      </c>
      <c r="I257" s="42"/>
      <c r="J257" s="40" t="b">
        <f>AND(H257=I257)</f>
        <v>0</v>
      </c>
    </row>
    <row r="258" spans="1:10">
      <c r="A258" s="194" t="s">
        <v>266</v>
      </c>
      <c r="B258" s="195"/>
      <c r="C258" s="36">
        <f>C259+C339+C483+C547</f>
        <v>1305646</v>
      </c>
      <c r="D258" s="36">
        <f>D259+D339+D483+D547</f>
        <v>1305646</v>
      </c>
      <c r="E258" s="36">
        <f>E259+E339+E483+E547</f>
        <v>1305646</v>
      </c>
      <c r="G258" s="39" t="s">
        <v>57</v>
      </c>
      <c r="H258" s="41">
        <f t="shared" ref="H258:H321" si="21">C258</f>
        <v>1305646</v>
      </c>
      <c r="I258" s="42"/>
      <c r="J258" s="40" t="b">
        <f>AND(H258=I258)</f>
        <v>0</v>
      </c>
    </row>
    <row r="259" spans="1:10">
      <c r="A259" s="190" t="s">
        <v>267</v>
      </c>
      <c r="B259" s="191"/>
      <c r="C259" s="33">
        <f>C260+C263+C314</f>
        <v>786356</v>
      </c>
      <c r="D259" s="33">
        <f>D260+D263+D314</f>
        <v>786356</v>
      </c>
      <c r="E259" s="33">
        <f>E260+E263+E314</f>
        <v>786356</v>
      </c>
      <c r="G259" s="39" t="s">
        <v>590</v>
      </c>
      <c r="H259" s="41">
        <f t="shared" si="21"/>
        <v>786356</v>
      </c>
      <c r="I259" s="42"/>
      <c r="J259" s="40" t="b">
        <f>AND(H259=I259)</f>
        <v>0</v>
      </c>
    </row>
    <row r="260" spans="1:10" outlineLevel="1">
      <c r="A260" s="188" t="s">
        <v>268</v>
      </c>
      <c r="B260" s="189"/>
      <c r="C260" s="32">
        <f>SUM(C261:C262)</f>
        <v>5856</v>
      </c>
      <c r="D260" s="32">
        <f>SUM(D261:D262)</f>
        <v>5856</v>
      </c>
      <c r="E260" s="32">
        <f>SUM(E261:E262)</f>
        <v>5856</v>
      </c>
      <c r="H260" s="41">
        <f t="shared" si="21"/>
        <v>5856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4896</v>
      </c>
      <c r="D262" s="5">
        <f>C262</f>
        <v>4896</v>
      </c>
      <c r="E262" s="5">
        <f>D262</f>
        <v>4896</v>
      </c>
      <c r="H262" s="41">
        <f t="shared" si="21"/>
        <v>4896</v>
      </c>
    </row>
    <row r="263" spans="1:10" outlineLevel="1">
      <c r="A263" s="188" t="s">
        <v>269</v>
      </c>
      <c r="B263" s="189"/>
      <c r="C263" s="32">
        <f>C264+C265+C289+C296+C298+C302+C305+C308+C313</f>
        <v>760500</v>
      </c>
      <c r="D263" s="32">
        <f>D264+D265+D289+D296+D298+D302+D305+D308+D313</f>
        <v>760500</v>
      </c>
      <c r="E263" s="32">
        <f>E264+E265+E289+E296+E298+E302+E305+E308+E313</f>
        <v>760500</v>
      </c>
      <c r="H263" s="41">
        <f t="shared" si="21"/>
        <v>760500</v>
      </c>
    </row>
    <row r="264" spans="1:10" outlineLevel="2">
      <c r="A264" s="6">
        <v>1101</v>
      </c>
      <c r="B264" s="4" t="s">
        <v>34</v>
      </c>
      <c r="C264" s="5">
        <v>293382</v>
      </c>
      <c r="D264" s="5">
        <f>C264</f>
        <v>293382</v>
      </c>
      <c r="E264" s="5">
        <f>D264</f>
        <v>293382</v>
      </c>
      <c r="H264" s="41">
        <f t="shared" si="21"/>
        <v>293382</v>
      </c>
    </row>
    <row r="265" spans="1:10" outlineLevel="2">
      <c r="A265" s="6">
        <v>1101</v>
      </c>
      <c r="B265" s="4" t="s">
        <v>35</v>
      </c>
      <c r="C265" s="5">
        <v>313832</v>
      </c>
      <c r="D265" s="5">
        <v>313832</v>
      </c>
      <c r="E265" s="5">
        <v>313832</v>
      </c>
      <c r="H265" s="41">
        <f t="shared" si="21"/>
        <v>313832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3360</v>
      </c>
      <c r="D289" s="5">
        <v>3360</v>
      </c>
      <c r="E289" s="5">
        <v>3360</v>
      </c>
      <c r="H289" s="41">
        <f t="shared" si="21"/>
        <v>3360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24226</v>
      </c>
      <c r="D296" s="5">
        <v>24226</v>
      </c>
      <c r="E296" s="5">
        <v>24226</v>
      </c>
      <c r="H296" s="41">
        <f t="shared" si="21"/>
        <v>24226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4500</v>
      </c>
      <c r="D302" s="5">
        <v>4500</v>
      </c>
      <c r="E302" s="5">
        <v>4500</v>
      </c>
      <c r="H302" s="41">
        <f t="shared" si="21"/>
        <v>4500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11200</v>
      </c>
      <c r="D305" s="5">
        <v>11200</v>
      </c>
      <c r="E305" s="5">
        <v>11200</v>
      </c>
      <c r="H305" s="41">
        <f t="shared" si="21"/>
        <v>11200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110000</v>
      </c>
      <c r="D308" s="5">
        <v>110000</v>
      </c>
      <c r="E308" s="5">
        <v>110000</v>
      </c>
      <c r="H308" s="41">
        <f t="shared" si="21"/>
        <v>110000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8" t="s">
        <v>601</v>
      </c>
      <c r="B314" s="189"/>
      <c r="C314" s="32">
        <f>C315+C325+C331+C336+C337+C338+C328</f>
        <v>20000</v>
      </c>
      <c r="D314" s="32">
        <f>D315+D325+D331+D336+D337+D338+D328</f>
        <v>20000</v>
      </c>
      <c r="E314" s="32">
        <f>E315+E325+E331+E336+E337+E338+E328</f>
        <v>20000</v>
      </c>
      <c r="H314" s="41">
        <f t="shared" si="21"/>
        <v>20000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20000</v>
      </c>
      <c r="D325" s="5">
        <v>20000</v>
      </c>
      <c r="E325" s="5">
        <v>20000</v>
      </c>
      <c r="H325" s="41">
        <f t="shared" si="28"/>
        <v>20000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90" t="s">
        <v>270</v>
      </c>
      <c r="B339" s="191"/>
      <c r="C339" s="33">
        <f>C340+C444+C482</f>
        <v>447380</v>
      </c>
      <c r="D339" s="33">
        <f>D340+D444+D482</f>
        <v>447380</v>
      </c>
      <c r="E339" s="33">
        <f>E340+E444+E482</f>
        <v>447380</v>
      </c>
      <c r="G339" s="39" t="s">
        <v>591</v>
      </c>
      <c r="H339" s="41">
        <f t="shared" si="28"/>
        <v>447380</v>
      </c>
      <c r="I339" s="42"/>
      <c r="J339" s="40" t="b">
        <f>AND(H339=I339)</f>
        <v>0</v>
      </c>
    </row>
    <row r="340" spans="1:10" outlineLevel="1">
      <c r="A340" s="188" t="s">
        <v>271</v>
      </c>
      <c r="B340" s="189"/>
      <c r="C340" s="32">
        <f>C341+C342+C343+C344+C347+C348+C353+C356+C357+C362+C367+C368+C371+C372+C373+C376+C377+C378+C382+C388+C391+C392+C395+C398+C399+C404+C407+C408+C409+C412+C415+C416+C419+C420+C421+C422+C429+C443</f>
        <v>409680</v>
      </c>
      <c r="D340" s="32">
        <f>D341+D342+D343+D344+D347+D348+D353+D356+D357+D362+D367+BH290668+D371+D372+D373+D376+D377+D378+D382+D388+D391+D392+D395+D398+D399+D404+D407+D408+D409+D412+D415+D416+D419+D420+D421+D422+D429+D443</f>
        <v>409680</v>
      </c>
      <c r="E340" s="32">
        <f>E341+E342+E343+E344+E347+E348+E353+E356+E357+E362+E367+BI290668+E371+E372+E373+E376+E377+E378+E382+E388+E391+E392+E395+E398+E399+E404+E407+E408+E409+E412+E415+E416+E419+E420+E421+E422+E429+E443</f>
        <v>409680</v>
      </c>
      <c r="H340" s="41">
        <f t="shared" si="28"/>
        <v>409680</v>
      </c>
    </row>
    <row r="341" spans="1:10" outlineLevel="2">
      <c r="A341" s="6">
        <v>2201</v>
      </c>
      <c r="B341" s="34" t="s">
        <v>272</v>
      </c>
      <c r="C341" s="5">
        <v>2300</v>
      </c>
      <c r="D341" s="5">
        <f>C341</f>
        <v>2300</v>
      </c>
      <c r="E341" s="5">
        <f>D341</f>
        <v>2300</v>
      </c>
      <c r="H341" s="41">
        <f t="shared" si="28"/>
        <v>2300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150000</v>
      </c>
      <c r="D343" s="5">
        <f t="shared" si="31"/>
        <v>150000</v>
      </c>
      <c r="E343" s="5">
        <f t="shared" si="31"/>
        <v>150000</v>
      </c>
      <c r="H343" s="41">
        <f t="shared" si="28"/>
        <v>150000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40500</v>
      </c>
      <c r="D348" s="5">
        <f>SUM(D349:D352)</f>
        <v>40500</v>
      </c>
      <c r="E348" s="5">
        <f>SUM(E349:E352)</f>
        <v>40500</v>
      </c>
      <c r="H348" s="41">
        <f t="shared" si="28"/>
        <v>40500</v>
      </c>
    </row>
    <row r="349" spans="1:10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 t="shared" si="28"/>
        <v>40000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28"/>
        <v>5500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28500</v>
      </c>
      <c r="D362" s="5">
        <f>SUM(D363:D366)</f>
        <v>28500</v>
      </c>
      <c r="E362" s="5">
        <f>SUM(E363:E366)</f>
        <v>28500</v>
      </c>
      <c r="H362" s="41">
        <f t="shared" si="28"/>
        <v>28500</v>
      </c>
    </row>
    <row r="363" spans="1:8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  <c r="H363" s="41">
        <f t="shared" si="28"/>
        <v>6000</v>
      </c>
    </row>
    <row r="364" spans="1:8" outlineLevel="3">
      <c r="A364" s="29"/>
      <c r="B364" s="28" t="s">
        <v>292</v>
      </c>
      <c r="C364" s="30">
        <v>22000</v>
      </c>
      <c r="D364" s="30">
        <f t="shared" ref="D364:E366" si="36">C364</f>
        <v>22000</v>
      </c>
      <c r="E364" s="30">
        <f t="shared" si="36"/>
        <v>22000</v>
      </c>
      <c r="H364" s="41">
        <f t="shared" si="28"/>
        <v>22000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</v>
      </c>
      <c r="D376" s="5">
        <f t="shared" si="38"/>
        <v>150</v>
      </c>
      <c r="E376" s="5">
        <f t="shared" si="38"/>
        <v>150</v>
      </c>
      <c r="H376" s="41">
        <f t="shared" si="28"/>
        <v>150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 t="shared" si="28"/>
        <v>4500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9000</v>
      </c>
      <c r="D392" s="5">
        <f>SUM(D393:D394)</f>
        <v>9000</v>
      </c>
      <c r="E392" s="5">
        <f>SUM(E393:E394)</f>
        <v>9000</v>
      </c>
      <c r="H392" s="41">
        <f t="shared" si="41"/>
        <v>9000</v>
      </c>
    </row>
    <row r="393" spans="1:8" outlineLevel="3">
      <c r="A393" s="29"/>
      <c r="B393" s="28" t="s">
        <v>313</v>
      </c>
      <c r="C393" s="30">
        <v>1500</v>
      </c>
      <c r="D393" s="30">
        <f>C393</f>
        <v>1500</v>
      </c>
      <c r="E393" s="30">
        <f>D393</f>
        <v>1500</v>
      </c>
      <c r="H393" s="41">
        <f t="shared" si="41"/>
        <v>1500</v>
      </c>
    </row>
    <row r="394" spans="1:8" outlineLevel="3">
      <c r="A394" s="29"/>
      <c r="B394" s="28" t="s">
        <v>314</v>
      </c>
      <c r="C394" s="30">
        <v>7500</v>
      </c>
      <c r="D394" s="30">
        <f>C394</f>
        <v>7500</v>
      </c>
      <c r="E394" s="30">
        <f>D394</f>
        <v>7500</v>
      </c>
      <c r="H394" s="41">
        <f t="shared" si="41"/>
        <v>7500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2700</v>
      </c>
      <c r="D404" s="5">
        <f>SUM(D405:D406)</f>
        <v>2700</v>
      </c>
      <c r="E404" s="5">
        <f>SUM(E405:E406)</f>
        <v>2700</v>
      </c>
      <c r="H404" s="41">
        <f t="shared" si="41"/>
        <v>2700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2500</v>
      </c>
      <c r="D406" s="30">
        <f t="shared" si="45"/>
        <v>2500</v>
      </c>
      <c r="E406" s="30">
        <f t="shared" si="45"/>
        <v>2500</v>
      </c>
      <c r="H406" s="41">
        <f t="shared" si="41"/>
        <v>2500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4230</v>
      </c>
      <c r="D422" s="5">
        <f>SUM(D423:D428)</f>
        <v>4230</v>
      </c>
      <c r="E422" s="5">
        <f>SUM(E423:E428)</f>
        <v>4230</v>
      </c>
      <c r="H422" s="41">
        <f t="shared" si="41"/>
        <v>4230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3750</v>
      </c>
      <c r="D426" s="30">
        <f t="shared" si="48"/>
        <v>3750</v>
      </c>
      <c r="E426" s="30">
        <f t="shared" si="48"/>
        <v>3750</v>
      </c>
      <c r="H426" s="41">
        <f t="shared" si="41"/>
        <v>3750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480</v>
      </c>
      <c r="D428" s="30">
        <f t="shared" si="48"/>
        <v>480</v>
      </c>
      <c r="E428" s="30">
        <f t="shared" si="48"/>
        <v>480</v>
      </c>
      <c r="H428" s="41">
        <f t="shared" si="41"/>
        <v>480</v>
      </c>
    </row>
    <row r="429" spans="1:8" outlineLevel="2">
      <c r="A429" s="6">
        <v>2201</v>
      </c>
      <c r="B429" s="4" t="s">
        <v>342</v>
      </c>
      <c r="C429" s="5">
        <f>SUM(C430:C442)</f>
        <v>128500</v>
      </c>
      <c r="D429" s="5">
        <f>SUM(D430:D442)</f>
        <v>128500</v>
      </c>
      <c r="E429" s="5">
        <f>SUM(E430:E442)</f>
        <v>128500</v>
      </c>
      <c r="H429" s="41">
        <f t="shared" si="41"/>
        <v>128500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80000</v>
      </c>
      <c r="D431" s="30">
        <f t="shared" ref="D431:E442" si="49">C431</f>
        <v>80000</v>
      </c>
      <c r="E431" s="30">
        <f t="shared" si="49"/>
        <v>80000</v>
      </c>
      <c r="H431" s="41">
        <f t="shared" si="41"/>
        <v>80000</v>
      </c>
    </row>
    <row r="432" spans="1:8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32000</v>
      </c>
      <c r="D441" s="30">
        <f t="shared" si="49"/>
        <v>32000</v>
      </c>
      <c r="E441" s="30">
        <f t="shared" si="49"/>
        <v>32000</v>
      </c>
      <c r="H441" s="41">
        <f t="shared" si="41"/>
        <v>32000</v>
      </c>
    </row>
    <row r="442" spans="1:8" outlineLevel="3">
      <c r="A442" s="29"/>
      <c r="B442" s="28" t="s">
        <v>355</v>
      </c>
      <c r="C442" s="30">
        <v>7500</v>
      </c>
      <c r="D442" s="30">
        <f t="shared" si="49"/>
        <v>7500</v>
      </c>
      <c r="E442" s="30">
        <f t="shared" si="49"/>
        <v>7500</v>
      </c>
      <c r="H442" s="41">
        <f t="shared" si="41"/>
        <v>7500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8" t="s">
        <v>357</v>
      </c>
      <c r="B444" s="189"/>
      <c r="C444" s="32">
        <f>C445+C454+C455+C459+C462+C463+C468+C474+C477+C480+C481+C450</f>
        <v>37700</v>
      </c>
      <c r="D444" s="32">
        <f>D445+D454+D455+D459+D462+D463+D468+D474+D477+D480+D481+D450</f>
        <v>37700</v>
      </c>
      <c r="E444" s="32">
        <f>E445+E454+E455+E459+E462+E463+E468+E474+E477+E480+E481+E450</f>
        <v>37700</v>
      </c>
      <c r="H444" s="41">
        <f t="shared" si="41"/>
        <v>37700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5500</v>
      </c>
      <c r="D445" s="5">
        <f>SUM(D446:D449)</f>
        <v>5500</v>
      </c>
      <c r="E445" s="5">
        <f>SUM(E446:E449)</f>
        <v>5500</v>
      </c>
      <c r="H445" s="41">
        <f t="shared" si="41"/>
        <v>5500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4000</v>
      </c>
      <c r="D450" s="5">
        <f>SUM(D451:D453)</f>
        <v>4000</v>
      </c>
      <c r="E450" s="5">
        <f>SUM(E451:E453)</f>
        <v>4000</v>
      </c>
      <c r="H450" s="41">
        <f t="shared" ref="H450:H513" si="51">C450</f>
        <v>4000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4000</v>
      </c>
      <c r="D452" s="30">
        <f t="shared" ref="D452:E453" si="52">C452</f>
        <v>4000</v>
      </c>
      <c r="E452" s="30">
        <f t="shared" si="52"/>
        <v>4000</v>
      </c>
      <c r="H452" s="41">
        <f t="shared" si="51"/>
        <v>4000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  <c r="H459" s="41">
        <f t="shared" si="51"/>
        <v>1500</v>
      </c>
    </row>
    <row r="460" spans="1:8" ht="15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5700</v>
      </c>
      <c r="D474" s="5">
        <f>SUM(D475:D476)</f>
        <v>5700</v>
      </c>
      <c r="E474" s="5">
        <f>SUM(E475:E476)</f>
        <v>5700</v>
      </c>
      <c r="H474" s="41">
        <f t="shared" si="51"/>
        <v>5700</v>
      </c>
    </row>
    <row r="475" spans="1:8" ht="15" customHeight="1" outlineLevel="3">
      <c r="A475" s="28"/>
      <c r="B475" s="28" t="s">
        <v>383</v>
      </c>
      <c r="C475" s="30">
        <v>5700</v>
      </c>
      <c r="D475" s="30">
        <f>C475</f>
        <v>5700</v>
      </c>
      <c r="E475" s="30">
        <f>D475</f>
        <v>5700</v>
      </c>
      <c r="H475" s="41">
        <f t="shared" si="51"/>
        <v>5700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8" t="s">
        <v>388</v>
      </c>
      <c r="B482" s="18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8" t="s">
        <v>389</v>
      </c>
      <c r="B483" s="199"/>
      <c r="C483" s="35">
        <f>C484+C504+C509+C522+C528+C538</f>
        <v>68590</v>
      </c>
      <c r="D483" s="35">
        <f>D484+D504+D509+D522+D528+D538</f>
        <v>68590</v>
      </c>
      <c r="E483" s="35">
        <f>E484+E504+E509+E522+E528+E538</f>
        <v>68590</v>
      </c>
      <c r="G483" s="39" t="s">
        <v>592</v>
      </c>
      <c r="H483" s="41">
        <f t="shared" si="51"/>
        <v>68590</v>
      </c>
      <c r="I483" s="42"/>
      <c r="J483" s="40" t="b">
        <f>AND(H483=I483)</f>
        <v>0</v>
      </c>
    </row>
    <row r="484" spans="1:10" outlineLevel="1">
      <c r="A484" s="188" t="s">
        <v>390</v>
      </c>
      <c r="B484" s="189"/>
      <c r="C484" s="32">
        <f>C485+C486+C490+C491+C494+C497+C500+C501+C502+C503</f>
        <v>15000</v>
      </c>
      <c r="D484" s="32">
        <f>D485+D486+D490+D491+D494+D497+D500+D501+D502+D503</f>
        <v>15000</v>
      </c>
      <c r="E484" s="32">
        <f>E485+E486+E490+E491+E494+E497+E500+E501+E502+E503</f>
        <v>15000</v>
      </c>
      <c r="H484" s="41">
        <f t="shared" si="51"/>
        <v>15000</v>
      </c>
    </row>
    <row r="485" spans="1:10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1">
        <f t="shared" si="51"/>
        <v>3000</v>
      </c>
    </row>
    <row r="486" spans="1:10" outlineLevel="2">
      <c r="A486" s="6">
        <v>3302</v>
      </c>
      <c r="B486" s="4" t="s">
        <v>392</v>
      </c>
      <c r="C486" s="5">
        <f>SUM(C487:C489)</f>
        <v>7500</v>
      </c>
      <c r="D486" s="5">
        <f>SUM(D487:D489)</f>
        <v>7500</v>
      </c>
      <c r="E486" s="5">
        <f>SUM(E487:E489)</f>
        <v>7500</v>
      </c>
      <c r="H486" s="41">
        <f t="shared" si="51"/>
        <v>7500</v>
      </c>
    </row>
    <row r="487" spans="1:10" ht="15" customHeight="1" outlineLevel="3">
      <c r="A487" s="28"/>
      <c r="B487" s="28" t="s">
        <v>393</v>
      </c>
      <c r="C487" s="30">
        <v>5500</v>
      </c>
      <c r="D487" s="30">
        <f>C487</f>
        <v>5500</v>
      </c>
      <c r="E487" s="30">
        <f>D487</f>
        <v>5500</v>
      </c>
      <c r="H487" s="41">
        <f t="shared" si="51"/>
        <v>5500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3500</v>
      </c>
      <c r="D500" s="5">
        <f t="shared" si="59"/>
        <v>3500</v>
      </c>
      <c r="E500" s="5">
        <f t="shared" si="59"/>
        <v>3500</v>
      </c>
      <c r="H500" s="41">
        <f t="shared" si="51"/>
        <v>3500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8" t="s">
        <v>410</v>
      </c>
      <c r="B504" s="189"/>
      <c r="C504" s="32">
        <f>SUM(C505:C508)</f>
        <v>1570</v>
      </c>
      <c r="D504" s="32">
        <f>SUM(D505:D508)</f>
        <v>1570</v>
      </c>
      <c r="E504" s="32">
        <f>SUM(E505:E508)</f>
        <v>1570</v>
      </c>
      <c r="H504" s="41">
        <f t="shared" si="51"/>
        <v>1570</v>
      </c>
    </row>
    <row r="505" spans="1:12" outlineLevel="2" collapsed="1">
      <c r="A505" s="6">
        <v>3303</v>
      </c>
      <c r="B505" s="4" t="s">
        <v>411</v>
      </c>
      <c r="C505" s="5">
        <v>1570</v>
      </c>
      <c r="D505" s="5">
        <f>C505</f>
        <v>1570</v>
      </c>
      <c r="E505" s="5">
        <f>D505</f>
        <v>1570</v>
      </c>
      <c r="H505" s="41">
        <f t="shared" si="51"/>
        <v>1570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8" t="s">
        <v>414</v>
      </c>
      <c r="B509" s="189"/>
      <c r="C509" s="32">
        <f>C510+C511+C512+C513+C517+C518+C519+C520+C521</f>
        <v>48500</v>
      </c>
      <c r="D509" s="32">
        <f>D510+D511+D512+D513+D517+D518+D519+D520+D521</f>
        <v>48500</v>
      </c>
      <c r="E509" s="32">
        <f>E510+E511+E512+E513+E517+E518+E519+E520+E521</f>
        <v>48500</v>
      </c>
      <c r="F509" s="51"/>
      <c r="H509" s="41">
        <f t="shared" si="51"/>
        <v>48500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45000</v>
      </c>
      <c r="D520" s="5">
        <f t="shared" si="62"/>
        <v>45000</v>
      </c>
      <c r="E520" s="5">
        <f t="shared" si="62"/>
        <v>45000</v>
      </c>
      <c r="H520" s="41">
        <f t="shared" si="63"/>
        <v>45000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8" t="s">
        <v>426</v>
      </c>
      <c r="B522" s="18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8" t="s">
        <v>432</v>
      </c>
      <c r="B528" s="18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8" t="s">
        <v>441</v>
      </c>
      <c r="B538" s="189"/>
      <c r="C538" s="32">
        <f>SUM(C539:C544)</f>
        <v>3520</v>
      </c>
      <c r="D538" s="32">
        <f>SUM(D539:D544)</f>
        <v>3520</v>
      </c>
      <c r="E538" s="32">
        <f>SUM(E539:E544)</f>
        <v>3520</v>
      </c>
      <c r="H538" s="41">
        <f t="shared" si="63"/>
        <v>3520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1520</v>
      </c>
      <c r="D540" s="5">
        <f t="shared" ref="D540:E543" si="66">C540</f>
        <v>1520</v>
      </c>
      <c r="E540" s="5">
        <f t="shared" si="66"/>
        <v>1520</v>
      </c>
      <c r="H540" s="41">
        <f t="shared" si="63"/>
        <v>1520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2000</v>
      </c>
      <c r="D542" s="5">
        <f t="shared" si="66"/>
        <v>2000</v>
      </c>
      <c r="E542" s="5">
        <f t="shared" si="66"/>
        <v>2000</v>
      </c>
      <c r="H542" s="41">
        <f t="shared" si="63"/>
        <v>2000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96" t="s">
        <v>449</v>
      </c>
      <c r="B547" s="197"/>
      <c r="C547" s="35">
        <f>C548+C549</f>
        <v>3320</v>
      </c>
      <c r="D547" s="35">
        <f>D548+D549</f>
        <v>3320</v>
      </c>
      <c r="E547" s="35">
        <f>E548+E549</f>
        <v>3320</v>
      </c>
      <c r="G547" s="39" t="s">
        <v>593</v>
      </c>
      <c r="H547" s="41">
        <f t="shared" si="63"/>
        <v>3320</v>
      </c>
      <c r="I547" s="42"/>
      <c r="J547" s="40" t="b">
        <f>AND(H547=I547)</f>
        <v>0</v>
      </c>
    </row>
    <row r="548" spans="1:10" outlineLevel="1">
      <c r="A548" s="188" t="s">
        <v>450</v>
      </c>
      <c r="B548" s="189"/>
      <c r="C548" s="32">
        <v>3320</v>
      </c>
      <c r="D548" s="32">
        <f>C548</f>
        <v>3320</v>
      </c>
      <c r="E548" s="32">
        <f>D548</f>
        <v>3320</v>
      </c>
      <c r="H548" s="41">
        <f t="shared" si="63"/>
        <v>3320</v>
      </c>
    </row>
    <row r="549" spans="1:10" outlineLevel="1">
      <c r="A549" s="188" t="s">
        <v>451</v>
      </c>
      <c r="B549" s="18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94" t="s">
        <v>455</v>
      </c>
      <c r="B550" s="195"/>
      <c r="C550" s="36">
        <f>C551</f>
        <v>110000</v>
      </c>
      <c r="D550" s="36">
        <f>D551</f>
        <v>110000</v>
      </c>
      <c r="E550" s="36">
        <f>E551</f>
        <v>110000</v>
      </c>
      <c r="G550" s="39" t="s">
        <v>59</v>
      </c>
      <c r="H550" s="41">
        <f t="shared" si="63"/>
        <v>110000</v>
      </c>
      <c r="I550" s="42"/>
      <c r="J550" s="40" t="b">
        <f>AND(H550=I550)</f>
        <v>0</v>
      </c>
    </row>
    <row r="551" spans="1:10">
      <c r="A551" s="190" t="s">
        <v>456</v>
      </c>
      <c r="B551" s="191"/>
      <c r="C551" s="33">
        <f>C552+C556</f>
        <v>110000</v>
      </c>
      <c r="D551" s="33">
        <f>D552+D556</f>
        <v>110000</v>
      </c>
      <c r="E551" s="33">
        <f>E552+E556</f>
        <v>110000</v>
      </c>
      <c r="G551" s="39" t="s">
        <v>594</v>
      </c>
      <c r="H551" s="41">
        <f t="shared" si="63"/>
        <v>110000</v>
      </c>
      <c r="I551" s="42"/>
      <c r="J551" s="40" t="b">
        <f>AND(H551=I551)</f>
        <v>0</v>
      </c>
    </row>
    <row r="552" spans="1:10" outlineLevel="1">
      <c r="A552" s="188" t="s">
        <v>457</v>
      </c>
      <c r="B552" s="189"/>
      <c r="C552" s="32">
        <f>SUM(C553:C555)</f>
        <v>110000</v>
      </c>
      <c r="D552" s="32">
        <f>SUM(D553:D555)</f>
        <v>110000</v>
      </c>
      <c r="E552" s="32">
        <f>SUM(E553:E555)</f>
        <v>110000</v>
      </c>
      <c r="H552" s="41">
        <f t="shared" si="63"/>
        <v>110000</v>
      </c>
    </row>
    <row r="553" spans="1:10" outlineLevel="2" collapsed="1">
      <c r="A553" s="6">
        <v>5500</v>
      </c>
      <c r="B553" s="4" t="s">
        <v>458</v>
      </c>
      <c r="C553" s="5">
        <v>110000</v>
      </c>
      <c r="D553" s="5">
        <f t="shared" ref="D553:E555" si="67">C553</f>
        <v>110000</v>
      </c>
      <c r="E553" s="5">
        <f t="shared" si="67"/>
        <v>110000</v>
      </c>
      <c r="H553" s="41">
        <f t="shared" si="63"/>
        <v>110000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8" t="s">
        <v>461</v>
      </c>
      <c r="B556" s="18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92" t="s">
        <v>62</v>
      </c>
      <c r="B559" s="193"/>
      <c r="C559" s="37">
        <f>C560+C716+C725</f>
        <v>1121354</v>
      </c>
      <c r="D559" s="37">
        <f>D560+D716+D725</f>
        <v>1121354</v>
      </c>
      <c r="E559" s="37">
        <f>E560+E716+E725</f>
        <v>1121354</v>
      </c>
      <c r="G559" s="39" t="s">
        <v>62</v>
      </c>
      <c r="H559" s="41">
        <f t="shared" si="63"/>
        <v>1121354</v>
      </c>
      <c r="I559" s="42"/>
      <c r="J559" s="40" t="b">
        <f>AND(H559=I559)</f>
        <v>0</v>
      </c>
    </row>
    <row r="560" spans="1:10">
      <c r="A560" s="194" t="s">
        <v>464</v>
      </c>
      <c r="B560" s="195"/>
      <c r="C560" s="36">
        <f>C561+C638+C642+C645</f>
        <v>983000</v>
      </c>
      <c r="D560" s="36">
        <f>D561+D638+D642+D645</f>
        <v>983000</v>
      </c>
      <c r="E560" s="36">
        <f>E561+E638+E642+E645</f>
        <v>983000</v>
      </c>
      <c r="G560" s="39" t="s">
        <v>61</v>
      </c>
      <c r="H560" s="41">
        <f t="shared" si="63"/>
        <v>983000</v>
      </c>
      <c r="I560" s="42"/>
      <c r="J560" s="40" t="b">
        <f>AND(H560=I560)</f>
        <v>0</v>
      </c>
    </row>
    <row r="561" spans="1:10">
      <c r="A561" s="190" t="s">
        <v>465</v>
      </c>
      <c r="B561" s="191"/>
      <c r="C561" s="38">
        <f>C562+C567+C568+C569+C576+C577+C581+C584+C585+C586+C587+C592+C595+C599+C603+C610+C616+C628</f>
        <v>983000</v>
      </c>
      <c r="D561" s="38">
        <f>D562+D567+D568+D569+D576+D577+D581+D584+D585+D586+D587+D592+D595+D599+D603+D610+D616+D628</f>
        <v>983000</v>
      </c>
      <c r="E561" s="38">
        <f>E562+E567+E568+E569+E576+E577+E581+E584+E585+E586+E587+E592+E595+E599+E603+E610+E616+E628</f>
        <v>983000</v>
      </c>
      <c r="G561" s="39" t="s">
        <v>595</v>
      </c>
      <c r="H561" s="41">
        <f t="shared" si="63"/>
        <v>983000</v>
      </c>
      <c r="I561" s="42"/>
      <c r="J561" s="40" t="b">
        <f>AND(H561=I561)</f>
        <v>0</v>
      </c>
    </row>
    <row r="562" spans="1:10" outlineLevel="1">
      <c r="A562" s="188" t="s">
        <v>466</v>
      </c>
      <c r="B562" s="189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>
        <f t="shared" si="68"/>
        <v>20000</v>
      </c>
      <c r="E566" s="5">
        <f t="shared" si="68"/>
        <v>20000</v>
      </c>
      <c r="H566" s="41">
        <f t="shared" si="63"/>
        <v>20000</v>
      </c>
    </row>
    <row r="567" spans="1:10" outlineLevel="1">
      <c r="A567" s="188" t="s">
        <v>467</v>
      </c>
      <c r="B567" s="18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8" t="s">
        <v>472</v>
      </c>
      <c r="B568" s="18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8" t="s">
        <v>473</v>
      </c>
      <c r="B569" s="189"/>
      <c r="C569" s="32">
        <f>SUM(C570:C575)</f>
        <v>155000</v>
      </c>
      <c r="D569" s="32">
        <f>SUM(D570:D575)</f>
        <v>155000</v>
      </c>
      <c r="E569" s="32">
        <f>SUM(E570:E575)</f>
        <v>155000</v>
      </c>
      <c r="H569" s="41">
        <f t="shared" si="63"/>
        <v>155000</v>
      </c>
    </row>
    <row r="570" spans="1:10" outlineLevel="2">
      <c r="A570" s="7">
        <v>6603</v>
      </c>
      <c r="B570" s="4" t="s">
        <v>474</v>
      </c>
      <c r="C570" s="5">
        <v>155000</v>
      </c>
      <c r="D570" s="5">
        <f>C570</f>
        <v>155000</v>
      </c>
      <c r="E570" s="5">
        <f>D570</f>
        <v>155000</v>
      </c>
      <c r="H570" s="41">
        <f t="shared" si="63"/>
        <v>155000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8" t="s">
        <v>480</v>
      </c>
      <c r="B576" s="18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8" t="s">
        <v>481</v>
      </c>
      <c r="B577" s="18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8" t="s">
        <v>485</v>
      </c>
      <c r="B581" s="18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8" t="s">
        <v>488</v>
      </c>
      <c r="B584" s="18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8" t="s">
        <v>489</v>
      </c>
      <c r="B585" s="18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8" t="s">
        <v>490</v>
      </c>
      <c r="B586" s="18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8" t="s">
        <v>491</v>
      </c>
      <c r="B587" s="189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1"/>
        <v>30000</v>
      </c>
    </row>
    <row r="588" spans="1:8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8" t="s">
        <v>498</v>
      </c>
      <c r="B592" s="18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8" t="s">
        <v>502</v>
      </c>
      <c r="B595" s="18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8" t="s">
        <v>503</v>
      </c>
      <c r="B599" s="189"/>
      <c r="C599" s="32">
        <f>SUM(C600:C602)</f>
        <v>320000</v>
      </c>
      <c r="D599" s="32">
        <f>SUM(D600:D602)</f>
        <v>320000</v>
      </c>
      <c r="E599" s="32">
        <f>SUM(E600:E602)</f>
        <v>320000</v>
      </c>
      <c r="H599" s="41">
        <f t="shared" si="71"/>
        <v>320000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320000</v>
      </c>
      <c r="D601" s="5">
        <f t="shared" si="75"/>
        <v>320000</v>
      </c>
      <c r="E601" s="5">
        <f t="shared" si="75"/>
        <v>320000</v>
      </c>
      <c r="H601" s="41">
        <f t="shared" si="71"/>
        <v>320000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8" t="s">
        <v>506</v>
      </c>
      <c r="B603" s="18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8" t="s">
        <v>513</v>
      </c>
      <c r="B610" s="18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8" t="s">
        <v>519</v>
      </c>
      <c r="B616" s="189"/>
      <c r="C616" s="32">
        <f>SUM(C617:C627)</f>
        <v>388000</v>
      </c>
      <c r="D616" s="32">
        <f>SUM(D617:D627)</f>
        <v>388000</v>
      </c>
      <c r="E616" s="32">
        <f>SUM(E617:E627)</f>
        <v>388000</v>
      </c>
      <c r="H616" s="41">
        <f t="shared" si="71"/>
        <v>388000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388000</v>
      </c>
      <c r="D620" s="5">
        <f t="shared" si="78"/>
        <v>388000</v>
      </c>
      <c r="E620" s="5">
        <f t="shared" si="78"/>
        <v>388000</v>
      </c>
      <c r="H620" s="41">
        <f t="shared" si="71"/>
        <v>388000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8" t="s">
        <v>531</v>
      </c>
      <c r="B628" s="189"/>
      <c r="C628" s="32">
        <f>SUM(C629:C637)</f>
        <v>70000</v>
      </c>
      <c r="D628" s="32">
        <f>SUM(D629:D637)</f>
        <v>70000</v>
      </c>
      <c r="E628" s="32">
        <f>SUM(E629:E637)</f>
        <v>70000</v>
      </c>
      <c r="H628" s="41">
        <f t="shared" si="71"/>
        <v>70000</v>
      </c>
    </row>
    <row r="629" spans="1:10" outlineLevel="2">
      <c r="A629" s="7">
        <v>6617</v>
      </c>
      <c r="B629" s="4" t="s">
        <v>532</v>
      </c>
      <c r="C629" s="5">
        <v>70000</v>
      </c>
      <c r="D629" s="5">
        <f>C629</f>
        <v>70000</v>
      </c>
      <c r="E629" s="5">
        <f>D629</f>
        <v>70000</v>
      </c>
      <c r="H629" s="41">
        <f t="shared" si="71"/>
        <v>70000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90" t="s">
        <v>541</v>
      </c>
      <c r="B638" s="19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8" t="s">
        <v>542</v>
      </c>
      <c r="B639" s="18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8" t="s">
        <v>543</v>
      </c>
      <c r="B640" s="18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8" t="s">
        <v>544</v>
      </c>
      <c r="B641" s="18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90" t="s">
        <v>545</v>
      </c>
      <c r="B642" s="19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8" t="s">
        <v>546</v>
      </c>
      <c r="B643" s="18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8" t="s">
        <v>547</v>
      </c>
      <c r="B644" s="18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90" t="s">
        <v>548</v>
      </c>
      <c r="B645" s="19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8" t="s">
        <v>549</v>
      </c>
      <c r="B646" s="18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8" t="s">
        <v>550</v>
      </c>
      <c r="B651" s="18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8" t="s">
        <v>551</v>
      </c>
      <c r="B652" s="18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8" t="s">
        <v>552</v>
      </c>
      <c r="B653" s="18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8" t="s">
        <v>553</v>
      </c>
      <c r="B660" s="18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8" t="s">
        <v>554</v>
      </c>
      <c r="B661" s="18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8" t="s">
        <v>555</v>
      </c>
      <c r="B665" s="18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8" t="s">
        <v>556</v>
      </c>
      <c r="B668" s="18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8" t="s">
        <v>557</v>
      </c>
      <c r="B669" s="18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8" t="s">
        <v>558</v>
      </c>
      <c r="B670" s="18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8" t="s">
        <v>559</v>
      </c>
      <c r="B671" s="18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8" t="s">
        <v>560</v>
      </c>
      <c r="B676" s="18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8" t="s">
        <v>561</v>
      </c>
      <c r="B679" s="18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8" t="s">
        <v>562</v>
      </c>
      <c r="B683" s="18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8" t="s">
        <v>563</v>
      </c>
      <c r="B687" s="18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8" t="s">
        <v>564</v>
      </c>
      <c r="B694" s="18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8" t="s">
        <v>565</v>
      </c>
      <c r="B700" s="18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8" t="s">
        <v>566</v>
      </c>
      <c r="B712" s="18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8" t="s">
        <v>567</v>
      </c>
      <c r="B713" s="18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8" t="s">
        <v>568</v>
      </c>
      <c r="B714" s="18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8" t="s">
        <v>569</v>
      </c>
      <c r="B715" s="18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94" t="s">
        <v>570</v>
      </c>
      <c r="B716" s="195"/>
      <c r="C716" s="36">
        <f>C717</f>
        <v>138354</v>
      </c>
      <c r="D716" s="36">
        <f>D717</f>
        <v>138354</v>
      </c>
      <c r="E716" s="36">
        <f>E717</f>
        <v>138354</v>
      </c>
      <c r="G716" s="39" t="s">
        <v>66</v>
      </c>
      <c r="H716" s="41">
        <f t="shared" si="92"/>
        <v>138354</v>
      </c>
      <c r="I716" s="42"/>
      <c r="J716" s="40" t="b">
        <f>AND(H716=I716)</f>
        <v>0</v>
      </c>
    </row>
    <row r="717" spans="1:10">
      <c r="A717" s="190" t="s">
        <v>571</v>
      </c>
      <c r="B717" s="191"/>
      <c r="C717" s="33">
        <f>C718+C722</f>
        <v>138354</v>
      </c>
      <c r="D717" s="33">
        <f>D718+D722</f>
        <v>138354</v>
      </c>
      <c r="E717" s="33">
        <f>E718+E722</f>
        <v>138354</v>
      </c>
      <c r="G717" s="39" t="s">
        <v>599</v>
      </c>
      <c r="H717" s="41">
        <f t="shared" si="92"/>
        <v>138354</v>
      </c>
      <c r="I717" s="42"/>
      <c r="J717" s="40" t="b">
        <f>AND(H717=I717)</f>
        <v>0</v>
      </c>
    </row>
    <row r="718" spans="1:10" outlineLevel="1" collapsed="1">
      <c r="A718" s="200" t="s">
        <v>851</v>
      </c>
      <c r="B718" s="201"/>
      <c r="C718" s="31">
        <f>SUM(C719:C721)</f>
        <v>138354</v>
      </c>
      <c r="D718" s="31">
        <f>SUM(D719:D721)</f>
        <v>138354</v>
      </c>
      <c r="E718" s="31">
        <f>SUM(E719:E721)</f>
        <v>138354</v>
      </c>
      <c r="H718" s="41">
        <f t="shared" si="92"/>
        <v>138354</v>
      </c>
    </row>
    <row r="719" spans="1:10" ht="15" customHeight="1" outlineLevel="2">
      <c r="A719" s="6">
        <v>10950</v>
      </c>
      <c r="B719" s="4" t="s">
        <v>572</v>
      </c>
      <c r="C719" s="5">
        <v>138354</v>
      </c>
      <c r="D719" s="5">
        <f>C719</f>
        <v>138354</v>
      </c>
      <c r="E719" s="5">
        <f>D719</f>
        <v>138354</v>
      </c>
      <c r="H719" s="41">
        <f t="shared" si="92"/>
        <v>138354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0" t="s">
        <v>850</v>
      </c>
      <c r="B722" s="20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94" t="s">
        <v>577</v>
      </c>
      <c r="B725" s="19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0" t="s">
        <v>588</v>
      </c>
      <c r="B726" s="19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0" t="s">
        <v>849</v>
      </c>
      <c r="B727" s="20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0" t="s">
        <v>848</v>
      </c>
      <c r="B730" s="20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0" t="s">
        <v>846</v>
      </c>
      <c r="B733" s="20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0" t="s">
        <v>843</v>
      </c>
      <c r="B739" s="20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0" t="s">
        <v>842</v>
      </c>
      <c r="B741" s="20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0" t="s">
        <v>841</v>
      </c>
      <c r="B743" s="20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0" t="s">
        <v>836</v>
      </c>
      <c r="B750" s="20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0" t="s">
        <v>834</v>
      </c>
      <c r="B755" s="20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0" t="s">
        <v>830</v>
      </c>
      <c r="B760" s="20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0" t="s">
        <v>828</v>
      </c>
      <c r="B765" s="20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0" t="s">
        <v>826</v>
      </c>
      <c r="B767" s="20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0" t="s">
        <v>823</v>
      </c>
      <c r="B771" s="20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0" t="s">
        <v>817</v>
      </c>
      <c r="B777" s="20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BA480"/>
  <sheetViews>
    <sheetView rightToLeft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4" sqref="I14"/>
    </sheetView>
  </sheetViews>
  <sheetFormatPr defaultColWidth="9.1796875" defaultRowHeight="14.5"/>
  <cols>
    <col min="1" max="1" width="4" style="70" bestFit="1" customWidth="1"/>
    <col min="2" max="2" width="32.7265625" style="10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9" style="67" customWidth="1"/>
    <col min="14" max="14" width="15.1796875" style="67" customWidth="1"/>
    <col min="15" max="15" width="19" style="67" customWidth="1"/>
    <col min="16" max="16" width="14.1796875" style="67" bestFit="1" customWidth="1"/>
    <col min="17" max="17" width="16.54296875" style="67" bestFit="1" customWidth="1"/>
    <col min="18" max="18" width="21.1796875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28" t="s">
        <v>602</v>
      </c>
      <c r="C1" s="230" t="s">
        <v>603</v>
      </c>
      <c r="D1" s="230" t="s">
        <v>604</v>
      </c>
      <c r="E1" s="230" t="s">
        <v>605</v>
      </c>
      <c r="F1" s="230" t="s">
        <v>606</v>
      </c>
      <c r="G1" s="230" t="s">
        <v>607</v>
      </c>
      <c r="H1" s="230" t="s">
        <v>608</v>
      </c>
      <c r="I1" s="230" t="s">
        <v>609</v>
      </c>
      <c r="J1" s="230" t="s">
        <v>610</v>
      </c>
      <c r="K1" s="230" t="s">
        <v>611</v>
      </c>
      <c r="L1" s="230" t="s">
        <v>612</v>
      </c>
      <c r="M1" s="226" t="s">
        <v>737</v>
      </c>
      <c r="N1" s="234" t="s">
        <v>613</v>
      </c>
      <c r="O1" s="234"/>
      <c r="P1" s="234"/>
      <c r="Q1" s="234"/>
      <c r="R1" s="234"/>
      <c r="S1" s="226" t="s">
        <v>738</v>
      </c>
      <c r="T1" s="234" t="s">
        <v>613</v>
      </c>
      <c r="U1" s="234"/>
      <c r="V1" s="234"/>
      <c r="W1" s="234"/>
      <c r="X1" s="234"/>
      <c r="Y1" s="235" t="s">
        <v>614</v>
      </c>
      <c r="Z1" s="235" t="s">
        <v>615</v>
      </c>
      <c r="AA1" s="235" t="s">
        <v>616</v>
      </c>
      <c r="AB1" s="235" t="s">
        <v>617</v>
      </c>
      <c r="AC1" s="235" t="s">
        <v>618</v>
      </c>
      <c r="AD1" s="235" t="s">
        <v>619</v>
      </c>
      <c r="AE1" s="237" t="s">
        <v>620</v>
      </c>
      <c r="AF1" s="239" t="s">
        <v>621</v>
      </c>
      <c r="AG1" s="241" t="s">
        <v>622</v>
      </c>
      <c r="AH1" s="243" t="s">
        <v>623</v>
      </c>
      <c r="AI1" s="23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29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2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6"/>
      <c r="Z2" s="236"/>
      <c r="AA2" s="236"/>
      <c r="AB2" s="236"/>
      <c r="AC2" s="236"/>
      <c r="AD2" s="236"/>
      <c r="AE2" s="238"/>
      <c r="AF2" s="240"/>
      <c r="AG2" s="242"/>
      <c r="AH2" s="244"/>
      <c r="AI2" s="233"/>
      <c r="AS2" s="55" t="s">
        <v>630</v>
      </c>
      <c r="BA2">
        <f>[1]الأحياء!A2</f>
        <v>0</v>
      </c>
    </row>
    <row r="3" spans="1:53" s="61" customFormat="1" ht="20.149999999999999" customHeight="1">
      <c r="A3" s="71">
        <v>1</v>
      </c>
      <c r="B3" s="65" t="s">
        <v>1088</v>
      </c>
      <c r="C3" s="10"/>
      <c r="D3" s="72" t="s">
        <v>631</v>
      </c>
      <c r="E3" s="72" t="s">
        <v>632</v>
      </c>
      <c r="F3" s="72" t="s">
        <v>633</v>
      </c>
      <c r="G3" s="72" t="s">
        <v>1102</v>
      </c>
      <c r="H3" s="65"/>
      <c r="I3" s="65"/>
      <c r="J3" s="65"/>
      <c r="K3" s="65"/>
      <c r="L3" s="65"/>
      <c r="M3" s="66">
        <v>508378</v>
      </c>
      <c r="N3" s="67">
        <v>152513</v>
      </c>
      <c r="O3" s="67">
        <v>188100</v>
      </c>
      <c r="P3" s="66">
        <v>167765</v>
      </c>
      <c r="Q3" s="73"/>
      <c r="R3" s="73"/>
      <c r="S3" s="66">
        <v>200000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10">
        <v>2010</v>
      </c>
      <c r="AF3" s="75"/>
      <c r="AG3" s="76"/>
      <c r="AH3" s="77"/>
      <c r="AI3" s="77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0.149999999999999" customHeight="1">
      <c r="A4" s="71"/>
      <c r="B4" s="65" t="s">
        <v>1089</v>
      </c>
      <c r="C4" s="10"/>
      <c r="D4" s="72" t="s">
        <v>631</v>
      </c>
      <c r="E4" s="72" t="s">
        <v>632</v>
      </c>
      <c r="F4" s="72" t="s">
        <v>633</v>
      </c>
      <c r="G4" s="72" t="s">
        <v>1102</v>
      </c>
      <c r="H4" s="65"/>
      <c r="I4" s="65"/>
      <c r="J4" s="65"/>
      <c r="K4" s="65"/>
      <c r="L4" s="65"/>
      <c r="M4" s="66">
        <v>105434</v>
      </c>
      <c r="N4" s="67">
        <v>31630</v>
      </c>
      <c r="O4" s="67">
        <v>39011</v>
      </c>
      <c r="P4" s="66">
        <v>34793</v>
      </c>
      <c r="Q4" s="73"/>
      <c r="R4" s="73"/>
      <c r="S4" s="66">
        <v>5434</v>
      </c>
      <c r="T4" s="73"/>
      <c r="U4" s="73"/>
      <c r="V4" s="73"/>
      <c r="W4" s="73"/>
      <c r="X4" s="73"/>
      <c r="Y4" s="74"/>
      <c r="Z4" s="74"/>
      <c r="AA4" s="74"/>
      <c r="AB4" s="74"/>
      <c r="AC4" s="74"/>
      <c r="AD4" s="74"/>
      <c r="AE4" s="10">
        <v>2011</v>
      </c>
      <c r="AF4" s="75"/>
      <c r="AG4" s="76"/>
      <c r="AH4" s="77"/>
      <c r="AI4" s="77"/>
      <c r="AQ4" s="62"/>
      <c r="AR4" s="62"/>
      <c r="AS4" s="63"/>
      <c r="AT4" s="62"/>
      <c r="AU4" s="62"/>
    </row>
    <row r="5" spans="1:53" s="61" customFormat="1" ht="20.149999999999999" customHeight="1">
      <c r="A5" s="71">
        <f>A3+1</f>
        <v>2</v>
      </c>
      <c r="B5" s="65" t="s">
        <v>1090</v>
      </c>
      <c r="C5" s="10"/>
      <c r="D5" s="72" t="s">
        <v>631</v>
      </c>
      <c r="E5" s="72" t="s">
        <v>632</v>
      </c>
      <c r="F5" s="72" t="s">
        <v>633</v>
      </c>
      <c r="G5" s="72" t="s">
        <v>1102</v>
      </c>
      <c r="H5" s="65"/>
      <c r="I5" s="65"/>
      <c r="J5" s="65"/>
      <c r="K5" s="65"/>
      <c r="L5" s="65"/>
      <c r="M5" s="66">
        <v>113146</v>
      </c>
      <c r="N5" s="67">
        <v>33944</v>
      </c>
      <c r="O5" s="67">
        <v>41864</v>
      </c>
      <c r="P5" s="67">
        <v>37338</v>
      </c>
      <c r="Q5" s="66"/>
      <c r="R5" s="66"/>
      <c r="S5" s="66">
        <v>53146</v>
      </c>
      <c r="T5" s="67"/>
      <c r="U5" s="67"/>
      <c r="V5" s="66"/>
      <c r="W5" s="66"/>
      <c r="X5" s="66"/>
      <c r="Y5" s="12"/>
      <c r="Z5" s="12"/>
      <c r="AA5" s="12"/>
      <c r="AB5" s="12"/>
      <c r="AC5" s="12"/>
      <c r="AD5" s="12"/>
      <c r="AE5" s="10">
        <v>2011</v>
      </c>
      <c r="AF5" s="10"/>
      <c r="AG5" s="68"/>
      <c r="AH5" s="12"/>
      <c r="AI5" s="10"/>
      <c r="AQ5" s="62" t="s">
        <v>635</v>
      </c>
      <c r="AR5" s="62" t="s">
        <v>625</v>
      </c>
      <c r="AS5" s="63" t="s">
        <v>636</v>
      </c>
      <c r="AT5" s="62" t="s">
        <v>637</v>
      </c>
      <c r="AU5" s="62" t="s">
        <v>638</v>
      </c>
      <c r="BA5" s="61">
        <f>[1]الأحياء!A4</f>
        <v>0</v>
      </c>
    </row>
    <row r="6" spans="1:53" s="61" customFormat="1" ht="20.149999999999999" customHeight="1">
      <c r="A6" s="71">
        <f t="shared" ref="A6:A70" si="0">A5+1</f>
        <v>3</v>
      </c>
      <c r="B6" s="65" t="s">
        <v>1091</v>
      </c>
      <c r="C6" s="10"/>
      <c r="D6" s="72" t="s">
        <v>631</v>
      </c>
      <c r="E6" s="79" t="s">
        <v>638</v>
      </c>
      <c r="F6" s="72" t="s">
        <v>633</v>
      </c>
      <c r="G6" s="72" t="s">
        <v>1102</v>
      </c>
      <c r="H6" s="65"/>
      <c r="I6" s="65"/>
      <c r="J6" s="65"/>
      <c r="K6" s="65"/>
      <c r="L6" s="65"/>
      <c r="M6" s="66">
        <v>41323</v>
      </c>
      <c r="N6" s="67">
        <v>12397</v>
      </c>
      <c r="O6" s="67">
        <v>15290</v>
      </c>
      <c r="P6" s="67">
        <v>13637</v>
      </c>
      <c r="Q6" s="66"/>
      <c r="R6" s="66"/>
      <c r="S6" s="66">
        <v>1323</v>
      </c>
      <c r="T6" s="67"/>
      <c r="U6" s="67"/>
      <c r="V6" s="66"/>
      <c r="W6" s="66"/>
      <c r="X6" s="66"/>
      <c r="Y6" s="78"/>
      <c r="Z6" s="78"/>
      <c r="AA6" s="78"/>
      <c r="AB6" s="78"/>
      <c r="AC6" s="12"/>
      <c r="AD6" s="12"/>
      <c r="AE6" s="159">
        <v>2011</v>
      </c>
      <c r="AF6" s="10"/>
      <c r="AG6" s="68"/>
      <c r="AH6" s="12"/>
      <c r="AI6" s="10"/>
      <c r="AQ6" s="62"/>
      <c r="AR6" s="62" t="s">
        <v>626</v>
      </c>
      <c r="AS6" s="63" t="s">
        <v>639</v>
      </c>
      <c r="AT6" s="62" t="s">
        <v>640</v>
      </c>
      <c r="AU6" s="62" t="s">
        <v>641</v>
      </c>
      <c r="BA6" s="61">
        <f>[1]الأحياء!A5</f>
        <v>0</v>
      </c>
    </row>
    <row r="7" spans="1:53" s="61" customFormat="1" ht="20.149999999999999" customHeight="1">
      <c r="A7" s="71">
        <f t="shared" si="0"/>
        <v>4</v>
      </c>
      <c r="B7" s="96" t="s">
        <v>1092</v>
      </c>
      <c r="C7" s="10"/>
      <c r="D7" s="72" t="s">
        <v>631</v>
      </c>
      <c r="E7" s="65" t="s">
        <v>641</v>
      </c>
      <c r="F7" s="72" t="s">
        <v>633</v>
      </c>
      <c r="G7" s="72" t="s">
        <v>1102</v>
      </c>
      <c r="H7" s="65"/>
      <c r="I7" s="65"/>
      <c r="J7" s="65"/>
      <c r="K7" s="65"/>
      <c r="L7" s="65"/>
      <c r="M7" s="66">
        <v>89879</v>
      </c>
      <c r="N7" s="67">
        <v>25166</v>
      </c>
      <c r="O7" s="67">
        <v>64713</v>
      </c>
      <c r="P7" s="153"/>
      <c r="Q7" s="67"/>
      <c r="R7" s="67"/>
      <c r="S7" s="66">
        <v>89879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59">
        <v>2011</v>
      </c>
      <c r="AF7" s="10"/>
      <c r="AG7" s="68"/>
      <c r="AH7" s="12"/>
      <c r="AI7" s="10"/>
      <c r="AQ7" s="62"/>
      <c r="AR7" s="62" t="s">
        <v>642</v>
      </c>
      <c r="AS7" s="63" t="s">
        <v>643</v>
      </c>
      <c r="AT7" s="62"/>
      <c r="AU7" s="62" t="s">
        <v>644</v>
      </c>
      <c r="BA7" s="61">
        <f>[1]الأحياء!A6</f>
        <v>0</v>
      </c>
    </row>
    <row r="8" spans="1:53" s="61" customFormat="1" ht="20.149999999999999" customHeight="1">
      <c r="A8" s="71">
        <f t="shared" si="0"/>
        <v>5</v>
      </c>
      <c r="B8" s="65" t="s">
        <v>1093</v>
      </c>
      <c r="C8" s="10"/>
      <c r="D8" s="72" t="s">
        <v>631</v>
      </c>
      <c r="E8" s="65" t="s">
        <v>641</v>
      </c>
      <c r="F8" s="72" t="s">
        <v>633</v>
      </c>
      <c r="G8" s="72" t="s">
        <v>1102</v>
      </c>
      <c r="H8" s="65"/>
      <c r="I8" s="65"/>
      <c r="J8" s="65"/>
      <c r="K8" s="65"/>
      <c r="L8" s="65"/>
      <c r="M8" s="66">
        <v>6354</v>
      </c>
      <c r="N8" s="67">
        <v>1779</v>
      </c>
      <c r="O8" s="67">
        <v>4575</v>
      </c>
      <c r="P8" s="148"/>
      <c r="Q8" s="67"/>
      <c r="R8" s="67"/>
      <c r="S8" s="66">
        <v>6354</v>
      </c>
      <c r="T8" s="67"/>
      <c r="U8" s="67"/>
      <c r="V8" s="67"/>
      <c r="W8" s="67"/>
      <c r="X8" s="67"/>
      <c r="Y8" s="12"/>
      <c r="Z8" s="12"/>
      <c r="AA8" s="12"/>
      <c r="AB8" s="12"/>
      <c r="AC8" s="12"/>
      <c r="AD8" s="12"/>
      <c r="AE8" s="10">
        <v>2011</v>
      </c>
      <c r="AF8" s="10"/>
      <c r="AG8" s="68"/>
      <c r="AH8" s="12"/>
      <c r="AI8" s="10"/>
      <c r="AQ8" s="62"/>
      <c r="AR8" s="62" t="s">
        <v>645</v>
      </c>
      <c r="AS8" s="63" t="s">
        <v>646</v>
      </c>
      <c r="AT8" s="62"/>
      <c r="AU8" s="62" t="s">
        <v>647</v>
      </c>
      <c r="BA8" s="61">
        <f>[1]الأحياء!A7</f>
        <v>0</v>
      </c>
    </row>
    <row r="9" spans="1:53" s="61" customFormat="1" ht="20.149999999999999" customHeight="1">
      <c r="A9" s="71">
        <f t="shared" si="0"/>
        <v>6</v>
      </c>
      <c r="B9" s="65" t="s">
        <v>1094</v>
      </c>
      <c r="C9" s="10"/>
      <c r="D9" s="72" t="s">
        <v>631</v>
      </c>
      <c r="E9" s="65" t="s">
        <v>644</v>
      </c>
      <c r="F9" s="72" t="s">
        <v>633</v>
      </c>
      <c r="G9" s="72" t="s">
        <v>1102</v>
      </c>
      <c r="H9" s="65"/>
      <c r="I9" s="65"/>
      <c r="J9" s="65"/>
      <c r="K9" s="65"/>
      <c r="L9" s="65"/>
      <c r="M9" s="66">
        <v>210000</v>
      </c>
      <c r="N9" s="67">
        <v>105000</v>
      </c>
      <c r="O9" s="67">
        <v>105000</v>
      </c>
      <c r="P9" s="153"/>
      <c r="Q9" s="67"/>
      <c r="R9" s="67"/>
      <c r="S9" s="66">
        <v>100000</v>
      </c>
      <c r="T9" s="67"/>
      <c r="U9" s="67"/>
      <c r="V9" s="67"/>
      <c r="W9" s="67"/>
      <c r="X9" s="67"/>
      <c r="Y9" s="78"/>
      <c r="Z9" s="78"/>
      <c r="AA9" s="78"/>
      <c r="AB9" s="78"/>
      <c r="AC9" s="78"/>
      <c r="AD9" s="12"/>
      <c r="AE9" s="10">
        <v>2011</v>
      </c>
      <c r="AF9" s="10"/>
      <c r="AG9" s="68"/>
      <c r="AH9" s="12"/>
      <c r="AI9" s="10"/>
      <c r="AQ9" s="62"/>
      <c r="AR9" s="62"/>
      <c r="AS9" s="63" t="s">
        <v>648</v>
      </c>
      <c r="AT9" s="62"/>
      <c r="AU9" s="62"/>
      <c r="BA9" s="61">
        <f>[1]الأحياء!A8</f>
        <v>0</v>
      </c>
    </row>
    <row r="10" spans="1:53" s="61" customFormat="1" ht="20.149999999999999" customHeight="1">
      <c r="A10" s="71">
        <f t="shared" si="0"/>
        <v>7</v>
      </c>
      <c r="B10" s="65" t="s">
        <v>1095</v>
      </c>
      <c r="C10" s="10"/>
      <c r="D10" s="72" t="s">
        <v>631</v>
      </c>
      <c r="E10" s="65" t="s">
        <v>644</v>
      </c>
      <c r="F10" s="72" t="s">
        <v>633</v>
      </c>
      <c r="G10" s="72" t="s">
        <v>1102</v>
      </c>
      <c r="H10" s="65"/>
      <c r="I10" s="65"/>
      <c r="J10" s="65"/>
      <c r="K10" s="65"/>
      <c r="L10" s="65"/>
      <c r="M10" s="66">
        <v>20000</v>
      </c>
      <c r="N10" s="67">
        <v>10000</v>
      </c>
      <c r="O10" s="67">
        <v>10000</v>
      </c>
      <c r="P10" s="67"/>
      <c r="Q10" s="67"/>
      <c r="R10" s="67"/>
      <c r="S10" s="66">
        <v>20000</v>
      </c>
      <c r="T10" s="67"/>
      <c r="U10" s="67"/>
      <c r="V10" s="67"/>
      <c r="W10" s="67"/>
      <c r="X10" s="67"/>
      <c r="Y10" s="78"/>
      <c r="Z10" s="78"/>
      <c r="AA10" s="78"/>
      <c r="AB10" s="78"/>
      <c r="AC10" s="78"/>
      <c r="AD10" s="12"/>
      <c r="AE10" s="10">
        <v>2011</v>
      </c>
      <c r="AF10" s="10"/>
      <c r="AG10" s="68"/>
      <c r="AH10" s="12"/>
      <c r="AI10" s="10"/>
      <c r="AQ10" s="62"/>
      <c r="AR10" s="62"/>
      <c r="AS10" s="63" t="s">
        <v>649</v>
      </c>
      <c r="AT10" s="62"/>
      <c r="AU10" s="62"/>
      <c r="BA10" s="61">
        <f>[1]الأحياء!A9</f>
        <v>0</v>
      </c>
    </row>
    <row r="11" spans="1:53" s="61" customFormat="1" ht="20.149999999999999" customHeight="1">
      <c r="A11" s="71"/>
      <c r="B11" s="65" t="s">
        <v>1096</v>
      </c>
      <c r="C11" s="10"/>
      <c r="D11" s="72" t="s">
        <v>631</v>
      </c>
      <c r="E11" s="65" t="s">
        <v>644</v>
      </c>
      <c r="F11" s="72" t="s">
        <v>633</v>
      </c>
      <c r="G11" s="72" t="s">
        <v>1102</v>
      </c>
      <c r="H11" s="65"/>
      <c r="I11" s="65"/>
      <c r="J11" s="65"/>
      <c r="K11" s="65"/>
      <c r="L11" s="65"/>
      <c r="M11" s="66">
        <v>100000</v>
      </c>
      <c r="N11" s="67">
        <v>50000</v>
      </c>
      <c r="O11" s="67">
        <v>50000</v>
      </c>
      <c r="P11" s="67"/>
      <c r="Q11" s="67"/>
      <c r="R11" s="67"/>
      <c r="S11" s="66">
        <v>100000</v>
      </c>
      <c r="T11" s="67"/>
      <c r="U11" s="67"/>
      <c r="V11" s="67"/>
      <c r="W11" s="67"/>
      <c r="X11" s="67"/>
      <c r="Y11" s="78"/>
      <c r="Z11" s="78"/>
      <c r="AA11" s="78"/>
      <c r="AB11" s="78"/>
      <c r="AC11" s="78"/>
      <c r="AD11" s="12"/>
      <c r="AE11" s="10">
        <v>2014</v>
      </c>
      <c r="AF11" s="10"/>
      <c r="AG11" s="68"/>
      <c r="AH11" s="12"/>
      <c r="AI11" s="10"/>
      <c r="AQ11" s="62"/>
      <c r="AR11" s="62"/>
      <c r="AS11" s="63"/>
      <c r="AT11" s="62"/>
      <c r="AU11" s="62"/>
    </row>
    <row r="12" spans="1:53" s="61" customFormat="1" ht="20.149999999999999" customHeight="1">
      <c r="A12" s="71">
        <f>A10+1</f>
        <v>8</v>
      </c>
      <c r="B12" s="10" t="s">
        <v>1097</v>
      </c>
      <c r="C12" s="10"/>
      <c r="D12" s="72" t="s">
        <v>631</v>
      </c>
      <c r="E12" s="65" t="s">
        <v>647</v>
      </c>
      <c r="F12" s="72" t="s">
        <v>633</v>
      </c>
      <c r="G12" s="72" t="s">
        <v>1102</v>
      </c>
      <c r="H12" s="65"/>
      <c r="I12" s="65"/>
      <c r="J12" s="65"/>
      <c r="K12" s="65"/>
      <c r="L12" s="65"/>
      <c r="M12" s="66">
        <v>70000</v>
      </c>
      <c r="N12" s="67"/>
      <c r="O12" s="67">
        <v>70000</v>
      </c>
      <c r="P12" s="67"/>
      <c r="Q12" s="67"/>
      <c r="R12" s="67"/>
      <c r="S12" s="66">
        <v>70000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2011</v>
      </c>
      <c r="AF12" s="10"/>
      <c r="AG12" s="68"/>
      <c r="AH12" s="12"/>
      <c r="AI12" s="10"/>
      <c r="AQ12" s="62"/>
      <c r="AR12" s="62"/>
      <c r="AS12" s="63" t="s">
        <v>650</v>
      </c>
      <c r="AT12" s="62"/>
      <c r="AU12" s="62"/>
      <c r="BA12" s="61">
        <f>[1]الأحياء!A10</f>
        <v>0</v>
      </c>
    </row>
    <row r="13" spans="1:53" s="61" customFormat="1" ht="20.149999999999999" customHeight="1">
      <c r="A13" s="71">
        <f t="shared" si="0"/>
        <v>9</v>
      </c>
      <c r="B13" s="144" t="s">
        <v>1098</v>
      </c>
      <c r="C13" s="58"/>
      <c r="D13" s="10" t="s">
        <v>637</v>
      </c>
      <c r="E13" s="58"/>
      <c r="F13" s="72" t="s">
        <v>633</v>
      </c>
      <c r="G13" s="72" t="s">
        <v>1102</v>
      </c>
      <c r="H13" s="56"/>
      <c r="I13" s="56"/>
      <c r="J13" s="56"/>
      <c r="K13" s="56"/>
      <c r="L13" s="56"/>
      <c r="M13" s="145">
        <v>40000</v>
      </c>
      <c r="N13" s="146">
        <v>7200</v>
      </c>
      <c r="O13" s="146">
        <v>7200</v>
      </c>
      <c r="P13" s="67"/>
      <c r="Q13" s="67"/>
      <c r="R13" s="67"/>
      <c r="S13" s="66">
        <f t="shared" ref="S13:S68" si="1">T13+U13+V13+W13+X13</f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2014</v>
      </c>
      <c r="AF13" s="10"/>
      <c r="AG13" s="68"/>
      <c r="AH13" s="12"/>
      <c r="AI13" s="10"/>
      <c r="AQ13" s="62"/>
      <c r="AR13" s="62"/>
      <c r="AS13" s="63" t="s">
        <v>651</v>
      </c>
      <c r="AT13" s="62"/>
      <c r="AU13" s="62"/>
      <c r="BA13" s="61">
        <f>[1]الأحياء!A11</f>
        <v>0</v>
      </c>
    </row>
    <row r="14" spans="1:53" s="61" customFormat="1" ht="20.149999999999999" customHeight="1">
      <c r="A14" s="71">
        <f t="shared" si="0"/>
        <v>10</v>
      </c>
      <c r="B14" s="144" t="s">
        <v>1099</v>
      </c>
      <c r="C14" s="58"/>
      <c r="D14" s="10" t="s">
        <v>637</v>
      </c>
      <c r="E14" s="58"/>
      <c r="F14" s="72" t="s">
        <v>633</v>
      </c>
      <c r="G14" s="72" t="s">
        <v>1102</v>
      </c>
      <c r="H14" s="56"/>
      <c r="I14" s="56"/>
      <c r="J14" s="56"/>
      <c r="K14" s="56"/>
      <c r="L14" s="56"/>
      <c r="M14" s="145">
        <v>500000</v>
      </c>
      <c r="N14" s="146">
        <v>75000</v>
      </c>
      <c r="O14" s="146">
        <v>75000</v>
      </c>
      <c r="P14" s="67"/>
      <c r="Q14" s="67"/>
      <c r="R14" s="67"/>
      <c r="S14" s="157"/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[1]الأحياء!A12</f>
        <v>0</v>
      </c>
    </row>
    <row r="15" spans="1:53" s="61" customFormat="1" ht="20.149999999999999" customHeight="1">
      <c r="A15" s="71">
        <f t="shared" si="0"/>
        <v>11</v>
      </c>
      <c r="B15" s="10" t="s">
        <v>1100</v>
      </c>
      <c r="C15" s="10"/>
      <c r="D15" s="10" t="s">
        <v>640</v>
      </c>
      <c r="E15" s="10" t="s">
        <v>638</v>
      </c>
      <c r="F15" s="72" t="s">
        <v>633</v>
      </c>
      <c r="G15" s="72" t="s">
        <v>1102</v>
      </c>
      <c r="H15" s="65"/>
      <c r="I15" s="65"/>
      <c r="J15" s="65"/>
      <c r="K15" s="65"/>
      <c r="L15" s="65"/>
      <c r="M15" s="66">
        <v>300000</v>
      </c>
      <c r="N15" s="67">
        <v>45000</v>
      </c>
      <c r="O15" s="67">
        <v>45000</v>
      </c>
      <c r="P15" s="67">
        <v>210000</v>
      </c>
      <c r="Q15" s="67"/>
      <c r="R15" s="67"/>
      <c r="S15" s="157"/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2011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[1]الأحياء!A13</f>
        <v>0</v>
      </c>
    </row>
    <row r="16" spans="1:53" s="61" customFormat="1" ht="20.149999999999999" customHeight="1">
      <c r="A16" s="71">
        <f t="shared" si="0"/>
        <v>12</v>
      </c>
      <c r="B16" s="10" t="s">
        <v>1101</v>
      </c>
      <c r="C16" s="10"/>
      <c r="D16" s="10" t="s">
        <v>640</v>
      </c>
      <c r="E16" s="10"/>
      <c r="F16" s="72" t="s">
        <v>633</v>
      </c>
      <c r="G16" s="72" t="s">
        <v>1102</v>
      </c>
      <c r="H16" s="65"/>
      <c r="I16" s="65"/>
      <c r="J16" s="65"/>
      <c r="K16" s="65"/>
      <c r="L16" s="65"/>
      <c r="M16" s="66">
        <v>200000</v>
      </c>
      <c r="N16" s="67">
        <v>60000</v>
      </c>
      <c r="O16" s="67">
        <v>140000</v>
      </c>
      <c r="P16" s="67"/>
      <c r="Q16" s="67"/>
      <c r="R16" s="67"/>
      <c r="S16" s="157"/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2011</v>
      </c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[1]الأحياء!A14</f>
        <v>0</v>
      </c>
    </row>
    <row r="17" spans="1:53" s="61" customFormat="1" ht="20.149999999999999" customHeight="1">
      <c r="A17" s="71">
        <f t="shared" si="0"/>
        <v>13</v>
      </c>
      <c r="B17" s="150"/>
      <c r="C17" s="4"/>
      <c r="D17" s="151"/>
      <c r="E17" s="151"/>
      <c r="F17" s="151"/>
      <c r="G17" s="151"/>
      <c r="H17" s="151"/>
      <c r="I17" s="151"/>
      <c r="J17" s="151"/>
      <c r="K17" s="151"/>
      <c r="L17" s="151"/>
      <c r="M17" s="152"/>
      <c r="N17" s="154"/>
      <c r="O17" s="152"/>
      <c r="P17" s="67"/>
      <c r="Q17" s="67"/>
      <c r="R17" s="67"/>
      <c r="S17" s="158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3"/>
      <c r="AT17" s="62"/>
      <c r="AU17" s="62"/>
      <c r="BA17" s="61">
        <f>[1]الأحياء!A15</f>
        <v>0</v>
      </c>
    </row>
    <row r="18" spans="1:53" s="61" customFormat="1" ht="20.149999999999999" customHeight="1">
      <c r="A18" s="71">
        <f t="shared" si="0"/>
        <v>14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67"/>
      <c r="Q18" s="67"/>
      <c r="R18" s="67"/>
      <c r="S18" s="157"/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3"/>
      <c r="AT18" s="62"/>
      <c r="AU18" s="62"/>
      <c r="BA18" s="61">
        <f>[1]الأحياء!A16</f>
        <v>0</v>
      </c>
    </row>
    <row r="19" spans="1:53" s="61" customFormat="1" ht="20.149999999999999" customHeight="1">
      <c r="A19" s="71">
        <f t="shared" si="0"/>
        <v>15</v>
      </c>
      <c r="B19" s="155"/>
      <c r="C19" s="4"/>
      <c r="D19" s="151"/>
      <c r="E19" s="4"/>
      <c r="F19" s="151"/>
      <c r="G19" s="151"/>
      <c r="H19" s="151"/>
      <c r="I19" s="151"/>
      <c r="J19" s="151"/>
      <c r="K19" s="151"/>
      <c r="L19" s="151"/>
      <c r="M19" s="156"/>
      <c r="N19" s="152"/>
      <c r="O19" s="152"/>
      <c r="P19" s="148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[1]الأحياء!A17</f>
        <v>0</v>
      </c>
    </row>
    <row r="20" spans="1:53" s="61" customFormat="1" ht="20.149999999999999" customHeight="1">
      <c r="A20" s="71">
        <f t="shared" si="0"/>
        <v>16</v>
      </c>
      <c r="B20" s="141"/>
      <c r="C20" s="10"/>
      <c r="D20" s="10"/>
      <c r="E20" s="10"/>
      <c r="F20" s="72"/>
      <c r="G20" s="72"/>
      <c r="H20" s="65"/>
      <c r="I20" s="65"/>
      <c r="J20" s="65"/>
      <c r="K20" s="65"/>
      <c r="L20" s="65"/>
      <c r="M20" s="66">
        <f t="shared" ref="M20:M68" si="2">N20+O20+P20+Q20+R20</f>
        <v>0</v>
      </c>
      <c r="N20" s="67"/>
      <c r="O20" s="67"/>
      <c r="P20" s="67"/>
      <c r="Q20" s="67"/>
      <c r="R20" s="67"/>
      <c r="S20" s="66">
        <f t="shared" si="1"/>
        <v>0</v>
      </c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/>
      <c r="AF20" s="10"/>
      <c r="AG20" s="68"/>
      <c r="AH20" s="12"/>
      <c r="AI20" s="10"/>
      <c r="AQ20" s="62"/>
      <c r="AR20" s="62"/>
      <c r="AS20" s="62"/>
      <c r="BA20" s="61">
        <f>[1]الأحياء!A18</f>
        <v>0</v>
      </c>
    </row>
    <row r="21" spans="1:53" s="61" customFormat="1" ht="20.149999999999999" customHeight="1">
      <c r="A21" s="71">
        <f t="shared" si="0"/>
        <v>17</v>
      </c>
      <c r="B21" s="142"/>
      <c r="C21" s="10"/>
      <c r="D21" s="10"/>
      <c r="E21" s="10"/>
      <c r="F21" s="72"/>
      <c r="G21" s="72"/>
      <c r="H21" s="65"/>
      <c r="I21" s="65"/>
      <c r="J21" s="65"/>
      <c r="K21" s="65"/>
      <c r="L21" s="65"/>
      <c r="M21" s="147"/>
      <c r="N21" s="148"/>
      <c r="O21" s="148"/>
      <c r="P21" s="67"/>
      <c r="Q21" s="67"/>
      <c r="R21" s="148"/>
      <c r="S21" s="66">
        <f t="shared" si="1"/>
        <v>0</v>
      </c>
      <c r="T21" s="67"/>
      <c r="U21" s="67"/>
      <c r="V21" s="67"/>
      <c r="W21" s="67"/>
      <c r="X21" s="67"/>
      <c r="Y21" s="12"/>
      <c r="Z21" s="12"/>
      <c r="AA21" s="12"/>
      <c r="AB21" s="12"/>
      <c r="AC21" s="12"/>
      <c r="AD21" s="12"/>
      <c r="AE21" s="10"/>
      <c r="AF21" s="10"/>
      <c r="AG21" s="68"/>
      <c r="AH21" s="12"/>
      <c r="AI21" s="10"/>
      <c r="AQ21" s="62"/>
      <c r="AR21" s="62"/>
      <c r="AS21" s="62"/>
      <c r="BA21" s="61">
        <f>[1]الأحياء!A19</f>
        <v>0</v>
      </c>
    </row>
    <row r="22" spans="1:53" s="61" customFormat="1" ht="20.149999999999999" customHeight="1">
      <c r="A22" s="71">
        <f t="shared" si="0"/>
        <v>18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60"/>
      <c r="Q22" s="146"/>
      <c r="R22" s="146">
        <v>25600</v>
      </c>
      <c r="S22" s="66">
        <v>40000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143"/>
      <c r="AF22" s="58"/>
      <c r="AG22" s="60"/>
      <c r="AH22" s="57"/>
      <c r="AI22" s="64"/>
      <c r="AQ22" s="62"/>
      <c r="AR22" s="62"/>
      <c r="AS22" s="62"/>
      <c r="BA22" s="61">
        <f>[1]الأحياء!A20</f>
        <v>0</v>
      </c>
    </row>
    <row r="23" spans="1:53" s="61" customFormat="1" ht="20.149999999999999" customHeight="1">
      <c r="A23" s="71">
        <f t="shared" si="0"/>
        <v>19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60"/>
      <c r="Q23" s="146"/>
      <c r="R23" s="146">
        <v>350000</v>
      </c>
      <c r="S23" s="66">
        <v>500000</v>
      </c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143"/>
      <c r="AF23" s="58"/>
      <c r="AG23" s="60"/>
      <c r="AH23" s="57"/>
      <c r="AI23" s="64"/>
      <c r="AQ23" s="62"/>
      <c r="AR23" s="62"/>
      <c r="AS23" s="62"/>
      <c r="BA23" s="61">
        <f>[1]الأحياء!A21</f>
        <v>0</v>
      </c>
    </row>
    <row r="24" spans="1:53" s="61" customFormat="1" ht="20.149999999999999" customHeight="1">
      <c r="A24" s="71">
        <f t="shared" si="0"/>
        <v>20</v>
      </c>
      <c r="B24" s="155"/>
      <c r="C24" s="157"/>
      <c r="D24" s="4"/>
      <c r="E24" s="157"/>
      <c r="F24" s="151"/>
      <c r="G24" s="151"/>
      <c r="H24" s="161"/>
      <c r="I24" s="161"/>
      <c r="J24" s="161"/>
      <c r="K24" s="161"/>
      <c r="L24" s="161"/>
      <c r="M24" s="162">
        <f>M21</f>
        <v>0</v>
      </c>
      <c r="N24" s="163">
        <f>N21</f>
        <v>0</v>
      </c>
      <c r="O24" s="163">
        <f>O21</f>
        <v>0</v>
      </c>
      <c r="P24" s="163"/>
      <c r="Q24" s="149"/>
      <c r="R24" s="149"/>
      <c r="S24" s="66">
        <f t="shared" si="1"/>
        <v>0</v>
      </c>
      <c r="T24" s="59"/>
      <c r="U24" s="59"/>
      <c r="V24" s="59"/>
      <c r="W24" s="59"/>
      <c r="X24" s="59"/>
      <c r="Y24" s="57"/>
      <c r="Z24" s="57"/>
      <c r="AA24" s="57"/>
      <c r="AB24" s="57"/>
      <c r="AC24" s="57"/>
      <c r="AD24" s="57"/>
      <c r="AE24" s="58"/>
      <c r="AF24" s="58"/>
      <c r="AG24" s="60"/>
      <c r="AH24" s="57"/>
      <c r="AI24" s="64"/>
      <c r="AQ24" s="62"/>
      <c r="AR24" s="62"/>
      <c r="AS24" s="62"/>
      <c r="BA24" s="61">
        <f>[1]الأحياء!A22</f>
        <v>0</v>
      </c>
    </row>
    <row r="25" spans="1:53" ht="20.149999999999999" customHeight="1">
      <c r="A25" s="71">
        <f t="shared" si="0"/>
        <v>21</v>
      </c>
      <c r="B25" s="164"/>
      <c r="C25" s="4"/>
      <c r="D25" s="4"/>
      <c r="E25" s="4"/>
      <c r="F25" s="151"/>
      <c r="G25" s="151"/>
      <c r="H25" s="151"/>
      <c r="I25" s="151"/>
      <c r="J25" s="151"/>
      <c r="K25" s="151"/>
      <c r="L25" s="151"/>
      <c r="M25" s="158">
        <f t="shared" si="2"/>
        <v>0</v>
      </c>
      <c r="N25" s="154"/>
      <c r="O25" s="154"/>
      <c r="P25" s="154"/>
      <c r="S25" s="66">
        <f t="shared" si="1"/>
        <v>0</v>
      </c>
      <c r="AS25" s="54"/>
      <c r="AT25"/>
      <c r="AU25"/>
      <c r="BA25">
        <f>[1]الأحياء!A23</f>
        <v>0</v>
      </c>
    </row>
    <row r="26" spans="1:53" ht="20.149999999999999" customHeight="1">
      <c r="A26" s="71">
        <f t="shared" si="0"/>
        <v>22</v>
      </c>
      <c r="B26" s="155"/>
      <c r="C26" s="4"/>
      <c r="D26" s="4"/>
      <c r="E26" s="4"/>
      <c r="F26" s="151"/>
      <c r="G26" s="151"/>
      <c r="H26" s="151"/>
      <c r="I26" s="151"/>
      <c r="J26" s="151"/>
      <c r="K26" s="151"/>
      <c r="L26" s="151"/>
      <c r="M26" s="156"/>
      <c r="N26" s="152"/>
      <c r="O26" s="152"/>
      <c r="P26" s="152"/>
      <c r="S26" s="66">
        <f t="shared" si="1"/>
        <v>0</v>
      </c>
      <c r="AS26" s="54"/>
      <c r="AT26"/>
      <c r="AU26"/>
      <c r="BA26">
        <f>[1]الأحياء!A24</f>
        <v>0</v>
      </c>
    </row>
    <row r="27" spans="1:53" ht="20.149999999999999" customHeight="1">
      <c r="A27" s="71">
        <f t="shared" si="0"/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154"/>
      <c r="N27" s="154"/>
      <c r="O27" s="154"/>
      <c r="P27" s="154"/>
      <c r="S27" s="66">
        <v>300000</v>
      </c>
      <c r="AS27" s="54"/>
      <c r="AT27"/>
      <c r="AU27"/>
      <c r="BA27">
        <f>[1]الأحياء!A25</f>
        <v>0</v>
      </c>
    </row>
    <row r="28" spans="1:53" ht="20.149999999999999" customHeight="1">
      <c r="A28" s="71">
        <f t="shared" si="0"/>
        <v>24</v>
      </c>
      <c r="B28" s="155"/>
      <c r="C28" s="4"/>
      <c r="D28" s="4"/>
      <c r="E28" s="4"/>
      <c r="F28" s="151"/>
      <c r="G28" s="151"/>
      <c r="H28" s="151"/>
      <c r="I28" s="151"/>
      <c r="J28" s="151"/>
      <c r="K28" s="151"/>
      <c r="L28" s="151"/>
      <c r="M28" s="156"/>
      <c r="N28" s="152"/>
      <c r="O28" s="152"/>
      <c r="P28" s="154"/>
      <c r="S28" s="66">
        <f t="shared" si="1"/>
        <v>0</v>
      </c>
      <c r="AS28" s="54"/>
      <c r="AT28"/>
      <c r="AU28"/>
      <c r="BA28">
        <f>[1]الأحياء!A26</f>
        <v>0</v>
      </c>
    </row>
    <row r="29" spans="1:53" ht="20.149999999999999" customHeight="1">
      <c r="A29" s="71">
        <f t="shared" si="0"/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54"/>
      <c r="N29" s="154"/>
      <c r="O29" s="154"/>
      <c r="P29" s="154"/>
      <c r="S29" s="66">
        <v>200000</v>
      </c>
      <c r="AS29" s="54"/>
      <c r="AT29"/>
      <c r="AU29"/>
      <c r="BA29">
        <f>[1]الأحياء!A27</f>
        <v>0</v>
      </c>
    </row>
    <row r="30" spans="1:53" ht="20.149999999999999" customHeight="1">
      <c r="A30" s="71">
        <f t="shared" si="0"/>
        <v>26</v>
      </c>
      <c r="B30" s="142"/>
      <c r="F30" s="72"/>
      <c r="G30" s="72"/>
      <c r="H30" s="65"/>
      <c r="I30" s="65"/>
      <c r="J30" s="65"/>
      <c r="K30" s="65"/>
      <c r="L30" s="65"/>
      <c r="M30" s="147">
        <f>M26+M28</f>
        <v>0</v>
      </c>
      <c r="N30" s="148">
        <f>N26+N28</f>
        <v>0</v>
      </c>
      <c r="O30" s="148">
        <f>O26+O28</f>
        <v>0</v>
      </c>
      <c r="P30" s="148">
        <f>P26</f>
        <v>0</v>
      </c>
      <c r="S30" s="66">
        <f t="shared" si="1"/>
        <v>0</v>
      </c>
      <c r="AS30" s="54"/>
      <c r="AT30"/>
      <c r="AU30"/>
      <c r="BA30">
        <f>[1]الأحياء!A28</f>
        <v>0</v>
      </c>
    </row>
    <row r="31" spans="1:53" ht="20.149999999999999" customHeight="1">
      <c r="A31" s="71">
        <f t="shared" si="0"/>
        <v>27</v>
      </c>
      <c r="B31" s="142"/>
      <c r="H31" s="65"/>
      <c r="I31" s="65"/>
      <c r="J31" s="65"/>
      <c r="K31" s="65"/>
      <c r="L31" s="65"/>
      <c r="M31" s="147">
        <f>M19+M24+M30</f>
        <v>0</v>
      </c>
      <c r="N31" s="148">
        <f>N19+N24+N30</f>
        <v>0</v>
      </c>
      <c r="O31" s="148">
        <f>O19+O24+O30</f>
        <v>0</v>
      </c>
      <c r="P31" s="148">
        <f>P19+P30</f>
        <v>0</v>
      </c>
      <c r="R31" s="148"/>
      <c r="S31" s="66">
        <f t="shared" si="1"/>
        <v>0</v>
      </c>
      <c r="AS31" s="54"/>
      <c r="AT31"/>
      <c r="AU31"/>
      <c r="BA31">
        <f>[1]الأحياء!A29</f>
        <v>0</v>
      </c>
    </row>
    <row r="32" spans="1:53" ht="20.149999999999999" customHeight="1">
      <c r="A32" s="71">
        <f t="shared" si="0"/>
        <v>28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1"/>
        <v>0</v>
      </c>
      <c r="AS32" s="54"/>
      <c r="AT32"/>
      <c r="AU32"/>
      <c r="BA32">
        <f>[1]الأحياء!A30</f>
        <v>0</v>
      </c>
    </row>
    <row r="33" spans="1:53" ht="20.149999999999999" customHeight="1">
      <c r="A33" s="71">
        <f t="shared" si="0"/>
        <v>29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1"/>
        <v>0</v>
      </c>
      <c r="AS33" s="54"/>
      <c r="AT33"/>
      <c r="AU33"/>
      <c r="BA33">
        <f>[1]الأحياء!A31</f>
        <v>0</v>
      </c>
    </row>
    <row r="34" spans="1:53" ht="20.149999999999999" customHeight="1">
      <c r="A34" s="71">
        <f t="shared" si="0"/>
        <v>30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1"/>
        <v>0</v>
      </c>
      <c r="AS34" s="54"/>
      <c r="AT34"/>
      <c r="AU34"/>
      <c r="BA34">
        <f>[1]الأحياء!A32</f>
        <v>0</v>
      </c>
    </row>
    <row r="35" spans="1:53" ht="20.149999999999999" customHeight="1">
      <c r="A35" s="71">
        <f t="shared" si="0"/>
        <v>31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1"/>
        <v>0</v>
      </c>
      <c r="AS35" s="54"/>
      <c r="AT35"/>
      <c r="AU35"/>
      <c r="BA35">
        <f>[1]الأحياء!A33</f>
        <v>0</v>
      </c>
    </row>
    <row r="36" spans="1:53" ht="20.149999999999999" customHeight="1">
      <c r="A36" s="71">
        <f t="shared" si="0"/>
        <v>32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1"/>
        <v>0</v>
      </c>
      <c r="AS36" s="54"/>
      <c r="AT36"/>
      <c r="AU36"/>
      <c r="BA36">
        <f>[1]الأحياء!A34</f>
        <v>0</v>
      </c>
    </row>
    <row r="37" spans="1:53" ht="20.149999999999999" customHeight="1">
      <c r="A37" s="71">
        <f t="shared" si="0"/>
        <v>33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1"/>
        <v>0</v>
      </c>
      <c r="AS37" s="54"/>
      <c r="AT37"/>
      <c r="AU37"/>
      <c r="BA37">
        <f>[1]الأحياء!A35</f>
        <v>0</v>
      </c>
    </row>
    <row r="38" spans="1:53" ht="20.149999999999999" customHeight="1">
      <c r="A38" s="71">
        <f t="shared" si="0"/>
        <v>34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1"/>
        <v>0</v>
      </c>
      <c r="AS38" s="54"/>
      <c r="AT38"/>
      <c r="AU38"/>
      <c r="BA38">
        <f>[1]الأحياء!A36</f>
        <v>0</v>
      </c>
    </row>
    <row r="39" spans="1:53" ht="20.149999999999999" customHeight="1">
      <c r="A39" s="71">
        <f t="shared" si="0"/>
        <v>35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1"/>
        <v>0</v>
      </c>
      <c r="AS39" s="54"/>
      <c r="AT39"/>
      <c r="AU39"/>
      <c r="BA39">
        <f>[1]الأحياء!A37</f>
        <v>0</v>
      </c>
    </row>
    <row r="40" spans="1:53" ht="20.149999999999999" customHeight="1">
      <c r="A40" s="71">
        <f t="shared" si="0"/>
        <v>36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1"/>
        <v>0</v>
      </c>
      <c r="AS40" s="54"/>
      <c r="AT40"/>
      <c r="AU40"/>
      <c r="BA40">
        <f>[1]الأحياء!A38</f>
        <v>0</v>
      </c>
    </row>
    <row r="41" spans="1:53" ht="20.149999999999999" customHeight="1">
      <c r="A41" s="71">
        <f t="shared" si="0"/>
        <v>37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1"/>
        <v>0</v>
      </c>
      <c r="AS41" s="54"/>
      <c r="AT41"/>
      <c r="AU41"/>
      <c r="BA41">
        <f>[1]الأحياء!A39</f>
        <v>0</v>
      </c>
    </row>
    <row r="42" spans="1:53" ht="20.149999999999999" customHeight="1">
      <c r="A42" s="71">
        <f t="shared" si="0"/>
        <v>38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1"/>
        <v>0</v>
      </c>
      <c r="AS42" s="54"/>
      <c r="AT42"/>
      <c r="AU42"/>
      <c r="BA42">
        <f>[1]الأحياء!A40</f>
        <v>0</v>
      </c>
    </row>
    <row r="43" spans="1:53" ht="20.149999999999999" customHeight="1">
      <c r="A43" s="71">
        <f t="shared" si="0"/>
        <v>39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1"/>
        <v>0</v>
      </c>
      <c r="AS43" s="54"/>
      <c r="AT43"/>
      <c r="AU43"/>
      <c r="BA43">
        <f>[1]الأحياء!A41</f>
        <v>0</v>
      </c>
    </row>
    <row r="44" spans="1:53" ht="20.149999999999999" customHeight="1">
      <c r="A44" s="71">
        <f t="shared" si="0"/>
        <v>40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1"/>
        <v>0</v>
      </c>
      <c r="AT44"/>
      <c r="AU44"/>
      <c r="BA44">
        <f>[1]الأحياء!A42</f>
        <v>0</v>
      </c>
    </row>
    <row r="45" spans="1:53" ht="20.149999999999999" customHeight="1">
      <c r="A45" s="71">
        <f t="shared" si="0"/>
        <v>41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1"/>
        <v>0</v>
      </c>
      <c r="AT45"/>
      <c r="AU45"/>
      <c r="BA45">
        <f>[1]الأحياء!A43</f>
        <v>0</v>
      </c>
    </row>
    <row r="46" spans="1:53" ht="20.149999999999999" customHeight="1">
      <c r="A46" s="71">
        <f t="shared" si="0"/>
        <v>42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1"/>
        <v>0</v>
      </c>
      <c r="AT46"/>
      <c r="AU46"/>
      <c r="BA46">
        <f>[1]الأحياء!A44</f>
        <v>0</v>
      </c>
    </row>
    <row r="47" spans="1:53" ht="20.149999999999999" customHeight="1">
      <c r="A47" s="71">
        <f t="shared" si="0"/>
        <v>43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1"/>
        <v>0</v>
      </c>
      <c r="AT47"/>
      <c r="AU47"/>
      <c r="BA47">
        <f>[1]الأحياء!A45</f>
        <v>0</v>
      </c>
    </row>
    <row r="48" spans="1:53" ht="20.149999999999999" customHeight="1">
      <c r="A48" s="71">
        <f t="shared" si="0"/>
        <v>44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1"/>
        <v>0</v>
      </c>
      <c r="AT48"/>
      <c r="AU48"/>
      <c r="BA48">
        <f>[1]الأحياء!A46</f>
        <v>0</v>
      </c>
    </row>
    <row r="49" spans="1:53">
      <c r="A49" s="71">
        <f t="shared" si="0"/>
        <v>45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1"/>
        <v>0</v>
      </c>
      <c r="AT49"/>
      <c r="AU49"/>
      <c r="BA49">
        <f>[1]الأحياء!A47</f>
        <v>0</v>
      </c>
    </row>
    <row r="50" spans="1:53">
      <c r="A50" s="71">
        <f t="shared" si="0"/>
        <v>46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1"/>
        <v>0</v>
      </c>
      <c r="AT50"/>
      <c r="AU50"/>
      <c r="BA50">
        <f>[1]الأحياء!A48</f>
        <v>0</v>
      </c>
    </row>
    <row r="51" spans="1:53">
      <c r="A51" s="71">
        <f t="shared" si="0"/>
        <v>47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1"/>
        <v>0</v>
      </c>
      <c r="AT51"/>
      <c r="AU51"/>
      <c r="BA51">
        <f>[1]الأحياء!A49</f>
        <v>0</v>
      </c>
    </row>
    <row r="52" spans="1:53">
      <c r="A52" s="71">
        <f t="shared" si="0"/>
        <v>48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1"/>
        <v>0</v>
      </c>
      <c r="AT52"/>
      <c r="AU52"/>
      <c r="BA52">
        <f>[1]الأحياء!A50</f>
        <v>0</v>
      </c>
    </row>
    <row r="53" spans="1:53">
      <c r="A53" s="71">
        <f t="shared" si="0"/>
        <v>49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[1]الأحياء!A51</f>
        <v>0</v>
      </c>
    </row>
    <row r="54" spans="1:53">
      <c r="A54" s="71">
        <f t="shared" si="0"/>
        <v>50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[1]الأحياء!A52</f>
        <v>0</v>
      </c>
    </row>
    <row r="55" spans="1:53">
      <c r="A55" s="71">
        <f t="shared" si="0"/>
        <v>51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[1]الأحياء!A53</f>
        <v>0</v>
      </c>
    </row>
    <row r="56" spans="1:53">
      <c r="A56" s="71">
        <f t="shared" si="0"/>
        <v>52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[1]الأحياء!A54</f>
        <v>0</v>
      </c>
    </row>
    <row r="57" spans="1:53">
      <c r="A57" s="71">
        <f t="shared" si="0"/>
        <v>53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[1]الأحياء!A55</f>
        <v>0</v>
      </c>
    </row>
    <row r="58" spans="1:53">
      <c r="A58" s="71">
        <f t="shared" si="0"/>
        <v>54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[1]الأحياء!A56</f>
        <v>0</v>
      </c>
    </row>
    <row r="59" spans="1:53">
      <c r="A59" s="71">
        <f t="shared" si="0"/>
        <v>55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[1]الأحياء!A57</f>
        <v>0</v>
      </c>
    </row>
    <row r="60" spans="1:53">
      <c r="A60" s="71">
        <f t="shared" si="0"/>
        <v>56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[1]الأحياء!A58</f>
        <v>0</v>
      </c>
    </row>
    <row r="61" spans="1:53">
      <c r="A61" s="71">
        <f t="shared" si="0"/>
        <v>57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[1]الأحياء!A59</f>
        <v>0</v>
      </c>
    </row>
    <row r="62" spans="1:53">
      <c r="A62" s="71">
        <f t="shared" si="0"/>
        <v>58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[1]الأحياء!A60</f>
        <v>0</v>
      </c>
    </row>
    <row r="63" spans="1:53">
      <c r="A63" s="71">
        <f t="shared" si="0"/>
        <v>59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[1]الأحياء!A61</f>
        <v>0</v>
      </c>
    </row>
    <row r="64" spans="1:53">
      <c r="A64" s="71">
        <f t="shared" si="0"/>
        <v>60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[1]الأحياء!A62</f>
        <v>0</v>
      </c>
    </row>
    <row r="65" spans="1:53">
      <c r="A65" s="71">
        <f t="shared" si="0"/>
        <v>61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[1]الأحياء!A63</f>
        <v>0</v>
      </c>
    </row>
    <row r="66" spans="1:53">
      <c r="A66" s="71">
        <f t="shared" si="0"/>
        <v>62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[1]الأحياء!A64</f>
        <v>0</v>
      </c>
    </row>
    <row r="67" spans="1:53">
      <c r="A67" s="71">
        <f t="shared" si="0"/>
        <v>63</v>
      </c>
      <c r="H67" s="65"/>
      <c r="I67" s="65"/>
      <c r="J67" s="65"/>
      <c r="K67" s="65"/>
      <c r="L67" s="65"/>
      <c r="M67" s="66">
        <f t="shared" si="2"/>
        <v>0</v>
      </c>
      <c r="S67" s="66">
        <f t="shared" si="1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[1]الأحياء!A65</f>
        <v>0</v>
      </c>
    </row>
    <row r="68" spans="1:53">
      <c r="A68" s="71">
        <f t="shared" si="0"/>
        <v>64</v>
      </c>
      <c r="H68" s="65"/>
      <c r="I68" s="65"/>
      <c r="J68" s="65"/>
      <c r="K68" s="65"/>
      <c r="L68" s="65"/>
      <c r="M68" s="66">
        <f t="shared" si="2"/>
        <v>0</v>
      </c>
      <c r="S68" s="66">
        <f t="shared" si="1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[1]الأحياء!A66</f>
        <v>0</v>
      </c>
    </row>
    <row r="69" spans="1:53">
      <c r="A69" s="71">
        <f t="shared" si="0"/>
        <v>65</v>
      </c>
      <c r="H69" s="65"/>
      <c r="I69" s="65"/>
      <c r="J69" s="65"/>
      <c r="K69" s="65"/>
      <c r="L69" s="65"/>
      <c r="M69" s="66">
        <f t="shared" ref="M69:M132" si="3">N69+O69+P69+Q69+R69</f>
        <v>0</v>
      </c>
      <c r="S69" s="66">
        <f t="shared" ref="S69:S132" si="4">T69+U69+V69+W69+X69</f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[1]الأحياء!A67</f>
        <v>0</v>
      </c>
    </row>
    <row r="70" spans="1:53">
      <c r="A70" s="71">
        <f t="shared" si="0"/>
        <v>66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[1]الأحياء!A68</f>
        <v>0</v>
      </c>
    </row>
    <row r="71" spans="1:53">
      <c r="A71" s="71">
        <f t="shared" ref="A71:A134" si="5">A70+1</f>
        <v>67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[1]الأحياء!A69</f>
        <v>0</v>
      </c>
    </row>
    <row r="72" spans="1:53">
      <c r="A72" s="71">
        <f t="shared" si="5"/>
        <v>68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[1]الأحياء!A70</f>
        <v>0</v>
      </c>
    </row>
    <row r="73" spans="1:53">
      <c r="A73" s="71">
        <f t="shared" si="5"/>
        <v>69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[1]الأحياء!A71</f>
        <v>0</v>
      </c>
    </row>
    <row r="74" spans="1:53">
      <c r="A74" s="71">
        <f t="shared" si="5"/>
        <v>70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[1]الأحياء!A72</f>
        <v>0</v>
      </c>
    </row>
    <row r="75" spans="1:53">
      <c r="A75" s="71">
        <f t="shared" si="5"/>
        <v>71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[1]الأحياء!A73</f>
        <v>0</v>
      </c>
    </row>
    <row r="76" spans="1:53">
      <c r="A76" s="71">
        <f t="shared" si="5"/>
        <v>72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[1]الأحياء!A74</f>
        <v>0</v>
      </c>
    </row>
    <row r="77" spans="1:53">
      <c r="A77" s="71">
        <f t="shared" si="5"/>
        <v>73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[1]الأحياء!A75</f>
        <v>0</v>
      </c>
    </row>
    <row r="78" spans="1:53">
      <c r="A78" s="71">
        <f t="shared" si="5"/>
        <v>74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[1]الأحياء!A76</f>
        <v>0</v>
      </c>
    </row>
    <row r="79" spans="1:53">
      <c r="A79" s="71">
        <f t="shared" si="5"/>
        <v>75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[1]الأحياء!A77</f>
        <v>0</v>
      </c>
    </row>
    <row r="80" spans="1:53">
      <c r="A80" s="71">
        <f t="shared" si="5"/>
        <v>76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[1]الأحياء!A78</f>
        <v>0</v>
      </c>
    </row>
    <row r="81" spans="1:53">
      <c r="A81" s="71">
        <f t="shared" si="5"/>
        <v>77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[1]الأحياء!A79</f>
        <v>0</v>
      </c>
    </row>
    <row r="82" spans="1:53">
      <c r="A82" s="71">
        <f t="shared" si="5"/>
        <v>78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[1]الأحياء!A80</f>
        <v>0</v>
      </c>
    </row>
    <row r="83" spans="1:53">
      <c r="A83" s="71">
        <f t="shared" si="5"/>
        <v>79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[1]الأحياء!A81</f>
        <v>0</v>
      </c>
    </row>
    <row r="84" spans="1:53">
      <c r="A84" s="71">
        <f t="shared" si="5"/>
        <v>80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[1]الأحياء!A82</f>
        <v>0</v>
      </c>
    </row>
    <row r="85" spans="1:53">
      <c r="A85" s="71">
        <f t="shared" si="5"/>
        <v>81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[1]الأحياء!A83</f>
        <v>0</v>
      </c>
    </row>
    <row r="86" spans="1:53">
      <c r="A86" s="71">
        <f t="shared" si="5"/>
        <v>82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[1]الأحياء!A84</f>
        <v>0</v>
      </c>
    </row>
    <row r="87" spans="1:53">
      <c r="A87" s="71">
        <f t="shared" si="5"/>
        <v>83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[1]الأحياء!A85</f>
        <v>0</v>
      </c>
    </row>
    <row r="88" spans="1:53">
      <c r="A88" s="71">
        <f t="shared" si="5"/>
        <v>84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[1]الأحياء!A86</f>
        <v>0</v>
      </c>
    </row>
    <row r="89" spans="1:53">
      <c r="A89" s="71">
        <f t="shared" si="5"/>
        <v>85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[1]الأحياء!A87</f>
        <v>0</v>
      </c>
    </row>
    <row r="90" spans="1:53">
      <c r="A90" s="71">
        <f t="shared" si="5"/>
        <v>86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[1]الأحياء!A88</f>
        <v>0</v>
      </c>
    </row>
    <row r="91" spans="1:53">
      <c r="A91" s="71">
        <f t="shared" si="5"/>
        <v>87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[1]الأحياء!A89</f>
        <v>0</v>
      </c>
    </row>
    <row r="92" spans="1:53">
      <c r="A92" s="71">
        <f t="shared" si="5"/>
        <v>88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[1]الأحياء!A90</f>
        <v>0</v>
      </c>
    </row>
    <row r="93" spans="1:53">
      <c r="A93" s="71">
        <f t="shared" si="5"/>
        <v>89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[1]الأحياء!A91</f>
        <v>0</v>
      </c>
    </row>
    <row r="94" spans="1:53">
      <c r="A94" s="71">
        <f t="shared" si="5"/>
        <v>90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[1]الأحياء!A92</f>
        <v>0</v>
      </c>
    </row>
    <row r="95" spans="1:53">
      <c r="A95" s="71">
        <f t="shared" si="5"/>
        <v>91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[1]الأحياء!A93</f>
        <v>0</v>
      </c>
    </row>
    <row r="96" spans="1:53">
      <c r="A96" s="71">
        <f t="shared" si="5"/>
        <v>92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[1]الأحياء!A94</f>
        <v>0</v>
      </c>
    </row>
    <row r="97" spans="1:53">
      <c r="A97" s="71">
        <f t="shared" si="5"/>
        <v>93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[1]الأحياء!A95</f>
        <v>0</v>
      </c>
    </row>
    <row r="98" spans="1:53">
      <c r="A98" s="71">
        <f t="shared" si="5"/>
        <v>94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[1]الأحياء!A96</f>
        <v>0</v>
      </c>
    </row>
    <row r="99" spans="1:53">
      <c r="A99" s="71">
        <f t="shared" si="5"/>
        <v>95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[1]الأحياء!A97</f>
        <v>0</v>
      </c>
    </row>
    <row r="100" spans="1:53">
      <c r="A100" s="71">
        <f t="shared" si="5"/>
        <v>96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[1]الأحياء!A98</f>
        <v>0</v>
      </c>
    </row>
    <row r="101" spans="1:53">
      <c r="A101" s="71">
        <f t="shared" si="5"/>
        <v>97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[1]الأحياء!A99</f>
        <v>0</v>
      </c>
    </row>
    <row r="102" spans="1:53">
      <c r="A102" s="71">
        <f t="shared" si="5"/>
        <v>98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[1]الأحياء!A100</f>
        <v>0</v>
      </c>
    </row>
    <row r="103" spans="1:53">
      <c r="A103" s="71">
        <f t="shared" si="5"/>
        <v>99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[1]الأحياء!A101</f>
        <v>0</v>
      </c>
    </row>
    <row r="104" spans="1:53">
      <c r="A104" s="71">
        <f t="shared" si="5"/>
        <v>100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[1]الأحياء!A102</f>
        <v>0</v>
      </c>
    </row>
    <row r="105" spans="1:53">
      <c r="A105" s="71">
        <f t="shared" si="5"/>
        <v>101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[1]الأحياء!A103</f>
        <v>0</v>
      </c>
    </row>
    <row r="106" spans="1:53">
      <c r="A106" s="71">
        <f t="shared" si="5"/>
        <v>102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[1]الأحياء!A104</f>
        <v>0</v>
      </c>
    </row>
    <row r="107" spans="1:53">
      <c r="A107" s="71">
        <f t="shared" si="5"/>
        <v>103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[1]الأحياء!A105</f>
        <v>0</v>
      </c>
    </row>
    <row r="108" spans="1:53">
      <c r="A108" s="71">
        <f t="shared" si="5"/>
        <v>104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[1]الأحياء!A106</f>
        <v>0</v>
      </c>
    </row>
    <row r="109" spans="1:53">
      <c r="A109" s="71">
        <f t="shared" si="5"/>
        <v>105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[1]الأحياء!A107</f>
        <v>0</v>
      </c>
    </row>
    <row r="110" spans="1:53">
      <c r="A110" s="71">
        <f t="shared" si="5"/>
        <v>106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[1]الأحياء!A108</f>
        <v>0</v>
      </c>
    </row>
    <row r="111" spans="1:53">
      <c r="A111" s="71">
        <f t="shared" si="5"/>
        <v>107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[1]الأحياء!A109</f>
        <v>0</v>
      </c>
    </row>
    <row r="112" spans="1:53">
      <c r="A112" s="71">
        <f t="shared" si="5"/>
        <v>108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[1]الأحياء!A110</f>
        <v>0</v>
      </c>
    </row>
    <row r="113" spans="1:53">
      <c r="A113" s="71">
        <f t="shared" si="5"/>
        <v>109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[1]الأحياء!A111</f>
        <v>0</v>
      </c>
    </row>
    <row r="114" spans="1:53">
      <c r="A114" s="71">
        <f t="shared" si="5"/>
        <v>110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[1]الأحياء!A112</f>
        <v>0</v>
      </c>
    </row>
    <row r="115" spans="1:53">
      <c r="A115" s="71">
        <f t="shared" si="5"/>
        <v>111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[1]الأحياء!A113</f>
        <v>0</v>
      </c>
    </row>
    <row r="116" spans="1:53">
      <c r="A116" s="71">
        <f t="shared" si="5"/>
        <v>112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[1]الأحياء!A114</f>
        <v>0</v>
      </c>
    </row>
    <row r="117" spans="1:53">
      <c r="A117" s="71">
        <f t="shared" si="5"/>
        <v>113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[1]الأحياء!A115</f>
        <v>0</v>
      </c>
    </row>
    <row r="118" spans="1:53">
      <c r="A118" s="71">
        <f t="shared" si="5"/>
        <v>114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[1]الأحياء!A116</f>
        <v>0</v>
      </c>
    </row>
    <row r="119" spans="1:53">
      <c r="A119" s="71">
        <f t="shared" si="5"/>
        <v>115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[1]الأحياء!A117</f>
        <v>0</v>
      </c>
    </row>
    <row r="120" spans="1:53">
      <c r="A120" s="71">
        <f t="shared" si="5"/>
        <v>116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[1]الأحياء!A118</f>
        <v>0</v>
      </c>
    </row>
    <row r="121" spans="1:53">
      <c r="A121" s="71">
        <f t="shared" si="5"/>
        <v>117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[1]الأحياء!A119</f>
        <v>0</v>
      </c>
    </row>
    <row r="122" spans="1:53">
      <c r="A122" s="71">
        <f t="shared" si="5"/>
        <v>118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[1]الأحياء!A120</f>
        <v>0</v>
      </c>
    </row>
    <row r="123" spans="1:53">
      <c r="A123" s="71">
        <f t="shared" si="5"/>
        <v>119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[1]الأحياء!A121</f>
        <v>0</v>
      </c>
    </row>
    <row r="124" spans="1:53">
      <c r="A124" s="71">
        <f t="shared" si="5"/>
        <v>120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[1]الأحياء!A122</f>
        <v>0</v>
      </c>
    </row>
    <row r="125" spans="1:53">
      <c r="A125" s="71">
        <f t="shared" si="5"/>
        <v>121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[1]الأحياء!A123</f>
        <v>0</v>
      </c>
    </row>
    <row r="126" spans="1:53">
      <c r="A126" s="71">
        <f t="shared" si="5"/>
        <v>122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[1]الأحياء!A124</f>
        <v>0</v>
      </c>
    </row>
    <row r="127" spans="1:53">
      <c r="A127" s="71">
        <f t="shared" si="5"/>
        <v>123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[1]الأحياء!A125</f>
        <v>0</v>
      </c>
    </row>
    <row r="128" spans="1:53">
      <c r="A128" s="71">
        <f t="shared" si="5"/>
        <v>124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[1]الأحياء!A126</f>
        <v>0</v>
      </c>
    </row>
    <row r="129" spans="1:53">
      <c r="A129" s="71">
        <f t="shared" si="5"/>
        <v>125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[1]الأحياء!A127</f>
        <v>0</v>
      </c>
    </row>
    <row r="130" spans="1:53">
      <c r="A130" s="71">
        <f t="shared" si="5"/>
        <v>126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[1]الأحياء!A128</f>
        <v>0</v>
      </c>
    </row>
    <row r="131" spans="1:53">
      <c r="A131" s="71">
        <f t="shared" si="5"/>
        <v>127</v>
      </c>
      <c r="H131" s="65"/>
      <c r="I131" s="65"/>
      <c r="J131" s="65"/>
      <c r="K131" s="65"/>
      <c r="L131" s="65"/>
      <c r="M131" s="66">
        <f t="shared" si="3"/>
        <v>0</v>
      </c>
      <c r="S131" s="66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[1]الأحياء!A129</f>
        <v>0</v>
      </c>
    </row>
    <row r="132" spans="1:53">
      <c r="A132" s="71">
        <f t="shared" si="5"/>
        <v>128</v>
      </c>
      <c r="H132" s="65"/>
      <c r="I132" s="65"/>
      <c r="J132" s="65"/>
      <c r="K132" s="65"/>
      <c r="L132" s="65"/>
      <c r="M132" s="66">
        <f t="shared" si="3"/>
        <v>0</v>
      </c>
      <c r="S132" s="66">
        <f t="shared" si="4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[1]الأحياء!A130</f>
        <v>0</v>
      </c>
    </row>
    <row r="133" spans="1:53">
      <c r="A133" s="71">
        <f t="shared" si="5"/>
        <v>129</v>
      </c>
      <c r="H133" s="65"/>
      <c r="I133" s="65"/>
      <c r="J133" s="65"/>
      <c r="K133" s="65"/>
      <c r="L133" s="65"/>
      <c r="M133" s="66">
        <f t="shared" ref="M133:M196" si="6">N133+O133+P133+Q133+R133</f>
        <v>0</v>
      </c>
      <c r="S133" s="66">
        <f t="shared" ref="S133:S196" si="7">T133+U133+V133+W133+X133</f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[1]الأحياء!A131</f>
        <v>0</v>
      </c>
    </row>
    <row r="134" spans="1:53">
      <c r="A134" s="71">
        <f t="shared" si="5"/>
        <v>130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[1]الأحياء!A132</f>
        <v>0</v>
      </c>
    </row>
    <row r="135" spans="1:53">
      <c r="A135" s="71">
        <f t="shared" ref="A135:A198" si="8">A134+1</f>
        <v>131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[1]الأحياء!A133</f>
        <v>0</v>
      </c>
    </row>
    <row r="136" spans="1:53">
      <c r="A136" s="71">
        <f t="shared" si="8"/>
        <v>132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[1]الأحياء!A134</f>
        <v>0</v>
      </c>
    </row>
    <row r="137" spans="1:53">
      <c r="A137" s="71">
        <f t="shared" si="8"/>
        <v>133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[1]الأحياء!A135</f>
        <v>0</v>
      </c>
    </row>
    <row r="138" spans="1:53">
      <c r="A138" s="71">
        <f t="shared" si="8"/>
        <v>134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[1]الأحياء!A136</f>
        <v>0</v>
      </c>
    </row>
    <row r="139" spans="1:53">
      <c r="A139" s="71">
        <f t="shared" si="8"/>
        <v>135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[1]الأحياء!A137</f>
        <v>0</v>
      </c>
    </row>
    <row r="140" spans="1:53">
      <c r="A140" s="71">
        <f t="shared" si="8"/>
        <v>136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[1]الأحياء!A138</f>
        <v>0</v>
      </c>
    </row>
    <row r="141" spans="1:53">
      <c r="A141" s="71">
        <f t="shared" si="8"/>
        <v>137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[1]الأحياء!A139</f>
        <v>0</v>
      </c>
    </row>
    <row r="142" spans="1:53">
      <c r="A142" s="71">
        <f t="shared" si="8"/>
        <v>138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[1]الأحياء!A140</f>
        <v>0</v>
      </c>
    </row>
    <row r="143" spans="1:53">
      <c r="A143" s="71">
        <f t="shared" si="8"/>
        <v>139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[1]الأحياء!A141</f>
        <v>0</v>
      </c>
    </row>
    <row r="144" spans="1:53">
      <c r="A144" s="71">
        <f t="shared" si="8"/>
        <v>140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[1]الأحياء!A142</f>
        <v>0</v>
      </c>
    </row>
    <row r="145" spans="1:53">
      <c r="A145" s="71">
        <f t="shared" si="8"/>
        <v>141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[1]الأحياء!A143</f>
        <v>0</v>
      </c>
    </row>
    <row r="146" spans="1:53">
      <c r="A146" s="71">
        <f t="shared" si="8"/>
        <v>142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[1]الأحياء!A144</f>
        <v>0</v>
      </c>
    </row>
    <row r="147" spans="1:53">
      <c r="A147" s="71">
        <f t="shared" si="8"/>
        <v>143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[1]الأحياء!A145</f>
        <v>0</v>
      </c>
    </row>
    <row r="148" spans="1:53">
      <c r="A148" s="71">
        <f t="shared" si="8"/>
        <v>144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[1]الأحياء!A146</f>
        <v>0</v>
      </c>
    </row>
    <row r="149" spans="1:53">
      <c r="A149" s="71">
        <f t="shared" si="8"/>
        <v>145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[1]الأحياء!A147</f>
        <v>0</v>
      </c>
    </row>
    <row r="150" spans="1:53">
      <c r="A150" s="71">
        <f t="shared" si="8"/>
        <v>146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[1]الأحياء!A148</f>
        <v>0</v>
      </c>
    </row>
    <row r="151" spans="1:53">
      <c r="A151" s="71">
        <f t="shared" si="8"/>
        <v>147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[1]الأحياء!A149</f>
        <v>0</v>
      </c>
    </row>
    <row r="152" spans="1:53">
      <c r="A152" s="71">
        <f t="shared" si="8"/>
        <v>148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[1]الأحياء!A150</f>
        <v>0</v>
      </c>
    </row>
    <row r="153" spans="1:53">
      <c r="A153" s="71">
        <f t="shared" si="8"/>
        <v>149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[1]الأحياء!A151</f>
        <v>0</v>
      </c>
    </row>
    <row r="154" spans="1:53">
      <c r="A154" s="71">
        <f t="shared" si="8"/>
        <v>150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[1]الأحياء!A152</f>
        <v>0</v>
      </c>
    </row>
    <row r="155" spans="1:53">
      <c r="A155" s="71">
        <f t="shared" si="8"/>
        <v>151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[1]الأحياء!A153</f>
        <v>0</v>
      </c>
    </row>
    <row r="156" spans="1:53">
      <c r="A156" s="71">
        <f t="shared" si="8"/>
        <v>152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[1]الأحياء!A154</f>
        <v>0</v>
      </c>
    </row>
    <row r="157" spans="1:53">
      <c r="A157" s="71">
        <f t="shared" si="8"/>
        <v>153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[1]الأحياء!A155</f>
        <v>0</v>
      </c>
    </row>
    <row r="158" spans="1:53">
      <c r="A158" s="71">
        <f t="shared" si="8"/>
        <v>154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[1]الأحياء!A156</f>
        <v>0</v>
      </c>
    </row>
    <row r="159" spans="1:53">
      <c r="A159" s="71">
        <f t="shared" si="8"/>
        <v>155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[1]الأحياء!A157</f>
        <v>0</v>
      </c>
    </row>
    <row r="160" spans="1:53">
      <c r="A160" s="71">
        <f t="shared" si="8"/>
        <v>156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[1]الأحياء!A158</f>
        <v>0</v>
      </c>
    </row>
    <row r="161" spans="1:53">
      <c r="A161" s="71">
        <f t="shared" si="8"/>
        <v>157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[1]الأحياء!A159</f>
        <v>0</v>
      </c>
    </row>
    <row r="162" spans="1:53">
      <c r="A162" s="71">
        <f t="shared" si="8"/>
        <v>158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[1]الأحياء!A160</f>
        <v>0</v>
      </c>
    </row>
    <row r="163" spans="1:53">
      <c r="A163" s="71">
        <f t="shared" si="8"/>
        <v>159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[1]الأحياء!A161</f>
        <v>0</v>
      </c>
    </row>
    <row r="164" spans="1:53">
      <c r="A164" s="71">
        <f t="shared" si="8"/>
        <v>160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[1]الأحياء!A162</f>
        <v>0</v>
      </c>
    </row>
    <row r="165" spans="1:53">
      <c r="A165" s="71">
        <f t="shared" si="8"/>
        <v>161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[1]الأحياء!A163</f>
        <v>0</v>
      </c>
    </row>
    <row r="166" spans="1:53">
      <c r="A166" s="71">
        <f t="shared" si="8"/>
        <v>162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[1]الأحياء!A164</f>
        <v>0</v>
      </c>
    </row>
    <row r="167" spans="1:53">
      <c r="A167" s="71">
        <f t="shared" si="8"/>
        <v>163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[1]الأحياء!A165</f>
        <v>0</v>
      </c>
    </row>
    <row r="168" spans="1:53">
      <c r="A168" s="71">
        <f t="shared" si="8"/>
        <v>164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[1]الأحياء!A166</f>
        <v>0</v>
      </c>
    </row>
    <row r="169" spans="1:53">
      <c r="A169" s="71">
        <f t="shared" si="8"/>
        <v>165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[1]الأحياء!A167</f>
        <v>0</v>
      </c>
    </row>
    <row r="170" spans="1:53">
      <c r="A170" s="71">
        <f t="shared" si="8"/>
        <v>166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[1]الأحياء!A168</f>
        <v>0</v>
      </c>
    </row>
    <row r="171" spans="1:53">
      <c r="A171" s="71">
        <f t="shared" si="8"/>
        <v>167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[1]الأحياء!A169</f>
        <v>0</v>
      </c>
    </row>
    <row r="172" spans="1:53">
      <c r="A172" s="71">
        <f t="shared" si="8"/>
        <v>168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[1]الأحياء!A170</f>
        <v>0</v>
      </c>
    </row>
    <row r="173" spans="1:53">
      <c r="A173" s="71">
        <f t="shared" si="8"/>
        <v>169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[1]الأحياء!A171</f>
        <v>0</v>
      </c>
    </row>
    <row r="174" spans="1:53">
      <c r="A174" s="71">
        <f t="shared" si="8"/>
        <v>170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[1]الأحياء!A172</f>
        <v>0</v>
      </c>
    </row>
    <row r="175" spans="1:53">
      <c r="A175" s="71">
        <f t="shared" si="8"/>
        <v>171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[1]الأحياء!A173</f>
        <v>0</v>
      </c>
    </row>
    <row r="176" spans="1:53">
      <c r="A176" s="71">
        <f t="shared" si="8"/>
        <v>172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[1]الأحياء!A174</f>
        <v>0</v>
      </c>
    </row>
    <row r="177" spans="1:53">
      <c r="A177" s="71">
        <f t="shared" si="8"/>
        <v>173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[1]الأحياء!A175</f>
        <v>0</v>
      </c>
    </row>
    <row r="178" spans="1:53">
      <c r="A178" s="71">
        <f t="shared" si="8"/>
        <v>174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[1]الأحياء!A176</f>
        <v>0</v>
      </c>
    </row>
    <row r="179" spans="1:53">
      <c r="A179" s="71">
        <f t="shared" si="8"/>
        <v>175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[1]الأحياء!A177</f>
        <v>0</v>
      </c>
    </row>
    <row r="180" spans="1:53">
      <c r="A180" s="71">
        <f t="shared" si="8"/>
        <v>176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[1]الأحياء!A178</f>
        <v>0</v>
      </c>
    </row>
    <row r="181" spans="1:53">
      <c r="A181" s="71">
        <f t="shared" si="8"/>
        <v>177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[1]الأحياء!A179</f>
        <v>0</v>
      </c>
    </row>
    <row r="182" spans="1:53">
      <c r="A182" s="71">
        <f t="shared" si="8"/>
        <v>178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[1]الأحياء!A180</f>
        <v>0</v>
      </c>
    </row>
    <row r="183" spans="1:53">
      <c r="A183" s="71">
        <f t="shared" si="8"/>
        <v>179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[1]الأحياء!A181</f>
        <v>0</v>
      </c>
    </row>
    <row r="184" spans="1:53">
      <c r="A184" s="71">
        <f t="shared" si="8"/>
        <v>180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[1]الأحياء!A182</f>
        <v>0</v>
      </c>
    </row>
    <row r="185" spans="1:53">
      <c r="A185" s="71">
        <f t="shared" si="8"/>
        <v>181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[1]الأحياء!A183</f>
        <v>0</v>
      </c>
    </row>
    <row r="186" spans="1:53">
      <c r="A186" s="71">
        <f t="shared" si="8"/>
        <v>182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[1]الأحياء!A184</f>
        <v>0</v>
      </c>
    </row>
    <row r="187" spans="1:53">
      <c r="A187" s="71">
        <f t="shared" si="8"/>
        <v>183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[1]الأحياء!A185</f>
        <v>0</v>
      </c>
    </row>
    <row r="188" spans="1:53">
      <c r="A188" s="71">
        <f t="shared" si="8"/>
        <v>184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[1]الأحياء!A186</f>
        <v>0</v>
      </c>
    </row>
    <row r="189" spans="1:53">
      <c r="A189" s="71">
        <f t="shared" si="8"/>
        <v>185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[1]الأحياء!A187</f>
        <v>0</v>
      </c>
    </row>
    <row r="190" spans="1:53">
      <c r="A190" s="71">
        <f t="shared" si="8"/>
        <v>186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[1]الأحياء!A188</f>
        <v>0</v>
      </c>
    </row>
    <row r="191" spans="1:53">
      <c r="A191" s="71">
        <f t="shared" si="8"/>
        <v>187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[1]الأحياء!A189</f>
        <v>0</v>
      </c>
    </row>
    <row r="192" spans="1:53">
      <c r="A192" s="71">
        <f t="shared" si="8"/>
        <v>188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[1]الأحياء!A190</f>
        <v>0</v>
      </c>
    </row>
    <row r="193" spans="1:53">
      <c r="A193" s="71">
        <f t="shared" si="8"/>
        <v>189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[1]الأحياء!A191</f>
        <v>0</v>
      </c>
    </row>
    <row r="194" spans="1:53">
      <c r="A194" s="71">
        <f t="shared" si="8"/>
        <v>190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[1]الأحياء!A192</f>
        <v>0</v>
      </c>
    </row>
    <row r="195" spans="1:53">
      <c r="A195" s="71">
        <f t="shared" si="8"/>
        <v>191</v>
      </c>
      <c r="H195" s="65"/>
      <c r="I195" s="65"/>
      <c r="J195" s="65"/>
      <c r="K195" s="65"/>
      <c r="L195" s="65"/>
      <c r="M195" s="66">
        <f t="shared" si="6"/>
        <v>0</v>
      </c>
      <c r="S195" s="66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[1]الأحياء!A193</f>
        <v>0</v>
      </c>
    </row>
    <row r="196" spans="1:53">
      <c r="A196" s="71">
        <f t="shared" si="8"/>
        <v>192</v>
      </c>
      <c r="H196" s="65"/>
      <c r="I196" s="65"/>
      <c r="J196" s="65"/>
      <c r="K196" s="65"/>
      <c r="L196" s="65"/>
      <c r="M196" s="66">
        <f t="shared" si="6"/>
        <v>0</v>
      </c>
      <c r="S196" s="66">
        <f t="shared" si="7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[1]الأحياء!A194</f>
        <v>0</v>
      </c>
    </row>
    <row r="197" spans="1:53">
      <c r="A197" s="71">
        <f t="shared" si="8"/>
        <v>193</v>
      </c>
      <c r="H197" s="65"/>
      <c r="I197" s="65"/>
      <c r="J197" s="65"/>
      <c r="K197" s="65"/>
      <c r="L197" s="65"/>
      <c r="M197" s="66">
        <f t="shared" ref="M197:M260" si="9">N197+O197+P197+Q197+R197</f>
        <v>0</v>
      </c>
      <c r="S197" s="66">
        <f t="shared" ref="S197:S260" si="10">T197+U197+V197+W197+X197</f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[1]الأحياء!A195</f>
        <v>0</v>
      </c>
    </row>
    <row r="198" spans="1:53">
      <c r="A198" s="71">
        <f t="shared" si="8"/>
        <v>194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[1]الأحياء!A196</f>
        <v>0</v>
      </c>
    </row>
    <row r="199" spans="1:53">
      <c r="A199" s="71">
        <f t="shared" ref="A199:A262" si="11">A198+1</f>
        <v>195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[1]الأحياء!A197</f>
        <v>0</v>
      </c>
    </row>
    <row r="200" spans="1:53">
      <c r="A200" s="71">
        <f t="shared" si="11"/>
        <v>196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[1]الأحياء!A198</f>
        <v>0</v>
      </c>
    </row>
    <row r="201" spans="1:53">
      <c r="A201" s="71">
        <f t="shared" si="11"/>
        <v>197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[1]الأحياء!A199</f>
        <v>0</v>
      </c>
    </row>
    <row r="202" spans="1:53">
      <c r="A202" s="71">
        <f t="shared" si="11"/>
        <v>198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[1]الأحياء!A200</f>
        <v>0</v>
      </c>
    </row>
    <row r="203" spans="1:53">
      <c r="A203" s="71">
        <f t="shared" si="11"/>
        <v>199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[1]الأحياء!A201</f>
        <v>0</v>
      </c>
    </row>
    <row r="204" spans="1:53">
      <c r="A204" s="71">
        <f t="shared" si="11"/>
        <v>200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[1]الأحياء!A202</f>
        <v>0</v>
      </c>
    </row>
    <row r="205" spans="1:53">
      <c r="A205" s="71">
        <f t="shared" si="11"/>
        <v>201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[1]الأحياء!A203</f>
        <v>0</v>
      </c>
    </row>
    <row r="206" spans="1:53">
      <c r="A206" s="71">
        <f t="shared" si="11"/>
        <v>202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[1]الأحياء!A204</f>
        <v>0</v>
      </c>
    </row>
    <row r="207" spans="1:53">
      <c r="A207" s="71">
        <f t="shared" si="11"/>
        <v>203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[1]الأحياء!A205</f>
        <v>0</v>
      </c>
    </row>
    <row r="208" spans="1:53">
      <c r="A208" s="71">
        <f t="shared" si="11"/>
        <v>204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[1]الأحياء!A206</f>
        <v>0</v>
      </c>
    </row>
    <row r="209" spans="1:53">
      <c r="A209" s="71">
        <f t="shared" si="11"/>
        <v>205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[1]الأحياء!A207</f>
        <v>0</v>
      </c>
    </row>
    <row r="210" spans="1:53">
      <c r="A210" s="71">
        <f t="shared" si="11"/>
        <v>206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[1]الأحياء!A208</f>
        <v>0</v>
      </c>
    </row>
    <row r="211" spans="1:53">
      <c r="A211" s="71">
        <f t="shared" si="11"/>
        <v>207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[1]الأحياء!A209</f>
        <v>0</v>
      </c>
    </row>
    <row r="212" spans="1:53">
      <c r="A212" s="71">
        <f t="shared" si="11"/>
        <v>208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[1]الأحياء!A210</f>
        <v>0</v>
      </c>
    </row>
    <row r="213" spans="1:53">
      <c r="A213" s="71">
        <f t="shared" si="11"/>
        <v>209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[1]الأحياء!A211</f>
        <v>0</v>
      </c>
    </row>
    <row r="214" spans="1:53">
      <c r="A214" s="71">
        <f t="shared" si="11"/>
        <v>210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[1]الأحياء!A212</f>
        <v>0</v>
      </c>
    </row>
    <row r="215" spans="1:53">
      <c r="A215" s="71">
        <f t="shared" si="11"/>
        <v>211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[1]الأحياء!A213</f>
        <v>0</v>
      </c>
    </row>
    <row r="216" spans="1:53">
      <c r="A216" s="71">
        <f t="shared" si="11"/>
        <v>212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[1]الأحياء!A214</f>
        <v>0</v>
      </c>
    </row>
    <row r="217" spans="1:53">
      <c r="A217" s="71">
        <f t="shared" si="11"/>
        <v>213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[1]الأحياء!A215</f>
        <v>0</v>
      </c>
    </row>
    <row r="218" spans="1:53">
      <c r="A218" s="71">
        <f t="shared" si="11"/>
        <v>214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[1]الأحياء!A216</f>
        <v>0</v>
      </c>
    </row>
    <row r="219" spans="1:53">
      <c r="A219" s="71">
        <f t="shared" si="11"/>
        <v>215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[1]الأحياء!A217</f>
        <v>0</v>
      </c>
    </row>
    <row r="220" spans="1:53">
      <c r="A220" s="71">
        <f t="shared" si="11"/>
        <v>216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[1]الأحياء!A218</f>
        <v>0</v>
      </c>
    </row>
    <row r="221" spans="1:53">
      <c r="A221" s="71">
        <f t="shared" si="11"/>
        <v>217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[1]الأحياء!A219</f>
        <v>0</v>
      </c>
    </row>
    <row r="222" spans="1:53">
      <c r="A222" s="71">
        <f t="shared" si="11"/>
        <v>218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[1]الأحياء!A220</f>
        <v>0</v>
      </c>
    </row>
    <row r="223" spans="1:53">
      <c r="A223" s="71">
        <f t="shared" si="11"/>
        <v>219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[1]الأحياء!A221</f>
        <v>0</v>
      </c>
    </row>
    <row r="224" spans="1:53">
      <c r="A224" s="71">
        <f t="shared" si="11"/>
        <v>220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[1]الأحياء!A222</f>
        <v>0</v>
      </c>
    </row>
    <row r="225" spans="1:53">
      <c r="A225" s="71">
        <f t="shared" si="11"/>
        <v>221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[1]الأحياء!A223</f>
        <v>0</v>
      </c>
    </row>
    <row r="226" spans="1:53">
      <c r="A226" s="71">
        <f t="shared" si="11"/>
        <v>222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[1]الأحياء!A224</f>
        <v>0</v>
      </c>
    </row>
    <row r="227" spans="1:53">
      <c r="A227" s="71">
        <f t="shared" si="11"/>
        <v>223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[1]الأحياء!A225</f>
        <v>0</v>
      </c>
    </row>
    <row r="228" spans="1:53">
      <c r="A228" s="71">
        <f t="shared" si="11"/>
        <v>224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[1]الأحياء!A226</f>
        <v>0</v>
      </c>
    </row>
    <row r="229" spans="1:53">
      <c r="A229" s="71">
        <f t="shared" si="11"/>
        <v>225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[1]الأحياء!A227</f>
        <v>0</v>
      </c>
    </row>
    <row r="230" spans="1:53">
      <c r="A230" s="71">
        <f t="shared" si="11"/>
        <v>226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[1]الأحياء!A228</f>
        <v>0</v>
      </c>
    </row>
    <row r="231" spans="1:53">
      <c r="A231" s="71">
        <f t="shared" si="11"/>
        <v>227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[1]الأحياء!A229</f>
        <v>0</v>
      </c>
    </row>
    <row r="232" spans="1:53">
      <c r="A232" s="71">
        <f t="shared" si="11"/>
        <v>228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[1]الأحياء!A230</f>
        <v>0</v>
      </c>
    </row>
    <row r="233" spans="1:53">
      <c r="A233" s="71">
        <f t="shared" si="11"/>
        <v>229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[1]الأحياء!A231</f>
        <v>0</v>
      </c>
    </row>
    <row r="234" spans="1:53">
      <c r="A234" s="71">
        <f t="shared" si="11"/>
        <v>230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[1]الأحياء!A232</f>
        <v>0</v>
      </c>
    </row>
    <row r="235" spans="1:53">
      <c r="A235" s="71">
        <f t="shared" si="11"/>
        <v>231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[1]الأحياء!A233</f>
        <v>0</v>
      </c>
    </row>
    <row r="236" spans="1:53">
      <c r="A236" s="71">
        <f t="shared" si="11"/>
        <v>232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[1]الأحياء!A234</f>
        <v>0</v>
      </c>
    </row>
    <row r="237" spans="1:53">
      <c r="A237" s="71">
        <f t="shared" si="11"/>
        <v>233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[1]الأحياء!A235</f>
        <v>0</v>
      </c>
    </row>
    <row r="238" spans="1:53">
      <c r="A238" s="71">
        <f t="shared" si="11"/>
        <v>234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[1]الأحياء!A236</f>
        <v>0</v>
      </c>
    </row>
    <row r="239" spans="1:53">
      <c r="A239" s="71">
        <f t="shared" si="11"/>
        <v>235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[1]الأحياء!A237</f>
        <v>0</v>
      </c>
    </row>
    <row r="240" spans="1:53">
      <c r="A240" s="71">
        <f t="shared" si="11"/>
        <v>236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[1]الأحياء!A238</f>
        <v>0</v>
      </c>
    </row>
    <row r="241" spans="1:53">
      <c r="A241" s="71">
        <f t="shared" si="11"/>
        <v>237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[1]الأحياء!A239</f>
        <v>0</v>
      </c>
    </row>
    <row r="242" spans="1:53">
      <c r="A242" s="71">
        <f t="shared" si="11"/>
        <v>238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[1]الأحياء!A240</f>
        <v>0</v>
      </c>
    </row>
    <row r="243" spans="1:53">
      <c r="A243" s="71">
        <f t="shared" si="11"/>
        <v>239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[1]الأحياء!A241</f>
        <v>0</v>
      </c>
    </row>
    <row r="244" spans="1:53">
      <c r="A244" s="71">
        <f t="shared" si="11"/>
        <v>240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[1]الأحياء!A242</f>
        <v>0</v>
      </c>
    </row>
    <row r="245" spans="1:53">
      <c r="A245" s="71">
        <f t="shared" si="11"/>
        <v>241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[1]الأحياء!A243</f>
        <v>0</v>
      </c>
    </row>
    <row r="246" spans="1:53">
      <c r="A246" s="71">
        <f t="shared" si="11"/>
        <v>242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[1]الأحياء!A244</f>
        <v>0</v>
      </c>
    </row>
    <row r="247" spans="1:53">
      <c r="A247" s="71">
        <f t="shared" si="11"/>
        <v>243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[1]الأحياء!A245</f>
        <v>0</v>
      </c>
    </row>
    <row r="248" spans="1:53">
      <c r="A248" s="71">
        <f t="shared" si="11"/>
        <v>244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[1]الأحياء!A246</f>
        <v>0</v>
      </c>
    </row>
    <row r="249" spans="1:53">
      <c r="A249" s="71">
        <f t="shared" si="11"/>
        <v>245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[1]الأحياء!A247</f>
        <v>0</v>
      </c>
    </row>
    <row r="250" spans="1:53">
      <c r="A250" s="71">
        <f t="shared" si="11"/>
        <v>246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[1]الأحياء!A248</f>
        <v>0</v>
      </c>
    </row>
    <row r="251" spans="1:53">
      <c r="A251" s="71">
        <f t="shared" si="11"/>
        <v>247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[1]الأحياء!A249</f>
        <v>0</v>
      </c>
    </row>
    <row r="252" spans="1:53">
      <c r="A252" s="71">
        <f t="shared" si="11"/>
        <v>248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[1]الأحياء!A250</f>
        <v>0</v>
      </c>
    </row>
    <row r="253" spans="1:53">
      <c r="A253" s="71">
        <f t="shared" si="11"/>
        <v>249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[1]الأحياء!A251</f>
        <v>0</v>
      </c>
    </row>
    <row r="254" spans="1:53">
      <c r="A254" s="71">
        <f t="shared" si="11"/>
        <v>250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[1]الأحياء!A252</f>
        <v>0</v>
      </c>
    </row>
    <row r="255" spans="1:53">
      <c r="A255" s="71">
        <f t="shared" si="11"/>
        <v>251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[1]الأحياء!A253</f>
        <v>0</v>
      </c>
    </row>
    <row r="256" spans="1:53">
      <c r="A256" s="71">
        <f t="shared" si="11"/>
        <v>252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[1]الأحياء!A254</f>
        <v>0</v>
      </c>
    </row>
    <row r="257" spans="1:53">
      <c r="A257" s="71">
        <f t="shared" si="11"/>
        <v>253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[1]الأحياء!A255</f>
        <v>0</v>
      </c>
    </row>
    <row r="258" spans="1:53">
      <c r="A258" s="71">
        <f t="shared" si="11"/>
        <v>254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[1]الأحياء!A256</f>
        <v>0</v>
      </c>
    </row>
    <row r="259" spans="1:53">
      <c r="A259" s="71">
        <f t="shared" si="11"/>
        <v>255</v>
      </c>
      <c r="H259" s="65"/>
      <c r="I259" s="65"/>
      <c r="J259" s="65"/>
      <c r="K259" s="65"/>
      <c r="L259" s="65"/>
      <c r="M259" s="66">
        <f t="shared" si="9"/>
        <v>0</v>
      </c>
      <c r="S259" s="66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[1]الأحياء!A257</f>
        <v>0</v>
      </c>
    </row>
    <row r="260" spans="1:53">
      <c r="A260" s="71">
        <f t="shared" si="11"/>
        <v>256</v>
      </c>
      <c r="H260" s="65"/>
      <c r="I260" s="65"/>
      <c r="J260" s="65"/>
      <c r="K260" s="65"/>
      <c r="L260" s="65"/>
      <c r="M260" s="66">
        <f t="shared" si="9"/>
        <v>0</v>
      </c>
      <c r="S260" s="66">
        <f t="shared" si="10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[1]الأحياء!A258</f>
        <v>0</v>
      </c>
    </row>
    <row r="261" spans="1:53">
      <c r="A261" s="71">
        <f t="shared" si="11"/>
        <v>257</v>
      </c>
      <c r="H261" s="65"/>
      <c r="I261" s="65"/>
      <c r="J261" s="65"/>
      <c r="K261" s="65"/>
      <c r="L261" s="65"/>
      <c r="M261" s="66">
        <f t="shared" ref="M261:M324" si="12">N261+O261+P261+Q261+R261</f>
        <v>0</v>
      </c>
      <c r="S261" s="66">
        <f t="shared" ref="S261:S324" si="13">T261+U261+V261+W261+X261</f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[1]الأحياء!A259</f>
        <v>0</v>
      </c>
    </row>
    <row r="262" spans="1:53">
      <c r="A262" s="71">
        <f t="shared" si="11"/>
        <v>258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[1]الأحياء!A260</f>
        <v>0</v>
      </c>
    </row>
    <row r="263" spans="1:53">
      <c r="A263" s="71">
        <f t="shared" ref="A263:A326" si="14">A262+1</f>
        <v>259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[1]الأحياء!A261</f>
        <v>0</v>
      </c>
    </row>
    <row r="264" spans="1:53">
      <c r="A264" s="71">
        <f t="shared" si="14"/>
        <v>260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[1]الأحياء!A262</f>
        <v>0</v>
      </c>
    </row>
    <row r="265" spans="1:53">
      <c r="A265" s="71">
        <f t="shared" si="14"/>
        <v>261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[1]الأحياء!A263</f>
        <v>0</v>
      </c>
    </row>
    <row r="266" spans="1:53">
      <c r="A266" s="71">
        <f t="shared" si="14"/>
        <v>262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[1]الأحياء!A264</f>
        <v>0</v>
      </c>
    </row>
    <row r="267" spans="1:53">
      <c r="A267" s="71">
        <f t="shared" si="14"/>
        <v>263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[1]الأحياء!A265</f>
        <v>0</v>
      </c>
    </row>
    <row r="268" spans="1:53">
      <c r="A268" s="71">
        <f t="shared" si="14"/>
        <v>264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[1]الأحياء!A266</f>
        <v>0</v>
      </c>
    </row>
    <row r="269" spans="1:53">
      <c r="A269" s="71">
        <f t="shared" si="14"/>
        <v>265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[1]الأحياء!A267</f>
        <v>0</v>
      </c>
    </row>
    <row r="270" spans="1:53">
      <c r="A270" s="71">
        <f t="shared" si="14"/>
        <v>266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[1]الأحياء!A268</f>
        <v>0</v>
      </c>
    </row>
    <row r="271" spans="1:53">
      <c r="A271" s="71">
        <f t="shared" si="14"/>
        <v>267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[1]الأحياء!A269</f>
        <v>0</v>
      </c>
    </row>
    <row r="272" spans="1:53">
      <c r="A272" s="71">
        <f t="shared" si="14"/>
        <v>268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[1]الأحياء!A270</f>
        <v>0</v>
      </c>
    </row>
    <row r="273" spans="1:53">
      <c r="A273" s="71">
        <f t="shared" si="14"/>
        <v>269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[1]الأحياء!A271</f>
        <v>0</v>
      </c>
    </row>
    <row r="274" spans="1:53">
      <c r="A274" s="71">
        <f t="shared" si="14"/>
        <v>270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[1]الأحياء!A272</f>
        <v>0</v>
      </c>
    </row>
    <row r="275" spans="1:53">
      <c r="A275" s="71">
        <f t="shared" si="14"/>
        <v>271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[1]الأحياء!A273</f>
        <v>0</v>
      </c>
    </row>
    <row r="276" spans="1:53">
      <c r="A276" s="71">
        <f t="shared" si="14"/>
        <v>272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[1]الأحياء!A274</f>
        <v>0</v>
      </c>
    </row>
    <row r="277" spans="1:53">
      <c r="A277" s="71">
        <f t="shared" si="14"/>
        <v>273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[1]الأحياء!A275</f>
        <v>0</v>
      </c>
    </row>
    <row r="278" spans="1:53">
      <c r="A278" s="71">
        <f t="shared" si="14"/>
        <v>274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[1]الأحياء!A276</f>
        <v>0</v>
      </c>
    </row>
    <row r="279" spans="1:53">
      <c r="A279" s="71">
        <f t="shared" si="14"/>
        <v>275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[1]الأحياء!A277</f>
        <v>0</v>
      </c>
    </row>
    <row r="280" spans="1:53">
      <c r="A280" s="71">
        <f t="shared" si="14"/>
        <v>276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[1]الأحياء!A278</f>
        <v>0</v>
      </c>
    </row>
    <row r="281" spans="1:53">
      <c r="A281" s="71">
        <f t="shared" si="14"/>
        <v>277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[1]الأحياء!A279</f>
        <v>0</v>
      </c>
    </row>
    <row r="282" spans="1:53">
      <c r="A282" s="71">
        <f t="shared" si="14"/>
        <v>278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[1]الأحياء!A280</f>
        <v>0</v>
      </c>
    </row>
    <row r="283" spans="1:53">
      <c r="A283" s="71">
        <f t="shared" si="14"/>
        <v>279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[1]الأحياء!A281</f>
        <v>0</v>
      </c>
    </row>
    <row r="284" spans="1:53">
      <c r="A284" s="71">
        <f t="shared" si="14"/>
        <v>280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[1]الأحياء!A282</f>
        <v>0</v>
      </c>
    </row>
    <row r="285" spans="1:53">
      <c r="A285" s="71">
        <f t="shared" si="14"/>
        <v>281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[1]الأحياء!A283</f>
        <v>0</v>
      </c>
    </row>
    <row r="286" spans="1:53">
      <c r="A286" s="71">
        <f t="shared" si="14"/>
        <v>282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[1]الأحياء!A284</f>
        <v>0</v>
      </c>
    </row>
    <row r="287" spans="1:53">
      <c r="A287" s="71">
        <f t="shared" si="14"/>
        <v>283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[1]الأحياء!A285</f>
        <v>0</v>
      </c>
    </row>
    <row r="288" spans="1:53">
      <c r="A288" s="71">
        <f t="shared" si="14"/>
        <v>284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[1]الأحياء!A286</f>
        <v>0</v>
      </c>
    </row>
    <row r="289" spans="1:53">
      <c r="A289" s="71">
        <f t="shared" si="14"/>
        <v>285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[1]الأحياء!A287</f>
        <v>0</v>
      </c>
    </row>
    <row r="290" spans="1:53">
      <c r="A290" s="71">
        <f t="shared" si="14"/>
        <v>286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[1]الأحياء!A288</f>
        <v>0</v>
      </c>
    </row>
    <row r="291" spans="1:53">
      <c r="A291" s="71">
        <f t="shared" si="14"/>
        <v>287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[1]الأحياء!A289</f>
        <v>0</v>
      </c>
    </row>
    <row r="292" spans="1:53">
      <c r="A292" s="71">
        <f t="shared" si="14"/>
        <v>288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[1]الأحياء!A290</f>
        <v>0</v>
      </c>
    </row>
    <row r="293" spans="1:53">
      <c r="A293" s="71">
        <f t="shared" si="14"/>
        <v>289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[1]الأحياء!A291</f>
        <v>0</v>
      </c>
    </row>
    <row r="294" spans="1:53">
      <c r="A294" s="71">
        <f t="shared" si="14"/>
        <v>290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[1]الأحياء!A292</f>
        <v>0</v>
      </c>
    </row>
    <row r="295" spans="1:53">
      <c r="A295" s="71">
        <f t="shared" si="14"/>
        <v>291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[1]الأحياء!A293</f>
        <v>0</v>
      </c>
    </row>
    <row r="296" spans="1:53">
      <c r="A296" s="71">
        <f t="shared" si="14"/>
        <v>292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[1]الأحياء!A294</f>
        <v>0</v>
      </c>
    </row>
    <row r="297" spans="1:53">
      <c r="A297" s="71">
        <f t="shared" si="14"/>
        <v>293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[1]الأحياء!A295</f>
        <v>0</v>
      </c>
    </row>
    <row r="298" spans="1:53">
      <c r="A298" s="71">
        <f t="shared" si="14"/>
        <v>294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[1]الأحياء!A296</f>
        <v>0</v>
      </c>
    </row>
    <row r="299" spans="1:53">
      <c r="A299" s="71">
        <f t="shared" si="14"/>
        <v>295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[1]الأحياء!A297</f>
        <v>0</v>
      </c>
    </row>
    <row r="300" spans="1:53">
      <c r="A300" s="71">
        <f t="shared" si="14"/>
        <v>296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[1]الأحياء!A298</f>
        <v>0</v>
      </c>
    </row>
    <row r="301" spans="1:53">
      <c r="A301" s="71">
        <f t="shared" si="14"/>
        <v>297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[1]الأحياء!A299</f>
        <v>0</v>
      </c>
    </row>
    <row r="302" spans="1:53">
      <c r="A302" s="71">
        <f t="shared" si="14"/>
        <v>298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[1]الأحياء!A300</f>
        <v>0</v>
      </c>
    </row>
    <row r="303" spans="1:53">
      <c r="A303" s="71">
        <f t="shared" si="14"/>
        <v>299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[1]الأحياء!A301</f>
        <v>0</v>
      </c>
    </row>
    <row r="304" spans="1:53">
      <c r="A304" s="71">
        <f t="shared" si="14"/>
        <v>300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[1]الأحياء!A302</f>
        <v>0</v>
      </c>
    </row>
    <row r="305" spans="1:53">
      <c r="A305" s="71">
        <f t="shared" si="14"/>
        <v>301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[1]الأحياء!A303</f>
        <v>0</v>
      </c>
    </row>
    <row r="306" spans="1:53">
      <c r="A306" s="71">
        <f t="shared" si="14"/>
        <v>302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[1]الأحياء!A304</f>
        <v>0</v>
      </c>
    </row>
    <row r="307" spans="1:53">
      <c r="A307" s="71">
        <f t="shared" si="14"/>
        <v>303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[1]الأحياء!A305</f>
        <v>0</v>
      </c>
    </row>
    <row r="308" spans="1:53">
      <c r="A308" s="71">
        <f t="shared" si="14"/>
        <v>304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[1]الأحياء!A306</f>
        <v>0</v>
      </c>
    </row>
    <row r="309" spans="1:53">
      <c r="A309" s="71">
        <f t="shared" si="14"/>
        <v>305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[1]الأحياء!A307</f>
        <v>0</v>
      </c>
    </row>
    <row r="310" spans="1:53">
      <c r="A310" s="71">
        <f t="shared" si="14"/>
        <v>306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[1]الأحياء!A308</f>
        <v>0</v>
      </c>
    </row>
    <row r="311" spans="1:53">
      <c r="A311" s="71">
        <f t="shared" si="14"/>
        <v>307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[1]الأحياء!A309</f>
        <v>0</v>
      </c>
    </row>
    <row r="312" spans="1:53">
      <c r="A312" s="71">
        <f t="shared" si="14"/>
        <v>308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[1]الأحياء!A310</f>
        <v>0</v>
      </c>
    </row>
    <row r="313" spans="1:53">
      <c r="A313" s="71">
        <f t="shared" si="14"/>
        <v>309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[1]الأحياء!A311</f>
        <v>0</v>
      </c>
    </row>
    <row r="314" spans="1:53">
      <c r="A314" s="71">
        <f t="shared" si="14"/>
        <v>310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[1]الأحياء!A312</f>
        <v>0</v>
      </c>
    </row>
    <row r="315" spans="1:53">
      <c r="A315" s="71">
        <f t="shared" si="14"/>
        <v>311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[1]الأحياء!A313</f>
        <v>0</v>
      </c>
    </row>
    <row r="316" spans="1:53">
      <c r="A316" s="71">
        <f t="shared" si="14"/>
        <v>312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[1]الأحياء!A314</f>
        <v>0</v>
      </c>
    </row>
    <row r="317" spans="1:53">
      <c r="A317" s="71">
        <f t="shared" si="14"/>
        <v>313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[1]الأحياء!A315</f>
        <v>0</v>
      </c>
    </row>
    <row r="318" spans="1:53">
      <c r="A318" s="71">
        <f t="shared" si="14"/>
        <v>314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[1]الأحياء!A316</f>
        <v>0</v>
      </c>
    </row>
    <row r="319" spans="1:53">
      <c r="A319" s="71">
        <f t="shared" si="14"/>
        <v>315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[1]الأحياء!A317</f>
        <v>0</v>
      </c>
    </row>
    <row r="320" spans="1:53">
      <c r="A320" s="71">
        <f t="shared" si="14"/>
        <v>316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[1]الأحياء!A318</f>
        <v>0</v>
      </c>
    </row>
    <row r="321" spans="1:53">
      <c r="A321" s="71">
        <f t="shared" si="14"/>
        <v>317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[1]الأحياء!A319</f>
        <v>0</v>
      </c>
    </row>
    <row r="322" spans="1:53">
      <c r="A322" s="71">
        <f t="shared" si="14"/>
        <v>318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[1]الأحياء!A320</f>
        <v>0</v>
      </c>
    </row>
    <row r="323" spans="1:53">
      <c r="A323" s="71">
        <f t="shared" si="14"/>
        <v>319</v>
      </c>
      <c r="H323" s="65"/>
      <c r="I323" s="65"/>
      <c r="J323" s="65"/>
      <c r="K323" s="65"/>
      <c r="L323" s="65"/>
      <c r="M323" s="66">
        <f t="shared" si="12"/>
        <v>0</v>
      </c>
      <c r="S323" s="66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[1]الأحياء!A321</f>
        <v>0</v>
      </c>
    </row>
    <row r="324" spans="1:53">
      <c r="A324" s="71">
        <f t="shared" si="14"/>
        <v>320</v>
      </c>
      <c r="H324" s="65"/>
      <c r="I324" s="65"/>
      <c r="J324" s="65"/>
      <c r="K324" s="65"/>
      <c r="L324" s="65"/>
      <c r="M324" s="66">
        <f t="shared" si="12"/>
        <v>0</v>
      </c>
      <c r="S324" s="66">
        <f t="shared" si="13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[1]الأحياء!A322</f>
        <v>0</v>
      </c>
    </row>
    <row r="325" spans="1:53">
      <c r="A325" s="71">
        <f t="shared" si="14"/>
        <v>321</v>
      </c>
      <c r="H325" s="65"/>
      <c r="I325" s="65"/>
      <c r="J325" s="65"/>
      <c r="K325" s="65"/>
      <c r="L325" s="65"/>
      <c r="M325" s="66">
        <f t="shared" ref="M325:M360" si="15">N325+O325+P325+Q325+R325</f>
        <v>0</v>
      </c>
      <c r="S325" s="66">
        <f t="shared" ref="S325:S360" si="16">T325+U325+V325+W325+X325</f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[1]الأحياء!A323</f>
        <v>0</v>
      </c>
    </row>
    <row r="326" spans="1:53">
      <c r="A326" s="71">
        <f t="shared" si="14"/>
        <v>322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[1]الأحياء!A324</f>
        <v>0</v>
      </c>
    </row>
    <row r="327" spans="1:53">
      <c r="A327" s="71">
        <f t="shared" ref="A327:A360" si="17">A326+1</f>
        <v>323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[1]الأحياء!A325</f>
        <v>0</v>
      </c>
    </row>
    <row r="328" spans="1:53">
      <c r="A328" s="71">
        <f t="shared" si="17"/>
        <v>324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[1]الأحياء!A326</f>
        <v>0</v>
      </c>
    </row>
    <row r="329" spans="1:53">
      <c r="A329" s="71">
        <f t="shared" si="17"/>
        <v>325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[1]الأحياء!A327</f>
        <v>0</v>
      </c>
    </row>
    <row r="330" spans="1:53">
      <c r="A330" s="71">
        <f t="shared" si="17"/>
        <v>326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[1]الأحياء!A328</f>
        <v>0</v>
      </c>
    </row>
    <row r="331" spans="1:53">
      <c r="A331" s="71">
        <f t="shared" si="17"/>
        <v>327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[1]الأحياء!A329</f>
        <v>0</v>
      </c>
    </row>
    <row r="332" spans="1:53">
      <c r="A332" s="71">
        <f t="shared" si="17"/>
        <v>328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[1]الأحياء!A330</f>
        <v>0</v>
      </c>
    </row>
    <row r="333" spans="1:53">
      <c r="A333" s="71">
        <f t="shared" si="17"/>
        <v>329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[1]الأحياء!A331</f>
        <v>0</v>
      </c>
    </row>
    <row r="334" spans="1:53">
      <c r="A334" s="71">
        <f t="shared" si="17"/>
        <v>330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[1]الأحياء!A332</f>
        <v>0</v>
      </c>
    </row>
    <row r="335" spans="1:53">
      <c r="A335" s="71">
        <f t="shared" si="17"/>
        <v>331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[1]الأحياء!A333</f>
        <v>0</v>
      </c>
    </row>
    <row r="336" spans="1:53">
      <c r="A336" s="71">
        <f t="shared" si="17"/>
        <v>332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[1]الأحياء!A334</f>
        <v>0</v>
      </c>
    </row>
    <row r="337" spans="1:53">
      <c r="A337" s="71">
        <f t="shared" si="17"/>
        <v>333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[1]الأحياء!A335</f>
        <v>0</v>
      </c>
    </row>
    <row r="338" spans="1:53">
      <c r="A338" s="71">
        <f t="shared" si="17"/>
        <v>334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[1]الأحياء!A336</f>
        <v>0</v>
      </c>
    </row>
    <row r="339" spans="1:53">
      <c r="A339" s="71">
        <f t="shared" si="17"/>
        <v>335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[1]الأحياء!A337</f>
        <v>0</v>
      </c>
    </row>
    <row r="340" spans="1:53">
      <c r="A340" s="71">
        <f t="shared" si="17"/>
        <v>336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[1]الأحياء!A338</f>
        <v>0</v>
      </c>
    </row>
    <row r="341" spans="1:53">
      <c r="A341" s="71">
        <f t="shared" si="17"/>
        <v>337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[1]الأحياء!A339</f>
        <v>0</v>
      </c>
    </row>
    <row r="342" spans="1:53">
      <c r="A342" s="71">
        <f t="shared" si="17"/>
        <v>338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[1]الأحياء!A340</f>
        <v>0</v>
      </c>
    </row>
    <row r="343" spans="1:53">
      <c r="A343" s="71">
        <f t="shared" si="17"/>
        <v>339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[1]الأحياء!A341</f>
        <v>0</v>
      </c>
    </row>
    <row r="344" spans="1:53">
      <c r="A344" s="71">
        <f t="shared" si="17"/>
        <v>340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[1]الأحياء!A342</f>
        <v>0</v>
      </c>
    </row>
    <row r="345" spans="1:53">
      <c r="A345" s="71">
        <f t="shared" si="17"/>
        <v>341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[1]الأحياء!A343</f>
        <v>0</v>
      </c>
    </row>
    <row r="346" spans="1:53">
      <c r="A346" s="71">
        <f t="shared" si="17"/>
        <v>342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[1]الأحياء!A344</f>
        <v>0</v>
      </c>
    </row>
    <row r="347" spans="1:53">
      <c r="A347" s="71">
        <f t="shared" si="17"/>
        <v>343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[1]الأحياء!A345</f>
        <v>0</v>
      </c>
    </row>
    <row r="348" spans="1:53">
      <c r="A348" s="71">
        <f t="shared" si="17"/>
        <v>344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[1]الأحياء!A346</f>
        <v>0</v>
      </c>
    </row>
    <row r="349" spans="1:53">
      <c r="A349" s="71">
        <f t="shared" si="17"/>
        <v>345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[1]الأحياء!A347</f>
        <v>0</v>
      </c>
    </row>
    <row r="350" spans="1:53">
      <c r="A350" s="71">
        <f t="shared" si="17"/>
        <v>346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[1]الأحياء!A348</f>
        <v>0</v>
      </c>
    </row>
    <row r="351" spans="1:53">
      <c r="A351" s="71">
        <f t="shared" si="17"/>
        <v>347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[1]الأحياء!A349</f>
        <v>0</v>
      </c>
    </row>
    <row r="352" spans="1:53">
      <c r="A352" s="71">
        <f t="shared" si="17"/>
        <v>348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[1]الأحياء!A350</f>
        <v>0</v>
      </c>
    </row>
    <row r="353" spans="1:53">
      <c r="A353" s="71">
        <f t="shared" si="17"/>
        <v>349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[1]الأحياء!A351</f>
        <v>0</v>
      </c>
    </row>
    <row r="354" spans="1:53">
      <c r="A354" s="71">
        <f t="shared" si="17"/>
        <v>350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[1]الأحياء!A352</f>
        <v>0</v>
      </c>
    </row>
    <row r="355" spans="1:53">
      <c r="A355" s="71">
        <f t="shared" si="17"/>
        <v>351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[1]الأحياء!A353</f>
        <v>0</v>
      </c>
    </row>
    <row r="356" spans="1:53">
      <c r="A356" s="71">
        <f t="shared" si="17"/>
        <v>352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[1]الأحياء!A354</f>
        <v>0</v>
      </c>
    </row>
    <row r="357" spans="1:53">
      <c r="A357" s="71">
        <f t="shared" si="17"/>
        <v>353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[1]الأحياء!A355</f>
        <v>0</v>
      </c>
    </row>
    <row r="358" spans="1:53">
      <c r="A358" s="71">
        <f t="shared" si="17"/>
        <v>354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[1]الأحياء!A356</f>
        <v>0</v>
      </c>
    </row>
    <row r="359" spans="1:53">
      <c r="A359" s="71">
        <f t="shared" si="17"/>
        <v>355</v>
      </c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  <c r="BA359">
        <f>[1]الأحياء!A357</f>
        <v>0</v>
      </c>
    </row>
    <row r="360" spans="1:53">
      <c r="A360" s="71">
        <f t="shared" si="17"/>
        <v>356</v>
      </c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  <c r="BA360">
        <f>[1]الأحياء!A358</f>
        <v>0</v>
      </c>
    </row>
    <row r="361" spans="1:53">
      <c r="H361" s="65"/>
      <c r="I361" s="65"/>
      <c r="J361" s="65"/>
      <c r="K361" s="65"/>
      <c r="L361" s="65"/>
      <c r="M361" s="66">
        <f t="shared" ref="M361:M362" si="18">N361+O361+P361+Q361+R361</f>
        <v>0</v>
      </c>
      <c r="S361" s="66">
        <f t="shared" ref="S361:S362" si="19">T361+U361+V361+W361+X361</f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M362" s="66">
        <f t="shared" si="18"/>
        <v>0</v>
      </c>
      <c r="S362" s="66">
        <f t="shared" si="19"/>
        <v>0</v>
      </c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  <row r="480" spans="1:47">
      <c r="A480"/>
      <c r="B480"/>
      <c r="C480"/>
      <c r="D480"/>
      <c r="E480"/>
      <c r="F480"/>
      <c r="G480"/>
      <c r="H480" s="65"/>
      <c r="I480" s="65"/>
      <c r="J480" s="65"/>
      <c r="K480" s="65"/>
      <c r="L480" s="65"/>
      <c r="Y480" s="10"/>
      <c r="Z480" s="10"/>
      <c r="AA480" s="10"/>
      <c r="AB480" s="10"/>
      <c r="AC480" s="10"/>
      <c r="AD480" s="10"/>
      <c r="AG480" s="10"/>
      <c r="AH480" s="10"/>
      <c r="AQ480"/>
      <c r="AR480"/>
      <c r="AS480"/>
      <c r="AT480"/>
      <c r="AU48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61:XFD1048576 B1:XFD2 AE8:AE360 N17:O17 B7:O7 A3:A360 B3:P6 B8:P8 B17:L17 B19:O21 B24:O26 AE3:AE5 Q3:R360 S3:S13 S17 S19:S360 T3:AD360 AF3:XFD360 P28:P360 B28:O28 B30:O360 B9:O16 P10:P26">
    <cfRule type="cellIs" dxfId="1" priority="2" operator="equal">
      <formula>0</formula>
    </cfRule>
  </conditionalFormatting>
  <dataValidations count="4">
    <dataValidation type="list" allowBlank="1" showInputMessage="1" showErrorMessage="1" sqref="F19:F21 F28 F30:F360 F24:F26 F1:F17" xr:uid="{00000000-0002-0000-1300-000000000000}">
      <formula1>$AQ$3:$AQ$5</formula1>
    </dataValidation>
    <dataValidation type="list" allowBlank="1" showInputMessage="1" showErrorMessage="1" sqref="E19:E21 E28 E30:E360 E24:E26 E1:E17" xr:uid="{00000000-0002-0000-1300-000001000000}">
      <formula1>$AU$3:$AU$8</formula1>
    </dataValidation>
    <dataValidation type="list" allowBlank="1" showInputMessage="1" showErrorMessage="1" sqref="D19:D21 D28 D30:D360 D24:D26 D1:D17" xr:uid="{00000000-0002-0000-1300-000002000000}">
      <formula1>$AT$3:$AT$6</formula1>
    </dataValidation>
    <dataValidation type="list" allowBlank="1" showInputMessage="1" showErrorMessage="1" sqref="H19:L21 H28:L28 H30:L360 H24:L26 H1:L17" xr:uid="{00000000-0002-0000-1300-000003000000}">
      <formula1>$BA:$BA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P42"/>
  <sheetViews>
    <sheetView rightToLeft="1" zoomScale="130" zoomScaleNormal="13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30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6"/>
    <col min="11" max="13" width="0" style="116" hidden="1" customWidth="1"/>
    <col min="14" max="42" width="9.179687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768</v>
      </c>
      <c r="B2" s="10" t="s">
        <v>1062</v>
      </c>
      <c r="C2" s="10" t="s">
        <v>1067</v>
      </c>
      <c r="D2" s="12"/>
    </row>
    <row r="3" spans="1:13">
      <c r="A3" s="10" t="s">
        <v>768</v>
      </c>
      <c r="B3" s="10" t="s">
        <v>1063</v>
      </c>
      <c r="C3" s="10">
        <v>22090280</v>
      </c>
      <c r="D3" s="12"/>
      <c r="K3" s="116" t="s">
        <v>764</v>
      </c>
      <c r="L3" s="116" t="s">
        <v>772</v>
      </c>
      <c r="M3" s="116" t="s">
        <v>777</v>
      </c>
    </row>
    <row r="4" spans="1:13">
      <c r="A4" s="10" t="s">
        <v>768</v>
      </c>
      <c r="B4" s="10" t="s">
        <v>1063</v>
      </c>
      <c r="C4" s="10">
        <v>2209217</v>
      </c>
      <c r="D4" s="12"/>
      <c r="K4" s="116" t="s">
        <v>765</v>
      </c>
      <c r="L4" s="116" t="s">
        <v>773</v>
      </c>
      <c r="M4" s="116" t="s">
        <v>778</v>
      </c>
    </row>
    <row r="5" spans="1:13">
      <c r="A5" s="10" t="s">
        <v>768</v>
      </c>
      <c r="B5" s="10" t="s">
        <v>1064</v>
      </c>
      <c r="C5" s="10">
        <v>40059098</v>
      </c>
      <c r="D5" s="12"/>
      <c r="K5" s="116" t="s">
        <v>766</v>
      </c>
      <c r="L5" s="116" t="s">
        <v>774</v>
      </c>
      <c r="M5" s="116" t="s">
        <v>779</v>
      </c>
    </row>
    <row r="6" spans="1:13">
      <c r="A6" s="10" t="s">
        <v>768</v>
      </c>
      <c r="B6" s="10" t="s">
        <v>1063</v>
      </c>
      <c r="C6" s="10">
        <v>22090310</v>
      </c>
      <c r="D6" s="12"/>
      <c r="K6" s="116" t="s">
        <v>767</v>
      </c>
      <c r="L6" s="116" t="s">
        <v>775</v>
      </c>
    </row>
    <row r="7" spans="1:13">
      <c r="A7" s="10" t="s">
        <v>768</v>
      </c>
      <c r="B7" s="10" t="s">
        <v>1065</v>
      </c>
      <c r="C7" s="10" t="s">
        <v>1066</v>
      </c>
      <c r="D7" s="12"/>
      <c r="K7" s="116" t="s">
        <v>768</v>
      </c>
      <c r="L7" s="116" t="s">
        <v>776</v>
      </c>
    </row>
    <row r="8" spans="1:13">
      <c r="A8" s="10" t="s">
        <v>769</v>
      </c>
      <c r="B8" s="10" t="s">
        <v>1071</v>
      </c>
      <c r="C8" s="10">
        <v>2208426</v>
      </c>
      <c r="D8" s="12"/>
      <c r="G8" s="10" t="s">
        <v>779</v>
      </c>
      <c r="K8" s="116" t="s">
        <v>769</v>
      </c>
    </row>
    <row r="9" spans="1:13">
      <c r="A9" s="10" t="s">
        <v>769</v>
      </c>
      <c r="B9" s="10" t="s">
        <v>1085</v>
      </c>
      <c r="C9" s="10">
        <v>2215135</v>
      </c>
      <c r="D9" s="12"/>
      <c r="G9" s="10" t="s">
        <v>779</v>
      </c>
      <c r="K9" s="116" t="s">
        <v>770</v>
      </c>
    </row>
    <row r="10" spans="1:13">
      <c r="A10" s="10" t="s">
        <v>1068</v>
      </c>
      <c r="B10" s="10" t="s">
        <v>1084</v>
      </c>
      <c r="C10" s="10">
        <v>2212218</v>
      </c>
      <c r="D10" s="12"/>
      <c r="G10" s="10" t="s">
        <v>777</v>
      </c>
      <c r="K10" s="116" t="s">
        <v>771</v>
      </c>
    </row>
    <row r="11" spans="1:13">
      <c r="A11" s="10" t="s">
        <v>765</v>
      </c>
      <c r="B11" s="10" t="s">
        <v>1082</v>
      </c>
      <c r="C11" s="10">
        <v>2206059</v>
      </c>
      <c r="D11" s="12"/>
      <c r="G11" s="10" t="s">
        <v>778</v>
      </c>
    </row>
    <row r="12" spans="1:13">
      <c r="A12" s="10" t="s">
        <v>1086</v>
      </c>
      <c r="B12" s="10" t="s">
        <v>1083</v>
      </c>
      <c r="C12" s="10">
        <v>2206407</v>
      </c>
      <c r="D12" s="12"/>
      <c r="G12" s="10" t="s">
        <v>778</v>
      </c>
    </row>
    <row r="13" spans="1:13">
      <c r="A13" s="10" t="s">
        <v>1087</v>
      </c>
      <c r="B13" s="10" t="s">
        <v>1072</v>
      </c>
      <c r="C13" s="10">
        <v>2214808</v>
      </c>
      <c r="D13" s="12"/>
      <c r="G13" s="10" t="s">
        <v>777</v>
      </c>
    </row>
    <row r="14" spans="1:13">
      <c r="A14" s="10" t="s">
        <v>764</v>
      </c>
      <c r="B14" s="10" t="s">
        <v>1073</v>
      </c>
      <c r="C14" s="10">
        <v>2209519</v>
      </c>
      <c r="D14" s="12"/>
      <c r="G14" s="10" t="s">
        <v>777</v>
      </c>
      <c r="K14" s="116" t="s">
        <v>770</v>
      </c>
    </row>
    <row r="15" spans="1:13">
      <c r="A15" s="10" t="s">
        <v>764</v>
      </c>
      <c r="B15" s="10" t="s">
        <v>1073</v>
      </c>
      <c r="C15" s="10">
        <v>2209518</v>
      </c>
      <c r="D15" s="12"/>
      <c r="G15" s="10" t="s">
        <v>777</v>
      </c>
    </row>
    <row r="16" spans="1:13">
      <c r="A16" s="10" t="s">
        <v>764</v>
      </c>
      <c r="B16" s="10" t="s">
        <v>1074</v>
      </c>
      <c r="C16" s="10">
        <v>2206062</v>
      </c>
      <c r="D16" s="12"/>
      <c r="G16" s="10" t="s">
        <v>777</v>
      </c>
    </row>
    <row r="17" spans="1:7">
      <c r="A17" s="10" t="s">
        <v>764</v>
      </c>
      <c r="B17" s="10" t="s">
        <v>1075</v>
      </c>
      <c r="C17" s="10">
        <v>2215290</v>
      </c>
      <c r="D17" s="12"/>
      <c r="G17" s="10" t="s">
        <v>777</v>
      </c>
    </row>
    <row r="18" spans="1:7">
      <c r="A18" s="10" t="s">
        <v>764</v>
      </c>
      <c r="B18" s="10" t="s">
        <v>1075</v>
      </c>
      <c r="C18" s="10">
        <v>2215291</v>
      </c>
      <c r="D18" s="12"/>
      <c r="E18" s="12"/>
      <c r="G18" s="10" t="s">
        <v>777</v>
      </c>
    </row>
    <row r="19" spans="1:7">
      <c r="A19" s="10" t="s">
        <v>1069</v>
      </c>
      <c r="B19" s="10" t="s">
        <v>1076</v>
      </c>
      <c r="C19" s="10">
        <v>2214507</v>
      </c>
      <c r="D19" s="12"/>
      <c r="G19" s="10" t="s">
        <v>778</v>
      </c>
    </row>
    <row r="20" spans="1:7">
      <c r="A20" s="10" t="s">
        <v>764</v>
      </c>
      <c r="B20" s="10" t="s">
        <v>1077</v>
      </c>
      <c r="C20" s="10">
        <v>2212723</v>
      </c>
      <c r="D20" s="12"/>
      <c r="G20" s="10" t="s">
        <v>777</v>
      </c>
    </row>
    <row r="21" spans="1:7">
      <c r="A21" s="10" t="s">
        <v>764</v>
      </c>
      <c r="B21" s="10" t="s">
        <v>1077</v>
      </c>
      <c r="C21" s="10">
        <v>2214064</v>
      </c>
      <c r="D21" s="12"/>
      <c r="G21" s="10" t="s">
        <v>777</v>
      </c>
    </row>
    <row r="22" spans="1:7">
      <c r="A22" s="10" t="s">
        <v>764</v>
      </c>
      <c r="B22" s="10" t="s">
        <v>1077</v>
      </c>
      <c r="C22" s="10">
        <v>2214063</v>
      </c>
      <c r="D22" s="12"/>
      <c r="G22" s="10" t="s">
        <v>777</v>
      </c>
    </row>
    <row r="23" spans="1:7">
      <c r="A23" s="10" t="s">
        <v>764</v>
      </c>
      <c r="B23" s="10" t="s">
        <v>1078</v>
      </c>
      <c r="C23" s="10">
        <v>2216491</v>
      </c>
      <c r="D23" s="12"/>
      <c r="G23" s="10" t="s">
        <v>777</v>
      </c>
    </row>
    <row r="24" spans="1:7">
      <c r="A24" s="10" t="s">
        <v>1069</v>
      </c>
      <c r="B24" s="10" t="s">
        <v>1079</v>
      </c>
      <c r="C24" s="10">
        <v>23524</v>
      </c>
      <c r="D24" s="12"/>
      <c r="G24" s="10" t="s">
        <v>778</v>
      </c>
    </row>
    <row r="25" spans="1:7">
      <c r="A25" s="10" t="s">
        <v>1070</v>
      </c>
      <c r="B25" s="10" t="s">
        <v>1080</v>
      </c>
      <c r="C25" s="10">
        <v>2217392</v>
      </c>
      <c r="D25" s="12"/>
      <c r="G25" s="10" t="s">
        <v>777</v>
      </c>
    </row>
    <row r="26" spans="1:7">
      <c r="A26" s="10" t="s">
        <v>769</v>
      </c>
      <c r="B26" s="10" t="s">
        <v>1081</v>
      </c>
      <c r="C26" s="10">
        <v>2217859</v>
      </c>
      <c r="D26" s="12"/>
      <c r="G26" s="10" t="s">
        <v>779</v>
      </c>
    </row>
    <row r="27" spans="1:7">
      <c r="B27" s="4"/>
      <c r="D27" s="12"/>
    </row>
    <row r="28" spans="1:7">
      <c r="B28" s="4"/>
      <c r="D28" s="12"/>
    </row>
    <row r="29" spans="1:7">
      <c r="D29" s="12"/>
    </row>
    <row r="30" spans="1:7">
      <c r="D30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6" spans="4:4">
      <c r="D36" s="12"/>
    </row>
    <row r="37" spans="4:4">
      <c r="D37" s="12"/>
    </row>
    <row r="39" spans="4:4">
      <c r="D39" s="12"/>
    </row>
    <row r="42" spans="4:4">
      <c r="D42" s="12"/>
    </row>
  </sheetData>
  <conditionalFormatting sqref="B1:C2 A1:A1048576 C19:C1048576 C3:C17 B29:B1048576 B3:B26 D1:G1048576">
    <cfRule type="cellIs" dxfId="0" priority="12" operator="equal">
      <formula>0</formula>
    </cfRule>
  </conditionalFormatting>
  <dataValidations count="4">
    <dataValidation type="list" allowBlank="1" showInputMessage="1" showErrorMessage="1" sqref="A14:A18 A20:A23" xr:uid="{00000000-0002-0000-1400-000000000000}">
      <formula1>$K:$K</formula1>
    </dataValidation>
    <dataValidation type="list" allowBlank="1" showInputMessage="1" showErrorMessage="1" sqref="A26:A1048576 A2:A9 A11" xr:uid="{00000000-0002-0000-1400-000001000000}">
      <formula1>$K$3:$K$10</formula1>
    </dataValidation>
    <dataValidation type="list" allowBlank="1" showInputMessage="1" showErrorMessage="1" sqref="F2:F1048576" xr:uid="{00000000-0002-0000-1400-000002000000}">
      <formula1>$L$3:$L$7</formula1>
    </dataValidation>
    <dataValidation type="list" allowBlank="1" showInputMessage="1" showErrorMessage="1" sqref="G2:G1048576" xr:uid="{00000000-0002-0000-14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20"/>
  <sheetViews>
    <sheetView rightToLeft="1"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E75" sqref="E75"/>
    </sheetView>
  </sheetViews>
  <sheetFormatPr defaultColWidth="9.1796875" defaultRowHeight="14.5"/>
  <cols>
    <col min="1" max="1" width="11.7265625" bestFit="1" customWidth="1"/>
    <col min="2" max="2" width="4.54296875" style="81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1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26</v>
      </c>
      <c r="H9">
        <f t="shared" ref="H9:I9" si="2">SUM(E9:E22)</f>
        <v>11</v>
      </c>
      <c r="I9">
        <f t="shared" si="2"/>
        <v>15</v>
      </c>
    </row>
    <row r="10" spans="1:9">
      <c r="A10" s="10" t="s">
        <v>669</v>
      </c>
      <c r="B10" s="80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0">
        <v>1</v>
      </c>
      <c r="C11" s="10" t="s">
        <v>672</v>
      </c>
      <c r="D11" s="10">
        <v>3</v>
      </c>
      <c r="E11" s="10">
        <v>2</v>
      </c>
      <c r="F11" s="10">
        <f t="shared" si="1"/>
        <v>1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>
        <v>3</v>
      </c>
      <c r="E13" s="10">
        <v>2</v>
      </c>
      <c r="F13" s="10">
        <f t="shared" si="1"/>
        <v>1</v>
      </c>
    </row>
    <row r="14" spans="1:9">
      <c r="A14" s="10" t="s">
        <v>669</v>
      </c>
      <c r="B14" s="80">
        <v>1</v>
      </c>
      <c r="C14" s="10" t="s">
        <v>675</v>
      </c>
      <c r="D14" s="10">
        <v>5</v>
      </c>
      <c r="E14" s="10">
        <v>2</v>
      </c>
      <c r="F14" s="10">
        <f t="shared" si="1"/>
        <v>3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>
        <v>6</v>
      </c>
      <c r="E17" s="10">
        <v>3</v>
      </c>
      <c r="F17" s="10">
        <f t="shared" si="1"/>
        <v>3</v>
      </c>
    </row>
    <row r="18" spans="1:9">
      <c r="A18" s="10" t="s">
        <v>669</v>
      </c>
      <c r="B18" s="80">
        <v>1</v>
      </c>
      <c r="C18" s="10" t="s">
        <v>679</v>
      </c>
      <c r="D18" s="10">
        <v>5</v>
      </c>
      <c r="E18" s="10">
        <v>2</v>
      </c>
      <c r="F18" s="10">
        <f t="shared" si="1"/>
        <v>3</v>
      </c>
    </row>
    <row r="19" spans="1:9">
      <c r="A19" s="10" t="s">
        <v>669</v>
      </c>
      <c r="B19" s="80">
        <v>1</v>
      </c>
      <c r="C19" s="10" t="s">
        <v>680</v>
      </c>
      <c r="D19" s="10">
        <v>3</v>
      </c>
      <c r="E19" s="10"/>
      <c r="F19" s="10">
        <f t="shared" si="1"/>
        <v>3</v>
      </c>
    </row>
    <row r="20" spans="1:9">
      <c r="A20" s="10" t="s">
        <v>669</v>
      </c>
      <c r="B20" s="80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724</v>
      </c>
      <c r="D22" s="10">
        <v>1</v>
      </c>
      <c r="E22" s="10"/>
      <c r="F22" s="10">
        <f t="shared" si="1"/>
        <v>1</v>
      </c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>
        <f t="shared" si="1"/>
        <v>0</v>
      </c>
      <c r="G23">
        <f>SUM(D23:D32)</f>
        <v>9</v>
      </c>
      <c r="H23">
        <f t="shared" ref="H23:I23" si="3">SUM(E23:E32)</f>
        <v>3</v>
      </c>
      <c r="I23">
        <f t="shared" si="3"/>
        <v>6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>
        <f t="shared" si="1"/>
        <v>0</v>
      </c>
    </row>
    <row r="25" spans="1:9">
      <c r="A25" s="83" t="s">
        <v>683</v>
      </c>
      <c r="B25" s="84">
        <v>2</v>
      </c>
      <c r="C25" s="83" t="s">
        <v>686</v>
      </c>
      <c r="D25" s="83">
        <v>1</v>
      </c>
      <c r="E25" s="83"/>
      <c r="F25" s="83">
        <f t="shared" si="1"/>
        <v>1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688</v>
      </c>
      <c r="D27" s="83">
        <v>1</v>
      </c>
      <c r="E27" s="83">
        <v>1</v>
      </c>
      <c r="F27" s="83">
        <f t="shared" si="1"/>
        <v>0</v>
      </c>
    </row>
    <row r="28" spans="1:9">
      <c r="A28" s="83" t="s">
        <v>683</v>
      </c>
      <c r="B28" s="84">
        <v>2</v>
      </c>
      <c r="C28" s="83" t="s">
        <v>899</v>
      </c>
      <c r="D28" s="83">
        <v>2</v>
      </c>
      <c r="E28" s="83">
        <v>1</v>
      </c>
      <c r="F28" s="83">
        <v>1</v>
      </c>
    </row>
    <row r="29" spans="1:9">
      <c r="A29" s="83" t="s">
        <v>683</v>
      </c>
      <c r="B29" s="84">
        <v>2</v>
      </c>
      <c r="C29" s="83" t="s">
        <v>689</v>
      </c>
      <c r="D29" s="83">
        <v>3</v>
      </c>
      <c r="E29" s="83">
        <v>1</v>
      </c>
      <c r="F29" s="83">
        <f t="shared" si="1"/>
        <v>2</v>
      </c>
    </row>
    <row r="30" spans="1:9">
      <c r="A30" s="83" t="s">
        <v>683</v>
      </c>
      <c r="B30" s="84">
        <v>2</v>
      </c>
      <c r="C30" s="83" t="s">
        <v>690</v>
      </c>
      <c r="D30" s="83">
        <v>1</v>
      </c>
      <c r="E30" s="83"/>
      <c r="F30" s="83">
        <f t="shared" si="1"/>
        <v>1</v>
      </c>
    </row>
    <row r="31" spans="1:9">
      <c r="A31" s="83" t="s">
        <v>683</v>
      </c>
      <c r="B31" s="84">
        <v>2</v>
      </c>
      <c r="C31" s="83" t="s">
        <v>691</v>
      </c>
      <c r="D31" s="83">
        <v>1</v>
      </c>
      <c r="E31" s="83"/>
      <c r="F31" s="83">
        <f t="shared" si="1"/>
        <v>1</v>
      </c>
    </row>
    <row r="32" spans="1:9">
      <c r="A32" s="83" t="s">
        <v>683</v>
      </c>
      <c r="B32" s="84">
        <v>2</v>
      </c>
      <c r="C32" s="83" t="s">
        <v>692</v>
      </c>
      <c r="D32" s="83"/>
      <c r="E32" s="83"/>
      <c r="F32" s="83">
        <f t="shared" si="1"/>
        <v>0</v>
      </c>
    </row>
    <row r="33" spans="1:9">
      <c r="A33" s="10" t="s">
        <v>683</v>
      </c>
      <c r="B33" s="80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1</v>
      </c>
      <c r="H33">
        <f t="shared" ref="H33:I33" si="4">SUM(E33:E35)</f>
        <v>0</v>
      </c>
      <c r="I33">
        <f t="shared" si="4"/>
        <v>1</v>
      </c>
    </row>
    <row r="34" spans="1:9">
      <c r="A34" s="10" t="s">
        <v>683</v>
      </c>
      <c r="B34" s="80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0">
        <v>3</v>
      </c>
      <c r="C35" s="10" t="s">
        <v>695</v>
      </c>
      <c r="D35" s="10">
        <v>1</v>
      </c>
      <c r="E35" s="10"/>
      <c r="F35" s="10">
        <f t="shared" si="1"/>
        <v>1</v>
      </c>
    </row>
    <row r="36" spans="1:9">
      <c r="A36" s="83" t="s">
        <v>683</v>
      </c>
      <c r="B36" s="84">
        <v>4</v>
      </c>
      <c r="C36" s="83" t="s">
        <v>696</v>
      </c>
      <c r="D36" s="83"/>
      <c r="E36" s="83"/>
      <c r="F36" s="83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3" t="s">
        <v>683</v>
      </c>
      <c r="B37" s="84">
        <v>4</v>
      </c>
      <c r="C37" s="83" t="s">
        <v>697</v>
      </c>
      <c r="D37" s="83"/>
      <c r="E37" s="83"/>
      <c r="F37" s="83">
        <f t="shared" si="1"/>
        <v>0</v>
      </c>
    </row>
    <row r="38" spans="1:9">
      <c r="A38" s="83" t="s">
        <v>683</v>
      </c>
      <c r="B38" s="84">
        <v>4</v>
      </c>
      <c r="C38" s="83" t="s">
        <v>698</v>
      </c>
      <c r="D38" s="83"/>
      <c r="E38" s="83"/>
      <c r="F38" s="83">
        <f t="shared" si="1"/>
        <v>0</v>
      </c>
    </row>
    <row r="39" spans="1:9">
      <c r="A39" s="10" t="s">
        <v>699</v>
      </c>
      <c r="B39" s="80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4</v>
      </c>
      <c r="H39">
        <f t="shared" ref="H39:I39" si="6">SUM(E39:E45)</f>
        <v>2</v>
      </c>
      <c r="I39">
        <f t="shared" si="6"/>
        <v>2</v>
      </c>
    </row>
    <row r="40" spans="1:9">
      <c r="A40" s="10" t="s">
        <v>699</v>
      </c>
      <c r="B40" s="80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0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0">
        <v>5</v>
      </c>
      <c r="C42" s="10" t="s">
        <v>703</v>
      </c>
      <c r="D42" s="10">
        <v>1</v>
      </c>
      <c r="E42" s="10"/>
      <c r="F42" s="10">
        <f t="shared" si="1"/>
        <v>1</v>
      </c>
    </row>
    <row r="43" spans="1:9">
      <c r="A43" s="10" t="s">
        <v>699</v>
      </c>
      <c r="B43" s="80">
        <v>5</v>
      </c>
      <c r="C43" s="10" t="s">
        <v>704</v>
      </c>
      <c r="D43" s="10">
        <v>2</v>
      </c>
      <c r="E43" s="10">
        <v>2</v>
      </c>
      <c r="F43" s="10">
        <f t="shared" si="1"/>
        <v>0</v>
      </c>
    </row>
    <row r="44" spans="1:9">
      <c r="A44" s="10" t="s">
        <v>699</v>
      </c>
      <c r="B44" s="80">
        <v>5</v>
      </c>
      <c r="C44" s="10" t="s">
        <v>705</v>
      </c>
      <c r="D44" s="10">
        <v>1</v>
      </c>
      <c r="E44" s="10"/>
      <c r="F44" s="10">
        <f t="shared" si="1"/>
        <v>1</v>
      </c>
    </row>
    <row r="45" spans="1:9">
      <c r="A45" s="10" t="s">
        <v>699</v>
      </c>
      <c r="B45" s="80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3" t="s">
        <v>699</v>
      </c>
      <c r="B46" s="84">
        <v>6</v>
      </c>
      <c r="C46" s="83" t="s">
        <v>707</v>
      </c>
      <c r="D46" s="83"/>
      <c r="E46" s="83"/>
      <c r="F46" s="83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3" t="s">
        <v>699</v>
      </c>
      <c r="B47" s="84">
        <v>6</v>
      </c>
      <c r="C47" s="83" t="s">
        <v>708</v>
      </c>
      <c r="D47" s="83"/>
      <c r="E47" s="83"/>
      <c r="F47" s="83">
        <f t="shared" si="1"/>
        <v>0</v>
      </c>
    </row>
    <row r="48" spans="1:9">
      <c r="A48" s="10" t="s">
        <v>699</v>
      </c>
      <c r="B48" s="80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0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3" t="s">
        <v>699</v>
      </c>
      <c r="B50" s="84">
        <v>8</v>
      </c>
      <c r="C50" s="83" t="s">
        <v>711</v>
      </c>
      <c r="D50" s="83"/>
      <c r="E50" s="83"/>
      <c r="F50" s="83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>
        <f t="shared" si="1"/>
        <v>0</v>
      </c>
    </row>
    <row r="52" spans="1:9">
      <c r="A52" s="83" t="s">
        <v>699</v>
      </c>
      <c r="B52" s="84">
        <v>8</v>
      </c>
      <c r="C52" s="83" t="s">
        <v>712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713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714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715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717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716</v>
      </c>
      <c r="D57" s="83"/>
      <c r="E57" s="83"/>
      <c r="F57" s="83">
        <f t="shared" si="1"/>
        <v>0</v>
      </c>
    </row>
    <row r="58" spans="1:9">
      <c r="A58" s="83" t="s">
        <v>699</v>
      </c>
      <c r="B58" s="84">
        <v>8</v>
      </c>
      <c r="C58" s="83" t="s">
        <v>718</v>
      </c>
      <c r="D58" s="83"/>
      <c r="E58" s="83"/>
      <c r="F58" s="83">
        <f t="shared" si="1"/>
        <v>0</v>
      </c>
    </row>
    <row r="59" spans="1:9">
      <c r="A59" s="88" t="s">
        <v>699</v>
      </c>
      <c r="B59" s="89">
        <v>9</v>
      </c>
      <c r="C59" s="88" t="s">
        <v>742</v>
      </c>
      <c r="D59" s="88"/>
      <c r="E59" s="88"/>
      <c r="F59" s="88">
        <f t="shared" ref="F59:F61" si="10">D59-E59</f>
        <v>0</v>
      </c>
      <c r="G59">
        <f>SUM(D59:D61)</f>
        <v>1</v>
      </c>
      <c r="H59">
        <f t="shared" ref="H59" si="11">SUM(E59:E61)</f>
        <v>0</v>
      </c>
      <c r="I59">
        <f t="shared" ref="I59" si="12">SUM(F59:F61)</f>
        <v>1</v>
      </c>
    </row>
    <row r="60" spans="1:9">
      <c r="A60" s="88" t="s">
        <v>699</v>
      </c>
      <c r="B60" s="89">
        <v>9</v>
      </c>
      <c r="C60" s="88" t="s">
        <v>743</v>
      </c>
      <c r="D60" s="88"/>
      <c r="E60" s="88"/>
      <c r="F60" s="88">
        <f t="shared" si="10"/>
        <v>0</v>
      </c>
    </row>
    <row r="61" spans="1:9">
      <c r="A61" s="88" t="s">
        <v>699</v>
      </c>
      <c r="B61" s="89">
        <v>9</v>
      </c>
      <c r="C61" s="88" t="s">
        <v>744</v>
      </c>
      <c r="D61" s="88">
        <v>1</v>
      </c>
      <c r="E61" s="88"/>
      <c r="F61" s="88">
        <f t="shared" si="10"/>
        <v>1</v>
      </c>
    </row>
    <row r="62" spans="1:9">
      <c r="A62" s="88" t="s">
        <v>699</v>
      </c>
      <c r="B62" s="89">
        <v>9</v>
      </c>
      <c r="C62" s="88" t="s">
        <v>745</v>
      </c>
      <c r="D62" s="88">
        <v>1</v>
      </c>
      <c r="E62" s="88">
        <v>1</v>
      </c>
      <c r="F62" s="88">
        <f t="shared" ref="F62:F63" si="13">D62-E62</f>
        <v>0</v>
      </c>
    </row>
    <row r="63" spans="1:9">
      <c r="A63" s="88" t="s">
        <v>699</v>
      </c>
      <c r="B63" s="89">
        <v>9</v>
      </c>
      <c r="C63" s="88" t="s">
        <v>746</v>
      </c>
      <c r="D63" s="88"/>
      <c r="E63" s="88"/>
      <c r="F63" s="88">
        <f t="shared" si="13"/>
        <v>0</v>
      </c>
    </row>
    <row r="64" spans="1:9">
      <c r="A64" s="83" t="s">
        <v>728</v>
      </c>
      <c r="B64" s="84">
        <v>10</v>
      </c>
      <c r="C64" s="83" t="s">
        <v>729</v>
      </c>
      <c r="D64" s="83"/>
      <c r="E64" s="83"/>
      <c r="F64" s="83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3" t="s">
        <v>728</v>
      </c>
      <c r="B65" s="84">
        <v>10</v>
      </c>
      <c r="C65" s="83" t="s">
        <v>730</v>
      </c>
      <c r="D65" s="83"/>
      <c r="E65" s="83"/>
      <c r="F65" s="83">
        <f t="shared" si="1"/>
        <v>0</v>
      </c>
    </row>
    <row r="66" spans="1:9">
      <c r="A66" s="83" t="s">
        <v>728</v>
      </c>
      <c r="B66" s="84">
        <v>10</v>
      </c>
      <c r="C66" s="83" t="s">
        <v>731</v>
      </c>
      <c r="D66" s="83"/>
      <c r="E66" s="83"/>
      <c r="F66" s="83">
        <f t="shared" si="1"/>
        <v>0</v>
      </c>
    </row>
    <row r="67" spans="1:9">
      <c r="A67" s="86" t="s">
        <v>728</v>
      </c>
      <c r="B67" s="80">
        <v>11</v>
      </c>
      <c r="C67" s="86" t="s">
        <v>732</v>
      </c>
      <c r="D67" s="10">
        <v>1</v>
      </c>
      <c r="E67" s="10">
        <v>1</v>
      </c>
      <c r="F67" s="10">
        <f t="shared" si="1"/>
        <v>0</v>
      </c>
      <c r="G67">
        <f>SUM(D67:D68)</f>
        <v>1</v>
      </c>
      <c r="H67">
        <f>SUM(E67:E68)</f>
        <v>1</v>
      </c>
      <c r="I67">
        <f>SUM(F67:F68)</f>
        <v>0</v>
      </c>
    </row>
    <row r="68" spans="1:9">
      <c r="A68" s="86" t="s">
        <v>728</v>
      </c>
      <c r="B68" s="80">
        <v>11</v>
      </c>
      <c r="C68" s="86" t="s">
        <v>733</v>
      </c>
      <c r="D68" s="10"/>
      <c r="E68" s="10"/>
      <c r="F68" s="10">
        <f t="shared" si="1"/>
        <v>0</v>
      </c>
    </row>
    <row r="69" spans="1:9">
      <c r="A69" s="83" t="s">
        <v>728</v>
      </c>
      <c r="B69" s="84">
        <v>12</v>
      </c>
      <c r="C69" s="83" t="s">
        <v>734</v>
      </c>
      <c r="D69" s="83"/>
      <c r="E69" s="83"/>
      <c r="F69" s="83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3" t="s">
        <v>728</v>
      </c>
      <c r="B70" s="84">
        <v>12</v>
      </c>
      <c r="C70" s="83" t="s">
        <v>735</v>
      </c>
      <c r="D70" s="83"/>
      <c r="E70" s="83"/>
      <c r="F70" s="83">
        <f t="shared" si="1"/>
        <v>0</v>
      </c>
    </row>
    <row r="71" spans="1:9">
      <c r="A71" s="83" t="s">
        <v>728</v>
      </c>
      <c r="B71" s="84">
        <v>12</v>
      </c>
      <c r="C71" s="83" t="s">
        <v>736</v>
      </c>
      <c r="D71" s="83"/>
      <c r="E71" s="83"/>
      <c r="F71" s="83">
        <f t="shared" si="1"/>
        <v>0</v>
      </c>
    </row>
    <row r="72" spans="1:9">
      <c r="A72" s="10" t="s">
        <v>719</v>
      </c>
      <c r="B72" s="80"/>
      <c r="C72" s="10" t="s">
        <v>720</v>
      </c>
      <c r="D72" s="10">
        <v>66</v>
      </c>
      <c r="E72" s="10">
        <v>43</v>
      </c>
      <c r="F72" s="10">
        <f t="shared" si="1"/>
        <v>23</v>
      </c>
      <c r="G72">
        <f>SUM(D72:D74)</f>
        <v>124</v>
      </c>
      <c r="H72">
        <f t="shared" ref="H72:I72" si="16">SUM(E72:E74)</f>
        <v>61</v>
      </c>
      <c r="I72">
        <f t="shared" si="16"/>
        <v>63</v>
      </c>
    </row>
    <row r="73" spans="1:9">
      <c r="A73" s="10" t="s">
        <v>719</v>
      </c>
      <c r="B73" s="80"/>
      <c r="C73" s="10" t="s">
        <v>721</v>
      </c>
      <c r="D73" s="10">
        <v>38</v>
      </c>
      <c r="E73" s="10">
        <v>15</v>
      </c>
      <c r="F73" s="10">
        <f t="shared" si="1"/>
        <v>23</v>
      </c>
    </row>
    <row r="74" spans="1:9">
      <c r="A74" s="10" t="s">
        <v>719</v>
      </c>
      <c r="B74" s="80"/>
      <c r="C74" s="10" t="s">
        <v>722</v>
      </c>
      <c r="D74" s="10">
        <v>20</v>
      </c>
      <c r="E74" s="10">
        <v>3</v>
      </c>
      <c r="F74" s="10">
        <f t="shared" si="1"/>
        <v>17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1" zoomScale="130" zoomScaleNormal="130" workbookViewId="0">
      <selection activeCell="I256" sqref="I256"/>
    </sheetView>
  </sheetViews>
  <sheetFormatPr defaultColWidth="9.1796875" defaultRowHeight="14.5" outlineLevelRow="3"/>
  <cols>
    <col min="1" max="1" width="7" bestFit="1" customWidth="1"/>
    <col min="2" max="2" width="33.7265625" customWidth="1"/>
    <col min="3" max="3" width="26" customWidth="1"/>
    <col min="4" max="4" width="18.54296875" customWidth="1"/>
    <col min="5" max="5" width="17" customWidth="1"/>
    <col min="7" max="7" width="15.54296875" bestFit="1" customWidth="1"/>
    <col min="8" max="8" width="19.54296875" customWidth="1"/>
    <col min="9" max="9" width="15.453125" bestFit="1" customWidth="1"/>
    <col min="10" max="10" width="20.453125" bestFit="1" customWidth="1"/>
  </cols>
  <sheetData>
    <row r="1" spans="1:14" ht="18.5">
      <c r="A1" s="177" t="s">
        <v>30</v>
      </c>
      <c r="B1" s="177"/>
      <c r="C1" s="177"/>
      <c r="D1" s="140" t="s">
        <v>853</v>
      </c>
      <c r="E1" s="140" t="s">
        <v>852</v>
      </c>
      <c r="G1" s="43" t="s">
        <v>31</v>
      </c>
      <c r="H1" s="44">
        <f>C2+C114</f>
        <v>3147000</v>
      </c>
      <c r="I1" s="45"/>
      <c r="J1" s="46" t="b">
        <f>AND(H1=I1)</f>
        <v>0</v>
      </c>
    </row>
    <row r="2" spans="1:14">
      <c r="A2" s="178" t="s">
        <v>60</v>
      </c>
      <c r="B2" s="178"/>
      <c r="C2" s="26">
        <f>C3+C67</f>
        <v>1720000</v>
      </c>
      <c r="D2" s="26">
        <f>D3+D67</f>
        <v>1720000</v>
      </c>
      <c r="E2" s="26">
        <f>E3+E67</f>
        <v>1720000</v>
      </c>
      <c r="G2" s="39" t="s">
        <v>60</v>
      </c>
      <c r="H2" s="41">
        <f>C2</f>
        <v>1720000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589000</v>
      </c>
      <c r="D3" s="23">
        <f>D4+D11+D38+D61</f>
        <v>589000</v>
      </c>
      <c r="E3" s="23">
        <f>E4+E11+E38+E61</f>
        <v>589000</v>
      </c>
      <c r="G3" s="39" t="s">
        <v>57</v>
      </c>
      <c r="H3" s="41">
        <f t="shared" ref="H3:H66" si="0">C3</f>
        <v>589000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341000</v>
      </c>
      <c r="D4" s="21">
        <f>SUM(D5:D10)</f>
        <v>341000</v>
      </c>
      <c r="E4" s="21">
        <f>SUM(E5:E10)</f>
        <v>341000</v>
      </c>
      <c r="F4" s="17"/>
      <c r="G4" s="39" t="s">
        <v>53</v>
      </c>
      <c r="H4" s="41">
        <f t="shared" si="0"/>
        <v>341000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</v>
      </c>
      <c r="D6" s="2">
        <f t="shared" ref="D6:E10" si="1">C6</f>
        <v>40000</v>
      </c>
      <c r="E6" s="2">
        <f t="shared" si="1"/>
        <v>40000</v>
      </c>
      <c r="F6" s="17"/>
      <c r="G6" s="17"/>
      <c r="H6" s="41">
        <f t="shared" si="0"/>
        <v>40000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</v>
      </c>
      <c r="D7" s="2">
        <f t="shared" si="1"/>
        <v>100000</v>
      </c>
      <c r="E7" s="2">
        <f t="shared" si="1"/>
        <v>100000</v>
      </c>
      <c r="F7" s="17"/>
      <c r="G7" s="17"/>
      <c r="H7" s="41">
        <f t="shared" si="0"/>
        <v>100000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113500</v>
      </c>
      <c r="D11" s="21">
        <f>SUM(D12:D37)</f>
        <v>113500</v>
      </c>
      <c r="E11" s="21">
        <f>SUM(E12:E37)</f>
        <v>113500</v>
      </c>
      <c r="F11" s="17"/>
      <c r="G11" s="39" t="s">
        <v>54</v>
      </c>
      <c r="H11" s="41">
        <f t="shared" si="0"/>
        <v>113500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45000</v>
      </c>
      <c r="D12" s="2">
        <f>C12</f>
        <v>45000</v>
      </c>
      <c r="E12" s="2">
        <f>D12</f>
        <v>45000</v>
      </c>
      <c r="H12" s="41">
        <f t="shared" si="0"/>
        <v>45000</v>
      </c>
    </row>
    <row r="13" spans="1:14" outlineLevel="1">
      <c r="A13" s="3">
        <v>2102</v>
      </c>
      <c r="B13" s="1" t="s">
        <v>126</v>
      </c>
      <c r="C13" s="2">
        <v>4000</v>
      </c>
      <c r="D13" s="2">
        <f t="shared" ref="D13:E28" si="2">C13</f>
        <v>4000</v>
      </c>
      <c r="E13" s="2">
        <f t="shared" si="2"/>
        <v>4000</v>
      </c>
      <c r="H13" s="41">
        <f t="shared" si="0"/>
        <v>4000</v>
      </c>
    </row>
    <row r="14" spans="1:14" outlineLevel="1">
      <c r="A14" s="3">
        <v>2201</v>
      </c>
      <c r="B14" s="1" t="s">
        <v>5</v>
      </c>
      <c r="C14" s="2">
        <v>7000</v>
      </c>
      <c r="D14" s="2">
        <f t="shared" si="2"/>
        <v>7000</v>
      </c>
      <c r="E14" s="2">
        <f t="shared" si="2"/>
        <v>7000</v>
      </c>
      <c r="H14" s="41">
        <f t="shared" si="0"/>
        <v>7000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5000</v>
      </c>
      <c r="D18" s="2">
        <f t="shared" si="2"/>
        <v>5000</v>
      </c>
      <c r="E18" s="2">
        <f t="shared" si="2"/>
        <v>5000</v>
      </c>
      <c r="H18" s="41">
        <f t="shared" si="0"/>
        <v>5000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1000</v>
      </c>
      <c r="D21" s="2">
        <f t="shared" si="2"/>
        <v>1000</v>
      </c>
      <c r="E21" s="2">
        <f t="shared" si="2"/>
        <v>1000</v>
      </c>
      <c r="H21" s="41">
        <f t="shared" si="0"/>
        <v>1000</v>
      </c>
    </row>
    <row r="22" spans="1:8" outlineLevel="1">
      <c r="A22" s="3">
        <v>2302</v>
      </c>
      <c r="B22" s="1" t="s">
        <v>134</v>
      </c>
      <c r="C22" s="2">
        <v>1000</v>
      </c>
      <c r="D22" s="2">
        <f t="shared" si="2"/>
        <v>1000</v>
      </c>
      <c r="E22" s="2">
        <f t="shared" si="2"/>
        <v>1000</v>
      </c>
      <c r="H22" s="41">
        <f t="shared" si="0"/>
        <v>1000</v>
      </c>
    </row>
    <row r="23" spans="1:8" outlineLevel="1">
      <c r="A23" s="3">
        <v>2303</v>
      </c>
      <c r="B23" s="1" t="s">
        <v>135</v>
      </c>
      <c r="C23" s="2">
        <v>1000</v>
      </c>
      <c r="D23" s="2">
        <f t="shared" si="2"/>
        <v>1000</v>
      </c>
      <c r="E23" s="2">
        <f t="shared" si="2"/>
        <v>1000</v>
      </c>
      <c r="H23" s="41">
        <f t="shared" si="0"/>
        <v>1000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>
        <v>1000</v>
      </c>
      <c r="D25" s="2">
        <f t="shared" si="2"/>
        <v>1000</v>
      </c>
      <c r="E25" s="2">
        <f t="shared" si="2"/>
        <v>1000</v>
      </c>
      <c r="H25" s="41">
        <f t="shared" si="0"/>
        <v>1000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80" t="s">
        <v>145</v>
      </c>
      <c r="B38" s="181"/>
      <c r="C38" s="21">
        <f>SUM(C39:C60)</f>
        <v>132500</v>
      </c>
      <c r="D38" s="21">
        <f>SUM(D39:D60)</f>
        <v>132500</v>
      </c>
      <c r="E38" s="21">
        <f>SUM(E39:E60)</f>
        <v>132500</v>
      </c>
      <c r="G38" s="39" t="s">
        <v>55</v>
      </c>
      <c r="H38" s="41">
        <f t="shared" si="0"/>
        <v>132500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3500</v>
      </c>
      <c r="D51" s="2">
        <f t="shared" si="4"/>
        <v>3500</v>
      </c>
      <c r="E51" s="2">
        <f t="shared" si="4"/>
        <v>3500</v>
      </c>
      <c r="H51" s="41">
        <f t="shared" si="0"/>
        <v>3500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30000</v>
      </c>
      <c r="D55" s="2">
        <f t="shared" si="4"/>
        <v>30000</v>
      </c>
      <c r="E55" s="2">
        <f t="shared" si="4"/>
        <v>30000</v>
      </c>
      <c r="H55" s="41">
        <f t="shared" si="0"/>
        <v>30000</v>
      </c>
    </row>
    <row r="56" spans="1:10" outlineLevel="1">
      <c r="A56" s="20">
        <v>3303</v>
      </c>
      <c r="B56" s="20" t="s">
        <v>154</v>
      </c>
      <c r="C56" s="2">
        <v>35000</v>
      </c>
      <c r="D56" s="2">
        <f t="shared" ref="D56:E60" si="5">C56</f>
        <v>35000</v>
      </c>
      <c r="E56" s="2">
        <f t="shared" si="5"/>
        <v>35000</v>
      </c>
      <c r="H56" s="41">
        <f t="shared" si="0"/>
        <v>35000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80" t="s">
        <v>158</v>
      </c>
      <c r="B61" s="181"/>
      <c r="C61" s="22">
        <f>SUM(C62:C66)</f>
        <v>2000</v>
      </c>
      <c r="D61" s="22">
        <f>SUM(D62:D66)</f>
        <v>2000</v>
      </c>
      <c r="E61" s="22">
        <f>SUM(E62:E66)</f>
        <v>2000</v>
      </c>
      <c r="G61" s="39" t="s">
        <v>105</v>
      </c>
      <c r="H61" s="41">
        <f t="shared" si="0"/>
        <v>2000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</v>
      </c>
      <c r="D62" s="2">
        <f>C62</f>
        <v>1000</v>
      </c>
      <c r="E62" s="2">
        <f>D62</f>
        <v>1000</v>
      </c>
      <c r="H62" s="41">
        <f t="shared" si="0"/>
        <v>1000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1000</v>
      </c>
      <c r="D65" s="2">
        <f t="shared" si="6"/>
        <v>1000</v>
      </c>
      <c r="E65" s="2">
        <f t="shared" si="6"/>
        <v>1000</v>
      </c>
      <c r="H65" s="41">
        <f t="shared" si="0"/>
        <v>1000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9" t="s">
        <v>579</v>
      </c>
      <c r="B67" s="179"/>
      <c r="C67" s="25">
        <f>C97+C68</f>
        <v>1131000</v>
      </c>
      <c r="D67" s="25">
        <f>D97+D68</f>
        <v>1131000</v>
      </c>
      <c r="E67" s="25">
        <f>E97+E68</f>
        <v>1131000</v>
      </c>
      <c r="G67" s="39" t="s">
        <v>59</v>
      </c>
      <c r="H67" s="41">
        <f t="shared" ref="H67:H130" si="7">C67</f>
        <v>1131000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294000</v>
      </c>
      <c r="D68" s="21">
        <f>SUM(D69:D96)</f>
        <v>294000</v>
      </c>
      <c r="E68" s="21">
        <f>SUM(E69:E96)</f>
        <v>294000</v>
      </c>
      <c r="G68" s="39" t="s">
        <v>56</v>
      </c>
      <c r="H68" s="41">
        <f t="shared" si="7"/>
        <v>294000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97000</v>
      </c>
      <c r="D79" s="2">
        <f t="shared" si="8"/>
        <v>97000</v>
      </c>
      <c r="E79" s="2">
        <f t="shared" si="8"/>
        <v>97000</v>
      </c>
      <c r="H79" s="41">
        <f t="shared" si="7"/>
        <v>97000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>
        <v>180000</v>
      </c>
      <c r="D81" s="2">
        <f t="shared" si="8"/>
        <v>180000</v>
      </c>
      <c r="E81" s="2">
        <f t="shared" si="8"/>
        <v>180000</v>
      </c>
      <c r="H81" s="41">
        <f t="shared" si="7"/>
        <v>180000</v>
      </c>
    </row>
    <row r="82" spans="1:8" ht="15" customHeight="1" outlineLevel="1">
      <c r="A82" s="3">
        <v>5204</v>
      </c>
      <c r="B82" s="2" t="s">
        <v>174</v>
      </c>
      <c r="C82" s="2">
        <v>500</v>
      </c>
      <c r="D82" s="2">
        <f t="shared" si="8"/>
        <v>500</v>
      </c>
      <c r="E82" s="2">
        <f t="shared" si="8"/>
        <v>500</v>
      </c>
      <c r="H82" s="41">
        <f t="shared" si="7"/>
        <v>500</v>
      </c>
    </row>
    <row r="83" spans="1:8" s="16" customFormat="1" ht="15" customHeight="1" outlineLevel="1">
      <c r="A83" s="3">
        <v>5205</v>
      </c>
      <c r="B83" s="2" t="s">
        <v>175</v>
      </c>
      <c r="C83" s="2">
        <v>2500</v>
      </c>
      <c r="D83" s="2">
        <f t="shared" si="8"/>
        <v>2500</v>
      </c>
      <c r="E83" s="2">
        <f t="shared" si="8"/>
        <v>2500</v>
      </c>
      <c r="H83" s="41">
        <f t="shared" si="7"/>
        <v>2500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1000</v>
      </c>
      <c r="D92" s="2">
        <f t="shared" si="9"/>
        <v>1000</v>
      </c>
      <c r="E92" s="2">
        <f t="shared" si="9"/>
        <v>1000</v>
      </c>
      <c r="H92" s="41">
        <f t="shared" si="7"/>
        <v>1000</v>
      </c>
    </row>
    <row r="93" spans="1:8" ht="15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837000</v>
      </c>
      <c r="D97" s="21">
        <f>SUM(D98:D113)</f>
        <v>837000</v>
      </c>
      <c r="E97" s="21">
        <f>SUM(E98:E113)</f>
        <v>837000</v>
      </c>
      <c r="G97" s="39" t="s">
        <v>58</v>
      </c>
      <c r="H97" s="41">
        <f t="shared" si="7"/>
        <v>837000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760000</v>
      </c>
      <c r="D98" s="2">
        <f>C98</f>
        <v>760000</v>
      </c>
      <c r="E98" s="2">
        <f>D98</f>
        <v>760000</v>
      </c>
      <c r="H98" s="41">
        <f t="shared" si="7"/>
        <v>760000</v>
      </c>
    </row>
    <row r="99" spans="1:10" ht="15" customHeight="1" outlineLevel="1">
      <c r="A99" s="3">
        <v>6002</v>
      </c>
      <c r="B99" s="1" t="s">
        <v>185</v>
      </c>
      <c r="C99" s="2">
        <v>60000</v>
      </c>
      <c r="D99" s="2">
        <f t="shared" ref="D99:E113" si="10">C99</f>
        <v>60000</v>
      </c>
      <c r="E99" s="2">
        <f t="shared" si="10"/>
        <v>60000</v>
      </c>
      <c r="H99" s="41">
        <f t="shared" si="7"/>
        <v>60000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10000</v>
      </c>
      <c r="D111" s="2">
        <f t="shared" si="10"/>
        <v>10000</v>
      </c>
      <c r="E111" s="2">
        <f t="shared" si="10"/>
        <v>10000</v>
      </c>
      <c r="H111" s="41">
        <f t="shared" si="7"/>
        <v>10000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1427000</v>
      </c>
      <c r="D114" s="26">
        <f>D115+D152+D177</f>
        <v>1427000</v>
      </c>
      <c r="E114" s="26">
        <f>E115+E152+E177</f>
        <v>1427000</v>
      </c>
      <c r="G114" s="39" t="s">
        <v>62</v>
      </c>
      <c r="H114" s="41">
        <f t="shared" si="7"/>
        <v>1427000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935000</v>
      </c>
      <c r="D115" s="23">
        <f>D116+D135</f>
        <v>935000</v>
      </c>
      <c r="E115" s="23">
        <f>E116+E135</f>
        <v>935000</v>
      </c>
      <c r="G115" s="39" t="s">
        <v>61</v>
      </c>
      <c r="H115" s="41">
        <f t="shared" si="7"/>
        <v>935000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488000</v>
      </c>
      <c r="D116" s="21">
        <f>D117+D120+D123+D126+D129+D132</f>
        <v>488000</v>
      </c>
      <c r="E116" s="21">
        <f>E117+E120+E123+E126+E129+E132</f>
        <v>488000</v>
      </c>
      <c r="G116" s="39" t="s">
        <v>583</v>
      </c>
      <c r="H116" s="41">
        <f t="shared" si="7"/>
        <v>488000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238000</v>
      </c>
      <c r="D117" s="2">
        <f>D118+D119</f>
        <v>238000</v>
      </c>
      <c r="E117" s="2">
        <f>E118+E119</f>
        <v>238000</v>
      </c>
      <c r="H117" s="41">
        <f t="shared" si="7"/>
        <v>238000</v>
      </c>
    </row>
    <row r="118" spans="1:10" ht="15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customHeight="1" outlineLevel="2">
      <c r="A119" s="129"/>
      <c r="B119" s="128" t="s">
        <v>860</v>
      </c>
      <c r="C119" s="127">
        <v>238000</v>
      </c>
      <c r="D119" s="127">
        <f>C119</f>
        <v>238000</v>
      </c>
      <c r="E119" s="127">
        <f>D119</f>
        <v>238000</v>
      </c>
      <c r="H119" s="41">
        <f t="shared" si="7"/>
        <v>238000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200000</v>
      </c>
      <c r="D123" s="2">
        <f>D124+D125</f>
        <v>200000</v>
      </c>
      <c r="E123" s="2">
        <f>E124+E125</f>
        <v>200000</v>
      </c>
      <c r="H123" s="41">
        <f t="shared" si="7"/>
        <v>200000</v>
      </c>
    </row>
    <row r="124" spans="1:10" ht="15" customHeight="1" outlineLevel="2">
      <c r="A124" s="129"/>
      <c r="B124" s="128" t="s">
        <v>855</v>
      </c>
      <c r="C124" s="127">
        <v>150000</v>
      </c>
      <c r="D124" s="127">
        <f>C124</f>
        <v>150000</v>
      </c>
      <c r="E124" s="127">
        <f>D124</f>
        <v>150000</v>
      </c>
      <c r="H124" s="41">
        <f t="shared" si="7"/>
        <v>150000</v>
      </c>
    </row>
    <row r="125" spans="1:10" ht="15" customHeight="1" outlineLevel="2">
      <c r="A125" s="129"/>
      <c r="B125" s="128" t="s">
        <v>860</v>
      </c>
      <c r="C125" s="127">
        <v>50000</v>
      </c>
      <c r="D125" s="127">
        <f>C125</f>
        <v>50000</v>
      </c>
      <c r="E125" s="127">
        <f>D125</f>
        <v>50000</v>
      </c>
      <c r="H125" s="41">
        <f t="shared" si="7"/>
        <v>50000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50000</v>
      </c>
      <c r="D126" s="2">
        <f>D127+D128</f>
        <v>50000</v>
      </c>
      <c r="E126" s="2">
        <f>E127+E128</f>
        <v>50000</v>
      </c>
      <c r="H126" s="41">
        <f t="shared" si="7"/>
        <v>50000</v>
      </c>
    </row>
    <row r="127" spans="1:10" ht="15" customHeight="1" outlineLevel="2">
      <c r="A127" s="129"/>
      <c r="B127" s="128" t="s">
        <v>855</v>
      </c>
      <c r="C127" s="127">
        <v>50000</v>
      </c>
      <c r="D127" s="127">
        <f>C127</f>
        <v>50000</v>
      </c>
      <c r="E127" s="127">
        <f>D127</f>
        <v>50000</v>
      </c>
      <c r="H127" s="41">
        <f t="shared" si="7"/>
        <v>50000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447000</v>
      </c>
      <c r="D135" s="21">
        <f>D136+D140+D143+D146+D149</f>
        <v>447000</v>
      </c>
      <c r="E135" s="21">
        <f>E136+E140+E143+E146+E149</f>
        <v>447000</v>
      </c>
      <c r="G135" s="39" t="s">
        <v>584</v>
      </c>
      <c r="H135" s="41">
        <f t="shared" si="11"/>
        <v>447000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447000</v>
      </c>
      <c r="D136" s="2">
        <f>D137+D138+D139</f>
        <v>447000</v>
      </c>
      <c r="E136" s="2">
        <f>E137+E138+E139</f>
        <v>447000</v>
      </c>
      <c r="H136" s="41">
        <f t="shared" si="11"/>
        <v>447000</v>
      </c>
    </row>
    <row r="137" spans="1:10" ht="15" customHeight="1" outlineLevel="2">
      <c r="A137" s="129"/>
      <c r="B137" s="128" t="s">
        <v>855</v>
      </c>
      <c r="C137" s="127">
        <v>253000</v>
      </c>
      <c r="D137" s="127">
        <f>C137</f>
        <v>253000</v>
      </c>
      <c r="E137" s="127">
        <f>D137</f>
        <v>253000</v>
      </c>
      <c r="H137" s="41">
        <f t="shared" si="11"/>
        <v>253000</v>
      </c>
    </row>
    <row r="138" spans="1:10" ht="15" customHeight="1" outlineLevel="2">
      <c r="A138" s="129"/>
      <c r="B138" s="128" t="s">
        <v>862</v>
      </c>
      <c r="C138" s="127">
        <v>162000</v>
      </c>
      <c r="D138" s="127">
        <f t="shared" ref="D138:E139" si="12">C138</f>
        <v>162000</v>
      </c>
      <c r="E138" s="127">
        <f t="shared" si="12"/>
        <v>162000</v>
      </c>
      <c r="H138" s="41">
        <f t="shared" si="11"/>
        <v>162000</v>
      </c>
    </row>
    <row r="139" spans="1:10" ht="15" customHeight="1" outlineLevel="2">
      <c r="A139" s="129"/>
      <c r="B139" s="128" t="s">
        <v>861</v>
      </c>
      <c r="C139" s="127">
        <v>32000</v>
      </c>
      <c r="D139" s="127">
        <f t="shared" si="12"/>
        <v>32000</v>
      </c>
      <c r="E139" s="127">
        <f t="shared" si="12"/>
        <v>32000</v>
      </c>
      <c r="H139" s="41">
        <f t="shared" si="11"/>
        <v>32000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492000</v>
      </c>
      <c r="D152" s="23">
        <f>D153+D163+D170</f>
        <v>492000</v>
      </c>
      <c r="E152" s="23">
        <f>E153+E163+E170</f>
        <v>492000</v>
      </c>
      <c r="G152" s="39" t="s">
        <v>66</v>
      </c>
      <c r="H152" s="41">
        <f t="shared" si="11"/>
        <v>492000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492000</v>
      </c>
      <c r="D153" s="21">
        <f>D154+D157+D160</f>
        <v>492000</v>
      </c>
      <c r="E153" s="21">
        <f>E154+E157+E160</f>
        <v>492000</v>
      </c>
      <c r="G153" s="39" t="s">
        <v>585</v>
      </c>
      <c r="H153" s="41">
        <f t="shared" si="11"/>
        <v>492000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492000</v>
      </c>
      <c r="D154" s="2">
        <f>D155+D156</f>
        <v>492000</v>
      </c>
      <c r="E154" s="2">
        <f>E155+E156</f>
        <v>492000</v>
      </c>
      <c r="H154" s="41">
        <f t="shared" si="11"/>
        <v>492000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>
        <v>492000</v>
      </c>
      <c r="D156" s="127">
        <f>C156</f>
        <v>492000</v>
      </c>
      <c r="E156" s="127">
        <f>D156</f>
        <v>492000</v>
      </c>
      <c r="H156" s="41">
        <f t="shared" si="11"/>
        <v>492000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849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6" t="s">
        <v>848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6" t="s">
        <v>846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6" t="s">
        <v>843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6" t="s">
        <v>842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6" t="s">
        <v>841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6" t="s">
        <v>836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6" t="s">
        <v>834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86" t="s">
        <v>830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6" t="s">
        <v>828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6" t="s">
        <v>826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86" t="s">
        <v>823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86" t="s">
        <v>817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7" t="s">
        <v>67</v>
      </c>
      <c r="B256" s="177"/>
      <c r="C256" s="177"/>
      <c r="D256" s="140" t="s">
        <v>853</v>
      </c>
      <c r="E256" s="140" t="s">
        <v>852</v>
      </c>
      <c r="G256" s="47" t="s">
        <v>589</v>
      </c>
      <c r="H256" s="48">
        <f>C257+C559</f>
        <v>3147000</v>
      </c>
      <c r="I256" s="49"/>
      <c r="J256" s="50" t="b">
        <f>AND(H256=I256)</f>
        <v>0</v>
      </c>
    </row>
    <row r="257" spans="1:10">
      <c r="A257" s="192" t="s">
        <v>60</v>
      </c>
      <c r="B257" s="193"/>
      <c r="C257" s="37">
        <f>C258+C550</f>
        <v>1503500</v>
      </c>
      <c r="D257" s="37">
        <f>D258+D550</f>
        <v>1503500</v>
      </c>
      <c r="E257" s="37">
        <f>E258+E550</f>
        <v>1503500</v>
      </c>
      <c r="G257" s="39" t="s">
        <v>60</v>
      </c>
      <c r="H257" s="41">
        <f>C257</f>
        <v>1503500</v>
      </c>
      <c r="I257" s="42"/>
      <c r="J257" s="40" t="b">
        <f>AND(H257=I257)</f>
        <v>0</v>
      </c>
    </row>
    <row r="258" spans="1:10">
      <c r="A258" s="194" t="s">
        <v>266</v>
      </c>
      <c r="B258" s="195"/>
      <c r="C258" s="36">
        <f>C259+C339+C483+C547</f>
        <v>1422200</v>
      </c>
      <c r="D258" s="36">
        <f>D259+D339+D483+D547</f>
        <v>1422200</v>
      </c>
      <c r="E258" s="36">
        <f>E259+E339+E483+E547</f>
        <v>1422200</v>
      </c>
      <c r="G258" s="39" t="s">
        <v>57</v>
      </c>
      <c r="H258" s="41">
        <f t="shared" ref="H258:H321" si="21">C258</f>
        <v>1422200</v>
      </c>
      <c r="I258" s="42"/>
      <c r="J258" s="40" t="b">
        <f>AND(H258=I258)</f>
        <v>0</v>
      </c>
    </row>
    <row r="259" spans="1:10">
      <c r="A259" s="190" t="s">
        <v>267</v>
      </c>
      <c r="B259" s="191"/>
      <c r="C259" s="33">
        <f>C260+C263+C314</f>
        <v>824530</v>
      </c>
      <c r="D259" s="33">
        <f>D260+D263+D314</f>
        <v>824530</v>
      </c>
      <c r="E259" s="33">
        <f>E260+E263+E314</f>
        <v>824530</v>
      </c>
      <c r="G259" s="39" t="s">
        <v>590</v>
      </c>
      <c r="H259" s="41">
        <f t="shared" si="21"/>
        <v>824530</v>
      </c>
      <c r="I259" s="42"/>
      <c r="J259" s="40" t="b">
        <f>AND(H259=I259)</f>
        <v>0</v>
      </c>
    </row>
    <row r="260" spans="1:10" outlineLevel="1">
      <c r="A260" s="188" t="s">
        <v>268</v>
      </c>
      <c r="B260" s="189"/>
      <c r="C260" s="32">
        <f>SUM(C261:C262)</f>
        <v>1632</v>
      </c>
      <c r="D260" s="32">
        <f>SUM(D261:D262)</f>
        <v>1632</v>
      </c>
      <c r="E260" s="32">
        <f>SUM(E261:E262)</f>
        <v>1632</v>
      </c>
      <c r="H260" s="41">
        <f t="shared" si="21"/>
        <v>1632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672</v>
      </c>
      <c r="D262" s="5">
        <f>C262</f>
        <v>672</v>
      </c>
      <c r="E262" s="5">
        <f>D262</f>
        <v>672</v>
      </c>
      <c r="H262" s="41">
        <f t="shared" si="21"/>
        <v>672</v>
      </c>
    </row>
    <row r="263" spans="1:10" outlineLevel="1">
      <c r="A263" s="188" t="s">
        <v>269</v>
      </c>
      <c r="B263" s="189"/>
      <c r="C263" s="32">
        <f>C264+C265+C289+C296+C298+C302+C305+C308+C313</f>
        <v>749898</v>
      </c>
      <c r="D263" s="32">
        <f>D264+D265+D289+D296+D298+D302+D305+D308+D313</f>
        <v>749898</v>
      </c>
      <c r="E263" s="32">
        <f>E264+E265+E289+E296+E298+E302+E305+E308+E313</f>
        <v>749898</v>
      </c>
      <c r="H263" s="41">
        <f t="shared" si="21"/>
        <v>749898</v>
      </c>
    </row>
    <row r="264" spans="1:10" outlineLevel="2">
      <c r="A264" s="6">
        <v>1101</v>
      </c>
      <c r="B264" s="4" t="s">
        <v>34</v>
      </c>
      <c r="C264" s="5">
        <v>297230</v>
      </c>
      <c r="D264" s="5">
        <f>C264</f>
        <v>297230</v>
      </c>
      <c r="E264" s="5">
        <f>D264</f>
        <v>297230</v>
      </c>
      <c r="H264" s="41">
        <f t="shared" si="21"/>
        <v>297230</v>
      </c>
    </row>
    <row r="265" spans="1:10" outlineLevel="2">
      <c r="A265" s="6">
        <v>1101</v>
      </c>
      <c r="B265" s="4" t="s">
        <v>35</v>
      </c>
      <c r="C265" s="5">
        <v>310908</v>
      </c>
      <c r="D265" s="5">
        <v>310908</v>
      </c>
      <c r="E265" s="5">
        <v>310908</v>
      </c>
      <c r="H265" s="41">
        <f t="shared" si="21"/>
        <v>310908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3360</v>
      </c>
      <c r="D289" s="5">
        <v>3360</v>
      </c>
      <c r="E289" s="5">
        <v>3360</v>
      </c>
      <c r="H289" s="41">
        <f t="shared" si="21"/>
        <v>3360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/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15500</v>
      </c>
      <c r="D298" s="5">
        <v>15500</v>
      </c>
      <c r="E298" s="5">
        <v>15500</v>
      </c>
      <c r="H298" s="41">
        <f t="shared" si="21"/>
        <v>15500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4500</v>
      </c>
      <c r="D302" s="5">
        <v>4500</v>
      </c>
      <c r="E302" s="5">
        <v>4500</v>
      </c>
      <c r="H302" s="41">
        <f t="shared" si="21"/>
        <v>4500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8400</v>
      </c>
      <c r="D305" s="5">
        <v>8400</v>
      </c>
      <c r="E305" s="5">
        <v>8400</v>
      </c>
      <c r="H305" s="41">
        <f t="shared" si="21"/>
        <v>8400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110000</v>
      </c>
      <c r="D308" s="5">
        <v>110000</v>
      </c>
      <c r="E308" s="5">
        <v>110000</v>
      </c>
      <c r="H308" s="41">
        <f t="shared" si="21"/>
        <v>110000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8" t="s">
        <v>601</v>
      </c>
      <c r="B314" s="189"/>
      <c r="C314" s="32">
        <f>C315+C325+C331+C336+C337+C338+C328</f>
        <v>73000</v>
      </c>
      <c r="D314" s="32">
        <f>D315+D325+D331+D336+D337+D338+D328</f>
        <v>73000</v>
      </c>
      <c r="E314" s="32">
        <f>E315+E325+E331+E336+E337+E338+E328</f>
        <v>73000</v>
      </c>
      <c r="H314" s="41">
        <f t="shared" si="21"/>
        <v>73000</v>
      </c>
    </row>
    <row r="315" spans="1:8" outlineLevel="2">
      <c r="A315" s="6">
        <v>1102</v>
      </c>
      <c r="B315" s="4" t="s">
        <v>65</v>
      </c>
      <c r="C315" s="5">
        <v>42000</v>
      </c>
      <c r="D315" s="5">
        <v>42000</v>
      </c>
      <c r="E315" s="5">
        <v>42000</v>
      </c>
      <c r="H315" s="41">
        <f t="shared" si="21"/>
        <v>42000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23000</v>
      </c>
      <c r="D325" s="5">
        <v>23000</v>
      </c>
      <c r="E325" s="5">
        <v>23000</v>
      </c>
      <c r="H325" s="41">
        <f t="shared" si="28"/>
        <v>23000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731</v>
      </c>
      <c r="D328" s="5">
        <v>731</v>
      </c>
      <c r="E328" s="5">
        <v>731</v>
      </c>
      <c r="H328" s="41">
        <f t="shared" si="28"/>
        <v>731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7269</v>
      </c>
      <c r="D331" s="5">
        <v>7269</v>
      </c>
      <c r="E331" s="5">
        <v>7269</v>
      </c>
      <c r="H331" s="41">
        <f t="shared" si="28"/>
        <v>7269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90" t="s">
        <v>270</v>
      </c>
      <c r="B339" s="191"/>
      <c r="C339" s="33">
        <f>C340+C444+C482</f>
        <v>521000</v>
      </c>
      <c r="D339" s="33">
        <f>D340+D444+D482</f>
        <v>521000</v>
      </c>
      <c r="E339" s="33">
        <f>E340+E444+E482</f>
        <v>521000</v>
      </c>
      <c r="G339" s="39" t="s">
        <v>591</v>
      </c>
      <c r="H339" s="41">
        <f t="shared" si="28"/>
        <v>521000</v>
      </c>
      <c r="I339" s="42"/>
      <c r="J339" s="40" t="b">
        <f>AND(H339=I339)</f>
        <v>0</v>
      </c>
    </row>
    <row r="340" spans="1:10" outlineLevel="1">
      <c r="A340" s="188" t="s">
        <v>271</v>
      </c>
      <c r="B340" s="189"/>
      <c r="C340" s="32">
        <f>C341+C342+C343+C344+C347+C348+C353+C356+C357+C362+C367+C368+C371+C372+C373+C376+C377+C378+C382+C388+C391+C392+C395+C398+C399+C404+C407+C408+C409+C412+C415+C416+C419+C420+C421+C422+C429+C443</f>
        <v>487000</v>
      </c>
      <c r="D340" s="32">
        <f>D341+D342+D343+D344+D347+D348+D353+D356+D357+D362+D367+BH290668+D371+D372+D373+D376+D377+D378+D382+D388+D391+D392+D395+D398+D399+D404+D407+D408+D409+D412+D415+D416+D419+D420+D421+D422+D429+D443</f>
        <v>487000</v>
      </c>
      <c r="E340" s="32">
        <f>E341+E342+E343+E344+E347+E348+E353+E356+E357+E362+E367+BI290668+E371+E372+E373+E376+E377+E378+E382+E388+E391+E392+E395+E398+E399+E404+E407+E408+E409+E412+E415+E416+E419+E420+E421+E422+E429+E443</f>
        <v>487000</v>
      </c>
      <c r="H340" s="41">
        <f t="shared" si="28"/>
        <v>487000</v>
      </c>
    </row>
    <row r="341" spans="1:10" outlineLevel="2">
      <c r="A341" s="6">
        <v>2201</v>
      </c>
      <c r="B341" s="34" t="s">
        <v>272</v>
      </c>
      <c r="C341" s="5">
        <v>2300</v>
      </c>
      <c r="D341" s="5">
        <f>C341</f>
        <v>2300</v>
      </c>
      <c r="E341" s="5">
        <f>D341</f>
        <v>2300</v>
      </c>
      <c r="H341" s="41">
        <f t="shared" si="28"/>
        <v>2300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1">
        <f t="shared" si="28"/>
        <v>8000</v>
      </c>
    </row>
    <row r="343" spans="1:10" outlineLevel="2">
      <c r="A343" s="6">
        <v>2201</v>
      </c>
      <c r="B343" s="4" t="s">
        <v>41</v>
      </c>
      <c r="C343" s="5">
        <v>185000</v>
      </c>
      <c r="D343" s="5">
        <f t="shared" si="31"/>
        <v>185000</v>
      </c>
      <c r="E343" s="5">
        <f t="shared" si="31"/>
        <v>185000</v>
      </c>
      <c r="H343" s="41">
        <f t="shared" si="28"/>
        <v>185000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50500</v>
      </c>
      <c r="D348" s="5">
        <f>SUM(D349:D352)</f>
        <v>50500</v>
      </c>
      <c r="E348" s="5">
        <f>SUM(E349:E352)</f>
        <v>50500</v>
      </c>
      <c r="H348" s="41">
        <f t="shared" si="28"/>
        <v>50500</v>
      </c>
    </row>
    <row r="349" spans="1:10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  <c r="H358" s="41">
        <f t="shared" si="28"/>
        <v>5500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37500</v>
      </c>
      <c r="D362" s="5">
        <f>SUM(D363:D366)</f>
        <v>37500</v>
      </c>
      <c r="E362" s="5">
        <f>SUM(E363:E366)</f>
        <v>37500</v>
      </c>
      <c r="H362" s="41">
        <f t="shared" si="28"/>
        <v>37500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32000</v>
      </c>
      <c r="D364" s="30">
        <f t="shared" ref="D364:E366" si="36">C364</f>
        <v>32000</v>
      </c>
      <c r="E364" s="30">
        <f t="shared" si="36"/>
        <v>32000</v>
      </c>
      <c r="H364" s="41">
        <f t="shared" si="28"/>
        <v>32000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</v>
      </c>
      <c r="D376" s="5">
        <f t="shared" si="38"/>
        <v>150</v>
      </c>
      <c r="E376" s="5">
        <f t="shared" si="38"/>
        <v>150</v>
      </c>
      <c r="H376" s="41">
        <f t="shared" si="28"/>
        <v>150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  <c r="H379" s="41">
        <f t="shared" si="28"/>
        <v>3500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6200</v>
      </c>
      <c r="D382" s="5">
        <f>SUM(D383:D387)</f>
        <v>6200</v>
      </c>
      <c r="E382" s="5">
        <f>SUM(E383:E387)</f>
        <v>6200</v>
      </c>
      <c r="H382" s="41">
        <f t="shared" si="28"/>
        <v>6200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3700</v>
      </c>
      <c r="D386" s="30">
        <f t="shared" si="40"/>
        <v>3700</v>
      </c>
      <c r="E386" s="30">
        <f t="shared" si="40"/>
        <v>3700</v>
      </c>
      <c r="H386" s="41">
        <f t="shared" ref="H386:H449" si="41">C386</f>
        <v>3700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/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1"/>
        <v>10000</v>
      </c>
    </row>
    <row r="393" spans="1:8" outlineLevel="3">
      <c r="A393" s="29"/>
      <c r="B393" s="28" t="s">
        <v>313</v>
      </c>
      <c r="C393" s="30">
        <v>1500</v>
      </c>
      <c r="D393" s="30">
        <f>C393</f>
        <v>1500</v>
      </c>
      <c r="E393" s="30">
        <f>D393</f>
        <v>1500</v>
      </c>
      <c r="H393" s="41">
        <f t="shared" si="41"/>
        <v>1500</v>
      </c>
    </row>
    <row r="394" spans="1:8" outlineLevel="3">
      <c r="A394" s="29"/>
      <c r="B394" s="28" t="s">
        <v>314</v>
      </c>
      <c r="C394" s="30">
        <v>8500</v>
      </c>
      <c r="D394" s="30">
        <f>C394</f>
        <v>8500</v>
      </c>
      <c r="E394" s="30">
        <f>D394</f>
        <v>8500</v>
      </c>
      <c r="H394" s="41">
        <f t="shared" si="41"/>
        <v>8500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1700</v>
      </c>
      <c r="D404" s="5">
        <f>SUM(D405:D406)</f>
        <v>1700</v>
      </c>
      <c r="E404" s="5">
        <f>SUM(E405:E406)</f>
        <v>1700</v>
      </c>
      <c r="H404" s="41">
        <f t="shared" si="41"/>
        <v>1700</v>
      </c>
    </row>
    <row r="405" spans="1:8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550</v>
      </c>
      <c r="D422" s="5">
        <f>SUM(D423:D428)</f>
        <v>550</v>
      </c>
      <c r="E422" s="5">
        <f>SUM(E423:E428)</f>
        <v>550</v>
      </c>
      <c r="H422" s="41">
        <f t="shared" si="41"/>
        <v>550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550</v>
      </c>
      <c r="D428" s="30">
        <f t="shared" si="48"/>
        <v>550</v>
      </c>
      <c r="E428" s="30">
        <f t="shared" si="48"/>
        <v>550</v>
      </c>
      <c r="H428" s="41">
        <f t="shared" si="41"/>
        <v>550</v>
      </c>
    </row>
    <row r="429" spans="1:8" outlineLevel="2">
      <c r="A429" s="6">
        <v>2201</v>
      </c>
      <c r="B429" s="4" t="s">
        <v>342</v>
      </c>
      <c r="C429" s="5">
        <f>SUM(C430:C442)</f>
        <v>142800</v>
      </c>
      <c r="D429" s="5">
        <f>SUM(D430:D442)</f>
        <v>142800</v>
      </c>
      <c r="E429" s="5">
        <f>SUM(E430:E442)</f>
        <v>142800</v>
      </c>
      <c r="H429" s="41">
        <f t="shared" si="41"/>
        <v>142800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78000</v>
      </c>
      <c r="D431" s="30">
        <f t="shared" ref="D431:E442" si="49">C431</f>
        <v>78000</v>
      </c>
      <c r="E431" s="30">
        <f t="shared" si="49"/>
        <v>78000</v>
      </c>
      <c r="H431" s="41">
        <f t="shared" si="41"/>
        <v>78000</v>
      </c>
    </row>
    <row r="432" spans="1:8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outlineLevel="3">
      <c r="A433" s="29"/>
      <c r="B433" s="28" t="s">
        <v>346</v>
      </c>
      <c r="C433" s="30">
        <v>5500</v>
      </c>
      <c r="D433" s="30">
        <f t="shared" si="49"/>
        <v>5500</v>
      </c>
      <c r="E433" s="30">
        <f t="shared" si="49"/>
        <v>5500</v>
      </c>
      <c r="H433" s="41">
        <f t="shared" si="41"/>
        <v>5500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48300</v>
      </c>
      <c r="D441" s="30">
        <f t="shared" si="49"/>
        <v>48300</v>
      </c>
      <c r="E441" s="30">
        <f t="shared" si="49"/>
        <v>48300</v>
      </c>
      <c r="H441" s="41">
        <f t="shared" si="41"/>
        <v>48300</v>
      </c>
    </row>
    <row r="442" spans="1:8" outlineLevel="3">
      <c r="A442" s="29"/>
      <c r="B442" s="28" t="s">
        <v>355</v>
      </c>
      <c r="C442" s="30">
        <v>6000</v>
      </c>
      <c r="D442" s="30">
        <f t="shared" si="49"/>
        <v>6000</v>
      </c>
      <c r="E442" s="30">
        <f t="shared" si="49"/>
        <v>6000</v>
      </c>
      <c r="H442" s="41">
        <f t="shared" si="41"/>
        <v>6000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8" t="s">
        <v>357</v>
      </c>
      <c r="B444" s="189"/>
      <c r="C444" s="32">
        <f>C445+C454+C455+C459+C462+C463+C468+C474+C477+C480+C481+C450</f>
        <v>34000</v>
      </c>
      <c r="D444" s="32">
        <f>D445+D454+D455+D459+D462+D463+D468+D474+D477+D480+D481+D450</f>
        <v>34000</v>
      </c>
      <c r="E444" s="32">
        <f>E445+E454+E455+E459+E462+E463+E468+E474+E477+E480+E481+E450</f>
        <v>34000</v>
      </c>
      <c r="H444" s="41">
        <f t="shared" si="41"/>
        <v>34000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1"/>
        <v>3000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2500</v>
      </c>
      <c r="D447" s="30">
        <f t="shared" ref="D447:E449" si="50">C447</f>
        <v>2500</v>
      </c>
      <c r="E447" s="30">
        <f t="shared" si="50"/>
        <v>2500</v>
      </c>
      <c r="H447" s="41">
        <f t="shared" si="41"/>
        <v>2500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outlineLevel="2">
      <c r="A455" s="6">
        <v>2202</v>
      </c>
      <c r="B455" s="4" t="s">
        <v>120</v>
      </c>
      <c r="C455" s="5">
        <f>SUM(C456:C458)</f>
        <v>7500</v>
      </c>
      <c r="D455" s="5">
        <f>SUM(D456:D458)</f>
        <v>7500</v>
      </c>
      <c r="E455" s="5">
        <f>SUM(E456:E458)</f>
        <v>7500</v>
      </c>
      <c r="H455" s="41">
        <f t="shared" si="51"/>
        <v>7500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>
        <v>2500</v>
      </c>
      <c r="D457" s="30">
        <f t="shared" ref="D457:E458" si="53">C457</f>
        <v>2500</v>
      </c>
      <c r="E457" s="30">
        <f t="shared" si="53"/>
        <v>2500</v>
      </c>
      <c r="H457" s="41">
        <f t="shared" si="51"/>
        <v>2500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  <c r="H474" s="41">
        <f t="shared" si="51"/>
        <v>6000</v>
      </c>
    </row>
    <row r="475" spans="1:8" ht="15" customHeight="1" outlineLevel="3">
      <c r="A475" s="28"/>
      <c r="B475" s="28" t="s">
        <v>383</v>
      </c>
      <c r="C475" s="30">
        <v>6000</v>
      </c>
      <c r="D475" s="30">
        <f>C475</f>
        <v>6000</v>
      </c>
      <c r="E475" s="30">
        <f>D475</f>
        <v>6000</v>
      </c>
      <c r="H475" s="41">
        <f t="shared" si="51"/>
        <v>6000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3500</v>
      </c>
      <c r="D477" s="5">
        <f>SUM(D478:D479)</f>
        <v>3500</v>
      </c>
      <c r="E477" s="5">
        <f>SUM(E478:E479)</f>
        <v>3500</v>
      </c>
      <c r="H477" s="41">
        <f t="shared" si="51"/>
        <v>3500</v>
      </c>
    </row>
    <row r="478" spans="1:8" ht="15" customHeight="1" outlineLevel="3">
      <c r="A478" s="28"/>
      <c r="B478" s="28" t="s">
        <v>383</v>
      </c>
      <c r="C478" s="30">
        <v>3500</v>
      </c>
      <c r="D478" s="30">
        <f t="shared" ref="D478:E481" si="57">C478</f>
        <v>3500</v>
      </c>
      <c r="E478" s="30">
        <f t="shared" si="57"/>
        <v>3500</v>
      </c>
      <c r="H478" s="41">
        <f t="shared" si="51"/>
        <v>3500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8" t="s">
        <v>388</v>
      </c>
      <c r="B482" s="18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8" t="s">
        <v>389</v>
      </c>
      <c r="B483" s="199"/>
      <c r="C483" s="35">
        <f>C484+C504+C509+C522+C528+C538</f>
        <v>76670</v>
      </c>
      <c r="D483" s="35">
        <f>D484+D504+D509+D522+D528+D538</f>
        <v>76670</v>
      </c>
      <c r="E483" s="35">
        <f>E484+E504+E509+E522+E528+E538</f>
        <v>76670</v>
      </c>
      <c r="G483" s="39" t="s">
        <v>592</v>
      </c>
      <c r="H483" s="41">
        <f t="shared" si="51"/>
        <v>76670</v>
      </c>
      <c r="I483" s="42"/>
      <c r="J483" s="40" t="b">
        <f>AND(H483=I483)</f>
        <v>0</v>
      </c>
    </row>
    <row r="484" spans="1:10" outlineLevel="1">
      <c r="A484" s="188" t="s">
        <v>390</v>
      </c>
      <c r="B484" s="189"/>
      <c r="C484" s="32">
        <f>C485+C486+C490+C491+C494+C497+C500+C501+C502+C503</f>
        <v>14800</v>
      </c>
      <c r="D484" s="32">
        <f>D485+D486+D490+D491+D494+D497+D500+D501+D502+D503</f>
        <v>14800</v>
      </c>
      <c r="E484" s="32">
        <f>E485+E486+E490+E491+E494+E497+E500+E501+E502+E503</f>
        <v>14800</v>
      </c>
      <c r="H484" s="41">
        <f t="shared" si="51"/>
        <v>14800</v>
      </c>
    </row>
    <row r="485" spans="1:10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1">
        <f t="shared" si="51"/>
        <v>3000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1"/>
        <v>3000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  <c r="H494" s="41">
        <f t="shared" si="51"/>
        <v>800</v>
      </c>
    </row>
    <row r="495" spans="1:10" ht="15" customHeight="1" outlineLevel="3">
      <c r="A495" s="28"/>
      <c r="B495" s="28" t="s">
        <v>401</v>
      </c>
      <c r="C495" s="30">
        <v>800</v>
      </c>
      <c r="D495" s="30">
        <f>C495</f>
        <v>800</v>
      </c>
      <c r="E495" s="30">
        <f>D495</f>
        <v>800</v>
      </c>
      <c r="H495" s="41">
        <f t="shared" si="51"/>
        <v>800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5500</v>
      </c>
      <c r="D500" s="5">
        <f t="shared" si="59"/>
        <v>5500</v>
      </c>
      <c r="E500" s="5">
        <f t="shared" si="59"/>
        <v>5500</v>
      </c>
      <c r="H500" s="41">
        <f t="shared" si="51"/>
        <v>5500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8" t="s">
        <v>410</v>
      </c>
      <c r="B504" s="189"/>
      <c r="C504" s="32">
        <f>SUM(C505:C508)</f>
        <v>1700</v>
      </c>
      <c r="D504" s="32">
        <f>SUM(D505:D508)</f>
        <v>1700</v>
      </c>
      <c r="E504" s="32">
        <f>SUM(E505:E508)</f>
        <v>1700</v>
      </c>
      <c r="H504" s="41">
        <f t="shared" si="51"/>
        <v>1700</v>
      </c>
    </row>
    <row r="505" spans="1:12" outlineLevel="2" collapsed="1">
      <c r="A505" s="6">
        <v>3303</v>
      </c>
      <c r="B505" s="4" t="s">
        <v>411</v>
      </c>
      <c r="C505" s="5">
        <v>1700</v>
      </c>
      <c r="D505" s="5">
        <f>C505</f>
        <v>1700</v>
      </c>
      <c r="E505" s="5">
        <f>D505</f>
        <v>1700</v>
      </c>
      <c r="H505" s="41">
        <f t="shared" si="51"/>
        <v>1700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8" t="s">
        <v>414</v>
      </c>
      <c r="B509" s="189"/>
      <c r="C509" s="32">
        <f>C510+C511+C512+C513+C517+C518+C519+C520+C521</f>
        <v>55500</v>
      </c>
      <c r="D509" s="32">
        <f>D510+D511+D512+D513+D517+D518+D519+D520+D521</f>
        <v>55500</v>
      </c>
      <c r="E509" s="32">
        <f>E510+E511+E512+E513+E517+E518+E519+E520+E521</f>
        <v>55500</v>
      </c>
      <c r="F509" s="51"/>
      <c r="H509" s="41">
        <f t="shared" si="51"/>
        <v>55500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52000</v>
      </c>
      <c r="D520" s="5">
        <f t="shared" si="62"/>
        <v>52000</v>
      </c>
      <c r="E520" s="5">
        <f t="shared" si="62"/>
        <v>52000</v>
      </c>
      <c r="H520" s="41">
        <f t="shared" si="63"/>
        <v>52000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8" t="s">
        <v>426</v>
      </c>
      <c r="B522" s="18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8" t="s">
        <v>432</v>
      </c>
      <c r="B528" s="18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8" t="s">
        <v>441</v>
      </c>
      <c r="B538" s="189"/>
      <c r="C538" s="32">
        <f>SUM(C539:C544)</f>
        <v>4670</v>
      </c>
      <c r="D538" s="32">
        <f>SUM(D539:D544)</f>
        <v>4670</v>
      </c>
      <c r="E538" s="32">
        <f>SUM(E539:E544)</f>
        <v>4670</v>
      </c>
      <c r="H538" s="41">
        <f t="shared" si="63"/>
        <v>4670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1670</v>
      </c>
      <c r="D540" s="5">
        <f t="shared" ref="D540:E543" si="66">C540</f>
        <v>1670</v>
      </c>
      <c r="E540" s="5">
        <f t="shared" si="66"/>
        <v>1670</v>
      </c>
      <c r="H540" s="41">
        <f t="shared" si="63"/>
        <v>1670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3000</v>
      </c>
      <c r="D542" s="5">
        <f t="shared" si="66"/>
        <v>3000</v>
      </c>
      <c r="E542" s="5">
        <f t="shared" si="66"/>
        <v>3000</v>
      </c>
      <c r="H542" s="41">
        <f t="shared" si="63"/>
        <v>3000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96" t="s">
        <v>449</v>
      </c>
      <c r="B547" s="19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8" t="s">
        <v>450</v>
      </c>
      <c r="B548" s="18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8" t="s">
        <v>451</v>
      </c>
      <c r="B549" s="18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94" t="s">
        <v>455</v>
      </c>
      <c r="B550" s="195"/>
      <c r="C550" s="36">
        <f>C551</f>
        <v>81300</v>
      </c>
      <c r="D550" s="36">
        <f>D551</f>
        <v>81300</v>
      </c>
      <c r="E550" s="36">
        <f>E551</f>
        <v>81300</v>
      </c>
      <c r="G550" s="39" t="s">
        <v>59</v>
      </c>
      <c r="H550" s="41">
        <f t="shared" si="63"/>
        <v>81300</v>
      </c>
      <c r="I550" s="42"/>
      <c r="J550" s="40" t="b">
        <f>AND(H550=I550)</f>
        <v>0</v>
      </c>
    </row>
    <row r="551" spans="1:10">
      <c r="A551" s="190" t="s">
        <v>456</v>
      </c>
      <c r="B551" s="191"/>
      <c r="C551" s="33">
        <f>C552+C556</f>
        <v>81300</v>
      </c>
      <c r="D551" s="33">
        <f>D552+D556</f>
        <v>81300</v>
      </c>
      <c r="E551" s="33">
        <f>E552+E556</f>
        <v>81300</v>
      </c>
      <c r="G551" s="39" t="s">
        <v>594</v>
      </c>
      <c r="H551" s="41">
        <f t="shared" si="63"/>
        <v>81300</v>
      </c>
      <c r="I551" s="42"/>
      <c r="J551" s="40" t="b">
        <f>AND(H551=I551)</f>
        <v>0</v>
      </c>
    </row>
    <row r="552" spans="1:10" outlineLevel="1">
      <c r="A552" s="188" t="s">
        <v>457</v>
      </c>
      <c r="B552" s="189"/>
      <c r="C552" s="32">
        <f>SUM(C553:C555)</f>
        <v>81300</v>
      </c>
      <c r="D552" s="32">
        <f>SUM(D553:D555)</f>
        <v>81300</v>
      </c>
      <c r="E552" s="32">
        <f>SUM(E553:E555)</f>
        <v>81300</v>
      </c>
      <c r="H552" s="41">
        <f t="shared" si="63"/>
        <v>81300</v>
      </c>
    </row>
    <row r="553" spans="1:10" outlineLevel="2" collapsed="1">
      <c r="A553" s="6">
        <v>5500</v>
      </c>
      <c r="B553" s="4" t="s">
        <v>458</v>
      </c>
      <c r="C553" s="5">
        <v>81300</v>
      </c>
      <c r="D553" s="5">
        <f t="shared" ref="D553:E555" si="67">C553</f>
        <v>81300</v>
      </c>
      <c r="E553" s="5">
        <f t="shared" si="67"/>
        <v>81300</v>
      </c>
      <c r="H553" s="41">
        <f t="shared" si="63"/>
        <v>81300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8" t="s">
        <v>461</v>
      </c>
      <c r="B556" s="18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92" t="s">
        <v>62</v>
      </c>
      <c r="B559" s="193"/>
      <c r="C559" s="37">
        <f>C560+C716+C725</f>
        <v>1643500</v>
      </c>
      <c r="D559" s="37">
        <f>D560+D716+D725</f>
        <v>1643500</v>
      </c>
      <c r="E559" s="37">
        <f>E560+E716+E725</f>
        <v>1643500</v>
      </c>
      <c r="G559" s="39" t="s">
        <v>62</v>
      </c>
      <c r="H559" s="41">
        <f t="shared" si="63"/>
        <v>1643500</v>
      </c>
      <c r="I559" s="42"/>
      <c r="J559" s="40" t="b">
        <f>AND(H559=I559)</f>
        <v>0</v>
      </c>
    </row>
    <row r="560" spans="1:10">
      <c r="A560" s="194" t="s">
        <v>464</v>
      </c>
      <c r="B560" s="195"/>
      <c r="C560" s="36">
        <f>C561+C638+C642+C645</f>
        <v>1466500</v>
      </c>
      <c r="D560" s="36">
        <f>D561+D638+D642+D645</f>
        <v>1466500</v>
      </c>
      <c r="E560" s="36">
        <f>E561+E638+E642+E645</f>
        <v>1466500</v>
      </c>
      <c r="G560" s="39" t="s">
        <v>61</v>
      </c>
      <c r="H560" s="41">
        <f t="shared" si="63"/>
        <v>1466500</v>
      </c>
      <c r="I560" s="42"/>
      <c r="J560" s="40" t="b">
        <f>AND(H560=I560)</f>
        <v>0</v>
      </c>
    </row>
    <row r="561" spans="1:10">
      <c r="A561" s="190" t="s">
        <v>465</v>
      </c>
      <c r="B561" s="191"/>
      <c r="C561" s="38">
        <f>C562+C567+C568+C569+C576+C577+C581+C584+C585+C586+C587+C592+C595+C599+C603+C610+C616+C628</f>
        <v>1466500</v>
      </c>
      <c r="D561" s="38">
        <f>D562+D567+D568+D569+D576+D577+D581+D584+D585+D586+D587+D592+D595+D599+D603+D610+D616+D628</f>
        <v>1466500</v>
      </c>
      <c r="E561" s="38">
        <f>E562+E567+E568+E569+E576+E577+E581+E584+E585+E586+E587+E592+E595+E599+E603+E610+E616+E628</f>
        <v>1466500</v>
      </c>
      <c r="G561" s="39" t="s">
        <v>595</v>
      </c>
      <c r="H561" s="41">
        <f t="shared" si="63"/>
        <v>1466500</v>
      </c>
      <c r="I561" s="42"/>
      <c r="J561" s="40" t="b">
        <f>AND(H561=I561)</f>
        <v>0</v>
      </c>
    </row>
    <row r="562" spans="1:10" outlineLevel="1">
      <c r="A562" s="188" t="s">
        <v>466</v>
      </c>
      <c r="B562" s="189"/>
      <c r="C562" s="32">
        <f>SUM(C563:C566)</f>
        <v>37000</v>
      </c>
      <c r="D562" s="32">
        <f>SUM(D563:D566)</f>
        <v>37000</v>
      </c>
      <c r="E562" s="32">
        <f>SUM(E563:E566)</f>
        <v>37000</v>
      </c>
      <c r="H562" s="41">
        <f t="shared" si="63"/>
        <v>37000</v>
      </c>
    </row>
    <row r="563" spans="1:10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  <c r="H563" s="41">
        <f t="shared" si="63"/>
        <v>7000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30000</v>
      </c>
      <c r="D566" s="5">
        <f t="shared" si="68"/>
        <v>30000</v>
      </c>
      <c r="E566" s="5">
        <f t="shared" si="68"/>
        <v>30000</v>
      </c>
      <c r="H566" s="41">
        <f t="shared" si="63"/>
        <v>30000</v>
      </c>
    </row>
    <row r="567" spans="1:10" outlineLevel="1">
      <c r="A567" s="188" t="s">
        <v>467</v>
      </c>
      <c r="B567" s="18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8" t="s">
        <v>472</v>
      </c>
      <c r="B568" s="18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8" t="s">
        <v>473</v>
      </c>
      <c r="B569" s="189"/>
      <c r="C569" s="32">
        <f>SUM(C570:C575)</f>
        <v>401500</v>
      </c>
      <c r="D569" s="32">
        <f>SUM(D570:D575)</f>
        <v>401500</v>
      </c>
      <c r="E569" s="32">
        <f>SUM(E570:E575)</f>
        <v>401500</v>
      </c>
      <c r="H569" s="41">
        <f t="shared" si="63"/>
        <v>401500</v>
      </c>
    </row>
    <row r="570" spans="1:10" outlineLevel="2">
      <c r="A570" s="7">
        <v>6603</v>
      </c>
      <c r="B570" s="4" t="s">
        <v>474</v>
      </c>
      <c r="C570" s="5">
        <v>400000</v>
      </c>
      <c r="D570" s="5">
        <f>C570</f>
        <v>400000</v>
      </c>
      <c r="E570" s="5">
        <f>D570</f>
        <v>400000</v>
      </c>
      <c r="H570" s="41">
        <f t="shared" si="63"/>
        <v>400000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1500</v>
      </c>
      <c r="D574" s="5">
        <f t="shared" si="69"/>
        <v>1500</v>
      </c>
      <c r="E574" s="5">
        <f t="shared" si="69"/>
        <v>1500</v>
      </c>
      <c r="H574" s="41">
        <f t="shared" si="63"/>
        <v>1500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8" t="s">
        <v>480</v>
      </c>
      <c r="B576" s="18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8" t="s">
        <v>481</v>
      </c>
      <c r="B577" s="18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8" t="s">
        <v>485</v>
      </c>
      <c r="B581" s="189"/>
      <c r="C581" s="32">
        <f>SUM(C582:C583)</f>
        <v>140000</v>
      </c>
      <c r="D581" s="32">
        <f>SUM(D582:D583)</f>
        <v>140000</v>
      </c>
      <c r="E581" s="32">
        <f>SUM(E582:E583)</f>
        <v>140000</v>
      </c>
      <c r="H581" s="41">
        <f t="shared" si="71"/>
        <v>140000</v>
      </c>
    </row>
    <row r="582" spans="1:8" outlineLevel="2">
      <c r="A582" s="7">
        <v>6606</v>
      </c>
      <c r="B582" s="4" t="s">
        <v>486</v>
      </c>
      <c r="C582" s="5">
        <v>140000</v>
      </c>
      <c r="D582" s="5">
        <f t="shared" ref="D582:E586" si="72">C582</f>
        <v>140000</v>
      </c>
      <c r="E582" s="5">
        <f t="shared" si="72"/>
        <v>140000</v>
      </c>
      <c r="H582" s="41">
        <f t="shared" si="71"/>
        <v>140000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8" t="s">
        <v>488</v>
      </c>
      <c r="B584" s="18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8" t="s">
        <v>489</v>
      </c>
      <c r="B585" s="18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8" t="s">
        <v>490</v>
      </c>
      <c r="B586" s="18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8" t="s">
        <v>491</v>
      </c>
      <c r="B587" s="189"/>
      <c r="C587" s="32">
        <f>SUM(C588:C591)</f>
        <v>15000</v>
      </c>
      <c r="D587" s="32">
        <f>SUM(D588:D591)</f>
        <v>15000</v>
      </c>
      <c r="E587" s="32">
        <f>SUM(E588:E591)</f>
        <v>15000</v>
      </c>
      <c r="H587" s="41">
        <f t="shared" si="71"/>
        <v>15000</v>
      </c>
    </row>
    <row r="588" spans="1:8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  <c r="H588" s="41">
        <f t="shared" si="71"/>
        <v>15000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8" t="s">
        <v>498</v>
      </c>
      <c r="B592" s="18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8" t="s">
        <v>502</v>
      </c>
      <c r="B595" s="18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8" t="s">
        <v>503</v>
      </c>
      <c r="B599" s="189"/>
      <c r="C599" s="32">
        <f>SUM(C600:C602)</f>
        <v>165000</v>
      </c>
      <c r="D599" s="32">
        <f>SUM(D600:D602)</f>
        <v>165000</v>
      </c>
      <c r="E599" s="32">
        <f>SUM(E600:E602)</f>
        <v>165000</v>
      </c>
      <c r="H599" s="41">
        <f t="shared" si="71"/>
        <v>165000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165000</v>
      </c>
      <c r="D601" s="5">
        <f t="shared" si="75"/>
        <v>165000</v>
      </c>
      <c r="E601" s="5">
        <f t="shared" si="75"/>
        <v>165000</v>
      </c>
      <c r="H601" s="41">
        <f t="shared" si="71"/>
        <v>165000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8" t="s">
        <v>506</v>
      </c>
      <c r="B603" s="18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8" t="s">
        <v>513</v>
      </c>
      <c r="B610" s="189"/>
      <c r="C610" s="32">
        <f>SUM(C611:C615)</f>
        <v>20000</v>
      </c>
      <c r="D610" s="32">
        <f>SUM(D611:D615)</f>
        <v>20000</v>
      </c>
      <c r="E610" s="32">
        <f>SUM(E611:E615)</f>
        <v>20000</v>
      </c>
      <c r="H610" s="41">
        <f t="shared" si="71"/>
        <v>20000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20000</v>
      </c>
      <c r="D613" s="5">
        <f t="shared" si="77"/>
        <v>20000</v>
      </c>
      <c r="E613" s="5">
        <f t="shared" si="77"/>
        <v>20000</v>
      </c>
      <c r="H613" s="41">
        <f t="shared" si="71"/>
        <v>20000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8" t="s">
        <v>519</v>
      </c>
      <c r="B616" s="189"/>
      <c r="C616" s="32">
        <f>SUM(C617:C627)</f>
        <v>320000</v>
      </c>
      <c r="D616" s="32">
        <f>SUM(D617:D627)</f>
        <v>320000</v>
      </c>
      <c r="E616" s="32">
        <f>SUM(E617:E627)</f>
        <v>320000</v>
      </c>
      <c r="H616" s="41">
        <f t="shared" si="71"/>
        <v>320000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320000</v>
      </c>
      <c r="D620" s="5">
        <f t="shared" si="78"/>
        <v>320000</v>
      </c>
      <c r="E620" s="5">
        <f t="shared" si="78"/>
        <v>320000</v>
      </c>
      <c r="H620" s="41">
        <f t="shared" si="71"/>
        <v>320000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8" t="s">
        <v>531</v>
      </c>
      <c r="B628" s="189"/>
      <c r="C628" s="32">
        <f>SUM(C629:C637)</f>
        <v>368000</v>
      </c>
      <c r="D628" s="32">
        <f>SUM(D629:D637)</f>
        <v>368000</v>
      </c>
      <c r="E628" s="32">
        <f>SUM(E629:E637)</f>
        <v>368000</v>
      </c>
      <c r="H628" s="41">
        <f t="shared" si="71"/>
        <v>368000</v>
      </c>
    </row>
    <row r="629" spans="1:10" outlineLevel="2">
      <c r="A629" s="7">
        <v>6617</v>
      </c>
      <c r="B629" s="4" t="s">
        <v>532</v>
      </c>
      <c r="C629" s="5">
        <v>365000</v>
      </c>
      <c r="D629" s="5">
        <f>C629</f>
        <v>365000</v>
      </c>
      <c r="E629" s="5">
        <f>D629</f>
        <v>365000</v>
      </c>
      <c r="H629" s="41">
        <f t="shared" si="71"/>
        <v>365000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3000</v>
      </c>
      <c r="D637" s="5">
        <f t="shared" si="79"/>
        <v>3000</v>
      </c>
      <c r="E637" s="5">
        <f t="shared" si="79"/>
        <v>3000</v>
      </c>
      <c r="H637" s="41">
        <f t="shared" si="71"/>
        <v>3000</v>
      </c>
    </row>
    <row r="638" spans="1:10">
      <c r="A638" s="190" t="s">
        <v>541</v>
      </c>
      <c r="B638" s="19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8" t="s">
        <v>542</v>
      </c>
      <c r="B639" s="18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8" t="s">
        <v>543</v>
      </c>
      <c r="B640" s="18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8" t="s">
        <v>544</v>
      </c>
      <c r="B641" s="18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90" t="s">
        <v>545</v>
      </c>
      <c r="B642" s="19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8" t="s">
        <v>546</v>
      </c>
      <c r="B643" s="18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8" t="s">
        <v>547</v>
      </c>
      <c r="B644" s="18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90" t="s">
        <v>548</v>
      </c>
      <c r="B645" s="19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8" t="s">
        <v>549</v>
      </c>
      <c r="B646" s="18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8" t="s">
        <v>550</v>
      </c>
      <c r="B651" s="18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8" t="s">
        <v>551</v>
      </c>
      <c r="B652" s="18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8" t="s">
        <v>552</v>
      </c>
      <c r="B653" s="18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8" t="s">
        <v>553</v>
      </c>
      <c r="B660" s="18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8" t="s">
        <v>554</v>
      </c>
      <c r="B661" s="18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8" t="s">
        <v>555</v>
      </c>
      <c r="B665" s="18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8" t="s">
        <v>556</v>
      </c>
      <c r="B668" s="18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8" t="s">
        <v>557</v>
      </c>
      <c r="B669" s="18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8" t="s">
        <v>558</v>
      </c>
      <c r="B670" s="18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8" t="s">
        <v>559</v>
      </c>
      <c r="B671" s="18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8" t="s">
        <v>560</v>
      </c>
      <c r="B676" s="18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8" t="s">
        <v>561</v>
      </c>
      <c r="B679" s="18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8" t="s">
        <v>562</v>
      </c>
      <c r="B683" s="18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8" t="s">
        <v>563</v>
      </c>
      <c r="B687" s="18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8" t="s">
        <v>564</v>
      </c>
      <c r="B694" s="18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8" t="s">
        <v>565</v>
      </c>
      <c r="B700" s="18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8" t="s">
        <v>566</v>
      </c>
      <c r="B712" s="18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8" t="s">
        <v>567</v>
      </c>
      <c r="B713" s="18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8" t="s">
        <v>568</v>
      </c>
      <c r="B714" s="18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8" t="s">
        <v>569</v>
      </c>
      <c r="B715" s="18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94" t="s">
        <v>570</v>
      </c>
      <c r="B716" s="195"/>
      <c r="C716" s="36">
        <f>C717</f>
        <v>177000</v>
      </c>
      <c r="D716" s="36">
        <f>D717</f>
        <v>177000</v>
      </c>
      <c r="E716" s="36">
        <f>E717</f>
        <v>177000</v>
      </c>
      <c r="G716" s="39" t="s">
        <v>66</v>
      </c>
      <c r="H716" s="41">
        <f t="shared" si="92"/>
        <v>177000</v>
      </c>
      <c r="I716" s="42"/>
      <c r="J716" s="40" t="b">
        <f>AND(H716=I716)</f>
        <v>0</v>
      </c>
    </row>
    <row r="717" spans="1:10">
      <c r="A717" s="190" t="s">
        <v>571</v>
      </c>
      <c r="B717" s="191"/>
      <c r="C717" s="33">
        <f>C718+C722</f>
        <v>177000</v>
      </c>
      <c r="D717" s="33">
        <f>D718+D722</f>
        <v>177000</v>
      </c>
      <c r="E717" s="33">
        <f>E718+E722</f>
        <v>177000</v>
      </c>
      <c r="G717" s="39" t="s">
        <v>599</v>
      </c>
      <c r="H717" s="41">
        <f t="shared" si="92"/>
        <v>177000</v>
      </c>
      <c r="I717" s="42"/>
      <c r="J717" s="40" t="b">
        <f>AND(H717=I717)</f>
        <v>0</v>
      </c>
    </row>
    <row r="718" spans="1:10" outlineLevel="1" collapsed="1">
      <c r="A718" s="200" t="s">
        <v>851</v>
      </c>
      <c r="B718" s="201"/>
      <c r="C718" s="31">
        <f>SUM(C719:C721)</f>
        <v>177000</v>
      </c>
      <c r="D718" s="31">
        <f>SUM(D719:D721)</f>
        <v>177000</v>
      </c>
      <c r="E718" s="31">
        <f>SUM(E719:E721)</f>
        <v>177000</v>
      </c>
      <c r="H718" s="41">
        <f t="shared" si="92"/>
        <v>177000</v>
      </c>
    </row>
    <row r="719" spans="1:10" ht="15" customHeight="1" outlineLevel="2">
      <c r="A719" s="6">
        <v>10950</v>
      </c>
      <c r="B719" s="4" t="s">
        <v>572</v>
      </c>
      <c r="C719" s="5">
        <v>177000</v>
      </c>
      <c r="D719" s="5">
        <f>C719</f>
        <v>177000</v>
      </c>
      <c r="E719" s="5">
        <f>D719</f>
        <v>177000</v>
      </c>
      <c r="H719" s="41">
        <f t="shared" si="92"/>
        <v>177000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0" t="s">
        <v>850</v>
      </c>
      <c r="B722" s="20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94" t="s">
        <v>577</v>
      </c>
      <c r="B725" s="19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0" t="s">
        <v>588</v>
      </c>
      <c r="B726" s="19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0" t="s">
        <v>849</v>
      </c>
      <c r="B727" s="20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0" t="s">
        <v>848</v>
      </c>
      <c r="B730" s="20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0" t="s">
        <v>846</v>
      </c>
      <c r="B733" s="20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0" t="s">
        <v>843</v>
      </c>
      <c r="B739" s="20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0" t="s">
        <v>842</v>
      </c>
      <c r="B741" s="20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0" t="s">
        <v>841</v>
      </c>
      <c r="B743" s="20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0" t="s">
        <v>836</v>
      </c>
      <c r="B750" s="20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0" t="s">
        <v>834</v>
      </c>
      <c r="B755" s="20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0" t="s">
        <v>830</v>
      </c>
      <c r="B760" s="20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0" t="s">
        <v>828</v>
      </c>
      <c r="B765" s="20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0" t="s">
        <v>826</v>
      </c>
      <c r="B767" s="20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0" t="s">
        <v>823</v>
      </c>
      <c r="B771" s="20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0" t="s">
        <v>817</v>
      </c>
      <c r="B777" s="20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A251" zoomScale="115" zoomScaleNormal="115" workbookViewId="0">
      <selection activeCell="E269" sqref="E269"/>
    </sheetView>
  </sheetViews>
  <sheetFormatPr defaultColWidth="9.1796875" defaultRowHeight="14.5" outlineLevelRow="3"/>
  <cols>
    <col min="1" max="1" width="7" bestFit="1" customWidth="1"/>
    <col min="2" max="2" width="49.1796875" customWidth="1"/>
    <col min="3" max="3" width="18" customWidth="1"/>
    <col min="4" max="4" width="18.453125" customWidth="1"/>
    <col min="5" max="5" width="19.1796875" customWidth="1"/>
    <col min="7" max="7" width="15.54296875" bestFit="1" customWidth="1"/>
    <col min="8" max="8" width="20.81640625" customWidth="1"/>
    <col min="9" max="9" width="15.453125" bestFit="1" customWidth="1"/>
    <col min="10" max="10" width="20.453125" bestFit="1" customWidth="1"/>
  </cols>
  <sheetData>
    <row r="1" spans="1:14" ht="18.5">
      <c r="A1" s="177" t="s">
        <v>30</v>
      </c>
      <c r="B1" s="177"/>
      <c r="C1" s="177"/>
      <c r="D1" s="139" t="s">
        <v>853</v>
      </c>
      <c r="E1" s="139" t="s">
        <v>852</v>
      </c>
      <c r="G1" s="43" t="s">
        <v>31</v>
      </c>
      <c r="H1" s="44">
        <f>C2+C114</f>
        <v>2870456</v>
      </c>
      <c r="I1" s="45"/>
      <c r="J1" s="46" t="b">
        <f>AND(H1=I1)</f>
        <v>0</v>
      </c>
    </row>
    <row r="2" spans="1:14">
      <c r="A2" s="178" t="s">
        <v>60</v>
      </c>
      <c r="B2" s="178"/>
      <c r="C2" s="26">
        <f>C3+C67</f>
        <v>1980000</v>
      </c>
      <c r="D2" s="26">
        <f>D3+D67</f>
        <v>1980000</v>
      </c>
      <c r="E2" s="26">
        <f>E3+E67</f>
        <v>1980000</v>
      </c>
      <c r="G2" s="39" t="s">
        <v>60</v>
      </c>
      <c r="H2" s="41">
        <f>C2</f>
        <v>1980000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778000</v>
      </c>
      <c r="D3" s="23">
        <f>D4+D11+D38+D61</f>
        <v>778000</v>
      </c>
      <c r="E3" s="23">
        <f>E4+E11+E38+E61</f>
        <v>778000</v>
      </c>
      <c r="G3" s="39" t="s">
        <v>57</v>
      </c>
      <c r="H3" s="41">
        <f t="shared" ref="H3:H66" si="0">C3</f>
        <v>778000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451000</v>
      </c>
      <c r="D4" s="21">
        <f>SUM(D5:D10)</f>
        <v>451000</v>
      </c>
      <c r="E4" s="21">
        <f>SUM(E5:E10)</f>
        <v>451000</v>
      </c>
      <c r="F4" s="17"/>
      <c r="G4" s="39" t="s">
        <v>53</v>
      </c>
      <c r="H4" s="41">
        <f t="shared" si="0"/>
        <v>451000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</v>
      </c>
      <c r="D6" s="2">
        <f t="shared" ref="D6:E10" si="1">C6</f>
        <v>40000</v>
      </c>
      <c r="E6" s="2">
        <f t="shared" si="1"/>
        <v>40000</v>
      </c>
      <c r="F6" s="17"/>
      <c r="G6" s="17"/>
      <c r="H6" s="41">
        <f t="shared" si="0"/>
        <v>40000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170000</v>
      </c>
      <c r="D7" s="2">
        <f t="shared" si="1"/>
        <v>170000</v>
      </c>
      <c r="E7" s="2">
        <f t="shared" si="1"/>
        <v>170000</v>
      </c>
      <c r="F7" s="17"/>
      <c r="G7" s="17"/>
      <c r="H7" s="41">
        <f t="shared" si="0"/>
        <v>170000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90000</v>
      </c>
      <c r="D8" s="2">
        <f t="shared" si="1"/>
        <v>90000</v>
      </c>
      <c r="E8" s="2">
        <f t="shared" si="1"/>
        <v>90000</v>
      </c>
      <c r="F8" s="17"/>
      <c r="G8" s="17"/>
      <c r="H8" s="41">
        <f t="shared" si="0"/>
        <v>90000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109000</v>
      </c>
      <c r="D11" s="21">
        <f>SUM(D12:D37)</f>
        <v>109000</v>
      </c>
      <c r="E11" s="21">
        <f>SUM(E12:E37)</f>
        <v>109000</v>
      </c>
      <c r="F11" s="17"/>
      <c r="G11" s="39" t="s">
        <v>54</v>
      </c>
      <c r="H11" s="41">
        <f t="shared" si="0"/>
        <v>109000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50000</v>
      </c>
      <c r="D12" s="2">
        <f>C12</f>
        <v>50000</v>
      </c>
      <c r="E12" s="2">
        <f>D12</f>
        <v>50000</v>
      </c>
      <c r="H12" s="41">
        <f t="shared" si="0"/>
        <v>50000</v>
      </c>
    </row>
    <row r="13" spans="1:14" outlineLevel="1">
      <c r="A13" s="3">
        <v>2102</v>
      </c>
      <c r="B13" s="1" t="s">
        <v>126</v>
      </c>
      <c r="C13" s="2">
        <v>3000</v>
      </c>
      <c r="D13" s="2">
        <f t="shared" ref="D13:E28" si="2">C13</f>
        <v>3000</v>
      </c>
      <c r="E13" s="2">
        <f t="shared" si="2"/>
        <v>3000</v>
      </c>
      <c r="H13" s="41">
        <f t="shared" si="0"/>
        <v>3000</v>
      </c>
    </row>
    <row r="14" spans="1:14" outlineLevel="1">
      <c r="A14" s="3">
        <v>2201</v>
      </c>
      <c r="B14" s="1" t="s">
        <v>5</v>
      </c>
      <c r="C14" s="2">
        <v>7000</v>
      </c>
      <c r="D14" s="2">
        <f t="shared" si="2"/>
        <v>7000</v>
      </c>
      <c r="E14" s="2">
        <f t="shared" si="2"/>
        <v>7000</v>
      </c>
      <c r="H14" s="41">
        <f t="shared" si="0"/>
        <v>7000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5000</v>
      </c>
      <c r="D18" s="2">
        <f t="shared" si="2"/>
        <v>5000</v>
      </c>
      <c r="E18" s="2">
        <f t="shared" si="2"/>
        <v>5000</v>
      </c>
      <c r="H18" s="41">
        <f t="shared" si="0"/>
        <v>5000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1000</v>
      </c>
      <c r="D21" s="2">
        <f t="shared" si="2"/>
        <v>1000</v>
      </c>
      <c r="E21" s="2">
        <f t="shared" si="2"/>
        <v>1000</v>
      </c>
      <c r="H21" s="41">
        <f t="shared" si="0"/>
        <v>1000</v>
      </c>
    </row>
    <row r="22" spans="1:8" outlineLevel="1">
      <c r="A22" s="3">
        <v>2302</v>
      </c>
      <c r="B22" s="1" t="s">
        <v>134</v>
      </c>
      <c r="C22" s="2">
        <v>1000</v>
      </c>
      <c r="D22" s="2">
        <f t="shared" si="2"/>
        <v>1000</v>
      </c>
      <c r="E22" s="2">
        <f t="shared" si="2"/>
        <v>1000</v>
      </c>
      <c r="H22" s="41">
        <f t="shared" si="0"/>
        <v>1000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27000</v>
      </c>
      <c r="D34" s="2">
        <f t="shared" si="3"/>
        <v>27000</v>
      </c>
      <c r="E34" s="2">
        <f t="shared" si="3"/>
        <v>27000</v>
      </c>
      <c r="H34" s="41">
        <f t="shared" si="0"/>
        <v>27000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>
        <v>5000</v>
      </c>
      <c r="D37" s="2">
        <f t="shared" si="3"/>
        <v>5000</v>
      </c>
      <c r="E37" s="2">
        <f t="shared" si="3"/>
        <v>5000</v>
      </c>
      <c r="H37" s="41">
        <f t="shared" si="0"/>
        <v>5000</v>
      </c>
    </row>
    <row r="38" spans="1:10">
      <c r="A38" s="180" t="s">
        <v>145</v>
      </c>
      <c r="B38" s="181"/>
      <c r="C38" s="21">
        <f>SUM(C39:C60)</f>
        <v>217000</v>
      </c>
      <c r="D38" s="21">
        <f>SUM(D39:D60)</f>
        <v>217000</v>
      </c>
      <c r="E38" s="21">
        <f>SUM(E39:E60)</f>
        <v>217000</v>
      </c>
      <c r="G38" s="39" t="s">
        <v>55</v>
      </c>
      <c r="H38" s="41">
        <f t="shared" si="0"/>
        <v>217000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32000</v>
      </c>
      <c r="D48" s="2">
        <f t="shared" si="4"/>
        <v>32000</v>
      </c>
      <c r="E48" s="2">
        <f t="shared" si="4"/>
        <v>32000</v>
      </c>
      <c r="H48" s="41">
        <f t="shared" si="0"/>
        <v>32000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3500</v>
      </c>
      <c r="D51" s="2">
        <f t="shared" si="4"/>
        <v>3500</v>
      </c>
      <c r="E51" s="2">
        <f t="shared" si="4"/>
        <v>3500</v>
      </c>
      <c r="H51" s="41">
        <f t="shared" si="0"/>
        <v>3500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outlineLevel="1">
      <c r="A56" s="20">
        <v>3303</v>
      </c>
      <c r="B56" s="20" t="s">
        <v>154</v>
      </c>
      <c r="C56" s="2">
        <v>70000</v>
      </c>
      <c r="D56" s="2">
        <f t="shared" ref="D56:E60" si="5">C56</f>
        <v>70000</v>
      </c>
      <c r="E56" s="2">
        <f t="shared" si="5"/>
        <v>70000</v>
      </c>
      <c r="H56" s="41">
        <f t="shared" si="0"/>
        <v>70000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80" t="s">
        <v>158</v>
      </c>
      <c r="B61" s="181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</v>
      </c>
      <c r="D62" s="2">
        <f>C62</f>
        <v>1000</v>
      </c>
      <c r="E62" s="2">
        <f>D62</f>
        <v>1000</v>
      </c>
      <c r="H62" s="41">
        <f t="shared" si="0"/>
        <v>1000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9" t="s">
        <v>579</v>
      </c>
      <c r="B67" s="179"/>
      <c r="C67" s="25">
        <f>C97+C68</f>
        <v>1202000</v>
      </c>
      <c r="D67" s="25">
        <f>D97+D68</f>
        <v>1202000</v>
      </c>
      <c r="E67" s="25">
        <f>E97+E68</f>
        <v>1202000</v>
      </c>
      <c r="G67" s="39" t="s">
        <v>59</v>
      </c>
      <c r="H67" s="41">
        <f t="shared" ref="H67:H130" si="7">C67</f>
        <v>1202000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217000</v>
      </c>
      <c r="D68" s="21">
        <f>SUM(D69:D96)</f>
        <v>217000</v>
      </c>
      <c r="E68" s="21">
        <f>SUM(E69:E96)</f>
        <v>217000</v>
      </c>
      <c r="G68" s="39" t="s">
        <v>56</v>
      </c>
      <c r="H68" s="41">
        <f t="shared" si="7"/>
        <v>217000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120000</v>
      </c>
      <c r="D79" s="2">
        <f t="shared" si="8"/>
        <v>120000</v>
      </c>
      <c r="E79" s="2">
        <f t="shared" si="8"/>
        <v>120000</v>
      </c>
      <c r="H79" s="41">
        <f t="shared" si="7"/>
        <v>120000</v>
      </c>
    </row>
    <row r="80" spans="1:10" ht="15" customHeight="1" outlineLevel="1">
      <c r="A80" s="3">
        <v>5202</v>
      </c>
      <c r="B80" s="2" t="s">
        <v>172</v>
      </c>
      <c r="C80" s="2">
        <v>25000</v>
      </c>
      <c r="D80" s="2">
        <f t="shared" si="8"/>
        <v>25000</v>
      </c>
      <c r="E80" s="2">
        <f t="shared" si="8"/>
        <v>25000</v>
      </c>
      <c r="H80" s="41">
        <f t="shared" si="7"/>
        <v>25000</v>
      </c>
    </row>
    <row r="81" spans="1:8" ht="15" customHeight="1" outlineLevel="1">
      <c r="A81" s="3">
        <v>5203</v>
      </c>
      <c r="B81" s="2" t="s">
        <v>21</v>
      </c>
      <c r="C81" s="2">
        <v>60000</v>
      </c>
      <c r="D81" s="2">
        <f t="shared" si="8"/>
        <v>60000</v>
      </c>
      <c r="E81" s="2">
        <f t="shared" si="8"/>
        <v>60000</v>
      </c>
      <c r="H81" s="41">
        <f t="shared" si="7"/>
        <v>60000</v>
      </c>
    </row>
    <row r="82" spans="1:8" ht="15" customHeight="1" outlineLevel="1">
      <c r="A82" s="3">
        <v>5204</v>
      </c>
      <c r="B82" s="2" t="s">
        <v>174</v>
      </c>
      <c r="C82" s="2">
        <v>1000</v>
      </c>
      <c r="D82" s="2">
        <f t="shared" si="8"/>
        <v>1000</v>
      </c>
      <c r="E82" s="2">
        <f t="shared" si="8"/>
        <v>1000</v>
      </c>
      <c r="H82" s="41">
        <f t="shared" si="7"/>
        <v>1000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>
        <v>1000</v>
      </c>
      <c r="D92" s="2">
        <f t="shared" si="9"/>
        <v>1000</v>
      </c>
      <c r="E92" s="2">
        <f t="shared" si="9"/>
        <v>1000</v>
      </c>
      <c r="H92" s="41">
        <f t="shared" si="7"/>
        <v>1000</v>
      </c>
    </row>
    <row r="93" spans="1:8" ht="15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985000</v>
      </c>
      <c r="D97" s="21">
        <f>SUM(D98:D113)</f>
        <v>985000</v>
      </c>
      <c r="E97" s="21">
        <f>SUM(E98:E113)</f>
        <v>985000</v>
      </c>
      <c r="G97" s="39" t="s">
        <v>58</v>
      </c>
      <c r="H97" s="41">
        <f t="shared" si="7"/>
        <v>985000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900000</v>
      </c>
      <c r="D98" s="2">
        <f>C98</f>
        <v>900000</v>
      </c>
      <c r="E98" s="2">
        <f>D98</f>
        <v>900000</v>
      </c>
      <c r="H98" s="41">
        <f t="shared" si="7"/>
        <v>900000</v>
      </c>
    </row>
    <row r="99" spans="1:10" ht="15" customHeight="1" outlineLevel="1">
      <c r="A99" s="3">
        <v>6002</v>
      </c>
      <c r="B99" s="1" t="s">
        <v>185</v>
      </c>
      <c r="C99" s="2">
        <v>65000</v>
      </c>
      <c r="D99" s="2">
        <f t="shared" ref="D99:E113" si="10">C99</f>
        <v>65000</v>
      </c>
      <c r="E99" s="2">
        <f t="shared" si="10"/>
        <v>65000</v>
      </c>
      <c r="H99" s="41">
        <f t="shared" si="7"/>
        <v>65000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10000</v>
      </c>
      <c r="D111" s="2">
        <f t="shared" si="10"/>
        <v>10000</v>
      </c>
      <c r="E111" s="2">
        <f t="shared" si="10"/>
        <v>10000</v>
      </c>
      <c r="H111" s="41">
        <f t="shared" si="7"/>
        <v>10000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84" t="s">
        <v>62</v>
      </c>
      <c r="B114" s="185"/>
      <c r="C114" s="26">
        <f>C115+C152+C177</f>
        <v>890456</v>
      </c>
      <c r="D114" s="26">
        <f>D115+D152+D177</f>
        <v>890456</v>
      </c>
      <c r="E114" s="26">
        <f>E115+E152+E177</f>
        <v>890456</v>
      </c>
      <c r="G114" s="39" t="s">
        <v>62</v>
      </c>
      <c r="H114" s="41">
        <f t="shared" si="7"/>
        <v>890456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720456</v>
      </c>
      <c r="D115" s="23">
        <f>D116+D135</f>
        <v>720456</v>
      </c>
      <c r="E115" s="23">
        <f>E116+E135</f>
        <v>720456</v>
      </c>
      <c r="G115" s="39" t="s">
        <v>61</v>
      </c>
      <c r="H115" s="41">
        <f t="shared" si="7"/>
        <v>720456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304000</v>
      </c>
      <c r="D116" s="21">
        <f>D117+D120+D123+D126+D129+D132</f>
        <v>304000</v>
      </c>
      <c r="E116" s="21">
        <f>E117+E120+E123+E126+E129+E132</f>
        <v>304000</v>
      </c>
      <c r="G116" s="39" t="s">
        <v>583</v>
      </c>
      <c r="H116" s="41">
        <f t="shared" si="7"/>
        <v>304000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174000</v>
      </c>
      <c r="D117" s="2">
        <f>D118+D119</f>
        <v>174000</v>
      </c>
      <c r="E117" s="2">
        <f>E118+E119</f>
        <v>174000</v>
      </c>
      <c r="H117" s="41">
        <f t="shared" si="7"/>
        <v>174000</v>
      </c>
    </row>
    <row r="118" spans="1:10" ht="15" customHeight="1" outlineLevel="2">
      <c r="A118" s="129"/>
      <c r="B118" s="128" t="s">
        <v>855</v>
      </c>
      <c r="C118" s="127">
        <v>74000</v>
      </c>
      <c r="D118" s="127">
        <f>C118</f>
        <v>74000</v>
      </c>
      <c r="E118" s="127">
        <f>D118</f>
        <v>74000</v>
      </c>
      <c r="H118" s="41">
        <f t="shared" si="7"/>
        <v>74000</v>
      </c>
    </row>
    <row r="119" spans="1:10" ht="15" customHeight="1" outlineLevel="2">
      <c r="A119" s="129"/>
      <c r="B119" s="128" t="s">
        <v>860</v>
      </c>
      <c r="C119" s="127">
        <v>100000</v>
      </c>
      <c r="D119" s="127">
        <f>C119</f>
        <v>100000</v>
      </c>
      <c r="E119" s="127">
        <f>D119</f>
        <v>100000</v>
      </c>
      <c r="H119" s="41">
        <f t="shared" si="7"/>
        <v>100000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100000</v>
      </c>
      <c r="D123" s="2">
        <f>D124+D125</f>
        <v>100000</v>
      </c>
      <c r="E123" s="2">
        <f>E124+E125</f>
        <v>100000</v>
      </c>
      <c r="H123" s="41">
        <f t="shared" si="7"/>
        <v>100000</v>
      </c>
    </row>
    <row r="124" spans="1:10" ht="15" customHeight="1" outlineLevel="2">
      <c r="A124" s="129"/>
      <c r="B124" s="128" t="s">
        <v>855</v>
      </c>
      <c r="C124" s="127">
        <v>50000</v>
      </c>
      <c r="D124" s="127">
        <f>C124</f>
        <v>50000</v>
      </c>
      <c r="E124" s="127">
        <f>D124</f>
        <v>50000</v>
      </c>
      <c r="H124" s="41">
        <f t="shared" si="7"/>
        <v>50000</v>
      </c>
    </row>
    <row r="125" spans="1:10" ht="15" customHeight="1" outlineLevel="2">
      <c r="A125" s="129"/>
      <c r="B125" s="128" t="s">
        <v>860</v>
      </c>
      <c r="C125" s="127">
        <v>50000</v>
      </c>
      <c r="D125" s="127">
        <f>C125</f>
        <v>50000</v>
      </c>
      <c r="E125" s="127">
        <f>D125</f>
        <v>50000</v>
      </c>
      <c r="H125" s="41">
        <f t="shared" si="7"/>
        <v>50000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</v>
      </c>
      <c r="D126" s="2">
        <f>D127+D128</f>
        <v>30000</v>
      </c>
      <c r="E126" s="2">
        <f>E127+E128</f>
        <v>30000</v>
      </c>
      <c r="H126" s="41">
        <f t="shared" si="7"/>
        <v>30000</v>
      </c>
    </row>
    <row r="127" spans="1:10" ht="15" customHeight="1" outlineLevel="2">
      <c r="A127" s="129"/>
      <c r="B127" s="128" t="s">
        <v>855</v>
      </c>
      <c r="C127" s="127">
        <v>30000</v>
      </c>
      <c r="D127" s="127">
        <f>C127</f>
        <v>30000</v>
      </c>
      <c r="E127" s="127">
        <f>D127</f>
        <v>30000</v>
      </c>
      <c r="H127" s="41">
        <f t="shared" si="7"/>
        <v>30000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/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416456</v>
      </c>
      <c r="D135" s="21">
        <f>D136+D140+D143+D146+D149</f>
        <v>416456</v>
      </c>
      <c r="E135" s="21">
        <f>E136+E140+E143+E146+E149</f>
        <v>416456</v>
      </c>
      <c r="G135" s="39" t="s">
        <v>584</v>
      </c>
      <c r="H135" s="41">
        <f t="shared" si="11"/>
        <v>416456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416456</v>
      </c>
      <c r="D136" s="2">
        <f>D137+D138+D139</f>
        <v>416456</v>
      </c>
      <c r="E136" s="2">
        <f>E137+E138+E139</f>
        <v>416456</v>
      </c>
      <c r="H136" s="41">
        <f t="shared" si="11"/>
        <v>416456</v>
      </c>
    </row>
    <row r="137" spans="1:10" ht="15" customHeight="1" outlineLevel="2">
      <c r="A137" s="129"/>
      <c r="B137" s="128" t="s">
        <v>855</v>
      </c>
      <c r="C137" s="127">
        <v>200000</v>
      </c>
      <c r="D137" s="127">
        <f>C137</f>
        <v>200000</v>
      </c>
      <c r="E137" s="127">
        <f>D137</f>
        <v>200000</v>
      </c>
      <c r="H137" s="41">
        <f t="shared" si="11"/>
        <v>200000</v>
      </c>
    </row>
    <row r="138" spans="1:10" ht="15" customHeight="1" outlineLevel="2">
      <c r="A138" s="129"/>
      <c r="B138" s="128" t="s">
        <v>862</v>
      </c>
      <c r="C138" s="127">
        <v>100000</v>
      </c>
      <c r="D138" s="127">
        <f t="shared" ref="D138:E139" si="12">C138</f>
        <v>100000</v>
      </c>
      <c r="E138" s="127">
        <f t="shared" si="12"/>
        <v>100000</v>
      </c>
      <c r="H138" s="41">
        <f t="shared" si="11"/>
        <v>100000</v>
      </c>
    </row>
    <row r="139" spans="1:10" ht="15" customHeight="1" outlineLevel="2">
      <c r="A139" s="129"/>
      <c r="B139" s="128" t="s">
        <v>861</v>
      </c>
      <c r="C139" s="127">
        <v>116456</v>
      </c>
      <c r="D139" s="127">
        <f t="shared" si="12"/>
        <v>116456</v>
      </c>
      <c r="E139" s="127">
        <f t="shared" si="12"/>
        <v>116456</v>
      </c>
      <c r="H139" s="41">
        <f t="shared" si="11"/>
        <v>116456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170000</v>
      </c>
      <c r="D152" s="23">
        <f>D153+D163+D170</f>
        <v>170000</v>
      </c>
      <c r="E152" s="23">
        <f>E153+E163+E170</f>
        <v>170000</v>
      </c>
      <c r="G152" s="39" t="s">
        <v>66</v>
      </c>
      <c r="H152" s="41">
        <f t="shared" si="11"/>
        <v>170000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170000</v>
      </c>
      <c r="D153" s="21">
        <f>D154+D157+D160</f>
        <v>170000</v>
      </c>
      <c r="E153" s="21">
        <f>E154+E157+E160</f>
        <v>170000</v>
      </c>
      <c r="G153" s="39" t="s">
        <v>585</v>
      </c>
      <c r="H153" s="41">
        <f t="shared" si="11"/>
        <v>170000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170000</v>
      </c>
      <c r="D154" s="2">
        <f>D155+D156</f>
        <v>170000</v>
      </c>
      <c r="E154" s="2">
        <f>E155+E156</f>
        <v>170000</v>
      </c>
      <c r="H154" s="41">
        <f t="shared" si="11"/>
        <v>170000</v>
      </c>
    </row>
    <row r="155" spans="1:10" ht="15" customHeight="1" outlineLevel="2">
      <c r="A155" s="129"/>
      <c r="B155" s="128" t="s">
        <v>855</v>
      </c>
      <c r="C155" s="127">
        <v>80000</v>
      </c>
      <c r="D155" s="127">
        <f>C155</f>
        <v>80000</v>
      </c>
      <c r="E155" s="127">
        <f>D155</f>
        <v>80000</v>
      </c>
      <c r="H155" s="41">
        <f t="shared" si="11"/>
        <v>80000</v>
      </c>
    </row>
    <row r="156" spans="1:10" ht="15" customHeight="1" outlineLevel="2">
      <c r="A156" s="129"/>
      <c r="B156" s="128" t="s">
        <v>860</v>
      </c>
      <c r="C156" s="127">
        <v>90000</v>
      </c>
      <c r="D156" s="127">
        <f>C156</f>
        <v>90000</v>
      </c>
      <c r="E156" s="127">
        <f>D156</f>
        <v>90000</v>
      </c>
      <c r="H156" s="41">
        <f t="shared" si="11"/>
        <v>90000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849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6" t="s">
        <v>848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6" t="s">
        <v>846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6" t="s">
        <v>843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6" t="s">
        <v>842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6" t="s">
        <v>841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6" t="s">
        <v>836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6" t="s">
        <v>834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86" t="s">
        <v>830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6" t="s">
        <v>828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6" t="s">
        <v>826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86" t="s">
        <v>823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86" t="s">
        <v>817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7" t="s">
        <v>67</v>
      </c>
      <c r="B256" s="177"/>
      <c r="C256" s="177"/>
      <c r="D256" s="139" t="s">
        <v>853</v>
      </c>
      <c r="E256" s="139" t="s">
        <v>852</v>
      </c>
      <c r="G256" s="47" t="s">
        <v>589</v>
      </c>
      <c r="H256" s="48">
        <f>C257+C559</f>
        <v>2870456</v>
      </c>
      <c r="I256" s="49"/>
      <c r="J256" s="50" t="b">
        <f>AND(H256=I256)</f>
        <v>0</v>
      </c>
    </row>
    <row r="257" spans="1:10">
      <c r="A257" s="192" t="s">
        <v>60</v>
      </c>
      <c r="B257" s="193"/>
      <c r="C257" s="37">
        <f>C258+C550</f>
        <v>1649000</v>
      </c>
      <c r="D257" s="37">
        <f>D258+D550</f>
        <v>1649000</v>
      </c>
      <c r="E257" s="37">
        <f>E258+E550</f>
        <v>1649000</v>
      </c>
      <c r="G257" s="39" t="s">
        <v>60</v>
      </c>
      <c r="H257" s="41">
        <f>C257</f>
        <v>1649000</v>
      </c>
      <c r="I257" s="42"/>
      <c r="J257" s="40" t="b">
        <f>AND(H257=I257)</f>
        <v>0</v>
      </c>
    </row>
    <row r="258" spans="1:10">
      <c r="A258" s="194" t="s">
        <v>266</v>
      </c>
      <c r="B258" s="195"/>
      <c r="C258" s="36">
        <f>C259+C339+C483+C547</f>
        <v>1557140</v>
      </c>
      <c r="D258" s="36">
        <f>D259+D339+D483+D547</f>
        <v>1557140</v>
      </c>
      <c r="E258" s="36">
        <f>E259+E339+E483+E547</f>
        <v>1557140</v>
      </c>
      <c r="G258" s="39" t="s">
        <v>57</v>
      </c>
      <c r="H258" s="41">
        <f t="shared" ref="H258:H321" si="21">C258</f>
        <v>1557140</v>
      </c>
      <c r="I258" s="42"/>
      <c r="J258" s="40" t="b">
        <f>AND(H258=I258)</f>
        <v>0</v>
      </c>
    </row>
    <row r="259" spans="1:10">
      <c r="A259" s="190" t="s">
        <v>267</v>
      </c>
      <c r="B259" s="191"/>
      <c r="C259" s="33">
        <f>C260+C263+C314</f>
        <v>891840</v>
      </c>
      <c r="D259" s="33">
        <f>D260+D263+D314</f>
        <v>891840</v>
      </c>
      <c r="E259" s="33">
        <f>E260+E263+E314</f>
        <v>891840</v>
      </c>
      <c r="G259" s="39" t="s">
        <v>590</v>
      </c>
      <c r="H259" s="41">
        <f t="shared" si="21"/>
        <v>891840</v>
      </c>
      <c r="I259" s="42"/>
      <c r="J259" s="40" t="b">
        <f>AND(H259=I259)</f>
        <v>0</v>
      </c>
    </row>
    <row r="260" spans="1:10" outlineLevel="1">
      <c r="A260" s="188" t="s">
        <v>268</v>
      </c>
      <c r="B260" s="189"/>
      <c r="C260" s="32">
        <f>SUM(C261:C262)</f>
        <v>1632</v>
      </c>
      <c r="D260" s="32">
        <f>SUM(D261:D262)</f>
        <v>1632</v>
      </c>
      <c r="E260" s="32">
        <f>SUM(E261:E262)</f>
        <v>1632</v>
      </c>
      <c r="H260" s="41">
        <f t="shared" si="21"/>
        <v>1632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672</v>
      </c>
      <c r="D262" s="5">
        <f>C262</f>
        <v>672</v>
      </c>
      <c r="E262" s="5">
        <f>D262</f>
        <v>672</v>
      </c>
      <c r="H262" s="41">
        <f t="shared" si="21"/>
        <v>672</v>
      </c>
    </row>
    <row r="263" spans="1:10" outlineLevel="1">
      <c r="A263" s="188" t="s">
        <v>269</v>
      </c>
      <c r="B263" s="189"/>
      <c r="C263" s="32">
        <f>C264+C265+C289+C296+C298+C302+C305+C308+C313</f>
        <v>867208</v>
      </c>
      <c r="D263" s="32">
        <f>D264+D265+D289+D296+D298+D302+D305+D308+D313</f>
        <v>867208</v>
      </c>
      <c r="E263" s="32">
        <f>E264+E265+E289+E296+E298+E302+E305+E308+E313</f>
        <v>867208</v>
      </c>
      <c r="H263" s="41">
        <f t="shared" si="21"/>
        <v>867208</v>
      </c>
    </row>
    <row r="264" spans="1:10" outlineLevel="2">
      <c r="A264" s="6">
        <v>1101</v>
      </c>
      <c r="B264" s="4" t="s">
        <v>34</v>
      </c>
      <c r="C264" s="5">
        <v>331929</v>
      </c>
      <c r="D264" s="5">
        <f>C264</f>
        <v>331929</v>
      </c>
      <c r="E264" s="5">
        <f>D264</f>
        <v>331929</v>
      </c>
      <c r="H264" s="41">
        <f t="shared" si="21"/>
        <v>331929</v>
      </c>
    </row>
    <row r="265" spans="1:10" outlineLevel="2">
      <c r="A265" s="6">
        <v>1101</v>
      </c>
      <c r="B265" s="4" t="s">
        <v>35</v>
      </c>
      <c r="C265" s="5">
        <v>387574</v>
      </c>
      <c r="D265" s="5">
        <v>387574</v>
      </c>
      <c r="E265" s="5">
        <v>387574</v>
      </c>
      <c r="H265" s="41">
        <f t="shared" si="21"/>
        <v>387574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3360</v>
      </c>
      <c r="D289" s="5">
        <v>3360</v>
      </c>
      <c r="E289" s="5">
        <v>3360</v>
      </c>
      <c r="H289" s="41">
        <f t="shared" si="21"/>
        <v>3360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15500</v>
      </c>
      <c r="D298" s="5">
        <v>15500</v>
      </c>
      <c r="E298" s="5">
        <v>15500</v>
      </c>
      <c r="H298" s="41">
        <f t="shared" si="21"/>
        <v>15500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4500</v>
      </c>
      <c r="D302" s="5">
        <v>4500</v>
      </c>
      <c r="E302" s="5">
        <v>4500</v>
      </c>
      <c r="H302" s="41">
        <f t="shared" si="21"/>
        <v>4500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11045</v>
      </c>
      <c r="D305" s="5">
        <v>11045</v>
      </c>
      <c r="E305" s="5">
        <v>11045</v>
      </c>
      <c r="H305" s="41">
        <f t="shared" si="21"/>
        <v>11045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113000</v>
      </c>
      <c r="D308" s="5">
        <v>113000</v>
      </c>
      <c r="E308" s="5">
        <v>113000</v>
      </c>
      <c r="H308" s="41">
        <f t="shared" si="21"/>
        <v>113000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8" t="s">
        <v>601</v>
      </c>
      <c r="B314" s="189"/>
      <c r="C314" s="32">
        <f>C315+C325+C331+C336+C337+C338+C328</f>
        <v>23000</v>
      </c>
      <c r="D314" s="32">
        <f>D315+D325+D331+D336+D337+D338+D328</f>
        <v>23000</v>
      </c>
      <c r="E314" s="32">
        <f>E315+E325+E331+E336+E337+E338+E328</f>
        <v>23000</v>
      </c>
      <c r="H314" s="41">
        <f t="shared" si="21"/>
        <v>23000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23000</v>
      </c>
      <c r="D325" s="5">
        <v>23000</v>
      </c>
      <c r="E325" s="5">
        <v>23000</v>
      </c>
      <c r="H325" s="41">
        <f t="shared" si="28"/>
        <v>23000</v>
      </c>
    </row>
    <row r="326" spans="1:8" outlineLevel="3">
      <c r="A326" s="29"/>
      <c r="B326" s="28" t="s">
        <v>264</v>
      </c>
      <c r="C326" s="30"/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90" t="s">
        <v>270</v>
      </c>
      <c r="B339" s="191"/>
      <c r="C339" s="33">
        <f>C340+C444+C482</f>
        <v>580800</v>
      </c>
      <c r="D339" s="33">
        <f>D340+D444+D482</f>
        <v>580800</v>
      </c>
      <c r="E339" s="33">
        <f>E340+E444+E482</f>
        <v>580800</v>
      </c>
      <c r="G339" s="39" t="s">
        <v>591</v>
      </c>
      <c r="H339" s="41">
        <f t="shared" si="28"/>
        <v>580800</v>
      </c>
      <c r="I339" s="42"/>
      <c r="J339" s="40" t="b">
        <f>AND(H339=I339)</f>
        <v>0</v>
      </c>
    </row>
    <row r="340" spans="1:10" outlineLevel="1">
      <c r="A340" s="188" t="s">
        <v>271</v>
      </c>
      <c r="B340" s="189"/>
      <c r="C340" s="32">
        <f>C341+C342+C343+C344+C347+C348+C353+C356+C357+C362+C367+C368+C371+C372+C373+C376+C377+C378+C382+C388+C391+C392+C395+C398+C399+C404+C407+C408+C409+C412+C415+C416+C419+C420+C421+C422+C429+C443</f>
        <v>543800</v>
      </c>
      <c r="D340" s="32">
        <f>D341+D342+D343+D344+D347+D348+D353+D356+D357+D362+D367+BH290668+D371+D372+D373+D376+D377+D378+D382+D388+D391+D392+D395+D398+D399+D404+D407+D408+D409+D412+D415+D416+D419+D420+D421+D422+D429+D443</f>
        <v>543800</v>
      </c>
      <c r="E340" s="32">
        <f>E341+E342+E343+E344+E347+E348+E353+E356+E357+E362+E367+BI290668+E371+E372+E373+E376+E377+E378+E382+E388+E391+E392+E395+E398+E399+E404+E407+E408+E409+E412+E415+E416+E419+E420+E421+E422+E429+E443</f>
        <v>543800</v>
      </c>
      <c r="H340" s="41">
        <f t="shared" si="28"/>
        <v>543800</v>
      </c>
    </row>
    <row r="341" spans="1:10" outlineLevel="2">
      <c r="A341" s="6">
        <v>2201</v>
      </c>
      <c r="B341" s="34" t="s">
        <v>272</v>
      </c>
      <c r="C341" s="5">
        <v>2300</v>
      </c>
      <c r="D341" s="5">
        <f>C341</f>
        <v>2300</v>
      </c>
      <c r="E341" s="5">
        <f>D341</f>
        <v>2300</v>
      </c>
      <c r="H341" s="41">
        <f t="shared" si="28"/>
        <v>2300</v>
      </c>
    </row>
    <row r="342" spans="1:10" outlineLevel="2">
      <c r="A342" s="6">
        <v>2201</v>
      </c>
      <c r="B342" s="4" t="s">
        <v>40</v>
      </c>
      <c r="C342" s="5">
        <v>12000</v>
      </c>
      <c r="D342" s="5">
        <f t="shared" ref="D342:E343" si="31">C342</f>
        <v>12000</v>
      </c>
      <c r="E342" s="5">
        <f t="shared" si="31"/>
        <v>12000</v>
      </c>
      <c r="H342" s="41">
        <f t="shared" si="28"/>
        <v>12000</v>
      </c>
    </row>
    <row r="343" spans="1:10" outlineLevel="2">
      <c r="A343" s="6">
        <v>2201</v>
      </c>
      <c r="B343" s="4" t="s">
        <v>41</v>
      </c>
      <c r="C343" s="5">
        <v>240000</v>
      </c>
      <c r="D343" s="5">
        <f t="shared" si="31"/>
        <v>240000</v>
      </c>
      <c r="E343" s="5">
        <f t="shared" si="31"/>
        <v>240000</v>
      </c>
      <c r="H343" s="41">
        <f t="shared" si="28"/>
        <v>240000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9000</v>
      </c>
      <c r="D347" s="5">
        <f t="shared" si="32"/>
        <v>9000</v>
      </c>
      <c r="E347" s="5">
        <f t="shared" si="32"/>
        <v>9000</v>
      </c>
      <c r="H347" s="41">
        <f t="shared" si="28"/>
        <v>9000</v>
      </c>
    </row>
    <row r="348" spans="1:10" outlineLevel="2">
      <c r="A348" s="6">
        <v>2201</v>
      </c>
      <c r="B348" s="4" t="s">
        <v>277</v>
      </c>
      <c r="C348" s="5">
        <f>SUM(C349:C352)</f>
        <v>57500</v>
      </c>
      <c r="D348" s="5">
        <f>SUM(D349:D352)</f>
        <v>57500</v>
      </c>
      <c r="E348" s="5">
        <f>SUM(E349:E352)</f>
        <v>57500</v>
      </c>
      <c r="H348" s="41">
        <f t="shared" si="28"/>
        <v>57500</v>
      </c>
    </row>
    <row r="349" spans="1:10" outlineLevel="3">
      <c r="A349" s="29"/>
      <c r="B349" s="28" t="s">
        <v>278</v>
      </c>
      <c r="C349" s="30">
        <v>55000</v>
      </c>
      <c r="D349" s="30">
        <f>C349</f>
        <v>55000</v>
      </c>
      <c r="E349" s="30">
        <f>D349</f>
        <v>55000</v>
      </c>
      <c r="H349" s="41">
        <f t="shared" si="28"/>
        <v>55000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2000</v>
      </c>
      <c r="D351" s="30">
        <f t="shared" si="33"/>
        <v>2000</v>
      </c>
      <c r="E351" s="30">
        <f t="shared" si="33"/>
        <v>2000</v>
      </c>
      <c r="H351" s="41">
        <f t="shared" si="28"/>
        <v>2000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39500</v>
      </c>
      <c r="D362" s="5">
        <f>SUM(D363:D366)</f>
        <v>39500</v>
      </c>
      <c r="E362" s="5">
        <f>SUM(E363:E366)</f>
        <v>39500</v>
      </c>
      <c r="H362" s="41">
        <f t="shared" si="28"/>
        <v>39500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35000</v>
      </c>
      <c r="D364" s="30">
        <f t="shared" ref="D364:E366" si="36">C364</f>
        <v>35000</v>
      </c>
      <c r="E364" s="30">
        <f t="shared" si="36"/>
        <v>35000</v>
      </c>
      <c r="H364" s="41">
        <f t="shared" si="28"/>
        <v>35000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350</v>
      </c>
      <c r="D373" s="5">
        <f>SUM(D374:D375)</f>
        <v>350</v>
      </c>
      <c r="E373" s="5">
        <f>SUM(E374:E375)</f>
        <v>350</v>
      </c>
      <c r="H373" s="41">
        <f t="shared" si="28"/>
        <v>350</v>
      </c>
    </row>
    <row r="374" spans="1:8" outlineLevel="3">
      <c r="A374" s="29"/>
      <c r="B374" s="28" t="s">
        <v>299</v>
      </c>
      <c r="C374" s="30">
        <v>350</v>
      </c>
      <c r="D374" s="30">
        <f t="shared" ref="D374:E377" si="38">C374</f>
        <v>350</v>
      </c>
      <c r="E374" s="30">
        <f t="shared" si="38"/>
        <v>350</v>
      </c>
      <c r="H374" s="41">
        <f t="shared" si="28"/>
        <v>350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</v>
      </c>
      <c r="D376" s="5">
        <f t="shared" si="38"/>
        <v>150</v>
      </c>
      <c r="E376" s="5">
        <f t="shared" si="38"/>
        <v>150</v>
      </c>
      <c r="H376" s="41">
        <f t="shared" si="28"/>
        <v>150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  <c r="H378" s="41">
        <f t="shared" si="28"/>
        <v>4500</v>
      </c>
    </row>
    <row r="379" spans="1:8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  <c r="H379" s="41">
        <f t="shared" si="28"/>
        <v>3500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7200</v>
      </c>
      <c r="D382" s="5">
        <f>SUM(D383:D387)</f>
        <v>7200</v>
      </c>
      <c r="E382" s="5">
        <f>SUM(E383:E387)</f>
        <v>7200</v>
      </c>
      <c r="H382" s="41">
        <f t="shared" si="28"/>
        <v>7200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3700</v>
      </c>
      <c r="D386" s="30">
        <f t="shared" si="40"/>
        <v>3700</v>
      </c>
      <c r="E386" s="30">
        <f t="shared" si="40"/>
        <v>3700</v>
      </c>
      <c r="H386" s="41">
        <f t="shared" ref="H386:H449" si="41">C386</f>
        <v>3700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41"/>
        <v>14000</v>
      </c>
    </row>
    <row r="393" spans="1:8" outlineLevel="3">
      <c r="A393" s="29"/>
      <c r="B393" s="28" t="s">
        <v>313</v>
      </c>
      <c r="C393" s="30">
        <v>1500</v>
      </c>
      <c r="D393" s="30">
        <f>C393</f>
        <v>1500</v>
      </c>
      <c r="E393" s="30">
        <f>D393</f>
        <v>1500</v>
      </c>
      <c r="H393" s="41">
        <f t="shared" si="41"/>
        <v>1500</v>
      </c>
    </row>
    <row r="394" spans="1:8" outlineLevel="3">
      <c r="A394" s="29"/>
      <c r="B394" s="28" t="s">
        <v>314</v>
      </c>
      <c r="C394" s="30">
        <v>12500</v>
      </c>
      <c r="D394" s="30">
        <f>C394</f>
        <v>12500</v>
      </c>
      <c r="E394" s="30">
        <f>D394</f>
        <v>12500</v>
      </c>
      <c r="H394" s="41">
        <f t="shared" si="41"/>
        <v>12500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300</v>
      </c>
      <c r="D397" s="30">
        <f t="shared" si="43"/>
        <v>300</v>
      </c>
      <c r="E397" s="30">
        <f t="shared" si="43"/>
        <v>300</v>
      </c>
      <c r="H397" s="41">
        <f t="shared" si="41"/>
        <v>300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2500</v>
      </c>
      <c r="D422" s="5">
        <f>SUM(D423:D428)</f>
        <v>2500</v>
      </c>
      <c r="E422" s="5">
        <f>SUM(E423:E428)</f>
        <v>2500</v>
      </c>
      <c r="H422" s="41">
        <f t="shared" si="41"/>
        <v>2500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1500</v>
      </c>
      <c r="D425" s="30">
        <f t="shared" si="48"/>
        <v>1500</v>
      </c>
      <c r="E425" s="30">
        <f t="shared" si="48"/>
        <v>1500</v>
      </c>
      <c r="H425" s="41">
        <f t="shared" si="41"/>
        <v>1500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1000</v>
      </c>
      <c r="D428" s="30">
        <f t="shared" si="48"/>
        <v>1000</v>
      </c>
      <c r="E428" s="30">
        <f t="shared" si="48"/>
        <v>1000</v>
      </c>
      <c r="H428" s="41">
        <f t="shared" si="41"/>
        <v>1000</v>
      </c>
    </row>
    <row r="429" spans="1:8" outlineLevel="2">
      <c r="A429" s="6">
        <v>2201</v>
      </c>
      <c r="B429" s="4" t="s">
        <v>342</v>
      </c>
      <c r="C429" s="5">
        <f>SUM(C430:C442)</f>
        <v>112000</v>
      </c>
      <c r="D429" s="5">
        <f>SUM(D430:D442)</f>
        <v>112000</v>
      </c>
      <c r="E429" s="5">
        <f>SUM(E430:E442)</f>
        <v>112000</v>
      </c>
      <c r="H429" s="41">
        <f t="shared" si="41"/>
        <v>112000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60000</v>
      </c>
      <c r="D431" s="30">
        <f t="shared" ref="D431:E442" si="49">C431</f>
        <v>60000</v>
      </c>
      <c r="E431" s="30">
        <f t="shared" si="49"/>
        <v>60000</v>
      </c>
      <c r="H431" s="41">
        <f t="shared" si="41"/>
        <v>60000</v>
      </c>
    </row>
    <row r="432" spans="1:8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outlineLevel="3">
      <c r="A433" s="29"/>
      <c r="B433" s="28" t="s">
        <v>346</v>
      </c>
      <c r="C433" s="30">
        <v>4000</v>
      </c>
      <c r="D433" s="30">
        <f t="shared" si="49"/>
        <v>4000</v>
      </c>
      <c r="E433" s="30">
        <f t="shared" si="49"/>
        <v>4000</v>
      </c>
      <c r="H433" s="41">
        <f t="shared" si="41"/>
        <v>4000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39000</v>
      </c>
      <c r="D441" s="30">
        <f t="shared" si="49"/>
        <v>39000</v>
      </c>
      <c r="E441" s="30">
        <f t="shared" si="49"/>
        <v>39000</v>
      </c>
      <c r="H441" s="41">
        <f t="shared" si="41"/>
        <v>39000</v>
      </c>
    </row>
    <row r="442" spans="1:8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8" t="s">
        <v>357</v>
      </c>
      <c r="B444" s="189"/>
      <c r="C444" s="32">
        <f>C445+C454+C455+C459+C462+C463+C468+C474+C477+C480+C481+C450</f>
        <v>37000</v>
      </c>
      <c r="D444" s="32">
        <f>D445+D454+D455+D459+D462+D463+D468+D474+D477+D480+D481+D450</f>
        <v>37000</v>
      </c>
      <c r="E444" s="32">
        <f>E445+E454+E455+E459+E462+E463+E468+E474+E477+E480+E481+E450</f>
        <v>37000</v>
      </c>
      <c r="H444" s="41">
        <f t="shared" si="41"/>
        <v>37000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4500</v>
      </c>
      <c r="D445" s="5">
        <f>SUM(D446:D449)</f>
        <v>4500</v>
      </c>
      <c r="E445" s="5">
        <f>SUM(E446:E449)</f>
        <v>4500</v>
      </c>
      <c r="H445" s="41">
        <f t="shared" si="41"/>
        <v>4500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2500</v>
      </c>
      <c r="D447" s="30">
        <f t="shared" ref="D447:E449" si="50">C447</f>
        <v>2500</v>
      </c>
      <c r="E447" s="30">
        <f t="shared" si="50"/>
        <v>2500</v>
      </c>
      <c r="H447" s="41">
        <f t="shared" si="41"/>
        <v>2500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11000</v>
      </c>
      <c r="D454" s="5">
        <f>C454</f>
        <v>11000</v>
      </c>
      <c r="E454" s="5">
        <f>D454</f>
        <v>11000</v>
      </c>
      <c r="H454" s="41">
        <f t="shared" si="51"/>
        <v>11000</v>
      </c>
    </row>
    <row r="455" spans="1:8" outlineLevel="2">
      <c r="A455" s="6">
        <v>2202</v>
      </c>
      <c r="B455" s="4" t="s">
        <v>120</v>
      </c>
      <c r="C455" s="5">
        <f>SUM(C456:C458)</f>
        <v>7500</v>
      </c>
      <c r="D455" s="5">
        <f>SUM(D456:D458)</f>
        <v>7500</v>
      </c>
      <c r="E455" s="5">
        <f>SUM(E456:E458)</f>
        <v>7500</v>
      </c>
      <c r="H455" s="41">
        <f t="shared" si="51"/>
        <v>7500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>
        <v>2500</v>
      </c>
      <c r="D457" s="30">
        <f t="shared" ref="D457:E458" si="53">C457</f>
        <v>2500</v>
      </c>
      <c r="E457" s="30">
        <f t="shared" si="53"/>
        <v>2500</v>
      </c>
      <c r="H457" s="41">
        <f t="shared" si="51"/>
        <v>2500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8" t="s">
        <v>388</v>
      </c>
      <c r="B482" s="18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8" t="s">
        <v>389</v>
      </c>
      <c r="B483" s="199"/>
      <c r="C483" s="35">
        <f>C484+C504+C509+C522+C528+C538</f>
        <v>84500</v>
      </c>
      <c r="D483" s="35">
        <f>D484+D504+D509+D522+D528+D538</f>
        <v>84500</v>
      </c>
      <c r="E483" s="35">
        <f>E484+E504+E509+E522+E528+E538</f>
        <v>84500</v>
      </c>
      <c r="G483" s="39" t="s">
        <v>592</v>
      </c>
      <c r="H483" s="41">
        <f t="shared" si="51"/>
        <v>84500</v>
      </c>
      <c r="I483" s="42"/>
      <c r="J483" s="40" t="b">
        <f>AND(H483=I483)</f>
        <v>0</v>
      </c>
    </row>
    <row r="484" spans="1:10" outlineLevel="1">
      <c r="A484" s="188" t="s">
        <v>390</v>
      </c>
      <c r="B484" s="189"/>
      <c r="C484" s="32">
        <f>C485+C486+C490+C491+C494+C497+C500+C501+C502+C503</f>
        <v>23000</v>
      </c>
      <c r="D484" s="32">
        <f>D485+D486+D490+D491+D494+D497+D500+D501+D502+D503</f>
        <v>23000</v>
      </c>
      <c r="E484" s="32">
        <f>E485+E486+E490+E491+E494+E497+E500+E501+E502+E503</f>
        <v>23000</v>
      </c>
      <c r="H484" s="41">
        <f t="shared" si="51"/>
        <v>23000</v>
      </c>
    </row>
    <row r="485" spans="1:10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1">
        <f t="shared" si="51"/>
        <v>3000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1"/>
        <v>3000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13500</v>
      </c>
      <c r="D500" s="5">
        <f t="shared" si="59"/>
        <v>13500</v>
      </c>
      <c r="E500" s="5">
        <f t="shared" si="59"/>
        <v>13500</v>
      </c>
      <c r="H500" s="41">
        <f t="shared" si="51"/>
        <v>13500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8" t="s">
        <v>410</v>
      </c>
      <c r="B504" s="189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8" t="s">
        <v>414</v>
      </c>
      <c r="B509" s="189"/>
      <c r="C509" s="32">
        <f>C510+C511+C512+C513+C517+C518+C519+C520+C521</f>
        <v>55500</v>
      </c>
      <c r="D509" s="32">
        <f>D510+D511+D512+D513+D517+D518+D519+D520+D521</f>
        <v>55500</v>
      </c>
      <c r="E509" s="32">
        <f>E510+E511+E512+E513+E517+E518+E519+E520+E521</f>
        <v>55500</v>
      </c>
      <c r="F509" s="51"/>
      <c r="H509" s="41">
        <f t="shared" si="51"/>
        <v>55500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52000</v>
      </c>
      <c r="D520" s="5">
        <f t="shared" si="62"/>
        <v>52000</v>
      </c>
      <c r="E520" s="5">
        <f t="shared" si="62"/>
        <v>52000</v>
      </c>
      <c r="H520" s="41">
        <f t="shared" si="63"/>
        <v>52000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8" t="s">
        <v>426</v>
      </c>
      <c r="B522" s="18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8" t="s">
        <v>432</v>
      </c>
      <c r="B528" s="18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8" t="s">
        <v>441</v>
      </c>
      <c r="B538" s="189"/>
      <c r="C538" s="32">
        <f>SUM(C539:C544)</f>
        <v>4000</v>
      </c>
      <c r="D538" s="32">
        <f>SUM(D539:D544)</f>
        <v>4000</v>
      </c>
      <c r="E538" s="32">
        <f>SUM(E539:E544)</f>
        <v>4000</v>
      </c>
      <c r="H538" s="41">
        <f t="shared" si="63"/>
        <v>4000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2000</v>
      </c>
      <c r="D540" s="5">
        <f t="shared" ref="D540:E543" si="66">C540</f>
        <v>2000</v>
      </c>
      <c r="E540" s="5">
        <f t="shared" si="66"/>
        <v>2000</v>
      </c>
      <c r="H540" s="41">
        <f t="shared" si="63"/>
        <v>2000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2000</v>
      </c>
      <c r="D542" s="5">
        <f t="shared" si="66"/>
        <v>2000</v>
      </c>
      <c r="E542" s="5">
        <f t="shared" si="66"/>
        <v>2000</v>
      </c>
      <c r="H542" s="41">
        <f t="shared" si="63"/>
        <v>2000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96" t="s">
        <v>449</v>
      </c>
      <c r="B547" s="19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8" t="s">
        <v>450</v>
      </c>
      <c r="B548" s="18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8" t="s">
        <v>451</v>
      </c>
      <c r="B549" s="18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94" t="s">
        <v>455</v>
      </c>
      <c r="B550" s="195"/>
      <c r="C550" s="36">
        <f>C551</f>
        <v>91860</v>
      </c>
      <c r="D550" s="36">
        <f>D551</f>
        <v>91860</v>
      </c>
      <c r="E550" s="36">
        <f>E551</f>
        <v>91860</v>
      </c>
      <c r="G550" s="39" t="s">
        <v>59</v>
      </c>
      <c r="H550" s="41">
        <f t="shared" si="63"/>
        <v>91860</v>
      </c>
      <c r="I550" s="42"/>
      <c r="J550" s="40" t="b">
        <f>AND(H550=I550)</f>
        <v>0</v>
      </c>
    </row>
    <row r="551" spans="1:10">
      <c r="A551" s="190" t="s">
        <v>456</v>
      </c>
      <c r="B551" s="191"/>
      <c r="C551" s="33">
        <f>C552+C556</f>
        <v>91860</v>
      </c>
      <c r="D551" s="33">
        <f>D552+D556</f>
        <v>91860</v>
      </c>
      <c r="E551" s="33">
        <f>E552+E556</f>
        <v>91860</v>
      </c>
      <c r="G551" s="39" t="s">
        <v>594</v>
      </c>
      <c r="H551" s="41">
        <f t="shared" si="63"/>
        <v>91860</v>
      </c>
      <c r="I551" s="42"/>
      <c r="J551" s="40" t="b">
        <f>AND(H551=I551)</f>
        <v>0</v>
      </c>
    </row>
    <row r="552" spans="1:10" outlineLevel="1">
      <c r="A552" s="188" t="s">
        <v>457</v>
      </c>
      <c r="B552" s="189"/>
      <c r="C552" s="32">
        <f>SUM(C553:C555)</f>
        <v>91860</v>
      </c>
      <c r="D552" s="32">
        <f>SUM(D553:D555)</f>
        <v>91860</v>
      </c>
      <c r="E552" s="32">
        <f>SUM(E553:E555)</f>
        <v>91860</v>
      </c>
      <c r="H552" s="41">
        <f t="shared" si="63"/>
        <v>91860</v>
      </c>
    </row>
    <row r="553" spans="1:10" outlineLevel="2" collapsed="1">
      <c r="A553" s="6">
        <v>5500</v>
      </c>
      <c r="B553" s="4" t="s">
        <v>458</v>
      </c>
      <c r="C553" s="5">
        <v>91860</v>
      </c>
      <c r="D553" s="5">
        <f t="shared" ref="D553:E555" si="67">C553</f>
        <v>91860</v>
      </c>
      <c r="E553" s="5">
        <f t="shared" si="67"/>
        <v>91860</v>
      </c>
      <c r="H553" s="41">
        <f t="shared" si="63"/>
        <v>91860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8" t="s">
        <v>461</v>
      </c>
      <c r="B556" s="18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92" t="s">
        <v>62</v>
      </c>
      <c r="B559" s="193"/>
      <c r="C559" s="37">
        <f>C560+C716+C725</f>
        <v>1221456</v>
      </c>
      <c r="D559" s="37">
        <f>D560+D716+D725</f>
        <v>1221456</v>
      </c>
      <c r="E559" s="37">
        <f>E560+E716+E725</f>
        <v>1221456</v>
      </c>
      <c r="G559" s="39" t="s">
        <v>62</v>
      </c>
      <c r="H559" s="41">
        <f t="shared" si="63"/>
        <v>1221456</v>
      </c>
      <c r="I559" s="42"/>
      <c r="J559" s="40" t="b">
        <f>AND(H559=I559)</f>
        <v>0</v>
      </c>
    </row>
    <row r="560" spans="1:10">
      <c r="A560" s="194" t="s">
        <v>464</v>
      </c>
      <c r="B560" s="195"/>
      <c r="C560" s="36">
        <f>C561+C638+C642+C645</f>
        <v>1041401</v>
      </c>
      <c r="D560" s="36">
        <f>D561+D638+D642+D645</f>
        <v>1041401</v>
      </c>
      <c r="E560" s="36">
        <f>E561+E638+E642+E645</f>
        <v>1041401</v>
      </c>
      <c r="G560" s="39" t="s">
        <v>61</v>
      </c>
      <c r="H560" s="41">
        <f t="shared" si="63"/>
        <v>1041401</v>
      </c>
      <c r="I560" s="42"/>
      <c r="J560" s="40" t="b">
        <f>AND(H560=I560)</f>
        <v>0</v>
      </c>
    </row>
    <row r="561" spans="1:10">
      <c r="A561" s="190" t="s">
        <v>465</v>
      </c>
      <c r="B561" s="191"/>
      <c r="C561" s="38">
        <f>C562+C567+C568+C569+C576+C577+C581+C584+C585+C586+C587+C592+C595+C599+C603+C610+C616+C628</f>
        <v>1041401</v>
      </c>
      <c r="D561" s="38">
        <f>D562+D567+D568+D569+D576+D577+D581+D584+D585+D586+D587+D592+D595+D599+D603+D610+D616+D628</f>
        <v>1041401</v>
      </c>
      <c r="E561" s="38">
        <f>E562+E567+E568+E569+E576+E577+E581+E584+E585+E586+E587+E592+E595+E599+E603+E610+E616+E628</f>
        <v>1041401</v>
      </c>
      <c r="G561" s="39" t="s">
        <v>595</v>
      </c>
      <c r="H561" s="41">
        <f t="shared" si="63"/>
        <v>1041401</v>
      </c>
      <c r="I561" s="42"/>
      <c r="J561" s="40" t="b">
        <f>AND(H561=I561)</f>
        <v>0</v>
      </c>
    </row>
    <row r="562" spans="1:10" outlineLevel="1">
      <c r="A562" s="188" t="s">
        <v>466</v>
      </c>
      <c r="B562" s="189"/>
      <c r="C562" s="32">
        <f>SUM(C563:C566)</f>
        <v>7000</v>
      </c>
      <c r="D562" s="32">
        <f>SUM(D563:D566)</f>
        <v>7000</v>
      </c>
      <c r="E562" s="32">
        <f>SUM(E563:E566)</f>
        <v>7000</v>
      </c>
      <c r="H562" s="41">
        <f t="shared" si="63"/>
        <v>7000</v>
      </c>
    </row>
    <row r="563" spans="1:10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  <c r="H563" s="41">
        <f t="shared" si="63"/>
        <v>7000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8" t="s">
        <v>467</v>
      </c>
      <c r="B567" s="18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8" t="s">
        <v>472</v>
      </c>
      <c r="B568" s="18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8" t="s">
        <v>473</v>
      </c>
      <c r="B569" s="189"/>
      <c r="C569" s="32">
        <f>SUM(C570:C575)</f>
        <v>255000</v>
      </c>
      <c r="D569" s="32">
        <f>SUM(D570:D575)</f>
        <v>255000</v>
      </c>
      <c r="E569" s="32">
        <f>SUM(E570:E575)</f>
        <v>255000</v>
      </c>
      <c r="H569" s="41">
        <f t="shared" si="63"/>
        <v>255000</v>
      </c>
    </row>
    <row r="570" spans="1:10" outlineLevel="2">
      <c r="A570" s="7">
        <v>6603</v>
      </c>
      <c r="B570" s="4" t="s">
        <v>474</v>
      </c>
      <c r="C570" s="5">
        <v>230000</v>
      </c>
      <c r="D570" s="5">
        <f>C570</f>
        <v>230000</v>
      </c>
      <c r="E570" s="5">
        <f>D570</f>
        <v>230000</v>
      </c>
      <c r="H570" s="41">
        <f t="shared" si="63"/>
        <v>230000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25000</v>
      </c>
      <c r="D575" s="5">
        <f t="shared" si="69"/>
        <v>25000</v>
      </c>
      <c r="E575" s="5">
        <f t="shared" si="69"/>
        <v>25000</v>
      </c>
      <c r="H575" s="41">
        <f t="shared" si="63"/>
        <v>25000</v>
      </c>
    </row>
    <row r="576" spans="1:10" outlineLevel="1">
      <c r="A576" s="188" t="s">
        <v>480</v>
      </c>
      <c r="B576" s="18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8" t="s">
        <v>481</v>
      </c>
      <c r="B577" s="18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8" t="s">
        <v>485</v>
      </c>
      <c r="B581" s="189"/>
      <c r="C581" s="32">
        <f>SUM(C582:C583)</f>
        <v>55000</v>
      </c>
      <c r="D581" s="32">
        <f>SUM(D582:D583)</f>
        <v>55000</v>
      </c>
      <c r="E581" s="32">
        <f>SUM(E582:E583)</f>
        <v>55000</v>
      </c>
      <c r="H581" s="41">
        <f t="shared" si="71"/>
        <v>55000</v>
      </c>
    </row>
    <row r="582" spans="1:8" outlineLevel="2">
      <c r="A582" s="7">
        <v>6606</v>
      </c>
      <c r="B582" s="4" t="s">
        <v>486</v>
      </c>
      <c r="C582" s="5">
        <v>45000</v>
      </c>
      <c r="D582" s="5">
        <f t="shared" ref="D582:E586" si="72">C582</f>
        <v>45000</v>
      </c>
      <c r="E582" s="5">
        <f t="shared" si="72"/>
        <v>45000</v>
      </c>
      <c r="H582" s="41">
        <f t="shared" si="71"/>
        <v>45000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88" t="s">
        <v>488</v>
      </c>
      <c r="B584" s="18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8" t="s">
        <v>489</v>
      </c>
      <c r="B585" s="18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8" t="s">
        <v>490</v>
      </c>
      <c r="B586" s="18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8" t="s">
        <v>491</v>
      </c>
      <c r="B587" s="189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1"/>
        <v>30000</v>
      </c>
    </row>
    <row r="588" spans="1:8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8" t="s">
        <v>498</v>
      </c>
      <c r="B592" s="18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8" t="s">
        <v>502</v>
      </c>
      <c r="B595" s="18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8" t="s">
        <v>503</v>
      </c>
      <c r="B599" s="189"/>
      <c r="C599" s="32">
        <f>SUM(C600:C602)</f>
        <v>211000</v>
      </c>
      <c r="D599" s="32">
        <f>SUM(D600:D602)</f>
        <v>211000</v>
      </c>
      <c r="E599" s="32">
        <f>SUM(E600:E602)</f>
        <v>211000</v>
      </c>
      <c r="H599" s="41">
        <f t="shared" si="71"/>
        <v>211000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206000</v>
      </c>
      <c r="D601" s="5">
        <f t="shared" si="75"/>
        <v>206000</v>
      </c>
      <c r="E601" s="5">
        <f t="shared" si="75"/>
        <v>206000</v>
      </c>
      <c r="H601" s="41">
        <f t="shared" si="71"/>
        <v>206000</v>
      </c>
    </row>
    <row r="602" spans="1:8" outlineLevel="2">
      <c r="A602" s="7">
        <v>6613</v>
      </c>
      <c r="B602" s="4" t="s">
        <v>501</v>
      </c>
      <c r="C602" s="5">
        <v>5000</v>
      </c>
      <c r="D602" s="5">
        <f t="shared" si="75"/>
        <v>5000</v>
      </c>
      <c r="E602" s="5">
        <f t="shared" si="75"/>
        <v>5000</v>
      </c>
      <c r="H602" s="41">
        <f t="shared" si="71"/>
        <v>5000</v>
      </c>
    </row>
    <row r="603" spans="1:8" outlineLevel="1">
      <c r="A603" s="188" t="s">
        <v>506</v>
      </c>
      <c r="B603" s="18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8" t="s">
        <v>513</v>
      </c>
      <c r="B610" s="189"/>
      <c r="C610" s="32">
        <f>SUM(C611:C615)</f>
        <v>39000</v>
      </c>
      <c r="D610" s="32">
        <f>SUM(D611:D615)</f>
        <v>39000</v>
      </c>
      <c r="E610" s="32">
        <f>SUM(E611:E615)</f>
        <v>39000</v>
      </c>
      <c r="H610" s="41">
        <f t="shared" si="71"/>
        <v>39000</v>
      </c>
    </row>
    <row r="611" spans="1:8" outlineLevel="2">
      <c r="A611" s="7">
        <v>6615</v>
      </c>
      <c r="B611" s="4" t="s">
        <v>514</v>
      </c>
      <c r="C611" s="5">
        <v>30000</v>
      </c>
      <c r="D611" s="5">
        <f>C611</f>
        <v>30000</v>
      </c>
      <c r="E611" s="5">
        <f>D611</f>
        <v>30000</v>
      </c>
      <c r="H611" s="41">
        <f t="shared" si="71"/>
        <v>30000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9000</v>
      </c>
      <c r="D613" s="5">
        <f t="shared" si="77"/>
        <v>9000</v>
      </c>
      <c r="E613" s="5">
        <f t="shared" si="77"/>
        <v>9000</v>
      </c>
      <c r="H613" s="41">
        <f t="shared" si="71"/>
        <v>9000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8" t="s">
        <v>519</v>
      </c>
      <c r="B616" s="189"/>
      <c r="C616" s="32">
        <f>SUM(C617:C627)</f>
        <v>200000</v>
      </c>
      <c r="D616" s="32">
        <f>SUM(D617:D627)</f>
        <v>200000</v>
      </c>
      <c r="E616" s="32">
        <f>SUM(E617:E627)</f>
        <v>200000</v>
      </c>
      <c r="H616" s="41">
        <f t="shared" si="71"/>
        <v>200000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200000</v>
      </c>
      <c r="D620" s="5">
        <f t="shared" si="78"/>
        <v>200000</v>
      </c>
      <c r="E620" s="5">
        <f t="shared" si="78"/>
        <v>200000</v>
      </c>
      <c r="H620" s="41">
        <f t="shared" si="71"/>
        <v>200000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8" t="s">
        <v>531</v>
      </c>
      <c r="B628" s="189"/>
      <c r="C628" s="32">
        <f>SUM(C629:C637)</f>
        <v>244401</v>
      </c>
      <c r="D628" s="32">
        <f>SUM(D629:D637)</f>
        <v>244401</v>
      </c>
      <c r="E628" s="32">
        <f>SUM(E629:E637)</f>
        <v>244401</v>
      </c>
      <c r="H628" s="41">
        <f t="shared" si="71"/>
        <v>244401</v>
      </c>
    </row>
    <row r="629" spans="1:10" outlineLevel="2">
      <c r="A629" s="7">
        <v>6617</v>
      </c>
      <c r="B629" s="4" t="s">
        <v>532</v>
      </c>
      <c r="C629" s="5">
        <v>244401</v>
      </c>
      <c r="D629" s="5">
        <f>C629</f>
        <v>244401</v>
      </c>
      <c r="E629" s="5">
        <f>D629</f>
        <v>244401</v>
      </c>
      <c r="H629" s="41">
        <f t="shared" si="71"/>
        <v>244401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90" t="s">
        <v>541</v>
      </c>
      <c r="B638" s="19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8" t="s">
        <v>542</v>
      </c>
      <c r="B639" s="18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8" t="s">
        <v>543</v>
      </c>
      <c r="B640" s="18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8" t="s">
        <v>544</v>
      </c>
      <c r="B641" s="18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90" t="s">
        <v>545</v>
      </c>
      <c r="B642" s="19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8" t="s">
        <v>546</v>
      </c>
      <c r="B643" s="18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8" t="s">
        <v>547</v>
      </c>
      <c r="B644" s="18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90" t="s">
        <v>548</v>
      </c>
      <c r="B645" s="19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8" t="s">
        <v>549</v>
      </c>
      <c r="B646" s="18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8" t="s">
        <v>550</v>
      </c>
      <c r="B651" s="18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8" t="s">
        <v>551</v>
      </c>
      <c r="B652" s="18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8" t="s">
        <v>552</v>
      </c>
      <c r="B653" s="18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8" t="s">
        <v>553</v>
      </c>
      <c r="B660" s="18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8" t="s">
        <v>554</v>
      </c>
      <c r="B661" s="18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8" t="s">
        <v>555</v>
      </c>
      <c r="B665" s="18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8" t="s">
        <v>556</v>
      </c>
      <c r="B668" s="18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8" t="s">
        <v>557</v>
      </c>
      <c r="B669" s="18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8" t="s">
        <v>558</v>
      </c>
      <c r="B670" s="18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8" t="s">
        <v>559</v>
      </c>
      <c r="B671" s="18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8" t="s">
        <v>560</v>
      </c>
      <c r="B676" s="18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8" t="s">
        <v>561</v>
      </c>
      <c r="B679" s="18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8" t="s">
        <v>562</v>
      </c>
      <c r="B683" s="18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8" t="s">
        <v>563</v>
      </c>
      <c r="B687" s="18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8" t="s">
        <v>564</v>
      </c>
      <c r="B694" s="18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8" t="s">
        <v>565</v>
      </c>
      <c r="B700" s="18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8" t="s">
        <v>566</v>
      </c>
      <c r="B712" s="18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8" t="s">
        <v>567</v>
      </c>
      <c r="B713" s="18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8" t="s">
        <v>568</v>
      </c>
      <c r="B714" s="18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8" t="s">
        <v>569</v>
      </c>
      <c r="B715" s="18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94" t="s">
        <v>570</v>
      </c>
      <c r="B716" s="195"/>
      <c r="C716" s="36">
        <f>C717</f>
        <v>180055</v>
      </c>
      <c r="D716" s="36">
        <f>D717</f>
        <v>180055</v>
      </c>
      <c r="E716" s="36">
        <f>E717</f>
        <v>180055</v>
      </c>
      <c r="G716" s="39" t="s">
        <v>66</v>
      </c>
      <c r="H716" s="41">
        <f t="shared" si="92"/>
        <v>180055</v>
      </c>
      <c r="I716" s="42"/>
      <c r="J716" s="40" t="b">
        <f>AND(H716=I716)</f>
        <v>0</v>
      </c>
    </row>
    <row r="717" spans="1:10">
      <c r="A717" s="190" t="s">
        <v>571</v>
      </c>
      <c r="B717" s="191"/>
      <c r="C717" s="33">
        <f>C718+C722</f>
        <v>180055</v>
      </c>
      <c r="D717" s="33">
        <f>D718+D722</f>
        <v>180055</v>
      </c>
      <c r="E717" s="33">
        <f>E718+E722</f>
        <v>180055</v>
      </c>
      <c r="G717" s="39" t="s">
        <v>599</v>
      </c>
      <c r="H717" s="41">
        <f t="shared" si="92"/>
        <v>180055</v>
      </c>
      <c r="I717" s="42"/>
      <c r="J717" s="40" t="b">
        <f>AND(H717=I717)</f>
        <v>0</v>
      </c>
    </row>
    <row r="718" spans="1:10" outlineLevel="1" collapsed="1">
      <c r="A718" s="200" t="s">
        <v>851</v>
      </c>
      <c r="B718" s="201"/>
      <c r="C718" s="31">
        <f>SUM(C719:C721)</f>
        <v>180055</v>
      </c>
      <c r="D718" s="31">
        <f>SUM(D719:D721)</f>
        <v>180055</v>
      </c>
      <c r="E718" s="31">
        <f>SUM(E719:E721)</f>
        <v>180055</v>
      </c>
      <c r="H718" s="41">
        <f t="shared" si="92"/>
        <v>180055</v>
      </c>
    </row>
    <row r="719" spans="1:10" ht="15" customHeight="1" outlineLevel="2">
      <c r="A719" s="6">
        <v>10950</v>
      </c>
      <c r="B719" s="4" t="s">
        <v>572</v>
      </c>
      <c r="C719" s="5">
        <v>180055</v>
      </c>
      <c r="D719" s="5">
        <f>C719</f>
        <v>180055</v>
      </c>
      <c r="E719" s="5">
        <f>D719</f>
        <v>180055</v>
      </c>
      <c r="H719" s="41">
        <f t="shared" si="92"/>
        <v>180055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0" t="s">
        <v>850</v>
      </c>
      <c r="B722" s="20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94" t="s">
        <v>577</v>
      </c>
      <c r="B725" s="19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0" t="s">
        <v>588</v>
      </c>
      <c r="B726" s="19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0" t="s">
        <v>849</v>
      </c>
      <c r="B727" s="20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0" t="s">
        <v>848</v>
      </c>
      <c r="B730" s="20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0" t="s">
        <v>846</v>
      </c>
      <c r="B733" s="20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0" t="s">
        <v>843</v>
      </c>
      <c r="B739" s="20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0" t="s">
        <v>842</v>
      </c>
      <c r="B741" s="20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0" t="s">
        <v>841</v>
      </c>
      <c r="B743" s="20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0" t="s">
        <v>836</v>
      </c>
      <c r="B750" s="20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0" t="s">
        <v>834</v>
      </c>
      <c r="B755" s="20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0" t="s">
        <v>830</v>
      </c>
      <c r="B760" s="20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0" t="s">
        <v>828</v>
      </c>
      <c r="B765" s="20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0" t="s">
        <v>826</v>
      </c>
      <c r="B767" s="20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0" t="s">
        <v>823</v>
      </c>
      <c r="B771" s="20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0" t="s">
        <v>817</v>
      </c>
      <c r="B777" s="20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abSelected="1" topLeftCell="C334" zoomScale="110" zoomScaleNormal="110" workbookViewId="0">
      <selection activeCell="D351" sqref="D351"/>
    </sheetView>
  </sheetViews>
  <sheetFormatPr defaultColWidth="9.1796875" defaultRowHeight="14.5" outlineLevelRow="3"/>
  <cols>
    <col min="1" max="1" width="7" bestFit="1" customWidth="1"/>
    <col min="2" max="2" width="43.7265625" customWidth="1"/>
    <col min="3" max="3" width="16.54296875" customWidth="1"/>
    <col min="4" max="4" width="15.7265625" customWidth="1"/>
    <col min="5" max="5" width="15.81640625" customWidth="1"/>
    <col min="6" max="6" width="52.26953125" bestFit="1" customWidth="1"/>
    <col min="7" max="7" width="15.54296875" bestFit="1" customWidth="1"/>
    <col min="8" max="8" width="18.81640625" customWidth="1"/>
    <col min="9" max="9" width="15.453125" bestFit="1" customWidth="1"/>
    <col min="10" max="10" width="20.453125" bestFit="1" customWidth="1"/>
  </cols>
  <sheetData>
    <row r="1" spans="1:14" ht="18.5">
      <c r="A1" s="177" t="s">
        <v>30</v>
      </c>
      <c r="B1" s="177"/>
      <c r="C1" s="177"/>
      <c r="D1" s="140" t="s">
        <v>853</v>
      </c>
      <c r="E1" s="140" t="s">
        <v>852</v>
      </c>
      <c r="G1" s="43" t="s">
        <v>31</v>
      </c>
      <c r="H1" s="44">
        <f>C2+C114</f>
        <v>3552500</v>
      </c>
      <c r="I1" s="45"/>
      <c r="J1" s="46" t="b">
        <f>AND(H1=I1)</f>
        <v>0</v>
      </c>
    </row>
    <row r="2" spans="1:14">
      <c r="A2" s="178" t="s">
        <v>60</v>
      </c>
      <c r="B2" s="178"/>
      <c r="C2" s="26">
        <f>C3+C67</f>
        <v>2450000</v>
      </c>
      <c r="D2" s="26">
        <f>D3+D67</f>
        <v>2450000</v>
      </c>
      <c r="E2" s="26">
        <f>E3+E67</f>
        <v>2450000</v>
      </c>
      <c r="G2" s="39" t="s">
        <v>60</v>
      </c>
      <c r="H2" s="41">
        <f>C2</f>
        <v>2450000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1008000</v>
      </c>
      <c r="D3" s="23">
        <f>D4+D11+D38+D61</f>
        <v>1008000</v>
      </c>
      <c r="E3" s="23">
        <f>E4+E11+E38+E61</f>
        <v>1008000</v>
      </c>
      <c r="G3" s="39" t="s">
        <v>57</v>
      </c>
      <c r="H3" s="41">
        <f t="shared" ref="H3:H66" si="0">C3</f>
        <v>1008000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601000</v>
      </c>
      <c r="D4" s="21">
        <f>SUM(D5:D10)</f>
        <v>601000</v>
      </c>
      <c r="E4" s="21">
        <f>SUM(E5:E10)</f>
        <v>601000</v>
      </c>
      <c r="F4" s="17"/>
      <c r="G4" s="39" t="s">
        <v>53</v>
      </c>
      <c r="H4" s="41">
        <f t="shared" si="0"/>
        <v>601000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35000</v>
      </c>
      <c r="D6" s="2">
        <f t="shared" ref="D6:E10" si="1">C6</f>
        <v>35000</v>
      </c>
      <c r="E6" s="2">
        <f t="shared" si="1"/>
        <v>35000</v>
      </c>
      <c r="F6" s="17"/>
      <c r="G6" s="17"/>
      <c r="H6" s="41">
        <f t="shared" si="0"/>
        <v>35000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330000</v>
      </c>
      <c r="D7" s="2">
        <f t="shared" si="1"/>
        <v>330000</v>
      </c>
      <c r="E7" s="2">
        <f t="shared" si="1"/>
        <v>330000</v>
      </c>
      <c r="F7" s="166"/>
      <c r="G7" s="17"/>
      <c r="H7" s="41">
        <f t="shared" si="0"/>
        <v>330000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85000</v>
      </c>
      <c r="D8" s="2">
        <f t="shared" si="1"/>
        <v>85000</v>
      </c>
      <c r="E8" s="2">
        <f t="shared" si="1"/>
        <v>85000</v>
      </c>
      <c r="F8" s="17"/>
      <c r="G8" s="17"/>
      <c r="H8" s="41">
        <f t="shared" si="0"/>
        <v>85000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171000</v>
      </c>
      <c r="D11" s="21">
        <f>SUM(D12:D37)</f>
        <v>171000</v>
      </c>
      <c r="E11" s="21">
        <f>SUM(E12:E37)</f>
        <v>171000</v>
      </c>
      <c r="F11" s="17"/>
      <c r="G11" s="39" t="s">
        <v>54</v>
      </c>
      <c r="H11" s="41">
        <f t="shared" si="0"/>
        <v>171000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81000</v>
      </c>
      <c r="D12" s="2">
        <f>C12</f>
        <v>81000</v>
      </c>
      <c r="E12" s="2">
        <f>D12</f>
        <v>81000</v>
      </c>
      <c r="H12" s="41">
        <f t="shared" si="0"/>
        <v>81000</v>
      </c>
    </row>
    <row r="13" spans="1:14" outlineLevel="1">
      <c r="A13" s="3">
        <v>2102</v>
      </c>
      <c r="B13" s="1" t="s">
        <v>126</v>
      </c>
      <c r="C13" s="2">
        <v>3000</v>
      </c>
      <c r="D13" s="2">
        <f t="shared" ref="D13:E28" si="2">C13</f>
        <v>3000</v>
      </c>
      <c r="E13" s="2">
        <f t="shared" si="2"/>
        <v>3000</v>
      </c>
      <c r="H13" s="41">
        <f t="shared" si="0"/>
        <v>3000</v>
      </c>
    </row>
    <row r="14" spans="1:14" outlineLevel="1">
      <c r="A14" s="3">
        <v>2201</v>
      </c>
      <c r="B14" s="1" t="s">
        <v>5</v>
      </c>
      <c r="C14" s="2">
        <v>17000</v>
      </c>
      <c r="D14" s="2">
        <f t="shared" si="2"/>
        <v>17000</v>
      </c>
      <c r="E14" s="2">
        <f t="shared" si="2"/>
        <v>17000</v>
      </c>
      <c r="H14" s="41">
        <f t="shared" si="0"/>
        <v>17000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>
        <v>1000</v>
      </c>
      <c r="D16" s="2">
        <f t="shared" si="2"/>
        <v>1000</v>
      </c>
      <c r="E16" s="2">
        <f t="shared" si="2"/>
        <v>1000</v>
      </c>
      <c r="H16" s="41">
        <f t="shared" si="0"/>
        <v>1000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5000</v>
      </c>
      <c r="D18" s="2">
        <f t="shared" si="2"/>
        <v>5000</v>
      </c>
      <c r="E18" s="2">
        <f t="shared" si="2"/>
        <v>5000</v>
      </c>
      <c r="H18" s="41">
        <f t="shared" si="0"/>
        <v>5000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1000</v>
      </c>
      <c r="D22" s="2">
        <f t="shared" si="2"/>
        <v>1000</v>
      </c>
      <c r="E22" s="2">
        <f t="shared" si="2"/>
        <v>1000</v>
      </c>
      <c r="H22" s="41">
        <f t="shared" si="0"/>
        <v>1000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10000</v>
      </c>
      <c r="D32" s="2">
        <f t="shared" si="3"/>
        <v>10000</v>
      </c>
      <c r="E32" s="2">
        <f t="shared" si="3"/>
        <v>10000</v>
      </c>
      <c r="H32" s="41">
        <f t="shared" si="0"/>
        <v>10000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35000</v>
      </c>
      <c r="D34" s="2">
        <f t="shared" si="3"/>
        <v>35000</v>
      </c>
      <c r="E34" s="2">
        <f t="shared" si="3"/>
        <v>35000</v>
      </c>
      <c r="H34" s="41">
        <f t="shared" si="0"/>
        <v>35000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>
        <v>13000</v>
      </c>
      <c r="D37" s="2">
        <f t="shared" si="3"/>
        <v>13000</v>
      </c>
      <c r="E37" s="2">
        <f t="shared" si="3"/>
        <v>13000</v>
      </c>
      <c r="H37" s="41">
        <f t="shared" si="0"/>
        <v>13000</v>
      </c>
    </row>
    <row r="38" spans="1:10">
      <c r="A38" s="180" t="s">
        <v>145</v>
      </c>
      <c r="B38" s="181"/>
      <c r="C38" s="21">
        <f>SUM(C39:C60)</f>
        <v>235000</v>
      </c>
      <c r="D38" s="21">
        <f>SUM(D39:D60)</f>
        <v>235000</v>
      </c>
      <c r="E38" s="21">
        <f>SUM(E39:E60)</f>
        <v>235000</v>
      </c>
      <c r="G38" s="39" t="s">
        <v>55</v>
      </c>
      <c r="H38" s="41">
        <f t="shared" si="0"/>
        <v>235000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13000</v>
      </c>
      <c r="D39" s="2">
        <f>C39</f>
        <v>13000</v>
      </c>
      <c r="E39" s="2">
        <f>D39</f>
        <v>13000</v>
      </c>
      <c r="H39" s="41">
        <f t="shared" si="0"/>
        <v>13000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4000</v>
      </c>
      <c r="D51" s="2">
        <f t="shared" si="4"/>
        <v>4000</v>
      </c>
      <c r="E51" s="2">
        <f t="shared" si="4"/>
        <v>4000</v>
      </c>
      <c r="H51" s="41">
        <f t="shared" si="0"/>
        <v>4000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outlineLevel="1">
      <c r="A56" s="20">
        <v>3303</v>
      </c>
      <c r="B56" s="20" t="s">
        <v>154</v>
      </c>
      <c r="C56" s="2">
        <v>60000</v>
      </c>
      <c r="D56" s="2">
        <f t="shared" ref="D56:E60" si="5">C56</f>
        <v>60000</v>
      </c>
      <c r="E56" s="2">
        <f t="shared" si="5"/>
        <v>60000</v>
      </c>
      <c r="H56" s="41">
        <f t="shared" si="0"/>
        <v>60000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80" t="s">
        <v>158</v>
      </c>
      <c r="B61" s="181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</v>
      </c>
      <c r="D62" s="2">
        <f>C62</f>
        <v>1000</v>
      </c>
      <c r="E62" s="2">
        <f>D62</f>
        <v>1000</v>
      </c>
      <c r="H62" s="41">
        <f t="shared" si="0"/>
        <v>1000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9" t="s">
        <v>579</v>
      </c>
      <c r="B67" s="179"/>
      <c r="C67" s="25">
        <f>C97+C68</f>
        <v>1442000</v>
      </c>
      <c r="D67" s="25">
        <f>D97+D68</f>
        <v>1442000</v>
      </c>
      <c r="E67" s="25">
        <f>E97+E68</f>
        <v>1442000</v>
      </c>
      <c r="G67" s="39" t="s">
        <v>59</v>
      </c>
      <c r="H67" s="41">
        <f t="shared" ref="H67:H130" si="7">C67</f>
        <v>1442000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259000</v>
      </c>
      <c r="D68" s="21">
        <f>SUM(D69:D96)</f>
        <v>259000</v>
      </c>
      <c r="E68" s="21">
        <f>SUM(E69:E96)</f>
        <v>259000</v>
      </c>
      <c r="G68" s="39" t="s">
        <v>56</v>
      </c>
      <c r="H68" s="41">
        <f t="shared" si="7"/>
        <v>259000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170000</v>
      </c>
      <c r="D79" s="2">
        <f t="shared" si="8"/>
        <v>170000</v>
      </c>
      <c r="E79" s="2">
        <f t="shared" si="8"/>
        <v>170000</v>
      </c>
      <c r="H79" s="41">
        <f t="shared" si="7"/>
        <v>170000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>
        <v>45000</v>
      </c>
      <c r="D81" s="2">
        <f t="shared" si="8"/>
        <v>45000</v>
      </c>
      <c r="E81" s="2">
        <f t="shared" si="8"/>
        <v>45000</v>
      </c>
      <c r="H81" s="41">
        <f t="shared" si="7"/>
        <v>45000</v>
      </c>
    </row>
    <row r="82" spans="1:8" ht="15" customHeight="1" outlineLevel="1">
      <c r="A82" s="3">
        <v>5204</v>
      </c>
      <c r="B82" s="2" t="s">
        <v>174</v>
      </c>
      <c r="C82" s="2">
        <v>1000</v>
      </c>
      <c r="D82" s="2">
        <f t="shared" si="8"/>
        <v>1000</v>
      </c>
      <c r="E82" s="2">
        <f t="shared" si="8"/>
        <v>1000</v>
      </c>
      <c r="H82" s="41">
        <f t="shared" si="7"/>
        <v>1000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>
        <v>2000</v>
      </c>
      <c r="D92" s="2">
        <f t="shared" si="9"/>
        <v>2000</v>
      </c>
      <c r="E92" s="2">
        <f t="shared" si="9"/>
        <v>2000</v>
      </c>
      <c r="H92" s="41">
        <f t="shared" si="7"/>
        <v>2000</v>
      </c>
    </row>
    <row r="93" spans="1:8" ht="15" customHeight="1" outlineLevel="1">
      <c r="A93" s="3">
        <v>5299</v>
      </c>
      <c r="B93" s="2" t="s">
        <v>182</v>
      </c>
      <c r="C93" s="2">
        <v>1000</v>
      </c>
      <c r="D93" s="2">
        <f t="shared" si="9"/>
        <v>1000</v>
      </c>
      <c r="E93" s="2">
        <f t="shared" si="9"/>
        <v>1000</v>
      </c>
      <c r="H93" s="41">
        <f t="shared" si="7"/>
        <v>1000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1183000</v>
      </c>
      <c r="D97" s="21">
        <f>SUM(D98:D113)</f>
        <v>1183000</v>
      </c>
      <c r="E97" s="21">
        <f>SUM(E98:E113)</f>
        <v>1183000</v>
      </c>
      <c r="G97" s="39" t="s">
        <v>58</v>
      </c>
      <c r="H97" s="41">
        <f t="shared" si="7"/>
        <v>1183000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1100000</v>
      </c>
      <c r="D98" s="2">
        <f>C98</f>
        <v>1100000</v>
      </c>
      <c r="E98" s="2">
        <f>D98</f>
        <v>1100000</v>
      </c>
      <c r="H98" s="41">
        <f t="shared" si="7"/>
        <v>1100000</v>
      </c>
    </row>
    <row r="99" spans="1:10" ht="15" customHeight="1" outlineLevel="1">
      <c r="A99" s="3">
        <v>6002</v>
      </c>
      <c r="B99" s="1" t="s">
        <v>185</v>
      </c>
      <c r="C99" s="2">
        <v>70000</v>
      </c>
      <c r="D99" s="2">
        <f t="shared" ref="D99:E113" si="10">C99</f>
        <v>70000</v>
      </c>
      <c r="E99" s="2">
        <f t="shared" si="10"/>
        <v>70000</v>
      </c>
      <c r="H99" s="41">
        <f t="shared" si="7"/>
        <v>70000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84" t="s">
        <v>62</v>
      </c>
      <c r="B114" s="185"/>
      <c r="C114" s="26">
        <f>C115+C152+C177</f>
        <v>1102500</v>
      </c>
      <c r="D114" s="26">
        <f>D115+D152+D177</f>
        <v>1102500</v>
      </c>
      <c r="E114" s="26">
        <f>E115+E152+E177</f>
        <v>1102500</v>
      </c>
      <c r="G114" s="39" t="s">
        <v>62</v>
      </c>
      <c r="H114" s="41">
        <f t="shared" si="7"/>
        <v>1102500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751500</v>
      </c>
      <c r="D115" s="23">
        <f>D116+D135</f>
        <v>751500</v>
      </c>
      <c r="E115" s="23">
        <f>E116+E135</f>
        <v>751500</v>
      </c>
      <c r="G115" s="39" t="s">
        <v>61</v>
      </c>
      <c r="H115" s="41">
        <f t="shared" si="7"/>
        <v>751500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158500</v>
      </c>
      <c r="D116" s="21">
        <f>D117+D120+D123+D126+D129+D132</f>
        <v>158500</v>
      </c>
      <c r="E116" s="21">
        <f>E117+E120+E123+E126+E129+E132</f>
        <v>158500</v>
      </c>
      <c r="G116" s="39" t="s">
        <v>583</v>
      </c>
      <c r="H116" s="41">
        <f t="shared" si="7"/>
        <v>158500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110453</v>
      </c>
      <c r="D117" s="2">
        <f>D118+D119</f>
        <v>110453</v>
      </c>
      <c r="E117" s="2">
        <f>E118+E119</f>
        <v>110453</v>
      </c>
      <c r="H117" s="41">
        <f t="shared" si="7"/>
        <v>110453</v>
      </c>
    </row>
    <row r="118" spans="1:10" ht="15" customHeight="1" outlineLevel="2">
      <c r="A118" s="129"/>
      <c r="B118" s="128" t="s">
        <v>855</v>
      </c>
      <c r="C118" s="127">
        <v>4453</v>
      </c>
      <c r="D118" s="127">
        <f>C118</f>
        <v>4453</v>
      </c>
      <c r="E118" s="127">
        <f>D118</f>
        <v>4453</v>
      </c>
      <c r="H118" s="41">
        <f t="shared" si="7"/>
        <v>4453</v>
      </c>
    </row>
    <row r="119" spans="1:10" ht="15" customHeight="1" outlineLevel="2">
      <c r="A119" s="129"/>
      <c r="B119" s="128" t="s">
        <v>860</v>
      </c>
      <c r="C119" s="127">
        <v>106000</v>
      </c>
      <c r="D119" s="127">
        <f>C119</f>
        <v>106000</v>
      </c>
      <c r="E119" s="127">
        <f>D119</f>
        <v>106000</v>
      </c>
      <c r="H119" s="41">
        <f t="shared" si="7"/>
        <v>106000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48047</v>
      </c>
      <c r="D123" s="2">
        <f>D124+D125</f>
        <v>48047</v>
      </c>
      <c r="E123" s="2">
        <f>E124+E125</f>
        <v>48047</v>
      </c>
      <c r="H123" s="41">
        <f t="shared" si="7"/>
        <v>48047</v>
      </c>
    </row>
    <row r="124" spans="1:10" ht="15" customHeight="1" outlineLevel="2">
      <c r="A124" s="129"/>
      <c r="B124" s="128" t="s">
        <v>855</v>
      </c>
      <c r="C124" s="127">
        <v>35547</v>
      </c>
      <c r="D124" s="127">
        <f>C124</f>
        <v>35547</v>
      </c>
      <c r="E124" s="127">
        <f>D124</f>
        <v>35547</v>
      </c>
      <c r="H124" s="41">
        <f t="shared" si="7"/>
        <v>35547</v>
      </c>
    </row>
    <row r="125" spans="1:10" ht="15" customHeight="1" outlineLevel="2">
      <c r="A125" s="129"/>
      <c r="B125" s="128" t="s">
        <v>860</v>
      </c>
      <c r="C125" s="127">
        <v>12500</v>
      </c>
      <c r="D125" s="127">
        <f>C125</f>
        <v>12500</v>
      </c>
      <c r="E125" s="127">
        <f>D125</f>
        <v>12500</v>
      </c>
      <c r="H125" s="41">
        <f t="shared" si="7"/>
        <v>12500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593000</v>
      </c>
      <c r="D135" s="21">
        <f>D136+D140+D143+D146+D149</f>
        <v>593000</v>
      </c>
      <c r="E135" s="21">
        <f>E136+E140+E143+E146+E149</f>
        <v>593000</v>
      </c>
      <c r="G135" s="39" t="s">
        <v>584</v>
      </c>
      <c r="H135" s="41">
        <f t="shared" si="11"/>
        <v>593000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586000</v>
      </c>
      <c r="D136" s="2">
        <f>D137+D138+D139</f>
        <v>586000</v>
      </c>
      <c r="E136" s="2">
        <f>E137+E138+E139</f>
        <v>586000</v>
      </c>
      <c r="H136" s="41">
        <f t="shared" si="11"/>
        <v>586000</v>
      </c>
    </row>
    <row r="137" spans="1:10" ht="15" customHeight="1" outlineLevel="2">
      <c r="A137" s="129"/>
      <c r="B137" s="128" t="s">
        <v>855</v>
      </c>
      <c r="C137" s="127">
        <v>405000</v>
      </c>
      <c r="D137" s="127">
        <f>C137</f>
        <v>405000</v>
      </c>
      <c r="E137" s="127">
        <f>D137</f>
        <v>405000</v>
      </c>
      <c r="H137" s="41">
        <f t="shared" si="11"/>
        <v>405000</v>
      </c>
    </row>
    <row r="138" spans="1:10" ht="15" customHeight="1" outlineLevel="2">
      <c r="A138" s="129"/>
      <c r="B138" s="128" t="s">
        <v>862</v>
      </c>
      <c r="C138" s="127">
        <v>115000</v>
      </c>
      <c r="D138" s="127">
        <f t="shared" ref="D138:E139" si="12">C138</f>
        <v>115000</v>
      </c>
      <c r="E138" s="127">
        <f t="shared" si="12"/>
        <v>115000</v>
      </c>
      <c r="H138" s="41">
        <f t="shared" si="11"/>
        <v>115000</v>
      </c>
    </row>
    <row r="139" spans="1:10" ht="15" customHeight="1" outlineLevel="2">
      <c r="A139" s="129"/>
      <c r="B139" s="128" t="s">
        <v>861</v>
      </c>
      <c r="C139" s="127">
        <v>66000</v>
      </c>
      <c r="D139" s="127">
        <f t="shared" si="12"/>
        <v>66000</v>
      </c>
      <c r="E139" s="127">
        <f t="shared" si="12"/>
        <v>66000</v>
      </c>
      <c r="H139" s="41">
        <f t="shared" si="11"/>
        <v>66000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7000</v>
      </c>
      <c r="D149" s="2">
        <f>D150+D151</f>
        <v>7000</v>
      </c>
      <c r="E149" s="2">
        <f>E150+E151</f>
        <v>7000</v>
      </c>
      <c r="H149" s="41">
        <f t="shared" si="11"/>
        <v>7000</v>
      </c>
    </row>
    <row r="150" spans="1:10" ht="15" customHeight="1" outlineLevel="2">
      <c r="A150" s="129"/>
      <c r="B150" s="128" t="s">
        <v>855</v>
      </c>
      <c r="C150" s="127">
        <v>7000</v>
      </c>
      <c r="D150" s="127">
        <f>C150</f>
        <v>7000</v>
      </c>
      <c r="E150" s="127">
        <f>D150</f>
        <v>7000</v>
      </c>
      <c r="H150" s="41">
        <f t="shared" si="11"/>
        <v>7000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351000</v>
      </c>
      <c r="D152" s="23">
        <f>D153+D163+D170</f>
        <v>351000</v>
      </c>
      <c r="E152" s="23">
        <f>E153+E163+E170</f>
        <v>351000</v>
      </c>
      <c r="G152" s="39" t="s">
        <v>66</v>
      </c>
      <c r="H152" s="41">
        <f t="shared" si="11"/>
        <v>351000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351000</v>
      </c>
      <c r="D153" s="21">
        <f>D154+D157+D160</f>
        <v>351000</v>
      </c>
      <c r="E153" s="21">
        <f>E154+E157+E160</f>
        <v>351000</v>
      </c>
      <c r="G153" s="39" t="s">
        <v>585</v>
      </c>
      <c r="H153" s="41">
        <f t="shared" si="11"/>
        <v>351000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351000</v>
      </c>
      <c r="D154" s="2">
        <f>D155+D156</f>
        <v>351000</v>
      </c>
      <c r="E154" s="2">
        <f>E155+E156</f>
        <v>351000</v>
      </c>
      <c r="H154" s="41">
        <f t="shared" si="11"/>
        <v>351000</v>
      </c>
    </row>
    <row r="155" spans="1:10" ht="15" customHeight="1" outlineLevel="2">
      <c r="A155" s="129"/>
      <c r="B155" s="128" t="s">
        <v>855</v>
      </c>
      <c r="C155" s="127">
        <v>31000</v>
      </c>
      <c r="D155" s="127">
        <f>C155</f>
        <v>31000</v>
      </c>
      <c r="E155" s="127">
        <f>D155</f>
        <v>31000</v>
      </c>
      <c r="H155" s="41">
        <f t="shared" si="11"/>
        <v>31000</v>
      </c>
    </row>
    <row r="156" spans="1:10" ht="15" customHeight="1" outlineLevel="2">
      <c r="A156" s="129"/>
      <c r="B156" s="128" t="s">
        <v>860</v>
      </c>
      <c r="C156" s="127">
        <v>320000</v>
      </c>
      <c r="D156" s="127">
        <f>C156</f>
        <v>320000</v>
      </c>
      <c r="E156" s="127">
        <f>D156</f>
        <v>320000</v>
      </c>
      <c r="H156" s="41">
        <f t="shared" si="11"/>
        <v>320000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6" t="s">
        <v>849</v>
      </c>
      <c r="B179" s="18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86" t="s">
        <v>848</v>
      </c>
      <c r="B184" s="18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86" t="s">
        <v>846</v>
      </c>
      <c r="B188" s="18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86" t="s">
        <v>843</v>
      </c>
      <c r="B197" s="18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86" t="s">
        <v>842</v>
      </c>
      <c r="B200" s="18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86" t="s">
        <v>841</v>
      </c>
      <c r="B203" s="18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86" t="s">
        <v>836</v>
      </c>
      <c r="B215" s="18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86" t="s">
        <v>834</v>
      </c>
      <c r="B222" s="18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86" t="s">
        <v>830</v>
      </c>
      <c r="B228" s="18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86" t="s">
        <v>828</v>
      </c>
      <c r="B235" s="18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86" t="s">
        <v>826</v>
      </c>
      <c r="B238" s="18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86" t="s">
        <v>823</v>
      </c>
      <c r="B243" s="18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86" t="s">
        <v>817</v>
      </c>
      <c r="B250" s="18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7" t="s">
        <v>67</v>
      </c>
      <c r="B256" s="177"/>
      <c r="C256" s="177"/>
      <c r="D256" s="140" t="s">
        <v>853</v>
      </c>
      <c r="E256" s="140" t="s">
        <v>852</v>
      </c>
      <c r="G256" s="47" t="s">
        <v>589</v>
      </c>
      <c r="H256" s="48">
        <f>C257+C559</f>
        <v>3552500</v>
      </c>
      <c r="I256" s="49"/>
      <c r="J256" s="50" t="b">
        <f>AND(H256=I256)</f>
        <v>0</v>
      </c>
    </row>
    <row r="257" spans="1:10">
      <c r="A257" s="192" t="s">
        <v>60</v>
      </c>
      <c r="B257" s="193"/>
      <c r="C257" s="37">
        <f>C258+C550</f>
        <v>2033524</v>
      </c>
      <c r="D257" s="37">
        <f>D258+D550</f>
        <v>2033524</v>
      </c>
      <c r="E257" s="37">
        <f>E258+E550</f>
        <v>2033524</v>
      </c>
      <c r="F257" s="167"/>
      <c r="G257" s="39" t="s">
        <v>60</v>
      </c>
      <c r="H257" s="41">
        <f>C257</f>
        <v>2033524</v>
      </c>
      <c r="I257" s="42"/>
      <c r="J257" s="40" t="b">
        <f>AND(H257=I257)</f>
        <v>0</v>
      </c>
    </row>
    <row r="258" spans="1:10">
      <c r="A258" s="194" t="s">
        <v>266</v>
      </c>
      <c r="B258" s="195"/>
      <c r="C258" s="36">
        <f>C259+C339+C483+C547</f>
        <v>1925294</v>
      </c>
      <c r="D258" s="36">
        <f>D259+D339+D483+D547</f>
        <v>1925294</v>
      </c>
      <c r="E258" s="36">
        <f>E259+E339+E483+E547</f>
        <v>1925294</v>
      </c>
      <c r="G258" s="39" t="s">
        <v>57</v>
      </c>
      <c r="H258" s="41">
        <f t="shared" ref="H258:H321" si="21">C258</f>
        <v>1925294</v>
      </c>
      <c r="I258" s="42"/>
      <c r="J258" s="40" t="b">
        <f>AND(H258=I258)</f>
        <v>0</v>
      </c>
    </row>
    <row r="259" spans="1:10">
      <c r="A259" s="190" t="s">
        <v>267</v>
      </c>
      <c r="B259" s="191"/>
      <c r="C259" s="33">
        <f>C260+C263+C314</f>
        <v>1125632</v>
      </c>
      <c r="D259" s="33">
        <f>D260+D263+D314</f>
        <v>1125632</v>
      </c>
      <c r="E259" s="33">
        <f>E260+E263+E314</f>
        <v>1125632</v>
      </c>
      <c r="G259" s="39" t="s">
        <v>590</v>
      </c>
      <c r="H259" s="41">
        <f t="shared" si="21"/>
        <v>1125632</v>
      </c>
      <c r="I259" s="42"/>
      <c r="J259" s="40" t="b">
        <f>AND(H259=I259)</f>
        <v>0</v>
      </c>
    </row>
    <row r="260" spans="1:10" outlineLevel="1">
      <c r="A260" s="188" t="s">
        <v>268</v>
      </c>
      <c r="B260" s="189"/>
      <c r="C260" s="32">
        <f>SUM(C261:C262)</f>
        <v>1632</v>
      </c>
      <c r="D260" s="32">
        <f>SUM(D261:D262)</f>
        <v>1632</v>
      </c>
      <c r="E260" s="32">
        <f>SUM(E261:E262)</f>
        <v>1632</v>
      </c>
      <c r="H260" s="41">
        <f t="shared" si="21"/>
        <v>1632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672</v>
      </c>
      <c r="D262" s="5">
        <f>C262</f>
        <v>672</v>
      </c>
      <c r="E262" s="5">
        <f>D262</f>
        <v>672</v>
      </c>
      <c r="H262" s="41">
        <f t="shared" si="21"/>
        <v>672</v>
      </c>
    </row>
    <row r="263" spans="1:10" outlineLevel="1">
      <c r="A263" s="188" t="s">
        <v>269</v>
      </c>
      <c r="B263" s="189"/>
      <c r="C263" s="32">
        <f>C264+C265+C289+C296+C298+C302+C305+C308+C313</f>
        <v>1100000</v>
      </c>
      <c r="D263" s="32">
        <f>D264+D265+D289+D296+D298+D302+D305+D308+D313</f>
        <v>1100000</v>
      </c>
      <c r="E263" s="32">
        <f>E264+E265+E289+E296+E298+E302+E305+E308+E313</f>
        <v>1100000</v>
      </c>
      <c r="H263" s="41">
        <f t="shared" si="21"/>
        <v>1100000</v>
      </c>
    </row>
    <row r="264" spans="1:10" outlineLevel="2">
      <c r="A264" s="6">
        <v>1101</v>
      </c>
      <c r="B264" s="4" t="s">
        <v>34</v>
      </c>
      <c r="C264" s="5">
        <v>336000</v>
      </c>
      <c r="D264" s="5">
        <f>C264</f>
        <v>336000</v>
      </c>
      <c r="E264" s="5">
        <f>D264</f>
        <v>336000</v>
      </c>
      <c r="H264" s="41">
        <f t="shared" si="21"/>
        <v>336000</v>
      </c>
    </row>
    <row r="265" spans="1:10" outlineLevel="2">
      <c r="A265" s="6">
        <v>1101</v>
      </c>
      <c r="B265" s="4" t="s">
        <v>35</v>
      </c>
      <c r="C265" s="5">
        <v>576840</v>
      </c>
      <c r="D265" s="5">
        <f>C265</f>
        <v>576840</v>
      </c>
      <c r="E265" s="5">
        <f>D265</f>
        <v>576840</v>
      </c>
      <c r="H265" s="41">
        <f t="shared" si="21"/>
        <v>576840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3360</v>
      </c>
      <c r="D289" s="5">
        <f>C289</f>
        <v>3360</v>
      </c>
      <c r="E289" s="5">
        <f>D289</f>
        <v>3360</v>
      </c>
      <c r="H289" s="41">
        <f t="shared" si="21"/>
        <v>3360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C296</f>
        <v>300</v>
      </c>
      <c r="E296" s="5">
        <f>D296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17000</v>
      </c>
      <c r="D298" s="5">
        <f>C298</f>
        <v>17000</v>
      </c>
      <c r="E298" s="5">
        <f>D298</f>
        <v>17000</v>
      </c>
      <c r="H298" s="41">
        <f t="shared" si="21"/>
        <v>17000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4500</v>
      </c>
      <c r="D302" s="5">
        <f>C302</f>
        <v>4500</v>
      </c>
      <c r="E302" s="5">
        <f>D302</f>
        <v>4500</v>
      </c>
      <c r="H302" s="41">
        <f t="shared" si="21"/>
        <v>4500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13000</v>
      </c>
      <c r="D305" s="5">
        <f>C305</f>
        <v>13000</v>
      </c>
      <c r="E305" s="5">
        <f>D305</f>
        <v>13000</v>
      </c>
      <c r="H305" s="41">
        <f t="shared" si="21"/>
        <v>13000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149000</v>
      </c>
      <c r="D308" s="5">
        <f>C308</f>
        <v>149000</v>
      </c>
      <c r="E308" s="5">
        <f>D308</f>
        <v>149000</v>
      </c>
      <c r="H308" s="41">
        <f t="shared" si="21"/>
        <v>149000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8" t="s">
        <v>601</v>
      </c>
      <c r="B314" s="189"/>
      <c r="C314" s="32">
        <f>C315+C325+C331+C336+C337+C338+C328</f>
        <v>24000</v>
      </c>
      <c r="D314" s="32">
        <f>D315+D325+D331+D336+D337+D338+D328</f>
        <v>24000</v>
      </c>
      <c r="E314" s="32">
        <f>E315+E325+E331+E336+E337+E338+E328</f>
        <v>24000</v>
      </c>
      <c r="H314" s="41">
        <f t="shared" si="21"/>
        <v>24000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24000</v>
      </c>
      <c r="D325" s="5">
        <f>C325</f>
        <v>24000</v>
      </c>
      <c r="E325" s="5">
        <f>D325</f>
        <v>24000</v>
      </c>
      <c r="H325" s="41">
        <f t="shared" si="28"/>
        <v>24000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90" t="s">
        <v>270</v>
      </c>
      <c r="B339" s="191"/>
      <c r="C339" s="33">
        <f>C340+C444+C482</f>
        <v>688262</v>
      </c>
      <c r="D339" s="33">
        <f>D340+D444+D482</f>
        <v>688262</v>
      </c>
      <c r="E339" s="33">
        <f>E340+E444+E482</f>
        <v>688262</v>
      </c>
      <c r="G339" s="39" t="s">
        <v>591</v>
      </c>
      <c r="H339" s="41">
        <f t="shared" si="28"/>
        <v>688262</v>
      </c>
      <c r="I339" s="42"/>
      <c r="J339" s="40" t="b">
        <f>AND(H339=I339)</f>
        <v>0</v>
      </c>
    </row>
    <row r="340" spans="1:10" outlineLevel="1">
      <c r="A340" s="188" t="s">
        <v>271</v>
      </c>
      <c r="B340" s="189"/>
      <c r="C340" s="32">
        <f>C341+C342+C343+C344+C347+C348+C353+C356+C357+C362+C367+C368+C371+C372+C373+C376+C377+C378+C382+C388+C391+C392+C395+C398+C399+C404+C407+C408+C409+C412+C415+C416+C419+C420+C421+C422+C429+C443</f>
        <v>635762</v>
      </c>
      <c r="D340" s="32">
        <f>D341+D342+D343+D344+D347+D348+D353+D356+D357+D362+D367+BH290668+D371+D372+D373+D376+D377+D378+D382+D388+D391+D392+D395+D398+D399+D404+D407+D408+D409+D412+D415+D416+D419+D420+D421+D422+D429+D443</f>
        <v>635762</v>
      </c>
      <c r="E340" s="32">
        <f>E341+E342+E343+E344+E347+E348+E353+E356+E357+E362+E367+BI290668+E371+E372+E373+E376+E377+E378+E382+E388+E391+E392+E395+E398+E399+E404+E407+E408+E409+E412+E415+E416+E419+E420+E421+E422+E429+E443</f>
        <v>635762</v>
      </c>
      <c r="H340" s="41">
        <f t="shared" si="28"/>
        <v>635762</v>
      </c>
    </row>
    <row r="341" spans="1:10" outlineLevel="2">
      <c r="A341" s="6">
        <v>2201</v>
      </c>
      <c r="B341" s="34" t="s">
        <v>272</v>
      </c>
      <c r="C341" s="5">
        <v>2500</v>
      </c>
      <c r="D341" s="5">
        <f>C341</f>
        <v>2500</v>
      </c>
      <c r="E341" s="5">
        <f>D341</f>
        <v>2500</v>
      </c>
      <c r="H341" s="41">
        <f t="shared" si="28"/>
        <v>2500</v>
      </c>
    </row>
    <row r="342" spans="1:10" outlineLevel="2">
      <c r="A342" s="6">
        <v>2201</v>
      </c>
      <c r="B342" s="4" t="s">
        <v>40</v>
      </c>
      <c r="C342" s="5">
        <v>12000</v>
      </c>
      <c r="D342" s="5">
        <f t="shared" ref="D342:E343" si="31">C342</f>
        <v>12000</v>
      </c>
      <c r="E342" s="5">
        <f t="shared" si="31"/>
        <v>12000</v>
      </c>
      <c r="H342" s="41">
        <f t="shared" si="28"/>
        <v>12000</v>
      </c>
    </row>
    <row r="343" spans="1:10" outlineLevel="2">
      <c r="A343" s="6">
        <v>2201</v>
      </c>
      <c r="B343" s="4" t="s">
        <v>41</v>
      </c>
      <c r="C343" s="5">
        <v>260000</v>
      </c>
      <c r="D343" s="5">
        <f t="shared" si="31"/>
        <v>260000</v>
      </c>
      <c r="E343" s="5">
        <f t="shared" si="31"/>
        <v>260000</v>
      </c>
      <c r="H343" s="41">
        <f t="shared" si="28"/>
        <v>260000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outlineLevel="2">
      <c r="A348" s="6">
        <v>2201</v>
      </c>
      <c r="B348" s="4" t="s">
        <v>277</v>
      </c>
      <c r="C348" s="5">
        <f>SUM(C349:C352)</f>
        <v>67000</v>
      </c>
      <c r="D348" s="5">
        <f>SUM(D349:D352)</f>
        <v>67000</v>
      </c>
      <c r="E348" s="5">
        <f>SUM(E349:E352)</f>
        <v>67000</v>
      </c>
      <c r="H348" s="41">
        <f t="shared" si="28"/>
        <v>67000</v>
      </c>
    </row>
    <row r="349" spans="1:10" outlineLevel="3">
      <c r="A349" s="29"/>
      <c r="B349" s="28" t="s">
        <v>278</v>
      </c>
      <c r="C349" s="30">
        <v>63000</v>
      </c>
      <c r="D349" s="30">
        <f>C349</f>
        <v>63000</v>
      </c>
      <c r="E349" s="30">
        <f>D349</f>
        <v>63000</v>
      </c>
      <c r="H349" s="41">
        <f t="shared" si="28"/>
        <v>63000</v>
      </c>
    </row>
    <row r="350" spans="1:10" outlineLevel="3">
      <c r="A350" s="29"/>
      <c r="B350" s="28" t="s">
        <v>279</v>
      </c>
      <c r="C350" s="30">
        <v>1000</v>
      </c>
      <c r="D350" s="30">
        <f t="shared" ref="D350:E352" si="33">C350</f>
        <v>1000</v>
      </c>
      <c r="E350" s="30">
        <f t="shared" si="33"/>
        <v>1000</v>
      </c>
      <c r="H350" s="41">
        <f t="shared" si="28"/>
        <v>1000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8"/>
        <v>8500</v>
      </c>
    </row>
    <row r="358" spans="1:8" outlineLevel="3">
      <c r="A358" s="29"/>
      <c r="B358" s="28" t="s">
        <v>286</v>
      </c>
      <c r="C358" s="30">
        <v>7500</v>
      </c>
      <c r="D358" s="30">
        <f>C358</f>
        <v>7500</v>
      </c>
      <c r="E358" s="30">
        <f>D358</f>
        <v>7500</v>
      </c>
      <c r="H358" s="41">
        <f t="shared" si="28"/>
        <v>7500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50500</v>
      </c>
      <c r="D362" s="5">
        <f>SUM(D363:D366)</f>
        <v>50500</v>
      </c>
      <c r="E362" s="5">
        <f>SUM(E363:E366)</f>
        <v>50500</v>
      </c>
      <c r="H362" s="41">
        <f t="shared" si="28"/>
        <v>50500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1500</v>
      </c>
      <c r="D393" s="30">
        <f>C393</f>
        <v>1500</v>
      </c>
      <c r="E393" s="30">
        <f>D393</f>
        <v>1500</v>
      </c>
      <c r="H393" s="41">
        <f t="shared" si="41"/>
        <v>1500</v>
      </c>
    </row>
    <row r="394" spans="1:8" outlineLevel="3">
      <c r="A394" s="29"/>
      <c r="B394" s="28" t="s">
        <v>314</v>
      </c>
      <c r="C394" s="30">
        <v>28500</v>
      </c>
      <c r="D394" s="30">
        <f>C394</f>
        <v>28500</v>
      </c>
      <c r="E394" s="30">
        <f>D394</f>
        <v>28500</v>
      </c>
      <c r="H394" s="41">
        <f t="shared" si="41"/>
        <v>28500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300</v>
      </c>
      <c r="D397" s="30">
        <f t="shared" si="43"/>
        <v>300</v>
      </c>
      <c r="E397" s="30">
        <f t="shared" si="43"/>
        <v>300</v>
      </c>
      <c r="H397" s="41">
        <f t="shared" si="41"/>
        <v>300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>
        <v>3000</v>
      </c>
      <c r="D411" s="30">
        <f>C411</f>
        <v>3000</v>
      </c>
      <c r="E411" s="30">
        <f>D411</f>
        <v>3000</v>
      </c>
      <c r="H411" s="41">
        <f t="shared" si="41"/>
        <v>3000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outlineLevel="3" collapsed="1">
      <c r="A413" s="29"/>
      <c r="B413" s="28" t="s">
        <v>328</v>
      </c>
      <c r="C413" s="30">
        <v>7000</v>
      </c>
      <c r="D413" s="30">
        <f t="shared" ref="D413:E415" si="46">C413</f>
        <v>7000</v>
      </c>
      <c r="E413" s="30">
        <f t="shared" si="46"/>
        <v>7000</v>
      </c>
      <c r="H413" s="41">
        <f t="shared" si="41"/>
        <v>7000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  <c r="H422" s="41">
        <f t="shared" si="41"/>
        <v>1000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1000</v>
      </c>
      <c r="D428" s="30">
        <f t="shared" si="48"/>
        <v>1000</v>
      </c>
      <c r="E428" s="30">
        <f t="shared" si="48"/>
        <v>1000</v>
      </c>
      <c r="H428" s="41">
        <f t="shared" si="41"/>
        <v>1000</v>
      </c>
    </row>
    <row r="429" spans="1:8" outlineLevel="2">
      <c r="A429" s="6">
        <v>2201</v>
      </c>
      <c r="B429" s="4" t="s">
        <v>342</v>
      </c>
      <c r="C429" s="5">
        <f>SUM(C430:C442)</f>
        <v>142962</v>
      </c>
      <c r="D429" s="5">
        <f>SUM(D430:D442)</f>
        <v>142962</v>
      </c>
      <c r="E429" s="5">
        <f>SUM(E430:E442)</f>
        <v>142962</v>
      </c>
      <c r="H429" s="41">
        <f t="shared" si="41"/>
        <v>142962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40000</v>
      </c>
      <c r="D431" s="30">
        <f t="shared" ref="D431:E442" si="49">C431</f>
        <v>40000</v>
      </c>
      <c r="E431" s="30">
        <f t="shared" si="49"/>
        <v>40000</v>
      </c>
      <c r="H431" s="41">
        <f t="shared" si="41"/>
        <v>40000</v>
      </c>
    </row>
    <row r="432" spans="1:8" outlineLevel="3">
      <c r="A432" s="29"/>
      <c r="B432" s="28" t="s">
        <v>345</v>
      </c>
      <c r="C432" s="30">
        <v>3500</v>
      </c>
      <c r="D432" s="30">
        <f t="shared" si="49"/>
        <v>3500</v>
      </c>
      <c r="E432" s="30">
        <f t="shared" si="49"/>
        <v>3500</v>
      </c>
      <c r="H432" s="41">
        <f t="shared" si="41"/>
        <v>3500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92462</v>
      </c>
      <c r="D441" s="30">
        <f t="shared" si="49"/>
        <v>92462</v>
      </c>
      <c r="E441" s="30">
        <f t="shared" si="49"/>
        <v>92462</v>
      </c>
      <c r="H441" s="41">
        <f t="shared" si="41"/>
        <v>92462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8" t="s">
        <v>357</v>
      </c>
      <c r="B444" s="189"/>
      <c r="C444" s="32">
        <f>C445+C454+C455+C459+C462+C463+C468+C474+C477+C480+C481+C450</f>
        <v>52500</v>
      </c>
      <c r="D444" s="32">
        <f>D445+D454+D455+D459+D462+D463+D468+D474+D477+D480+D481+D450</f>
        <v>52500</v>
      </c>
      <c r="E444" s="32">
        <f>E445+E454+E455+E459+E462+E463+E468+E474+E477+E480+E481+E450</f>
        <v>52500</v>
      </c>
      <c r="H444" s="41">
        <f t="shared" si="41"/>
        <v>52500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4500</v>
      </c>
      <c r="D445" s="5">
        <f>SUM(D446:D449)</f>
        <v>4500</v>
      </c>
      <c r="E445" s="5">
        <f>SUM(E446:E449)</f>
        <v>4500</v>
      </c>
      <c r="H445" s="41">
        <f t="shared" si="41"/>
        <v>4500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2500</v>
      </c>
      <c r="D447" s="30">
        <f t="shared" ref="D447:E449" si="50">C447</f>
        <v>2500</v>
      </c>
      <c r="E447" s="30">
        <f t="shared" si="50"/>
        <v>2500</v>
      </c>
      <c r="H447" s="41">
        <f t="shared" si="41"/>
        <v>2500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11000</v>
      </c>
      <c r="D454" s="5">
        <f>C454</f>
        <v>11000</v>
      </c>
      <c r="E454" s="5">
        <f>D454</f>
        <v>11000</v>
      </c>
      <c r="H454" s="41">
        <f t="shared" si="51"/>
        <v>11000</v>
      </c>
    </row>
    <row r="455" spans="1:8" outlineLevel="2">
      <c r="A455" s="6">
        <v>2202</v>
      </c>
      <c r="B455" s="4" t="s">
        <v>120</v>
      </c>
      <c r="C455" s="5">
        <f>SUM(C456:C458)</f>
        <v>7500</v>
      </c>
      <c r="D455" s="5">
        <f>SUM(D456:D458)</f>
        <v>7500</v>
      </c>
      <c r="E455" s="5">
        <f>SUM(E456:E458)</f>
        <v>7500</v>
      </c>
      <c r="H455" s="41">
        <f t="shared" si="51"/>
        <v>7500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>
        <v>2500</v>
      </c>
      <c r="D457" s="30">
        <f t="shared" ref="D457:E458" si="53">C457</f>
        <v>2500</v>
      </c>
      <c r="E457" s="30">
        <f t="shared" si="53"/>
        <v>2500</v>
      </c>
      <c r="H457" s="41">
        <f t="shared" si="51"/>
        <v>2500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6500</v>
      </c>
      <c r="D459" s="5">
        <f>SUM(D460:D461)</f>
        <v>6500</v>
      </c>
      <c r="E459" s="5">
        <f>SUM(E460:E461)</f>
        <v>6500</v>
      </c>
      <c r="H459" s="41">
        <f t="shared" si="51"/>
        <v>6500</v>
      </c>
    </row>
    <row r="460" spans="1:8" ht="15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customHeight="1" outlineLevel="3">
      <c r="A461" s="28"/>
      <c r="B461" s="28" t="s">
        <v>370</v>
      </c>
      <c r="C461" s="30">
        <v>5000</v>
      </c>
      <c r="D461" s="30">
        <f t="shared" si="54"/>
        <v>5000</v>
      </c>
      <c r="E461" s="30">
        <f t="shared" si="54"/>
        <v>5000</v>
      </c>
      <c r="H461" s="41">
        <f t="shared" si="51"/>
        <v>5000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12000</v>
      </c>
      <c r="D474" s="5">
        <f>SUM(D475:D476)</f>
        <v>12000</v>
      </c>
      <c r="E474" s="5">
        <f>SUM(E475:E476)</f>
        <v>12000</v>
      </c>
      <c r="H474" s="41">
        <f t="shared" si="51"/>
        <v>12000</v>
      </c>
    </row>
    <row r="475" spans="1:8" ht="15" customHeight="1" outlineLevel="3">
      <c r="A475" s="28"/>
      <c r="B475" s="28" t="s">
        <v>383</v>
      </c>
      <c r="C475" s="30">
        <v>12000</v>
      </c>
      <c r="D475" s="30">
        <f>C475</f>
        <v>12000</v>
      </c>
      <c r="E475" s="30">
        <f>D475</f>
        <v>12000</v>
      </c>
      <c r="H475" s="41">
        <f t="shared" si="51"/>
        <v>12000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9000</v>
      </c>
      <c r="D477" s="5">
        <f>SUM(D478:D479)</f>
        <v>9000</v>
      </c>
      <c r="E477" s="5">
        <f>SUM(E478:E479)</f>
        <v>9000</v>
      </c>
      <c r="H477" s="41">
        <f t="shared" si="51"/>
        <v>9000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6000</v>
      </c>
      <c r="D479" s="30">
        <f t="shared" si="57"/>
        <v>6000</v>
      </c>
      <c r="E479" s="30">
        <f t="shared" si="57"/>
        <v>6000</v>
      </c>
      <c r="H479" s="41">
        <f t="shared" si="51"/>
        <v>6000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8" t="s">
        <v>388</v>
      </c>
      <c r="B482" s="18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8" t="s">
        <v>389</v>
      </c>
      <c r="B483" s="199"/>
      <c r="C483" s="35">
        <f>C484+C504+C509+C522+C528+C538</f>
        <v>111400</v>
      </c>
      <c r="D483" s="35">
        <f>D484+D504+D509+D522+D528+D538</f>
        <v>111400</v>
      </c>
      <c r="E483" s="35">
        <f>E484+E504+E509+E522+E528+E538</f>
        <v>111400</v>
      </c>
      <c r="G483" s="39" t="s">
        <v>592</v>
      </c>
      <c r="H483" s="41">
        <f t="shared" si="51"/>
        <v>111400</v>
      </c>
      <c r="I483" s="42"/>
      <c r="J483" s="40" t="b">
        <f>AND(H483=I483)</f>
        <v>0</v>
      </c>
    </row>
    <row r="484" spans="1:10" outlineLevel="1">
      <c r="A484" s="188" t="s">
        <v>390</v>
      </c>
      <c r="B484" s="189"/>
      <c r="C484" s="32">
        <f>C485+C486+C490+C491+C494+C497+C500+C501+C502+C503</f>
        <v>43000</v>
      </c>
      <c r="D484" s="32">
        <f>D485+D486+D490+D491+D494+D497+D500+D501+D502+D503</f>
        <v>43000</v>
      </c>
      <c r="E484" s="32">
        <f>E485+E486+E490+E491+E494+E497+E500+E501+E502+E503</f>
        <v>43000</v>
      </c>
      <c r="H484" s="41">
        <f t="shared" si="51"/>
        <v>43000</v>
      </c>
    </row>
    <row r="485" spans="1:10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1">
        <f t="shared" si="51"/>
        <v>3000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17500</v>
      </c>
      <c r="D500" s="5">
        <f t="shared" si="59"/>
        <v>17500</v>
      </c>
      <c r="E500" s="5">
        <f t="shared" si="59"/>
        <v>17500</v>
      </c>
      <c r="H500" s="41">
        <f t="shared" si="51"/>
        <v>17500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10000</v>
      </c>
      <c r="D502" s="5">
        <f t="shared" si="59"/>
        <v>10000</v>
      </c>
      <c r="E502" s="5">
        <f t="shared" si="59"/>
        <v>10000</v>
      </c>
      <c r="H502" s="41">
        <f t="shared" si="51"/>
        <v>10000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8" t="s">
        <v>410</v>
      </c>
      <c r="B504" s="189"/>
      <c r="C504" s="32">
        <f>SUM(C505:C508)</f>
        <v>2200</v>
      </c>
      <c r="D504" s="32">
        <f>SUM(D505:D508)</f>
        <v>2200</v>
      </c>
      <c r="E504" s="32">
        <f>SUM(E505:E508)</f>
        <v>2200</v>
      </c>
      <c r="H504" s="41">
        <f t="shared" si="51"/>
        <v>2200</v>
      </c>
    </row>
    <row r="505" spans="1:12" outlineLevel="2" collapsed="1">
      <c r="A505" s="6">
        <v>3303</v>
      </c>
      <c r="B505" s="4" t="s">
        <v>411</v>
      </c>
      <c r="C505" s="5">
        <v>2200</v>
      </c>
      <c r="D505" s="5">
        <f>C505</f>
        <v>2200</v>
      </c>
      <c r="E505" s="5">
        <f>D505</f>
        <v>2200</v>
      </c>
      <c r="H505" s="41">
        <f t="shared" si="51"/>
        <v>2200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8" t="s">
        <v>414</v>
      </c>
      <c r="B509" s="189"/>
      <c r="C509" s="32">
        <f>C510+C511+C512+C513+C517+C518+C519+C520+C521</f>
        <v>62000</v>
      </c>
      <c r="D509" s="32">
        <f>D510+D511+D512+D513+D517+D518+D519+D520+D521</f>
        <v>62000</v>
      </c>
      <c r="E509" s="32">
        <f>E510+E511+E512+E513+E517+E518+E519+E520+E521</f>
        <v>62000</v>
      </c>
      <c r="F509" s="51"/>
      <c r="H509" s="41">
        <f t="shared" si="51"/>
        <v>62000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1500</v>
      </c>
      <c r="D517" s="5">
        <f t="shared" si="62"/>
        <v>1500</v>
      </c>
      <c r="E517" s="5">
        <f t="shared" si="62"/>
        <v>1500</v>
      </c>
      <c r="H517" s="41">
        <f t="shared" si="63"/>
        <v>1500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8" t="s">
        <v>426</v>
      </c>
      <c r="B522" s="18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8" t="s">
        <v>432</v>
      </c>
      <c r="B528" s="18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8" t="s">
        <v>441</v>
      </c>
      <c r="B538" s="189"/>
      <c r="C538" s="32">
        <f>SUM(C539:C544)</f>
        <v>4200</v>
      </c>
      <c r="D538" s="32">
        <f>SUM(D539:D544)</f>
        <v>4200</v>
      </c>
      <c r="E538" s="32">
        <f>SUM(E539:E544)</f>
        <v>4200</v>
      </c>
      <c r="H538" s="41">
        <f t="shared" si="63"/>
        <v>4200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2200</v>
      </c>
      <c r="D540" s="5">
        <f t="shared" ref="D540:E543" si="66">C540</f>
        <v>2200</v>
      </c>
      <c r="E540" s="5">
        <f t="shared" si="66"/>
        <v>2200</v>
      </c>
      <c r="H540" s="41">
        <f t="shared" si="63"/>
        <v>2200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2000</v>
      </c>
      <c r="D542" s="5">
        <f t="shared" si="66"/>
        <v>2000</v>
      </c>
      <c r="E542" s="5">
        <f t="shared" si="66"/>
        <v>2000</v>
      </c>
      <c r="H542" s="41">
        <f t="shared" si="63"/>
        <v>2000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96" t="s">
        <v>449</v>
      </c>
      <c r="B547" s="19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8" t="s">
        <v>450</v>
      </c>
      <c r="B548" s="18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8" t="s">
        <v>451</v>
      </c>
      <c r="B549" s="18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94" t="s">
        <v>455</v>
      </c>
      <c r="B550" s="195"/>
      <c r="C550" s="36">
        <f>C551</f>
        <v>108230</v>
      </c>
      <c r="D550" s="36">
        <f>D551</f>
        <v>108230</v>
      </c>
      <c r="E550" s="36">
        <f>E551</f>
        <v>108230</v>
      </c>
      <c r="G550" s="39" t="s">
        <v>59</v>
      </c>
      <c r="H550" s="41">
        <f t="shared" si="63"/>
        <v>108230</v>
      </c>
      <c r="I550" s="42"/>
      <c r="J550" s="40" t="b">
        <f>AND(H550=I550)</f>
        <v>0</v>
      </c>
    </row>
    <row r="551" spans="1:10">
      <c r="A551" s="190" t="s">
        <v>456</v>
      </c>
      <c r="B551" s="191"/>
      <c r="C551" s="33">
        <f>C552+C556</f>
        <v>108230</v>
      </c>
      <c r="D551" s="33">
        <f>D552+D556</f>
        <v>108230</v>
      </c>
      <c r="E551" s="33">
        <f>E552+E556</f>
        <v>108230</v>
      </c>
      <c r="G551" s="39" t="s">
        <v>594</v>
      </c>
      <c r="H551" s="41">
        <f t="shared" si="63"/>
        <v>108230</v>
      </c>
      <c r="I551" s="42"/>
      <c r="J551" s="40" t="b">
        <f>AND(H551=I551)</f>
        <v>0</v>
      </c>
    </row>
    <row r="552" spans="1:10" outlineLevel="1">
      <c r="A552" s="188" t="s">
        <v>457</v>
      </c>
      <c r="B552" s="189"/>
      <c r="C552" s="32">
        <f>SUM(C553:C555)</f>
        <v>108230</v>
      </c>
      <c r="D552" s="32">
        <f>SUM(D553:D555)</f>
        <v>108230</v>
      </c>
      <c r="E552" s="32">
        <f>SUM(E553:E555)</f>
        <v>108230</v>
      </c>
      <c r="H552" s="41">
        <f t="shared" si="63"/>
        <v>108230</v>
      </c>
    </row>
    <row r="553" spans="1:10" outlineLevel="2" collapsed="1">
      <c r="A553" s="6">
        <v>5500</v>
      </c>
      <c r="B553" s="4" t="s">
        <v>458</v>
      </c>
      <c r="C553" s="5">
        <v>108230</v>
      </c>
      <c r="D553" s="5">
        <f t="shared" ref="D553:E555" si="67">C553</f>
        <v>108230</v>
      </c>
      <c r="E553" s="5">
        <f t="shared" si="67"/>
        <v>108230</v>
      </c>
      <c r="H553" s="41">
        <f t="shared" si="63"/>
        <v>108230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8" t="s">
        <v>461</v>
      </c>
      <c r="B556" s="18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92" t="s">
        <v>62</v>
      </c>
      <c r="B559" s="193"/>
      <c r="C559" s="37">
        <f>C560+C716+C725</f>
        <v>1518976</v>
      </c>
      <c r="D559" s="37">
        <f>D560+D716+D725</f>
        <v>1518976</v>
      </c>
      <c r="E559" s="37">
        <f>E560+E716+E725</f>
        <v>1518976</v>
      </c>
      <c r="G559" s="39" t="s">
        <v>62</v>
      </c>
      <c r="H559" s="41">
        <f t="shared" si="63"/>
        <v>1518976</v>
      </c>
      <c r="I559" s="42"/>
      <c r="J559" s="40" t="b">
        <f>AND(H559=I559)</f>
        <v>0</v>
      </c>
    </row>
    <row r="560" spans="1:10">
      <c r="A560" s="194" t="s">
        <v>464</v>
      </c>
      <c r="B560" s="195"/>
      <c r="C560" s="36">
        <f>C561+C638+C642+C645</f>
        <v>1385396</v>
      </c>
      <c r="D560" s="36">
        <f>D561+D638+D642+D645</f>
        <v>1385396</v>
      </c>
      <c r="E560" s="36">
        <f>E561+E638+E642+E645</f>
        <v>1385396</v>
      </c>
      <c r="G560" s="39" t="s">
        <v>61</v>
      </c>
      <c r="H560" s="41">
        <f t="shared" si="63"/>
        <v>1385396</v>
      </c>
      <c r="I560" s="42"/>
      <c r="J560" s="40" t="b">
        <f>AND(H560=I560)</f>
        <v>0</v>
      </c>
    </row>
    <row r="561" spans="1:10">
      <c r="A561" s="190" t="s">
        <v>465</v>
      </c>
      <c r="B561" s="191"/>
      <c r="C561" s="38">
        <f>C562+C567+C568+C569+C576+C577+C581+C584+C585+C586+C587+C592+C595+C599+C603+C610+C616+C628</f>
        <v>1385396</v>
      </c>
      <c r="D561" s="38">
        <f>D562+D567+D568+D569+D576+D577+D581+D584+D585+D586+D587+D592+D595+D599+D603+D610+D616+D628</f>
        <v>1385396</v>
      </c>
      <c r="E561" s="38">
        <f>E562+E567+E568+E569+E576+E577+E581+E584+E585+E586+E587+E592+E595+E599+E603+E610+E616+E628</f>
        <v>1385396</v>
      </c>
      <c r="G561" s="39" t="s">
        <v>595</v>
      </c>
      <c r="H561" s="41">
        <f t="shared" si="63"/>
        <v>1385396</v>
      </c>
      <c r="I561" s="42"/>
      <c r="J561" s="40" t="b">
        <f>AND(H561=I561)</f>
        <v>0</v>
      </c>
    </row>
    <row r="562" spans="1:10" outlineLevel="1">
      <c r="A562" s="188" t="s">
        <v>466</v>
      </c>
      <c r="B562" s="189"/>
      <c r="C562" s="32">
        <f>SUM(C563:C566)</f>
        <v>67607</v>
      </c>
      <c r="D562" s="32">
        <f>SUM(D563:D566)</f>
        <v>67607</v>
      </c>
      <c r="E562" s="32">
        <f>SUM(E563:E566)</f>
        <v>67607</v>
      </c>
      <c r="H562" s="41">
        <f t="shared" si="63"/>
        <v>67607</v>
      </c>
    </row>
    <row r="563" spans="1:10" outlineLevel="2">
      <c r="A563" s="7">
        <v>6600</v>
      </c>
      <c r="B563" s="4" t="s">
        <v>468</v>
      </c>
      <c r="C563" s="5">
        <v>25000</v>
      </c>
      <c r="D563" s="5">
        <f>C563</f>
        <v>25000</v>
      </c>
      <c r="E563" s="5">
        <f>D563</f>
        <v>25000</v>
      </c>
      <c r="H563" s="41">
        <f t="shared" si="63"/>
        <v>25000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42607</v>
      </c>
      <c r="D566" s="5">
        <f t="shared" si="68"/>
        <v>42607</v>
      </c>
      <c r="E566" s="5">
        <f t="shared" si="68"/>
        <v>42607</v>
      </c>
      <c r="H566" s="41">
        <f t="shared" si="63"/>
        <v>42607</v>
      </c>
    </row>
    <row r="567" spans="1:10" outlineLevel="1">
      <c r="A567" s="188" t="s">
        <v>467</v>
      </c>
      <c r="B567" s="18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8" t="s">
        <v>472</v>
      </c>
      <c r="B568" s="18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8" t="s">
        <v>473</v>
      </c>
      <c r="B569" s="189"/>
      <c r="C569" s="32">
        <f>SUM(C570:C575)</f>
        <v>127700</v>
      </c>
      <c r="D569" s="32">
        <f>SUM(D570:D575)</f>
        <v>127700</v>
      </c>
      <c r="E569" s="32">
        <f>SUM(E570:E575)</f>
        <v>127700</v>
      </c>
      <c r="H569" s="41">
        <f t="shared" si="63"/>
        <v>127700</v>
      </c>
    </row>
    <row r="570" spans="1:10" outlineLevel="2">
      <c r="A570" s="7">
        <v>6603</v>
      </c>
      <c r="B570" s="4" t="s">
        <v>474</v>
      </c>
      <c r="C570" s="5">
        <v>51700</v>
      </c>
      <c r="D570" s="5">
        <f>C570</f>
        <v>51700</v>
      </c>
      <c r="E570" s="5">
        <f>D570</f>
        <v>51700</v>
      </c>
      <c r="H570" s="41">
        <f t="shared" si="63"/>
        <v>51700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76000</v>
      </c>
      <c r="D575" s="5">
        <f t="shared" si="69"/>
        <v>76000</v>
      </c>
      <c r="E575" s="5">
        <f t="shared" si="69"/>
        <v>76000</v>
      </c>
      <c r="H575" s="41">
        <f t="shared" si="63"/>
        <v>76000</v>
      </c>
    </row>
    <row r="576" spans="1:10" outlineLevel="1">
      <c r="A576" s="188" t="s">
        <v>480</v>
      </c>
      <c r="B576" s="18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8" t="s">
        <v>481</v>
      </c>
      <c r="B577" s="18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8" t="s">
        <v>485</v>
      </c>
      <c r="B581" s="189"/>
      <c r="C581" s="32">
        <f>SUM(C582:C583)</f>
        <v>22117</v>
      </c>
      <c r="D581" s="32">
        <f>SUM(D582:D583)</f>
        <v>22117</v>
      </c>
      <c r="E581" s="32">
        <f>SUM(E582:E583)</f>
        <v>22117</v>
      </c>
      <c r="H581" s="41">
        <f t="shared" si="71"/>
        <v>22117</v>
      </c>
    </row>
    <row r="582" spans="1:8" outlineLevel="2">
      <c r="A582" s="7">
        <v>6606</v>
      </c>
      <c r="B582" s="4" t="s">
        <v>486</v>
      </c>
      <c r="C582" s="5">
        <v>10000</v>
      </c>
      <c r="D582" s="5">
        <f t="shared" ref="D582:E586" si="72">C582</f>
        <v>10000</v>
      </c>
      <c r="E582" s="5">
        <f t="shared" si="72"/>
        <v>10000</v>
      </c>
      <c r="H582" s="41">
        <f t="shared" si="71"/>
        <v>10000</v>
      </c>
    </row>
    <row r="583" spans="1:8" outlineLevel="2">
      <c r="A583" s="7">
        <v>6606</v>
      </c>
      <c r="B583" s="4" t="s">
        <v>487</v>
      </c>
      <c r="C583" s="5">
        <v>12117</v>
      </c>
      <c r="D583" s="5">
        <f t="shared" si="72"/>
        <v>12117</v>
      </c>
      <c r="E583" s="5">
        <f t="shared" si="72"/>
        <v>12117</v>
      </c>
      <c r="H583" s="41">
        <f t="shared" si="71"/>
        <v>12117</v>
      </c>
    </row>
    <row r="584" spans="1:8" outlineLevel="1">
      <c r="A584" s="188" t="s">
        <v>488</v>
      </c>
      <c r="B584" s="18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8" t="s">
        <v>489</v>
      </c>
      <c r="B585" s="18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8" t="s">
        <v>490</v>
      </c>
      <c r="B586" s="18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8" t="s">
        <v>491</v>
      </c>
      <c r="B587" s="189"/>
      <c r="C587" s="32">
        <f>SUM(C588:C591)</f>
        <v>23000</v>
      </c>
      <c r="D587" s="32">
        <f>SUM(D588:D591)</f>
        <v>23000</v>
      </c>
      <c r="E587" s="32">
        <f>SUM(E588:E591)</f>
        <v>23000</v>
      </c>
      <c r="H587" s="41">
        <f t="shared" si="71"/>
        <v>23000</v>
      </c>
    </row>
    <row r="588" spans="1:8" outlineLevel="2">
      <c r="A588" s="7">
        <v>6610</v>
      </c>
      <c r="B588" s="4" t="s">
        <v>492</v>
      </c>
      <c r="C588" s="5">
        <v>23000</v>
      </c>
      <c r="D588" s="5">
        <f>C588</f>
        <v>23000</v>
      </c>
      <c r="E588" s="5">
        <f>D588</f>
        <v>23000</v>
      </c>
      <c r="H588" s="41">
        <f t="shared" si="71"/>
        <v>23000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8" t="s">
        <v>498</v>
      </c>
      <c r="B592" s="18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8" t="s">
        <v>502</v>
      </c>
      <c r="B595" s="18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8" t="s">
        <v>503</v>
      </c>
      <c r="B599" s="189"/>
      <c r="C599" s="32">
        <f>SUM(C600:C602)</f>
        <v>520000</v>
      </c>
      <c r="D599" s="32">
        <f>SUM(D600:D602)</f>
        <v>520000</v>
      </c>
      <c r="E599" s="32">
        <f>SUM(E600:E602)</f>
        <v>520000</v>
      </c>
      <c r="H599" s="41">
        <f t="shared" si="71"/>
        <v>520000</v>
      </c>
    </row>
    <row r="600" spans="1:8" outlineLevel="2">
      <c r="A600" s="7">
        <v>6613</v>
      </c>
      <c r="B600" s="4" t="s">
        <v>504</v>
      </c>
      <c r="C600" s="5">
        <v>20000</v>
      </c>
      <c r="D600" s="5">
        <f t="shared" ref="D600:E602" si="75">C600</f>
        <v>20000</v>
      </c>
      <c r="E600" s="5">
        <f t="shared" si="75"/>
        <v>20000</v>
      </c>
      <c r="H600" s="41">
        <f t="shared" si="71"/>
        <v>20000</v>
      </c>
    </row>
    <row r="601" spans="1:8" outlineLevel="2">
      <c r="A601" s="7">
        <v>6613</v>
      </c>
      <c r="B601" s="4" t="s">
        <v>505</v>
      </c>
      <c r="C601" s="5">
        <v>475000</v>
      </c>
      <c r="D601" s="5">
        <f t="shared" si="75"/>
        <v>475000</v>
      </c>
      <c r="E601" s="5">
        <f t="shared" si="75"/>
        <v>475000</v>
      </c>
      <c r="H601" s="41">
        <f t="shared" si="71"/>
        <v>475000</v>
      </c>
    </row>
    <row r="602" spans="1:8" outlineLevel="2">
      <c r="A602" s="7">
        <v>6613</v>
      </c>
      <c r="B602" s="4" t="s">
        <v>501</v>
      </c>
      <c r="C602" s="5">
        <v>25000</v>
      </c>
      <c r="D602" s="5">
        <f t="shared" si="75"/>
        <v>25000</v>
      </c>
      <c r="E602" s="5">
        <f t="shared" si="75"/>
        <v>25000</v>
      </c>
      <c r="H602" s="41">
        <f t="shared" si="71"/>
        <v>25000</v>
      </c>
    </row>
    <row r="603" spans="1:8" outlineLevel="1">
      <c r="A603" s="188" t="s">
        <v>506</v>
      </c>
      <c r="B603" s="189"/>
      <c r="C603" s="32">
        <f>SUM(C604:C609)</f>
        <v>13000</v>
      </c>
      <c r="D603" s="32">
        <f>SUM(D604:D609)</f>
        <v>13000</v>
      </c>
      <c r="E603" s="32">
        <f>SUM(E604:E609)</f>
        <v>13000</v>
      </c>
      <c r="H603" s="41">
        <f t="shared" si="71"/>
        <v>13000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13000</v>
      </c>
      <c r="D606" s="5">
        <f t="shared" si="76"/>
        <v>13000</v>
      </c>
      <c r="E606" s="5">
        <f t="shared" si="76"/>
        <v>13000</v>
      </c>
      <c r="H606" s="41">
        <f t="shared" si="71"/>
        <v>13000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8" t="s">
        <v>513</v>
      </c>
      <c r="B610" s="189"/>
      <c r="C610" s="32">
        <f>SUM(C611:C615)</f>
        <v>70000</v>
      </c>
      <c r="D610" s="32">
        <f>SUM(D611:D615)</f>
        <v>70000</v>
      </c>
      <c r="E610" s="32">
        <f>SUM(E611:E615)</f>
        <v>70000</v>
      </c>
      <c r="H610" s="41">
        <f t="shared" si="71"/>
        <v>70000</v>
      </c>
    </row>
    <row r="611" spans="1:8" outlineLevel="2">
      <c r="A611" s="7">
        <v>6615</v>
      </c>
      <c r="B611" s="4" t="s">
        <v>514</v>
      </c>
      <c r="C611" s="5">
        <v>65000</v>
      </c>
      <c r="D611" s="5">
        <f>C611</f>
        <v>65000</v>
      </c>
      <c r="E611" s="5">
        <f>D611</f>
        <v>65000</v>
      </c>
      <c r="H611" s="41">
        <f t="shared" si="71"/>
        <v>65000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5000</v>
      </c>
      <c r="D614" s="5">
        <f t="shared" si="77"/>
        <v>5000</v>
      </c>
      <c r="E614" s="5">
        <f t="shared" si="77"/>
        <v>5000</v>
      </c>
      <c r="H614" s="41">
        <f t="shared" si="71"/>
        <v>5000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8" t="s">
        <v>519</v>
      </c>
      <c r="B616" s="189"/>
      <c r="C616" s="32">
        <f>SUM(C617:C627)</f>
        <v>61972</v>
      </c>
      <c r="D616" s="32">
        <f>SUM(D617:D627)</f>
        <v>61972</v>
      </c>
      <c r="E616" s="32">
        <f>SUM(E617:E627)</f>
        <v>61972</v>
      </c>
      <c r="H616" s="41">
        <f t="shared" si="71"/>
        <v>61972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61972</v>
      </c>
      <c r="D620" s="5">
        <f t="shared" si="78"/>
        <v>61972</v>
      </c>
      <c r="E620" s="5">
        <f t="shared" si="78"/>
        <v>61972</v>
      </c>
      <c r="H620" s="41">
        <f t="shared" si="71"/>
        <v>61972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8" t="s">
        <v>531</v>
      </c>
      <c r="B628" s="189"/>
      <c r="C628" s="32">
        <f>SUM(C629:C637)</f>
        <v>480000</v>
      </c>
      <c r="D628" s="32">
        <f>SUM(D629:D637)</f>
        <v>480000</v>
      </c>
      <c r="E628" s="32">
        <f>SUM(E629:E637)</f>
        <v>480000</v>
      </c>
      <c r="H628" s="41">
        <f t="shared" si="71"/>
        <v>480000</v>
      </c>
    </row>
    <row r="629" spans="1:10" outlineLevel="2">
      <c r="A629" s="7">
        <v>6617</v>
      </c>
      <c r="B629" s="4" t="s">
        <v>532</v>
      </c>
      <c r="C629" s="5">
        <v>450000</v>
      </c>
      <c r="D629" s="5">
        <f>C629</f>
        <v>450000</v>
      </c>
      <c r="E629" s="5">
        <f>D629</f>
        <v>450000</v>
      </c>
      <c r="H629" s="41">
        <f t="shared" si="71"/>
        <v>450000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30000</v>
      </c>
      <c r="D637" s="5">
        <f t="shared" si="79"/>
        <v>30000</v>
      </c>
      <c r="E637" s="5">
        <f t="shared" si="79"/>
        <v>30000</v>
      </c>
      <c r="H637" s="41">
        <f t="shared" si="71"/>
        <v>30000</v>
      </c>
    </row>
    <row r="638" spans="1:10">
      <c r="A638" s="190" t="s">
        <v>541</v>
      </c>
      <c r="B638" s="19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8" t="s">
        <v>542</v>
      </c>
      <c r="B639" s="18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8" t="s">
        <v>543</v>
      </c>
      <c r="B640" s="18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8" t="s">
        <v>544</v>
      </c>
      <c r="B641" s="18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90" t="s">
        <v>545</v>
      </c>
      <c r="B642" s="19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8" t="s">
        <v>546</v>
      </c>
      <c r="B643" s="18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8" t="s">
        <v>547</v>
      </c>
      <c r="B644" s="18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90" t="s">
        <v>548</v>
      </c>
      <c r="B645" s="19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8" t="s">
        <v>549</v>
      </c>
      <c r="B646" s="18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8" t="s">
        <v>550</v>
      </c>
      <c r="B651" s="18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8" t="s">
        <v>551</v>
      </c>
      <c r="B652" s="18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8" t="s">
        <v>552</v>
      </c>
      <c r="B653" s="18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8" t="s">
        <v>553</v>
      </c>
      <c r="B660" s="18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8" t="s">
        <v>554</v>
      </c>
      <c r="B661" s="18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8" t="s">
        <v>555</v>
      </c>
      <c r="B665" s="18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8" t="s">
        <v>556</v>
      </c>
      <c r="B668" s="18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8" t="s">
        <v>557</v>
      </c>
      <c r="B669" s="18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8" t="s">
        <v>558</v>
      </c>
      <c r="B670" s="18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8" t="s">
        <v>559</v>
      </c>
      <c r="B671" s="18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8" t="s">
        <v>560</v>
      </c>
      <c r="B676" s="18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8" t="s">
        <v>561</v>
      </c>
      <c r="B679" s="18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8" t="s">
        <v>562</v>
      </c>
      <c r="B683" s="18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8" t="s">
        <v>563</v>
      </c>
      <c r="B687" s="18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8" t="s">
        <v>564</v>
      </c>
      <c r="B694" s="18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8" t="s">
        <v>565</v>
      </c>
      <c r="B700" s="18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8" t="s">
        <v>566</v>
      </c>
      <c r="B712" s="18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8" t="s">
        <v>567</v>
      </c>
      <c r="B713" s="18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8" t="s">
        <v>568</v>
      </c>
      <c r="B714" s="18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8" t="s">
        <v>569</v>
      </c>
      <c r="B715" s="18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94" t="s">
        <v>570</v>
      </c>
      <c r="B716" s="195"/>
      <c r="C716" s="36">
        <f>C717</f>
        <v>133580</v>
      </c>
      <c r="D716" s="36">
        <f>D717</f>
        <v>133580</v>
      </c>
      <c r="E716" s="36">
        <f>E717</f>
        <v>133580</v>
      </c>
      <c r="G716" s="39" t="s">
        <v>66</v>
      </c>
      <c r="H716" s="41">
        <f t="shared" si="92"/>
        <v>133580</v>
      </c>
      <c r="I716" s="42"/>
      <c r="J716" s="40" t="b">
        <f>AND(H716=I716)</f>
        <v>0</v>
      </c>
    </row>
    <row r="717" spans="1:10">
      <c r="A717" s="190" t="s">
        <v>571</v>
      </c>
      <c r="B717" s="191"/>
      <c r="C717" s="33">
        <f>C718+C722</f>
        <v>133580</v>
      </c>
      <c r="D717" s="33">
        <f>D718+D722</f>
        <v>133580</v>
      </c>
      <c r="E717" s="33">
        <f>E718+E722</f>
        <v>133580</v>
      </c>
      <c r="G717" s="39" t="s">
        <v>599</v>
      </c>
      <c r="H717" s="41">
        <f t="shared" si="92"/>
        <v>133580</v>
      </c>
      <c r="I717" s="42"/>
      <c r="J717" s="40" t="b">
        <f>AND(H717=I717)</f>
        <v>0</v>
      </c>
    </row>
    <row r="718" spans="1:10" outlineLevel="1" collapsed="1">
      <c r="A718" s="200" t="s">
        <v>851</v>
      </c>
      <c r="B718" s="201"/>
      <c r="C718" s="31">
        <f>SUM(C719:C721)</f>
        <v>133580</v>
      </c>
      <c r="D718" s="31">
        <f>SUM(D719:D721)</f>
        <v>133580</v>
      </c>
      <c r="E718" s="31">
        <f>SUM(E719:E721)</f>
        <v>133580</v>
      </c>
      <c r="H718" s="41">
        <f t="shared" si="92"/>
        <v>133580</v>
      </c>
    </row>
    <row r="719" spans="1:10" ht="15" customHeight="1" outlineLevel="2">
      <c r="A719" s="6">
        <v>10950</v>
      </c>
      <c r="B719" s="4" t="s">
        <v>572</v>
      </c>
      <c r="C719" s="5">
        <v>133580</v>
      </c>
      <c r="D719" s="5">
        <f>C719</f>
        <v>133580</v>
      </c>
      <c r="E719" s="5">
        <f>D719</f>
        <v>133580</v>
      </c>
      <c r="H719" s="41">
        <f t="shared" si="92"/>
        <v>133580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0" t="s">
        <v>850</v>
      </c>
      <c r="B722" s="20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94" t="s">
        <v>577</v>
      </c>
      <c r="B725" s="19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0" t="s">
        <v>588</v>
      </c>
      <c r="B726" s="19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0" t="s">
        <v>849</v>
      </c>
      <c r="B727" s="20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0" t="s">
        <v>848</v>
      </c>
      <c r="B730" s="20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0" t="s">
        <v>846</v>
      </c>
      <c r="B733" s="20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0" t="s">
        <v>843</v>
      </c>
      <c r="B739" s="20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0" t="s">
        <v>842</v>
      </c>
      <c r="B741" s="20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0" t="s">
        <v>841</v>
      </c>
      <c r="B743" s="20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0" t="s">
        <v>836</v>
      </c>
      <c r="B750" s="20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0" t="s">
        <v>834</v>
      </c>
      <c r="B755" s="20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0" t="s">
        <v>830</v>
      </c>
      <c r="B760" s="20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0" t="s">
        <v>828</v>
      </c>
      <c r="B765" s="20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0" t="s">
        <v>826</v>
      </c>
      <c r="B767" s="20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0" t="s">
        <v>823</v>
      </c>
      <c r="B771" s="20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0" t="s">
        <v>817</v>
      </c>
      <c r="B777" s="20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"/>
  <sheetViews>
    <sheetView rightToLeft="1" topLeftCell="B1" workbookViewId="0">
      <selection activeCell="E15" sqref="E15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style="176" customWidth="1"/>
  </cols>
  <sheetData>
    <row r="1" spans="1:5">
      <c r="A1" s="168" t="s">
        <v>1103</v>
      </c>
      <c r="B1" s="168" t="s">
        <v>1104</v>
      </c>
      <c r="C1" s="168" t="s">
        <v>1105</v>
      </c>
      <c r="D1" s="168" t="s">
        <v>1106</v>
      </c>
      <c r="E1" s="173" t="s">
        <v>1107</v>
      </c>
    </row>
    <row r="2" spans="1:5">
      <c r="A2" s="202" t="s">
        <v>1108</v>
      </c>
      <c r="B2" s="169">
        <v>2011</v>
      </c>
      <c r="C2" s="170">
        <v>260149711</v>
      </c>
      <c r="D2" s="170">
        <v>56372569</v>
      </c>
      <c r="E2" s="174">
        <f>D2/C2</f>
        <v>0.21669279886303622</v>
      </c>
    </row>
    <row r="3" spans="1:5">
      <c r="A3" s="203"/>
      <c r="B3" s="169">
        <v>2012</v>
      </c>
      <c r="C3" s="170">
        <v>259956037</v>
      </c>
      <c r="D3" s="170">
        <v>114952818</v>
      </c>
      <c r="E3" s="174">
        <f t="shared" ref="E3:E13" si="0">D3/C3</f>
        <v>0.44220099416271685</v>
      </c>
    </row>
    <row r="4" spans="1:5">
      <c r="A4" s="203"/>
      <c r="B4" s="169">
        <v>2013</v>
      </c>
      <c r="C4" s="170">
        <v>262356937</v>
      </c>
      <c r="D4" s="170">
        <v>100662011</v>
      </c>
      <c r="E4" s="174">
        <f t="shared" si="0"/>
        <v>0.38368343582239639</v>
      </c>
    </row>
    <row r="5" spans="1:5">
      <c r="A5" s="203"/>
      <c r="B5" s="169">
        <v>2014</v>
      </c>
      <c r="C5" s="170">
        <v>258742992</v>
      </c>
      <c r="D5" s="170">
        <v>104035904</v>
      </c>
      <c r="E5" s="174">
        <f t="shared" si="0"/>
        <v>0.40208201658269455</v>
      </c>
    </row>
    <row r="6" spans="1:5">
      <c r="A6" s="203"/>
      <c r="B6" s="169">
        <v>2015</v>
      </c>
      <c r="C6" s="170">
        <v>263041065</v>
      </c>
      <c r="D6" s="170">
        <v>120374068</v>
      </c>
      <c r="E6" s="174">
        <f t="shared" si="0"/>
        <v>0.45762462222391015</v>
      </c>
    </row>
    <row r="7" spans="1:5">
      <c r="A7" s="204"/>
      <c r="B7" s="169">
        <v>2016</v>
      </c>
      <c r="C7" s="170">
        <v>249235393</v>
      </c>
      <c r="D7" s="170">
        <v>42166498</v>
      </c>
      <c r="E7" s="174">
        <f t="shared" si="0"/>
        <v>0.16918342733128597</v>
      </c>
    </row>
    <row r="8" spans="1:5">
      <c r="A8" s="205" t="s">
        <v>1109</v>
      </c>
      <c r="B8" s="171">
        <v>2011</v>
      </c>
      <c r="C8" s="172">
        <v>41462280</v>
      </c>
      <c r="D8" s="172">
        <v>13212352</v>
      </c>
      <c r="E8" s="174">
        <f t="shared" si="0"/>
        <v>0.31865956237814225</v>
      </c>
    </row>
    <row r="9" spans="1:5">
      <c r="A9" s="206"/>
      <c r="B9" s="171">
        <v>2012</v>
      </c>
      <c r="C9" s="172">
        <v>44355820</v>
      </c>
      <c r="D9" s="172">
        <v>18470882</v>
      </c>
      <c r="E9" s="174">
        <f t="shared" si="0"/>
        <v>0.41642521770536539</v>
      </c>
    </row>
    <row r="10" spans="1:5">
      <c r="A10" s="206"/>
      <c r="B10" s="171">
        <v>2013</v>
      </c>
      <c r="C10" s="172">
        <v>47787847</v>
      </c>
      <c r="D10" s="172">
        <v>28563894</v>
      </c>
      <c r="E10" s="174">
        <f t="shared" si="0"/>
        <v>0.59772297337438118</v>
      </c>
    </row>
    <row r="11" spans="1:5">
      <c r="A11" s="206"/>
      <c r="B11" s="171">
        <v>2014</v>
      </c>
      <c r="C11" s="172">
        <v>50092290</v>
      </c>
      <c r="D11" s="172">
        <v>17184120</v>
      </c>
      <c r="E11" s="174">
        <f t="shared" si="0"/>
        <v>0.34304919978703308</v>
      </c>
    </row>
    <row r="12" spans="1:5">
      <c r="A12" s="206"/>
      <c r="B12" s="171">
        <v>2015</v>
      </c>
      <c r="C12" s="172">
        <v>52745970</v>
      </c>
      <c r="D12" s="172">
        <v>30444980</v>
      </c>
      <c r="E12" s="174">
        <f t="shared" si="0"/>
        <v>0.5772001159519865</v>
      </c>
    </row>
    <row r="13" spans="1:5">
      <c r="A13" s="207"/>
      <c r="B13" s="171">
        <v>2016</v>
      </c>
      <c r="C13" s="172">
        <v>55561190</v>
      </c>
      <c r="D13" s="172">
        <v>12166498</v>
      </c>
      <c r="E13" s="174">
        <f t="shared" si="0"/>
        <v>0.21897475558028906</v>
      </c>
    </row>
    <row r="14" spans="1:5">
      <c r="A14" s="202" t="s">
        <v>123</v>
      </c>
      <c r="B14" s="169">
        <v>2011</v>
      </c>
      <c r="C14" s="170"/>
      <c r="D14" s="170"/>
      <c r="E14" s="174"/>
    </row>
    <row r="15" spans="1:5">
      <c r="A15" s="203"/>
      <c r="B15" s="169">
        <v>2012</v>
      </c>
      <c r="C15" s="170"/>
      <c r="D15" s="170"/>
      <c r="E15" s="174"/>
    </row>
    <row r="16" spans="1:5">
      <c r="A16" s="203"/>
      <c r="B16" s="169">
        <v>2013</v>
      </c>
      <c r="C16" s="170"/>
      <c r="D16" s="170"/>
      <c r="E16" s="174"/>
    </row>
    <row r="17" spans="1:5">
      <c r="A17" s="203"/>
      <c r="B17" s="169">
        <v>2014</v>
      </c>
      <c r="C17" s="170"/>
      <c r="D17" s="170"/>
      <c r="E17" s="174"/>
    </row>
    <row r="18" spans="1:5">
      <c r="A18" s="203"/>
      <c r="B18" s="169">
        <v>2015</v>
      </c>
      <c r="C18" s="170"/>
      <c r="D18" s="170"/>
      <c r="E18" s="174"/>
    </row>
    <row r="19" spans="1:5">
      <c r="A19" s="204"/>
      <c r="B19" s="169">
        <v>2016</v>
      </c>
      <c r="C19" s="170"/>
      <c r="D19" s="170"/>
      <c r="E19" s="174"/>
    </row>
    <row r="20" spans="1:5">
      <c r="A20" s="208" t="s">
        <v>1110</v>
      </c>
      <c r="B20" s="171">
        <v>2011</v>
      </c>
      <c r="C20" s="172"/>
      <c r="D20" s="172"/>
      <c r="E20" s="175"/>
    </row>
    <row r="21" spans="1:5">
      <c r="A21" s="209"/>
      <c r="B21" s="171">
        <v>2012</v>
      </c>
      <c r="C21" s="172"/>
      <c r="D21" s="172"/>
      <c r="E21" s="175"/>
    </row>
    <row r="22" spans="1:5">
      <c r="A22" s="209"/>
      <c r="B22" s="171">
        <v>2013</v>
      </c>
      <c r="C22" s="172"/>
      <c r="D22" s="172"/>
      <c r="E22" s="175"/>
    </row>
    <row r="23" spans="1:5">
      <c r="A23" s="209"/>
      <c r="B23" s="171">
        <v>2014</v>
      </c>
      <c r="C23" s="172"/>
      <c r="D23" s="172"/>
      <c r="E23" s="175"/>
    </row>
    <row r="24" spans="1:5">
      <c r="A24" s="209"/>
      <c r="B24" s="171">
        <v>2015</v>
      </c>
      <c r="C24" s="172"/>
      <c r="D24" s="172"/>
      <c r="E24" s="175"/>
    </row>
    <row r="25" spans="1:5">
      <c r="A25" s="210"/>
      <c r="B25" s="171">
        <v>2016</v>
      </c>
      <c r="C25" s="172"/>
      <c r="D25" s="172"/>
      <c r="E25" s="175"/>
    </row>
    <row r="26" spans="1:5">
      <c r="A26" s="211" t="s">
        <v>1111</v>
      </c>
      <c r="B26" s="169">
        <v>2011</v>
      </c>
      <c r="C26" s="170">
        <f>C20+C14+C8+C2</f>
        <v>301611991</v>
      </c>
      <c r="D26" s="170">
        <f>D20+D14+D8+D2</f>
        <v>69584921</v>
      </c>
      <c r="E26" s="174">
        <f>E20+E14+E8+E2</f>
        <v>0.53535236124117846</v>
      </c>
    </row>
    <row r="27" spans="1:5">
      <c r="A27" s="212"/>
      <c r="B27" s="169">
        <v>2012</v>
      </c>
      <c r="C27" s="170">
        <f>C21+C26+C15+C9+C3</f>
        <v>605923848</v>
      </c>
      <c r="D27" s="170">
        <f t="shared" ref="D27:E31" si="1">D21+D15+D9+D3</f>
        <v>133423700</v>
      </c>
      <c r="E27" s="174">
        <f t="shared" si="1"/>
        <v>0.8586262118680823</v>
      </c>
    </row>
    <row r="28" spans="1:5">
      <c r="A28" s="212"/>
      <c r="B28" s="169">
        <v>2013</v>
      </c>
      <c r="C28" s="170">
        <f>C22+C16+C10+C4</f>
        <v>310144784</v>
      </c>
      <c r="D28" s="170">
        <f t="shared" si="1"/>
        <v>129225905</v>
      </c>
      <c r="E28" s="174">
        <f t="shared" si="1"/>
        <v>0.98140640919677757</v>
      </c>
    </row>
    <row r="29" spans="1:5">
      <c r="A29" s="212"/>
      <c r="B29" s="169">
        <v>2014</v>
      </c>
      <c r="C29" s="170">
        <f>C23+C17+C11+C5</f>
        <v>308835282</v>
      </c>
      <c r="D29" s="170">
        <f t="shared" si="1"/>
        <v>121220024</v>
      </c>
      <c r="E29" s="174">
        <f t="shared" si="1"/>
        <v>0.74513121636972768</v>
      </c>
    </row>
    <row r="30" spans="1:5">
      <c r="A30" s="212"/>
      <c r="B30" s="169">
        <v>2015</v>
      </c>
      <c r="C30" s="170">
        <f>C24+C18+C12+C6</f>
        <v>315787035</v>
      </c>
      <c r="D30" s="170">
        <f t="shared" si="1"/>
        <v>150819048</v>
      </c>
      <c r="E30" s="174">
        <f t="shared" si="1"/>
        <v>1.0348247381758966</v>
      </c>
    </row>
    <row r="31" spans="1:5">
      <c r="A31" s="213"/>
      <c r="B31" s="169">
        <v>2016</v>
      </c>
      <c r="C31" s="170">
        <f>C25+C19+C13+C7</f>
        <v>304796583</v>
      </c>
      <c r="D31" s="170">
        <f t="shared" si="1"/>
        <v>54332996</v>
      </c>
      <c r="E31" s="174">
        <f t="shared" si="1"/>
        <v>0.388158182911575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rightToLeft="1" zoomScale="130" zoomScaleNormal="130" workbookViewId="0">
      <selection activeCell="B21" sqref="B21"/>
    </sheetView>
  </sheetViews>
  <sheetFormatPr defaultColWidth="9.1796875" defaultRowHeight="14.5"/>
  <cols>
    <col min="1" max="1" width="32.26953125" style="116" customWidth="1"/>
    <col min="2" max="2" width="35.7265625" style="116" customWidth="1"/>
    <col min="3" max="3" width="31.7265625" style="116" customWidth="1"/>
    <col min="4" max="4" width="15.26953125" style="116" customWidth="1"/>
    <col min="5" max="25" width="9.1796875" style="116"/>
  </cols>
  <sheetData>
    <row r="1" spans="1:4" customFormat="1" ht="16" customHeight="1">
      <c r="A1" s="113" t="s">
        <v>788</v>
      </c>
      <c r="B1" s="133" t="s">
        <v>789</v>
      </c>
      <c r="C1" s="113" t="s">
        <v>790</v>
      </c>
      <c r="D1" s="113" t="s">
        <v>791</v>
      </c>
    </row>
    <row r="2" spans="1:4" customFormat="1" ht="16" customHeight="1">
      <c r="A2" s="101" t="s">
        <v>964</v>
      </c>
      <c r="B2" s="134" t="s">
        <v>965</v>
      </c>
      <c r="C2" s="134" t="s">
        <v>966</v>
      </c>
      <c r="D2" s="95"/>
    </row>
    <row r="3" spans="1:4" customFormat="1" ht="16" customHeight="1">
      <c r="A3" s="101"/>
      <c r="B3" s="134"/>
      <c r="C3" s="134" t="s">
        <v>967</v>
      </c>
      <c r="D3" s="95"/>
    </row>
    <row r="4" spans="1:4" customFormat="1" ht="16" customHeight="1">
      <c r="A4" s="101"/>
      <c r="B4" s="134"/>
      <c r="C4" s="134" t="s">
        <v>968</v>
      </c>
      <c r="D4" s="95"/>
    </row>
    <row r="5" spans="1:4" customFormat="1" ht="16" customHeight="1">
      <c r="A5" s="104"/>
      <c r="B5" s="134" t="s">
        <v>969</v>
      </c>
      <c r="C5" s="104"/>
      <c r="D5" s="104"/>
    </row>
    <row r="6" spans="1:4" customFormat="1" ht="16" customHeight="1">
      <c r="A6" s="135"/>
      <c r="B6" s="105" t="s">
        <v>970</v>
      </c>
      <c r="C6" s="95"/>
      <c r="D6" s="95"/>
    </row>
    <row r="7" spans="1:4" customFormat="1" ht="16" customHeight="1">
      <c r="A7" s="104"/>
      <c r="B7" s="101" t="s">
        <v>971</v>
      </c>
      <c r="C7" s="95"/>
      <c r="D7" s="95"/>
    </row>
    <row r="8" spans="1:4" customFormat="1" ht="16" customHeight="1">
      <c r="A8" s="101"/>
      <c r="B8" s="101" t="s">
        <v>972</v>
      </c>
      <c r="C8" s="134" t="s">
        <v>973</v>
      </c>
      <c r="D8" s="95"/>
    </row>
    <row r="9" spans="1:4" customFormat="1" ht="16" customHeight="1">
      <c r="A9" s="101" t="s">
        <v>974</v>
      </c>
      <c r="B9" s="101" t="s">
        <v>975</v>
      </c>
      <c r="C9" s="135" t="s">
        <v>980</v>
      </c>
      <c r="D9" s="95"/>
    </row>
    <row r="10" spans="1:4" customFormat="1" ht="16" customHeight="1">
      <c r="A10" s="104"/>
      <c r="B10" s="135" t="s">
        <v>976</v>
      </c>
      <c r="C10" s="95"/>
      <c r="D10" s="95"/>
    </row>
    <row r="11" spans="1:4" customFormat="1" ht="16" customHeight="1">
      <c r="A11" s="135"/>
      <c r="B11" s="101" t="s">
        <v>977</v>
      </c>
      <c r="C11" s="95"/>
      <c r="D11" s="95"/>
    </row>
    <row r="12" spans="1:4" customFormat="1" ht="16" customHeight="1">
      <c r="A12" s="104"/>
      <c r="B12" s="135" t="s">
        <v>978</v>
      </c>
      <c r="C12" s="95"/>
      <c r="D12" s="95"/>
    </row>
    <row r="13" spans="1:4" customFormat="1" ht="16" customHeight="1">
      <c r="A13" s="104"/>
      <c r="B13" s="101" t="s">
        <v>979</v>
      </c>
      <c r="C13" s="95"/>
      <c r="D13" s="95"/>
    </row>
    <row r="14" spans="1:4" customFormat="1" ht="16" customHeight="1">
      <c r="A14" s="101" t="s">
        <v>981</v>
      </c>
      <c r="B14" s="135" t="s">
        <v>982</v>
      </c>
      <c r="C14" s="95"/>
      <c r="D14" s="95"/>
    </row>
    <row r="15" spans="1:4" customFormat="1" ht="16" customHeight="1">
      <c r="A15" s="104"/>
      <c r="B15" s="101" t="s">
        <v>983</v>
      </c>
      <c r="C15" s="95"/>
      <c r="D15" s="95"/>
    </row>
    <row r="16" spans="1:4" customFormat="1" ht="16" customHeight="1">
      <c r="A16" s="104"/>
      <c r="B16" s="135" t="s">
        <v>984</v>
      </c>
      <c r="C16" s="95"/>
      <c r="D16" s="95"/>
    </row>
    <row r="17" spans="1:4" customFormat="1" ht="16" customHeight="1">
      <c r="A17" s="10" t="s">
        <v>970</v>
      </c>
      <c r="B17" s="4"/>
      <c r="C17" s="4"/>
      <c r="D17" s="4"/>
    </row>
    <row r="18" spans="1:4" customFormat="1" ht="16" customHeight="1">
      <c r="A18" s="10" t="s">
        <v>972</v>
      </c>
      <c r="B18" s="4"/>
      <c r="C18" s="4"/>
      <c r="D18" s="4"/>
    </row>
    <row r="19" spans="1:4" customFormat="1"/>
    <row r="20" spans="1:4" customFormat="1"/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A2:D16" name="Range1"/>
  </protectedRanges>
  <conditionalFormatting sqref="A2:D16">
    <cfRule type="cellIs" dxfId="3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6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defaultColWidth="9.1796875" defaultRowHeight="14.5"/>
  <cols>
    <col min="1" max="1" width="24.81640625" style="97" customWidth="1"/>
    <col min="2" max="4" width="15" style="97" customWidth="1"/>
    <col min="5" max="5" width="21.7265625" style="97" customWidth="1"/>
    <col min="6" max="6" width="23.54296875" style="94" bestFit="1" customWidth="1"/>
    <col min="7" max="7" width="18.54296875" style="94" customWidth="1"/>
    <col min="8" max="8" width="17.81640625" style="94" customWidth="1"/>
    <col min="9" max="9" width="15" style="97" customWidth="1"/>
    <col min="10" max="43" width="9.1796875" style="112"/>
    <col min="44" max="16384" width="9.1796875" style="94"/>
  </cols>
  <sheetData>
    <row r="1" spans="1:9" s="112" customFormat="1" ht="26.25" customHeight="1">
      <c r="A1" s="214" t="s">
        <v>68</v>
      </c>
      <c r="B1" s="214" t="s">
        <v>793</v>
      </c>
      <c r="C1" s="214" t="s">
        <v>794</v>
      </c>
      <c r="D1" s="215" t="s">
        <v>792</v>
      </c>
      <c r="E1" s="217" t="s">
        <v>739</v>
      </c>
      <c r="F1" s="218"/>
      <c r="G1" s="218"/>
      <c r="H1" s="219"/>
      <c r="I1" s="214" t="s">
        <v>799</v>
      </c>
    </row>
    <row r="2" spans="1:9" s="112" customFormat="1" ht="23.25" customHeight="1">
      <c r="A2" s="214"/>
      <c r="B2" s="214"/>
      <c r="C2" s="214"/>
      <c r="D2" s="216"/>
      <c r="E2" s="113" t="s">
        <v>788</v>
      </c>
      <c r="F2" s="113" t="s">
        <v>789</v>
      </c>
      <c r="G2" s="113" t="s">
        <v>790</v>
      </c>
      <c r="H2" s="113" t="s">
        <v>791</v>
      </c>
      <c r="I2" s="214"/>
    </row>
    <row r="3" spans="1:9" s="112" customFormat="1">
      <c r="A3" s="136" t="s">
        <v>864</v>
      </c>
      <c r="B3" s="100" t="s">
        <v>888</v>
      </c>
      <c r="C3" s="100"/>
      <c r="D3" s="100"/>
      <c r="E3" s="101"/>
      <c r="F3" s="95"/>
      <c r="G3" s="95"/>
      <c r="H3" s="95"/>
      <c r="I3" s="100"/>
    </row>
    <row r="4" spans="1:9" s="112" customFormat="1">
      <c r="A4" s="102" t="s">
        <v>865</v>
      </c>
      <c r="B4" s="102" t="s">
        <v>888</v>
      </c>
      <c r="C4" s="102"/>
      <c r="D4" s="102"/>
      <c r="E4" s="101"/>
      <c r="F4" s="95"/>
      <c r="G4" s="95"/>
      <c r="H4" s="95"/>
      <c r="I4" s="102"/>
    </row>
    <row r="5" spans="1:9" s="112" customFormat="1" ht="28">
      <c r="A5" s="102" t="s">
        <v>866</v>
      </c>
      <c r="B5" s="102" t="s">
        <v>889</v>
      </c>
      <c r="C5" s="102"/>
      <c r="D5" s="102"/>
      <c r="E5" s="101"/>
      <c r="F5" s="95"/>
      <c r="G5" s="95"/>
      <c r="H5" s="95"/>
      <c r="I5" s="102"/>
    </row>
    <row r="6" spans="1:9" s="112" customFormat="1">
      <c r="A6" s="103" t="s">
        <v>867</v>
      </c>
      <c r="B6" s="103" t="s">
        <v>890</v>
      </c>
      <c r="C6" s="103"/>
      <c r="D6" s="103"/>
      <c r="E6" s="104"/>
      <c r="F6" s="95"/>
      <c r="G6" s="104"/>
      <c r="H6" s="104"/>
      <c r="I6" s="103"/>
    </row>
    <row r="7" spans="1:9" s="112" customFormat="1">
      <c r="A7" s="103" t="s">
        <v>868</v>
      </c>
      <c r="B7" s="103" t="s">
        <v>674</v>
      </c>
      <c r="C7" s="103"/>
      <c r="D7" s="103"/>
      <c r="E7" s="104"/>
      <c r="F7" s="105"/>
      <c r="G7" s="95"/>
      <c r="H7" s="95"/>
      <c r="I7" s="103"/>
    </row>
    <row r="8" spans="1:9" s="112" customFormat="1">
      <c r="A8" s="102" t="s">
        <v>869</v>
      </c>
      <c r="B8" s="102" t="s">
        <v>891</v>
      </c>
      <c r="C8" s="102"/>
      <c r="D8" s="102"/>
      <c r="E8" s="104"/>
      <c r="F8" s="101"/>
      <c r="G8" s="95"/>
      <c r="H8" s="95"/>
      <c r="I8" s="102"/>
    </row>
    <row r="9" spans="1:9" s="112" customFormat="1">
      <c r="A9" s="102" t="s">
        <v>870</v>
      </c>
      <c r="B9" s="102" t="s">
        <v>892</v>
      </c>
      <c r="C9" s="102"/>
      <c r="D9" s="102"/>
      <c r="E9" s="101"/>
      <c r="F9" s="101"/>
      <c r="G9" s="95"/>
      <c r="H9" s="95"/>
      <c r="I9" s="102"/>
    </row>
    <row r="10" spans="1:9" s="112" customFormat="1">
      <c r="A10" s="102" t="s">
        <v>871</v>
      </c>
      <c r="B10" s="102" t="s">
        <v>892</v>
      </c>
      <c r="C10" s="102"/>
      <c r="D10" s="102"/>
      <c r="E10" s="101"/>
      <c r="F10" s="101"/>
      <c r="G10" s="104"/>
      <c r="H10" s="95"/>
      <c r="I10" s="102"/>
    </row>
    <row r="11" spans="1:9" s="112" customFormat="1">
      <c r="A11" s="102" t="s">
        <v>872</v>
      </c>
      <c r="B11" s="102" t="s">
        <v>891</v>
      </c>
      <c r="C11" s="102"/>
      <c r="D11" s="102"/>
      <c r="E11" s="104"/>
      <c r="F11" s="104"/>
      <c r="G11" s="95"/>
      <c r="H11" s="95"/>
      <c r="I11" s="102"/>
    </row>
    <row r="12" spans="1:9" s="112" customFormat="1">
      <c r="A12" s="102" t="s">
        <v>873</v>
      </c>
      <c r="B12" s="102" t="s">
        <v>891</v>
      </c>
      <c r="C12" s="102"/>
      <c r="D12" s="102"/>
      <c r="E12" s="104"/>
      <c r="F12" s="101"/>
      <c r="G12" s="95"/>
      <c r="H12" s="95"/>
      <c r="I12" s="102"/>
    </row>
    <row r="13" spans="1:9" s="112" customFormat="1">
      <c r="A13" s="102" t="s">
        <v>874</v>
      </c>
      <c r="B13" s="102" t="s">
        <v>893</v>
      </c>
      <c r="C13" s="102"/>
      <c r="D13" s="102"/>
      <c r="E13" s="104"/>
      <c r="F13" s="104"/>
      <c r="G13" s="95"/>
      <c r="H13" s="95"/>
      <c r="I13" s="102"/>
    </row>
    <row r="14" spans="1:9" s="112" customFormat="1">
      <c r="A14" s="102" t="s">
        <v>875</v>
      </c>
      <c r="B14" s="102" t="s">
        <v>893</v>
      </c>
      <c r="C14" s="102"/>
      <c r="D14" s="102"/>
      <c r="E14" s="104"/>
      <c r="F14" s="101"/>
      <c r="G14" s="95"/>
      <c r="H14" s="95"/>
      <c r="I14" s="102"/>
    </row>
    <row r="15" spans="1:9" s="112" customFormat="1">
      <c r="A15" s="102" t="s">
        <v>876</v>
      </c>
      <c r="B15" s="102" t="s">
        <v>894</v>
      </c>
      <c r="C15" s="102"/>
      <c r="D15" s="102"/>
      <c r="E15" s="101"/>
      <c r="F15" s="104"/>
      <c r="G15" s="95"/>
      <c r="H15" s="95"/>
      <c r="I15" s="102"/>
    </row>
    <row r="16" spans="1:9" s="112" customFormat="1">
      <c r="A16" s="102" t="s">
        <v>877</v>
      </c>
      <c r="B16" s="102" t="s">
        <v>895</v>
      </c>
      <c r="C16" s="102"/>
      <c r="D16" s="102"/>
      <c r="E16" s="104"/>
      <c r="F16" s="101"/>
      <c r="G16" s="95"/>
      <c r="H16" s="95"/>
      <c r="I16" s="102"/>
    </row>
    <row r="17" spans="1:9" s="112" customFormat="1">
      <c r="A17" s="102" t="s">
        <v>878</v>
      </c>
      <c r="B17" s="102" t="s">
        <v>896</v>
      </c>
      <c r="C17" s="102"/>
      <c r="D17" s="102"/>
      <c r="E17" s="104"/>
      <c r="F17" s="104"/>
      <c r="G17" s="95"/>
      <c r="H17" s="95"/>
      <c r="I17" s="102"/>
    </row>
    <row r="18" spans="1:9" s="112" customFormat="1">
      <c r="A18" s="102" t="s">
        <v>879</v>
      </c>
      <c r="B18" s="102" t="s">
        <v>894</v>
      </c>
      <c r="C18" s="102"/>
      <c r="D18" s="102"/>
      <c r="E18" s="104"/>
      <c r="F18" s="104"/>
      <c r="G18" s="95"/>
      <c r="H18" s="95"/>
      <c r="I18" s="102"/>
    </row>
    <row r="19" spans="1:9" s="112" customFormat="1">
      <c r="A19" s="102" t="s">
        <v>880</v>
      </c>
      <c r="B19" s="112" t="s">
        <v>894</v>
      </c>
      <c r="C19" s="102"/>
      <c r="D19" s="102"/>
      <c r="E19" s="104"/>
      <c r="F19" s="104"/>
      <c r="G19" s="95"/>
      <c r="H19" s="95"/>
      <c r="I19" s="102"/>
    </row>
    <row r="20" spans="1:9" s="112" customFormat="1">
      <c r="A20" s="102" t="s">
        <v>881</v>
      </c>
      <c r="B20" s="102" t="s">
        <v>897</v>
      </c>
      <c r="C20" s="102"/>
      <c r="D20" s="102"/>
      <c r="E20" s="104"/>
      <c r="F20" s="104"/>
      <c r="G20" s="95"/>
      <c r="H20" s="95"/>
      <c r="I20" s="102"/>
    </row>
    <row r="21" spans="1:9" s="112" customFormat="1">
      <c r="A21" s="102" t="s">
        <v>882</v>
      </c>
      <c r="B21" s="102" t="s">
        <v>898</v>
      </c>
      <c r="C21" s="102"/>
      <c r="D21" s="102"/>
      <c r="E21" s="104"/>
      <c r="F21" s="104"/>
      <c r="G21" s="95"/>
      <c r="H21" s="95"/>
      <c r="I21" s="102"/>
    </row>
    <row r="22" spans="1:9" s="112" customFormat="1">
      <c r="A22" s="102" t="s">
        <v>883</v>
      </c>
      <c r="B22" s="102" t="s">
        <v>899</v>
      </c>
      <c r="C22" s="102"/>
      <c r="D22" s="102"/>
      <c r="E22" s="104"/>
      <c r="F22" s="104"/>
      <c r="G22" s="95"/>
      <c r="H22" s="95"/>
      <c r="I22" s="102"/>
    </row>
    <row r="23" spans="1:9" s="112" customFormat="1">
      <c r="A23" s="102" t="s">
        <v>884</v>
      </c>
      <c r="B23" s="102" t="s">
        <v>900</v>
      </c>
      <c r="C23" s="102"/>
      <c r="D23" s="102"/>
      <c r="E23" s="104"/>
      <c r="F23" s="104"/>
      <c r="G23" s="95"/>
      <c r="H23" s="95"/>
      <c r="I23" s="102"/>
    </row>
    <row r="24" spans="1:9" s="112" customFormat="1">
      <c r="A24" s="102" t="s">
        <v>885</v>
      </c>
      <c r="B24" s="102" t="s">
        <v>901</v>
      </c>
      <c r="C24" s="102"/>
      <c r="D24" s="102"/>
      <c r="E24" s="101"/>
      <c r="F24" s="95"/>
      <c r="G24" s="95"/>
      <c r="H24" s="95"/>
      <c r="I24" s="102"/>
    </row>
    <row r="25" spans="1:9" s="112" customFormat="1">
      <c r="A25" s="102" t="s">
        <v>886</v>
      </c>
      <c r="B25" s="102" t="s">
        <v>901</v>
      </c>
      <c r="C25" s="102"/>
      <c r="D25" s="102"/>
      <c r="E25" s="101"/>
      <c r="F25" s="95"/>
      <c r="G25" s="95"/>
      <c r="H25" s="95"/>
      <c r="I25" s="102"/>
    </row>
    <row r="26" spans="1:9" s="112" customFormat="1">
      <c r="A26" s="102" t="s">
        <v>887</v>
      </c>
      <c r="B26" s="102" t="s">
        <v>902</v>
      </c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A317 C3:I317 B3:B18 B20:B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A57 C3:H57 B20:B57 B3:B18 A58:H317 I3:I317">
    <cfRule type="cellIs" dxfId="37" priority="28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ميزانية 2012</vt:lpstr>
      <vt:lpstr>ميزانية 2013</vt:lpstr>
      <vt:lpstr>ميزانية 2014</vt:lpstr>
      <vt:lpstr>ميزانية 2015</vt:lpstr>
      <vt:lpstr>ميزانية 2016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2018-04-25T08:46:23Z</dcterms:modified>
</cp:coreProperties>
</file>