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نعديل ميزانيات\قفصة\"/>
    </mc:Choice>
  </mc:AlternateContent>
  <bookViews>
    <workbookView xWindow="60" yWindow="-45" windowWidth="10170" windowHeight="8130" tabRatio="963" activeTab="3"/>
  </bookViews>
  <sheets>
    <sheet name="ميزانية 2012" sheetId="36" r:id="rId1"/>
    <sheet name="ميزانية 2013" sheetId="35" r:id="rId2"/>
    <sheet name="ميزانية 2014" sheetId="34" r:id="rId3"/>
    <sheet name="ميزانية 2015" sheetId="33" r:id="rId4"/>
    <sheet name="ميزانية 2016" sheetId="37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C11" i="35" l="1"/>
  <c r="D778" i="37" l="1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 s="1"/>
  <c r="D766" i="37"/>
  <c r="C765" i="37"/>
  <c r="D764" i="37"/>
  <c r="E764" i="37" s="1"/>
  <c r="D763" i="37"/>
  <c r="E763" i="37" s="1"/>
  <c r="D762" i="37"/>
  <c r="C761" i="37"/>
  <c r="C760" i="37" s="1"/>
  <c r="D759" i="37"/>
  <c r="E759" i="37" s="1"/>
  <c r="E758" i="37"/>
  <c r="D758" i="37"/>
  <c r="D757" i="37"/>
  <c r="C756" i="37"/>
  <c r="C755" i="37" s="1"/>
  <c r="D754" i="37"/>
  <c r="E754" i="37" s="1"/>
  <c r="D753" i="37"/>
  <c r="E753" i="37" s="1"/>
  <c r="D752" i="37"/>
  <c r="C751" i="37"/>
  <c r="C750" i="37" s="1"/>
  <c r="D749" i="37"/>
  <c r="E749" i="37" s="1"/>
  <c r="D748" i="37"/>
  <c r="E748" i="37" s="1"/>
  <c r="D747" i="37"/>
  <c r="C746" i="37"/>
  <c r="D745" i="37"/>
  <c r="D744" i="37" s="1"/>
  <c r="C744" i="37"/>
  <c r="C743" i="37" s="1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C734" i="37"/>
  <c r="C733" i="37" s="1"/>
  <c r="D732" i="37"/>
  <c r="E732" i="37" s="1"/>
  <c r="E731" i="37" s="1"/>
  <c r="E730" i="37" s="1"/>
  <c r="C731" i="37"/>
  <c r="C730" i="37" s="1"/>
  <c r="D729" i="37"/>
  <c r="E729" i="37" s="1"/>
  <c r="D728" i="37"/>
  <c r="C727" i="37"/>
  <c r="H724" i="37"/>
  <c r="D724" i="37"/>
  <c r="H723" i="37"/>
  <c r="D723" i="37"/>
  <c r="E723" i="37" s="1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E715" i="37"/>
  <c r="D715" i="37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E703" i="37"/>
  <c r="D703" i="37"/>
  <c r="H702" i="37"/>
  <c r="D702" i="37"/>
  <c r="E702" i="37" s="1"/>
  <c r="H701" i="37"/>
  <c r="D701" i="37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D665" i="37" s="1"/>
  <c r="C665" i="37"/>
  <c r="H665" i="37" s="1"/>
  <c r="H664" i="37"/>
  <c r="D664" i="37"/>
  <c r="E664" i="37" s="1"/>
  <c r="H663" i="37"/>
  <c r="E663" i="37"/>
  <c r="D663" i="37"/>
  <c r="H662" i="37"/>
  <c r="D662" i="37"/>
  <c r="E662" i="37" s="1"/>
  <c r="C661" i="37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H655" i="37"/>
  <c r="D655" i="37"/>
  <c r="E655" i="37" s="1"/>
  <c r="H654" i="37"/>
  <c r="D654" i="37"/>
  <c r="E654" i="37" s="1"/>
  <c r="C653" i="37"/>
  <c r="H653" i="37" s="1"/>
  <c r="H652" i="37"/>
  <c r="D652" i="37"/>
  <c r="E652" i="37" s="1"/>
  <c r="H651" i="37"/>
  <c r="E651" i="37"/>
  <c r="D651" i="37"/>
  <c r="H650" i="37"/>
  <c r="D650" i="37"/>
  <c r="E650" i="37" s="1"/>
  <c r="H649" i="37"/>
  <c r="D649" i="37"/>
  <c r="E649" i="37" s="1"/>
  <c r="H648" i="37"/>
  <c r="D648" i="37"/>
  <c r="E648" i="37" s="1"/>
  <c r="H647" i="37"/>
  <c r="D647" i="37"/>
  <c r="C646" i="37"/>
  <c r="H646" i="37" s="1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E640" i="37"/>
  <c r="D640" i="37"/>
  <c r="H639" i="37"/>
  <c r="D639" i="37"/>
  <c r="H638" i="37"/>
  <c r="J638" i="37" s="1"/>
  <c r="C638" i="37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E630" i="37"/>
  <c r="D630" i="37"/>
  <c r="H629" i="37"/>
  <c r="D629" i="37"/>
  <c r="E629" i="37" s="1"/>
  <c r="C628" i="37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E617" i="37" s="1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E612" i="37"/>
  <c r="D612" i="37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E605" i="37"/>
  <c r="D605" i="37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E594" i="37"/>
  <c r="D594" i="37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H571" i="37"/>
  <c r="D571" i="37"/>
  <c r="E571" i="37" s="1"/>
  <c r="H570" i="37"/>
  <c r="E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D563" i="37"/>
  <c r="H562" i="37"/>
  <c r="C562" i="37"/>
  <c r="H558" i="37"/>
  <c r="D558" i="37"/>
  <c r="H557" i="37"/>
  <c r="E557" i="37"/>
  <c r="D557" i="37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H544" i="37"/>
  <c r="C544" i="37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C538" i="37"/>
  <c r="H538" i="37" s="1"/>
  <c r="H537" i="37"/>
  <c r="D537" i="37"/>
  <c r="E537" i="37" s="1"/>
  <c r="H536" i="37"/>
  <c r="D536" i="37"/>
  <c r="E536" i="37" s="1"/>
  <c r="H535" i="37"/>
  <c r="E535" i="37"/>
  <c r="D535" i="37"/>
  <c r="H534" i="37"/>
  <c r="D534" i="37"/>
  <c r="E534" i="37" s="1"/>
  <c r="H533" i="37"/>
  <c r="E533" i="37"/>
  <c r="D533" i="37"/>
  <c r="H532" i="37"/>
  <c r="D532" i="37"/>
  <c r="C531" i="37"/>
  <c r="H530" i="37"/>
  <c r="D530" i="37"/>
  <c r="H529" i="37"/>
  <c r="C529" i="37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E505" i="37"/>
  <c r="D505" i="37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H498" i="37"/>
  <c r="D498" i="37"/>
  <c r="E498" i="37" s="1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C491" i="37"/>
  <c r="H491" i="37" s="1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E479" i="37"/>
  <c r="D479" i="37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H457" i="37"/>
  <c r="D457" i="37"/>
  <c r="E457" i="37" s="1"/>
  <c r="H456" i="37"/>
  <c r="D456" i="37"/>
  <c r="E456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E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H445" i="37"/>
  <c r="C445" i="37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E425" i="37"/>
  <c r="D425" i="37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E402" i="37"/>
  <c r="D402" i="37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H374" i="37"/>
  <c r="D374" i="37"/>
  <c r="E374" i="37" s="1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D368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E359" i="37"/>
  <c r="D359" i="37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E351" i="37"/>
  <c r="D351" i="37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H331" i="37"/>
  <c r="H330" i="37"/>
  <c r="D330" i="37"/>
  <c r="E330" i="37" s="1"/>
  <c r="H329" i="37"/>
  <c r="D329" i="37"/>
  <c r="E329" i="37" s="1"/>
  <c r="H328" i="37"/>
  <c r="H327" i="37"/>
  <c r="D327" i="37"/>
  <c r="E327" i="37" s="1"/>
  <c r="H326" i="37"/>
  <c r="D326" i="37"/>
  <c r="E326" i="37" s="1"/>
  <c r="H325" i="37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H308" i="37"/>
  <c r="H307" i="37"/>
  <c r="D307" i="37"/>
  <c r="E307" i="37" s="1"/>
  <c r="H306" i="37"/>
  <c r="D306" i="37"/>
  <c r="H305" i="37"/>
  <c r="H304" i="37"/>
  <c r="D304" i="37"/>
  <c r="E304" i="37" s="1"/>
  <c r="H303" i="37"/>
  <c r="D303" i="37"/>
  <c r="E303" i="37" s="1"/>
  <c r="H302" i="37"/>
  <c r="H301" i="37"/>
  <c r="D301" i="37"/>
  <c r="E301" i="37" s="1"/>
  <c r="H300" i="37"/>
  <c r="D300" i="37"/>
  <c r="E300" i="37" s="1"/>
  <c r="H299" i="37"/>
  <c r="D299" i="37"/>
  <c r="E299" i="37" s="1"/>
  <c r="H298" i="37"/>
  <c r="H297" i="37"/>
  <c r="D297" i="37"/>
  <c r="E297" i="37" s="1"/>
  <c r="E296" i="37" s="1"/>
  <c r="H296" i="37"/>
  <c r="H295" i="37"/>
  <c r="D295" i="37"/>
  <c r="E295" i="37" s="1"/>
  <c r="H294" i="37"/>
  <c r="D294" i="37"/>
  <c r="E294" i="37" s="1"/>
  <c r="H293" i="37"/>
  <c r="D293" i="37"/>
  <c r="E293" i="37" s="1"/>
  <c r="H292" i="37"/>
  <c r="D292" i="37"/>
  <c r="E292" i="37" s="1"/>
  <c r="H291" i="37"/>
  <c r="E291" i="37"/>
  <c r="D291" i="37"/>
  <c r="H290" i="37"/>
  <c r="D290" i="37"/>
  <c r="E290" i="37" s="1"/>
  <c r="D289" i="37"/>
  <c r="H289" i="37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E281" i="37"/>
  <c r="D281" i="37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H265" i="37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D245" i="37"/>
  <c r="E245" i="37" s="1"/>
  <c r="C244" i="37"/>
  <c r="C243" i="37" s="1"/>
  <c r="D242" i="37"/>
  <c r="D241" i="37"/>
  <c r="E241" i="37" s="1"/>
  <c r="D240" i="37"/>
  <c r="E240" i="37" s="1"/>
  <c r="C239" i="37"/>
  <c r="C238" i="37" s="1"/>
  <c r="D237" i="37"/>
  <c r="E237" i="37" s="1"/>
  <c r="E236" i="37" s="1"/>
  <c r="E235" i="37" s="1"/>
  <c r="D236" i="37"/>
  <c r="D235" i="37" s="1"/>
  <c r="C236" i="37"/>
  <c r="C235" i="37" s="1"/>
  <c r="D234" i="37"/>
  <c r="C233" i="37"/>
  <c r="D232" i="37"/>
  <c r="E232" i="37" s="1"/>
  <c r="D231" i="37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C215" i="37" s="1"/>
  <c r="D214" i="37"/>
  <c r="C213" i="37"/>
  <c r="D212" i="37"/>
  <c r="E212" i="37" s="1"/>
  <c r="E211" i="37"/>
  <c r="C211" i="37"/>
  <c r="D210" i="37"/>
  <c r="E210" i="37" s="1"/>
  <c r="E209" i="37"/>
  <c r="D209" i="37"/>
  <c r="D208" i="37"/>
  <c r="C207" i="37"/>
  <c r="D206" i="37"/>
  <c r="E206" i="37" s="1"/>
  <c r="E204" i="37" s="1"/>
  <c r="D205" i="37"/>
  <c r="E205" i="37" s="1"/>
  <c r="C204" i="37"/>
  <c r="E202" i="37"/>
  <c r="E201" i="37" s="1"/>
  <c r="E200" i="37" s="1"/>
  <c r="D202" i="37"/>
  <c r="D201" i="37" s="1"/>
  <c r="D200" i="37" s="1"/>
  <c r="C201" i="37"/>
  <c r="C200" i="37"/>
  <c r="D199" i="37"/>
  <c r="C198" i="37"/>
  <c r="C197" i="37"/>
  <c r="E196" i="37"/>
  <c r="E195" i="37" s="1"/>
  <c r="D196" i="37"/>
  <c r="D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D182" i="37"/>
  <c r="C182" i="37"/>
  <c r="D181" i="37"/>
  <c r="D180" i="37" s="1"/>
  <c r="C180" i="37"/>
  <c r="C179" i="37" s="1"/>
  <c r="D179" i="37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E168" i="37" s="1"/>
  <c r="E167" i="37" s="1"/>
  <c r="H167" i="37"/>
  <c r="D167" i="37"/>
  <c r="C167" i="37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H158" i="37"/>
  <c r="D158" i="37"/>
  <c r="E158" i="37" s="1"/>
  <c r="C157" i="37"/>
  <c r="H157" i="37" s="1"/>
  <c r="H156" i="37"/>
  <c r="D156" i="37"/>
  <c r="E156" i="37" s="1"/>
  <c r="H155" i="37"/>
  <c r="D155" i="37"/>
  <c r="E155" i="37" s="1"/>
  <c r="C154" i="37"/>
  <c r="H154" i="37" s="1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6" i="37" s="1"/>
  <c r="H134" i="37"/>
  <c r="D134" i="37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D117" i="37"/>
  <c r="C117" i="37"/>
  <c r="H117" i="37" s="1"/>
  <c r="H113" i="37"/>
  <c r="D113" i="37"/>
  <c r="E113" i="37" s="1"/>
  <c r="H112" i="37"/>
  <c r="E112" i="37"/>
  <c r="D112" i="37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E93" i="37"/>
  <c r="D93" i="37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E83" i="37"/>
  <c r="D83" i="37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E45" i="37"/>
  <c r="D45" i="37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E33" i="37"/>
  <c r="D33" i="37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/>
  <c r="D759" i="36"/>
  <c r="E759" i="36" s="1"/>
  <c r="D758" i="36"/>
  <c r="E758" i="36" s="1"/>
  <c r="D757" i="36"/>
  <c r="E757" i="36" s="1"/>
  <c r="C756" i="36"/>
  <c r="C755" i="36" s="1"/>
  <c r="D754" i="36"/>
  <c r="E754" i="36" s="1"/>
  <c r="D753" i="36"/>
  <c r="E753" i="36" s="1"/>
  <c r="D752" i="36"/>
  <c r="C751" i="36"/>
  <c r="C750" i="36"/>
  <c r="D749" i="36"/>
  <c r="E749" i="36" s="1"/>
  <c r="D748" i="36"/>
  <c r="E748" i="36" s="1"/>
  <c r="D747" i="36"/>
  <c r="E747" i="36" s="1"/>
  <c r="E746" i="36" s="1"/>
  <c r="D746" i="36"/>
  <c r="C746" i="36"/>
  <c r="D745" i="36"/>
  <c r="D744" i="36" s="1"/>
  <c r="C744" i="36"/>
  <c r="D742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C734" i="36"/>
  <c r="C733" i="36" s="1"/>
  <c r="D732" i="36"/>
  <c r="C731" i="36"/>
  <c r="C730" i="36"/>
  <c r="D729" i="36"/>
  <c r="E729" i="36" s="1"/>
  <c r="D728" i="36"/>
  <c r="E728" i="36" s="1"/>
  <c r="C727" i="36"/>
  <c r="H724" i="36"/>
  <c r="D724" i="36"/>
  <c r="H723" i="36"/>
  <c r="D723" i="36"/>
  <c r="E723" i="36" s="1"/>
  <c r="H722" i="36"/>
  <c r="C722" i="36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E706" i="36"/>
  <c r="D706" i="36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E689" i="36" s="1"/>
  <c r="H688" i="36"/>
  <c r="D688" i="36"/>
  <c r="C687" i="36"/>
  <c r="H687" i="36" s="1"/>
  <c r="H686" i="36"/>
  <c r="D686" i="36"/>
  <c r="E686" i="36" s="1"/>
  <c r="H685" i="36"/>
  <c r="D685" i="36"/>
  <c r="E685" i="36" s="1"/>
  <c r="H684" i="36"/>
  <c r="D684" i="36"/>
  <c r="C683" i="36"/>
  <c r="H683" i="36" s="1"/>
  <c r="H682" i="36"/>
  <c r="D682" i="36"/>
  <c r="E682" i="36" s="1"/>
  <c r="H681" i="36"/>
  <c r="D681" i="36"/>
  <c r="E681" i="36" s="1"/>
  <c r="H680" i="36"/>
  <c r="D680" i="36"/>
  <c r="C679" i="36"/>
  <c r="H679" i="36" s="1"/>
  <c r="H678" i="36"/>
  <c r="D678" i="36"/>
  <c r="E678" i="36" s="1"/>
  <c r="H677" i="36"/>
  <c r="D677" i="36"/>
  <c r="E677" i="36" s="1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C665" i="36"/>
  <c r="H665" i="36" s="1"/>
  <c r="H664" i="36"/>
  <c r="D664" i="36"/>
  <c r="E664" i="36" s="1"/>
  <c r="H663" i="36"/>
  <c r="D663" i="36"/>
  <c r="E663" i="36" s="1"/>
  <c r="H662" i="36"/>
  <c r="D662" i="36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E647" i="36" s="1"/>
  <c r="C646" i="36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E617" i="36" s="1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C603" i="36"/>
  <c r="H603" i="36" s="1"/>
  <c r="H602" i="36"/>
  <c r="D602" i="36"/>
  <c r="E602" i="36" s="1"/>
  <c r="H601" i="36"/>
  <c r="D601" i="36"/>
  <c r="E601" i="36" s="1"/>
  <c r="H600" i="36"/>
  <c r="D600" i="36"/>
  <c r="C599" i="36"/>
  <c r="H599" i="36" s="1"/>
  <c r="H598" i="36"/>
  <c r="D598" i="36"/>
  <c r="E598" i="36" s="1"/>
  <c r="H597" i="36"/>
  <c r="D597" i="36"/>
  <c r="E597" i="36" s="1"/>
  <c r="H596" i="36"/>
  <c r="D596" i="36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D587" i="36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D581" i="36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D577" i="36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D569" i="36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E565" i="36"/>
  <c r="D565" i="36"/>
  <c r="H564" i="36"/>
  <c r="D564" i="36"/>
  <c r="H563" i="36"/>
  <c r="D563" i="36"/>
  <c r="E563" i="36" s="1"/>
  <c r="C562" i="36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E553" i="36" s="1"/>
  <c r="C552" i="36"/>
  <c r="H552" i="36" s="1"/>
  <c r="H549" i="36"/>
  <c r="D549" i="36"/>
  <c r="E549" i="36" s="1"/>
  <c r="H548" i="36"/>
  <c r="E548" i="36"/>
  <c r="D548" i="36"/>
  <c r="D547" i="36" s="1"/>
  <c r="C547" i="36"/>
  <c r="H547" i="36" s="1"/>
  <c r="J547" i="36" s="1"/>
  <c r="H546" i="36"/>
  <c r="D546" i="36"/>
  <c r="E546" i="36" s="1"/>
  <c r="H545" i="36"/>
  <c r="D545" i="36"/>
  <c r="E545" i="36" s="1"/>
  <c r="D544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E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E534" i="36"/>
  <c r="D534" i="36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E520" i="36"/>
  <c r="D520" i="36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C513" i="36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E501" i="36"/>
  <c r="D501" i="36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E478" i="36" s="1"/>
  <c r="H477" i="36"/>
  <c r="D477" i="36"/>
  <c r="C477" i="36"/>
  <c r="H476" i="36"/>
  <c r="D476" i="36"/>
  <c r="E476" i="36" s="1"/>
  <c r="H475" i="36"/>
  <c r="D475" i="36"/>
  <c r="E475" i="36" s="1"/>
  <c r="D474" i="36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D459" i="36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D455" i="36"/>
  <c r="C455" i="36"/>
  <c r="H455" i="36" s="1"/>
  <c r="H454" i="36"/>
  <c r="D454" i="36"/>
  <c r="E454" i="36" s="1"/>
  <c r="H453" i="36"/>
  <c r="D453" i="36"/>
  <c r="E453" i="36" s="1"/>
  <c r="H452" i="36"/>
  <c r="D452" i="36"/>
  <c r="H451" i="36"/>
  <c r="D451" i="36"/>
  <c r="E451" i="36" s="1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C445" i="36"/>
  <c r="H445" i="36" s="1"/>
  <c r="C444" i="36"/>
  <c r="H444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E419" i="36"/>
  <c r="D419" i="36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E400" i="36" s="1"/>
  <c r="C399" i="36"/>
  <c r="H399" i="36" s="1"/>
  <c r="H398" i="36"/>
  <c r="D398" i="36"/>
  <c r="E398" i="36" s="1"/>
  <c r="H397" i="36"/>
  <c r="D397" i="36"/>
  <c r="E397" i="36" s="1"/>
  <c r="H396" i="36"/>
  <c r="D396" i="36"/>
  <c r="E396" i="36" s="1"/>
  <c r="C395" i="36"/>
  <c r="H395" i="36" s="1"/>
  <c r="H394" i="36"/>
  <c r="D394" i="36"/>
  <c r="E394" i="36" s="1"/>
  <c r="H393" i="36"/>
  <c r="D393" i="36"/>
  <c r="C392" i="36"/>
  <c r="H392" i="36" s="1"/>
  <c r="H391" i="36"/>
  <c r="D391" i="36"/>
  <c r="E391" i="36" s="1"/>
  <c r="H390" i="36"/>
  <c r="D390" i="36"/>
  <c r="E390" i="36" s="1"/>
  <c r="H389" i="36"/>
  <c r="D389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C382" i="36"/>
  <c r="H382" i="36" s="1"/>
  <c r="H381" i="36"/>
  <c r="D381" i="36"/>
  <c r="E381" i="36" s="1"/>
  <c r="H380" i="36"/>
  <c r="D380" i="36"/>
  <c r="E380" i="36" s="1"/>
  <c r="H379" i="36"/>
  <c r="D379" i="36"/>
  <c r="C378" i="36"/>
  <c r="H378" i="36" s="1"/>
  <c r="H377" i="36"/>
  <c r="D377" i="36"/>
  <c r="E377" i="36" s="1"/>
  <c r="H376" i="36"/>
  <c r="D376" i="36"/>
  <c r="E376" i="36" s="1"/>
  <c r="H375" i="36"/>
  <c r="D375" i="36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E369" i="36" s="1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E358" i="36"/>
  <c r="D358" i="36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7" i="36"/>
  <c r="D347" i="36"/>
  <c r="E347" i="36" s="1"/>
  <c r="H346" i="36"/>
  <c r="D346" i="36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E330" i="36"/>
  <c r="D330" i="36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E318" i="36"/>
  <c r="D318" i="36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E307" i="36"/>
  <c r="D307" i="36"/>
  <c r="H306" i="36"/>
  <c r="D306" i="36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H300" i="36"/>
  <c r="D300" i="36"/>
  <c r="E300" i="36" s="1"/>
  <c r="H299" i="36"/>
  <c r="D299" i="36"/>
  <c r="E299" i="36" s="1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E288" i="36"/>
  <c r="D288" i="36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E265" i="36" s="1"/>
  <c r="C265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9" i="36" s="1"/>
  <c r="D248" i="36"/>
  <c r="E248" i="36" s="1"/>
  <c r="D247" i="36"/>
  <c r="E246" i="36"/>
  <c r="D246" i="36"/>
  <c r="D245" i="36"/>
  <c r="E245" i="36" s="1"/>
  <c r="C244" i="36"/>
  <c r="C243" i="36" s="1"/>
  <c r="E242" i="36"/>
  <c r="D242" i="36"/>
  <c r="D241" i="36"/>
  <c r="E241" i="36" s="1"/>
  <c r="E240" i="36"/>
  <c r="D240" i="36"/>
  <c r="C239" i="36"/>
  <c r="C238" i="36" s="1"/>
  <c r="D237" i="36"/>
  <c r="E237" i="36" s="1"/>
  <c r="E236" i="36" s="1"/>
  <c r="E235" i="36" s="1"/>
  <c r="C236" i="36"/>
  <c r="C235" i="36" s="1"/>
  <c r="D234" i="36"/>
  <c r="C233" i="36"/>
  <c r="D232" i="36"/>
  <c r="E232" i="36" s="1"/>
  <c r="D231" i="36"/>
  <c r="E231" i="36" s="1"/>
  <c r="D230" i="36"/>
  <c r="E230" i="36" s="1"/>
  <c r="C229" i="36"/>
  <c r="C228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D216" i="36"/>
  <c r="C216" i="36"/>
  <c r="C215" i="36" s="1"/>
  <c r="D214" i="36"/>
  <c r="E214" i="36" s="1"/>
  <c r="E213" i="36" s="1"/>
  <c r="D213" i="36"/>
  <c r="C213" i="36"/>
  <c r="D212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/>
  <c r="D202" i="36"/>
  <c r="C201" i="36"/>
  <c r="C200" i="36"/>
  <c r="D199" i="36"/>
  <c r="C198" i="36"/>
  <c r="C197" i="36" s="1"/>
  <c r="D196" i="36"/>
  <c r="C195" i="36"/>
  <c r="D194" i="36"/>
  <c r="C193" i="36"/>
  <c r="D192" i="36"/>
  <c r="E192" i="36" s="1"/>
  <c r="D191" i="36"/>
  <c r="E191" i="36" s="1"/>
  <c r="D190" i="36"/>
  <c r="C189" i="36"/>
  <c r="C188" i="36" s="1"/>
  <c r="D187" i="36"/>
  <c r="D186" i="36"/>
  <c r="E186" i="36" s="1"/>
  <c r="C185" i="36"/>
  <c r="C184" i="36" s="1"/>
  <c r="D183" i="36"/>
  <c r="E183" i="36" s="1"/>
  <c r="E182" i="36" s="1"/>
  <c r="C182" i="36"/>
  <c r="D181" i="36"/>
  <c r="D180" i="36" s="1"/>
  <c r="C180" i="36"/>
  <c r="H176" i="36"/>
  <c r="D176" i="36"/>
  <c r="E176" i="36" s="1"/>
  <c r="H175" i="36"/>
  <c r="D175" i="36"/>
  <c r="C174" i="36"/>
  <c r="H173" i="36"/>
  <c r="D173" i="36"/>
  <c r="H172" i="36"/>
  <c r="D172" i="36"/>
  <c r="E172" i="36" s="1"/>
  <c r="C171" i="36"/>
  <c r="H171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D157" i="36" s="1"/>
  <c r="C157" i="36"/>
  <c r="H157" i="36" s="1"/>
  <c r="H156" i="36"/>
  <c r="D156" i="36"/>
  <c r="D154" i="36" s="1"/>
  <c r="H155" i="36"/>
  <c r="D155" i="36"/>
  <c r="E155" i="36" s="1"/>
  <c r="C154" i="36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E147" i="36" s="1"/>
  <c r="H146" i="36"/>
  <c r="D146" i="36"/>
  <c r="C146" i="36"/>
  <c r="H145" i="36"/>
  <c r="D145" i="36"/>
  <c r="D143" i="36" s="1"/>
  <c r="H144" i="36"/>
  <c r="D144" i="36"/>
  <c r="E144" i="36" s="1"/>
  <c r="C143" i="36"/>
  <c r="H143" i="36" s="1"/>
  <c r="H142" i="36"/>
  <c r="D142" i="36"/>
  <c r="E142" i="36" s="1"/>
  <c r="H141" i="36"/>
  <c r="D141" i="36"/>
  <c r="E141" i="36" s="1"/>
  <c r="E140" i="36" s="1"/>
  <c r="D140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E133" i="36" s="1"/>
  <c r="E132" i="36" s="1"/>
  <c r="D132" i="36"/>
  <c r="C132" i="36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C117" i="36"/>
  <c r="H117" i="36" s="1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E109" i="36"/>
  <c r="D109" i="36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E101" i="36"/>
  <c r="D101" i="36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E93" i="36"/>
  <c r="D93" i="36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E69" i="36"/>
  <c r="D69" i="36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E45" i="36"/>
  <c r="D45" i="36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E35" i="36"/>
  <c r="D35" i="36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/>
  <c r="D770" i="35"/>
  <c r="D769" i="35"/>
  <c r="E769" i="35" s="1"/>
  <c r="C768" i="35"/>
  <c r="C767" i="35" s="1"/>
  <c r="D766" i="35"/>
  <c r="E766" i="35" s="1"/>
  <c r="E765" i="35" s="1"/>
  <c r="D765" i="35"/>
  <c r="C765" i="35"/>
  <c r="D764" i="35"/>
  <c r="E764" i="35" s="1"/>
  <c r="D763" i="35"/>
  <c r="E763" i="35" s="1"/>
  <c r="D762" i="35"/>
  <c r="C761" i="35"/>
  <c r="C760" i="35"/>
  <c r="D759" i="35"/>
  <c r="E759" i="35" s="1"/>
  <c r="D758" i="35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 s="1"/>
  <c r="D747" i="35"/>
  <c r="E747" i="35" s="1"/>
  <c r="E746" i="35" s="1"/>
  <c r="D746" i="35"/>
  <c r="C746" i="35"/>
  <c r="D745" i="35"/>
  <c r="D744" i="35" s="1"/>
  <c r="C744" i="35"/>
  <c r="C743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/>
  <c r="D732" i="35"/>
  <c r="D731" i="35" s="1"/>
  <c r="D730" i="35" s="1"/>
  <c r="C731" i="35"/>
  <c r="C730" i="35" s="1"/>
  <c r="D729" i="35"/>
  <c r="D728" i="35"/>
  <c r="E728" i="35" s="1"/>
  <c r="C727" i="35"/>
  <c r="H724" i="35"/>
  <c r="D724" i="35"/>
  <c r="E724" i="35" s="1"/>
  <c r="H723" i="35"/>
  <c r="D723" i="35"/>
  <c r="E723" i="35" s="1"/>
  <c r="C722" i="35"/>
  <c r="H722" i="35" s="1"/>
  <c r="H721" i="35"/>
  <c r="D721" i="35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E666" i="35" s="1"/>
  <c r="C665" i="35"/>
  <c r="H665" i="35" s="1"/>
  <c r="H664" i="35"/>
  <c r="D664" i="35"/>
  <c r="E664" i="35" s="1"/>
  <c r="H663" i="35"/>
  <c r="D663" i="35"/>
  <c r="E663" i="35" s="1"/>
  <c r="H662" i="35"/>
  <c r="D662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D628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E620" i="35"/>
  <c r="D620" i="35"/>
  <c r="H619" i="35"/>
  <c r="D619" i="35"/>
  <c r="E619" i="35" s="1"/>
  <c r="H618" i="35"/>
  <c r="D618" i="35"/>
  <c r="H617" i="35"/>
  <c r="D617" i="35"/>
  <c r="E617" i="35" s="1"/>
  <c r="H616" i="35"/>
  <c r="C616" i="35"/>
  <c r="H615" i="35"/>
  <c r="D615" i="35"/>
  <c r="E615" i="35" s="1"/>
  <c r="H614" i="35"/>
  <c r="D614" i="35"/>
  <c r="E614" i="35" s="1"/>
  <c r="H613" i="35"/>
  <c r="D613" i="35"/>
  <c r="H612" i="35"/>
  <c r="D612" i="35"/>
  <c r="E612" i="35" s="1"/>
  <c r="H611" i="35"/>
  <c r="D611" i="35"/>
  <c r="E611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E606" i="35"/>
  <c r="D606" i="35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E600" i="35" s="1"/>
  <c r="C599" i="35"/>
  <c r="H599" i="35" s="1"/>
  <c r="H598" i="35"/>
  <c r="D598" i="35"/>
  <c r="E598" i="35" s="1"/>
  <c r="H597" i="35"/>
  <c r="D597" i="35"/>
  <c r="E597" i="35" s="1"/>
  <c r="H596" i="35"/>
  <c r="E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D581" i="35" s="1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E563" i="35" s="1"/>
  <c r="C562" i="35"/>
  <c r="H562" i="35" s="1"/>
  <c r="H558" i="35"/>
  <c r="E558" i="35"/>
  <c r="D558" i="35"/>
  <c r="H557" i="35"/>
  <c r="D557" i="35"/>
  <c r="C556" i="35"/>
  <c r="H556" i="35" s="1"/>
  <c r="H555" i="35"/>
  <c r="D555" i="35"/>
  <c r="E555" i="35" s="1"/>
  <c r="H554" i="35"/>
  <c r="E554" i="35"/>
  <c r="D554" i="35"/>
  <c r="H553" i="35"/>
  <c r="D553" i="35"/>
  <c r="C552" i="35"/>
  <c r="H552" i="35" s="1"/>
  <c r="H549" i="35"/>
  <c r="D549" i="35"/>
  <c r="E549" i="35" s="1"/>
  <c r="H548" i="35"/>
  <c r="E548" i="35"/>
  <c r="D548" i="35"/>
  <c r="D547" i="35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E537" i="35"/>
  <c r="D537" i="35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E532" i="35" s="1"/>
  <c r="C531" i="35"/>
  <c r="H531" i="35" s="1"/>
  <c r="H530" i="35"/>
  <c r="D530" i="35"/>
  <c r="E530" i="35" s="1"/>
  <c r="E529" i="35" s="1"/>
  <c r="C529" i="35"/>
  <c r="H527" i="35"/>
  <c r="D527" i="35"/>
  <c r="E527" i="35" s="1"/>
  <c r="H526" i="35"/>
  <c r="E526" i="35"/>
  <c r="D526" i="35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D474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D465" i="35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E460" i="35" s="1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D445" i="35" s="1"/>
  <c r="H446" i="35"/>
  <c r="D446" i="35"/>
  <c r="E446" i="35" s="1"/>
  <c r="C445" i="35"/>
  <c r="H445" i="35" s="1"/>
  <c r="H443" i="35"/>
  <c r="E443" i="35"/>
  <c r="D443" i="35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D422" i="35" s="1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E410" i="35" s="1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E405" i="35" s="1"/>
  <c r="C404" i="35"/>
  <c r="H404" i="35" s="1"/>
  <c r="H403" i="35"/>
  <c r="D403" i="35"/>
  <c r="E403" i="35" s="1"/>
  <c r="H402" i="35"/>
  <c r="D402" i="35"/>
  <c r="E402" i="35" s="1"/>
  <c r="H401" i="35"/>
  <c r="D401" i="35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E396" i="35" s="1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E389" i="35" s="1"/>
  <c r="E388" i="35" s="1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E374" i="35"/>
  <c r="D374" i="35"/>
  <c r="C373" i="35"/>
  <c r="H373" i="35" s="1"/>
  <c r="H372" i="35"/>
  <c r="D372" i="35"/>
  <c r="E372" i="35" s="1"/>
  <c r="H371" i="35"/>
  <c r="D371" i="35"/>
  <c r="E371" i="35" s="1"/>
  <c r="H370" i="35"/>
  <c r="E370" i="35"/>
  <c r="D370" i="35"/>
  <c r="H369" i="35"/>
  <c r="D369" i="35"/>
  <c r="D368" i="35" s="1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E337" i="35"/>
  <c r="D337" i="35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H317" i="35"/>
  <c r="D317" i="35"/>
  <c r="E317" i="35" s="1"/>
  <c r="H316" i="35"/>
  <c r="D316" i="35"/>
  <c r="E316" i="35" s="1"/>
  <c r="C315" i="35"/>
  <c r="H315" i="35" s="1"/>
  <c r="H313" i="35"/>
  <c r="D313" i="35"/>
  <c r="E313" i="35" s="1"/>
  <c r="H312" i="35"/>
  <c r="E312" i="35"/>
  <c r="D312" i="35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D307" i="35"/>
  <c r="E307" i="35" s="1"/>
  <c r="H306" i="35"/>
  <c r="D306" i="35"/>
  <c r="E306" i="35" s="1"/>
  <c r="H305" i="35"/>
  <c r="H304" i="35"/>
  <c r="D304" i="35"/>
  <c r="E304" i="35" s="1"/>
  <c r="H303" i="35"/>
  <c r="D303" i="35"/>
  <c r="E303" i="35" s="1"/>
  <c r="H302" i="35"/>
  <c r="H301" i="35"/>
  <c r="D301" i="35"/>
  <c r="H300" i="35"/>
  <c r="D300" i="35"/>
  <c r="E300" i="35" s="1"/>
  <c r="H299" i="35"/>
  <c r="D299" i="35"/>
  <c r="E299" i="35" s="1"/>
  <c r="H298" i="35"/>
  <c r="H297" i="35"/>
  <c r="D297" i="35"/>
  <c r="E297" i="35" s="1"/>
  <c r="E296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H289" i="35"/>
  <c r="H288" i="35"/>
  <c r="E288" i="35"/>
  <c r="D288" i="35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E282" i="35"/>
  <c r="D282" i="35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E272" i="35"/>
  <c r="D272" i="35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H267" i="35"/>
  <c r="D267" i="35"/>
  <c r="E267" i="35" s="1"/>
  <c r="H266" i="35"/>
  <c r="E266" i="35"/>
  <c r="D266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E251" i="35" s="1"/>
  <c r="C250" i="35"/>
  <c r="D249" i="35"/>
  <c r="E249" i="35" s="1"/>
  <c r="D248" i="35"/>
  <c r="E248" i="35" s="1"/>
  <c r="D247" i="35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D236" i="35"/>
  <c r="D235" i="35" s="1"/>
  <c r="C236" i="35"/>
  <c r="C235" i="35" s="1"/>
  <c r="D234" i="35"/>
  <c r="E234" i="35" s="1"/>
  <c r="E233" i="35" s="1"/>
  <c r="C233" i="35"/>
  <c r="E232" i="35"/>
  <c r="D232" i="35"/>
  <c r="D231" i="35"/>
  <c r="D230" i="35"/>
  <c r="E230" i="35" s="1"/>
  <c r="C229" i="35"/>
  <c r="D227" i="35"/>
  <c r="E227" i="35" s="1"/>
  <c r="D226" i="35"/>
  <c r="E226" i="35" s="1"/>
  <c r="D225" i="35"/>
  <c r="E225" i="35" s="1"/>
  <c r="D224" i="35"/>
  <c r="C223" i="35"/>
  <c r="C222" i="35" s="1"/>
  <c r="D221" i="35"/>
  <c r="D220" i="35" s="1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C204" i="35"/>
  <c r="D202" i="35"/>
  <c r="C201" i="35"/>
  <c r="C200" i="35" s="1"/>
  <c r="D199" i="35"/>
  <c r="D198" i="35" s="1"/>
  <c r="D197" i="35" s="1"/>
  <c r="C198" i="35"/>
  <c r="C197" i="35" s="1"/>
  <c r="D196" i="35"/>
  <c r="D195" i="35" s="1"/>
  <c r="C195" i="35"/>
  <c r="D194" i="35"/>
  <c r="E194" i="35" s="1"/>
  <c r="E193" i="35" s="1"/>
  <c r="D193" i="35"/>
  <c r="C193" i="35"/>
  <c r="D192" i="35"/>
  <c r="E192" i="35" s="1"/>
  <c r="D191" i="35"/>
  <c r="D190" i="35"/>
  <c r="E190" i="35" s="1"/>
  <c r="C189" i="35"/>
  <c r="E187" i="35"/>
  <c r="D187" i="35"/>
  <c r="D186" i="35"/>
  <c r="C185" i="35"/>
  <c r="C184" i="35" s="1"/>
  <c r="D183" i="35"/>
  <c r="C182" i="35"/>
  <c r="D181" i="35"/>
  <c r="E181" i="35" s="1"/>
  <c r="E180" i="35" s="1"/>
  <c r="D180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 s="1"/>
  <c r="H165" i="35"/>
  <c r="D165" i="35"/>
  <c r="E165" i="35" s="1"/>
  <c r="C164" i="35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E156" i="35"/>
  <c r="D156" i="35"/>
  <c r="H155" i="35"/>
  <c r="D155" i="35"/>
  <c r="C154" i="35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D143" i="35" s="1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D129" i="35" s="1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D123" i="35" s="1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E110" i="35"/>
  <c r="D110" i="35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E98" i="35"/>
  <c r="D98" i="35"/>
  <c r="C97" i="35"/>
  <c r="H97" i="35" s="1"/>
  <c r="J97" i="35" s="1"/>
  <c r="H96" i="35"/>
  <c r="E96" i="35"/>
  <c r="D96" i="35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E63" i="35"/>
  <c r="D63" i="35"/>
  <c r="H62" i="35"/>
  <c r="D62" i="35"/>
  <c r="E62" i="35" s="1"/>
  <c r="D61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H11" i="35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D772" i="34" s="1"/>
  <c r="D771" i="34" s="1"/>
  <c r="C772" i="34"/>
  <c r="C771" i="34" s="1"/>
  <c r="D770" i="34"/>
  <c r="E770" i="34" s="1"/>
  <c r="D769" i="34"/>
  <c r="D768" i="34" s="1"/>
  <c r="D767" i="34" s="1"/>
  <c r="C768" i="34"/>
  <c r="C767" i="34" s="1"/>
  <c r="D766" i="34"/>
  <c r="D765" i="34" s="1"/>
  <c r="C765" i="34"/>
  <c r="D764" i="34"/>
  <c r="E764" i="34" s="1"/>
  <c r="D763" i="34"/>
  <c r="E763" i="34" s="1"/>
  <c r="D762" i="34"/>
  <c r="E762" i="34" s="1"/>
  <c r="E761" i="34" s="1"/>
  <c r="D761" i="34"/>
  <c r="D760" i="34" s="1"/>
  <c r="C761" i="34"/>
  <c r="C760" i="34" s="1"/>
  <c r="D759" i="34"/>
  <c r="E759" i="34" s="1"/>
  <c r="D758" i="34"/>
  <c r="E758" i="34" s="1"/>
  <c r="D757" i="34"/>
  <c r="C756" i="34"/>
  <c r="C755" i="34"/>
  <c r="E754" i="34"/>
  <c r="D754" i="34"/>
  <c r="D753" i="34"/>
  <c r="E753" i="34" s="1"/>
  <c r="D752" i="34"/>
  <c r="C751" i="34"/>
  <c r="C750" i="34" s="1"/>
  <c r="D749" i="34"/>
  <c r="E749" i="34" s="1"/>
  <c r="D748" i="34"/>
  <c r="E748" i="34" s="1"/>
  <c r="D747" i="34"/>
  <c r="C746" i="34"/>
  <c r="D745" i="34"/>
  <c r="D744" i="34" s="1"/>
  <c r="C744" i="34"/>
  <c r="C743" i="34" s="1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E703" i="34"/>
  <c r="D703" i="34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E689" i="34"/>
  <c r="D689" i="34"/>
  <c r="H688" i="34"/>
  <c r="D688" i="34"/>
  <c r="E688" i="34" s="1"/>
  <c r="D687" i="34"/>
  <c r="C687" i="34"/>
  <c r="H687" i="34" s="1"/>
  <c r="H686" i="34"/>
  <c r="D686" i="34"/>
  <c r="E686" i="34" s="1"/>
  <c r="H685" i="34"/>
  <c r="D685" i="34"/>
  <c r="E685" i="34" s="1"/>
  <c r="H684" i="34"/>
  <c r="D684" i="34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E677" i="34" s="1"/>
  <c r="C676" i="34"/>
  <c r="H676" i="34" s="1"/>
  <c r="H675" i="34"/>
  <c r="D675" i="34"/>
  <c r="E675" i="34" s="1"/>
  <c r="H674" i="34"/>
  <c r="D674" i="34"/>
  <c r="E674" i="34" s="1"/>
  <c r="H673" i="34"/>
  <c r="D673" i="34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E662" i="34" s="1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H642" i="34"/>
  <c r="J642" i="34" s="1"/>
  <c r="C642" i="34"/>
  <c r="H641" i="34"/>
  <c r="D641" i="34"/>
  <c r="E641" i="34" s="1"/>
  <c r="H640" i="34"/>
  <c r="D640" i="34"/>
  <c r="E640" i="34" s="1"/>
  <c r="H639" i="34"/>
  <c r="D639" i="34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E617" i="34"/>
  <c r="D617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E597" i="34"/>
  <c r="D597" i="34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E592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H587" i="34"/>
  <c r="C587" i="34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D581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E567" i="34"/>
  <c r="D567" i="34"/>
  <c r="H566" i="34"/>
  <c r="D566" i="34"/>
  <c r="E566" i="34" s="1"/>
  <c r="H565" i="34"/>
  <c r="D565" i="34"/>
  <c r="E565" i="34" s="1"/>
  <c r="H564" i="34"/>
  <c r="D564" i="34"/>
  <c r="E564" i="34" s="1"/>
  <c r="E562" i="34" s="1"/>
  <c r="H563" i="34"/>
  <c r="D563" i="34"/>
  <c r="E563" i="34" s="1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C547" i="34"/>
  <c r="H547" i="34" s="1"/>
  <c r="J547" i="34" s="1"/>
  <c r="H546" i="34"/>
  <c r="D546" i="34"/>
  <c r="E546" i="34" s="1"/>
  <c r="H545" i="34"/>
  <c r="D545" i="34"/>
  <c r="C544" i="34"/>
  <c r="H544" i="34" s="1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C538" i="34"/>
  <c r="H538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E533" i="34"/>
  <c r="D533" i="34"/>
  <c r="H532" i="34"/>
  <c r="D532" i="34"/>
  <c r="E532" i="34" s="1"/>
  <c r="C531" i="34"/>
  <c r="H531" i="34" s="1"/>
  <c r="H530" i="34"/>
  <c r="D530" i="34"/>
  <c r="E530" i="34" s="1"/>
  <c r="E529" i="34" s="1"/>
  <c r="H529" i="34"/>
  <c r="D529" i="34"/>
  <c r="C529" i="34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E507" i="34"/>
  <c r="D507" i="34"/>
  <c r="H506" i="34"/>
  <c r="D506" i="34"/>
  <c r="E506" i="34" s="1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H495" i="34"/>
  <c r="D495" i="34"/>
  <c r="E495" i="34" s="1"/>
  <c r="C494" i="34"/>
  <c r="H494" i="34" s="1"/>
  <c r="H493" i="34"/>
  <c r="D493" i="34"/>
  <c r="H492" i="34"/>
  <c r="D492" i="34"/>
  <c r="E492" i="34" s="1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C486" i="34"/>
  <c r="H486" i="34" s="1"/>
  <c r="H485" i="34"/>
  <c r="D485" i="34"/>
  <c r="E485" i="34" s="1"/>
  <c r="H482" i="34"/>
  <c r="H481" i="34"/>
  <c r="E481" i="34"/>
  <c r="D481" i="34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H468" i="34"/>
  <c r="C468" i="34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H456" i="34"/>
  <c r="D456" i="34"/>
  <c r="E456" i="34" s="1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E446" i="34"/>
  <c r="D446" i="34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E438" i="34"/>
  <c r="D438" i="34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H430" i="34"/>
  <c r="D430" i="34"/>
  <c r="E430" i="34" s="1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D412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E406" i="34" s="1"/>
  <c r="H405" i="34"/>
  <c r="D405" i="34"/>
  <c r="E405" i="34" s="1"/>
  <c r="D404" i="34"/>
  <c r="C404" i="34"/>
  <c r="H404" i="34" s="1"/>
  <c r="H403" i="34"/>
  <c r="D403" i="34"/>
  <c r="E403" i="34" s="1"/>
  <c r="H402" i="34"/>
  <c r="D402" i="34"/>
  <c r="E402" i="34" s="1"/>
  <c r="H401" i="34"/>
  <c r="D401" i="34"/>
  <c r="H400" i="34"/>
  <c r="D400" i="34"/>
  <c r="E400" i="34" s="1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H373" i="34"/>
  <c r="C373" i="34"/>
  <c r="H372" i="34"/>
  <c r="D372" i="34"/>
  <c r="E372" i="34" s="1"/>
  <c r="H371" i="34"/>
  <c r="D371" i="34"/>
  <c r="E371" i="34" s="1"/>
  <c r="H370" i="34"/>
  <c r="D370" i="34"/>
  <c r="E370" i="34" s="1"/>
  <c r="H369" i="34"/>
  <c r="E369" i="34"/>
  <c r="D369" i="34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H354" i="34"/>
  <c r="D354" i="34"/>
  <c r="E354" i="34" s="1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E341" i="34"/>
  <c r="D341" i="34"/>
  <c r="H338" i="34"/>
  <c r="E338" i="34"/>
  <c r="D338" i="34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E320" i="34"/>
  <c r="D320" i="34"/>
  <c r="H319" i="34"/>
  <c r="D319" i="34"/>
  <c r="E319" i="34" s="1"/>
  <c r="H318" i="34"/>
  <c r="E318" i="34"/>
  <c r="D318" i="34"/>
  <c r="H317" i="34"/>
  <c r="D317" i="34"/>
  <c r="H316" i="34"/>
  <c r="D316" i="34"/>
  <c r="E316" i="34" s="1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D304" i="34"/>
  <c r="E304" i="34" s="1"/>
  <c r="H303" i="34"/>
  <c r="D303" i="34"/>
  <c r="E303" i="34" s="1"/>
  <c r="H302" i="34"/>
  <c r="H301" i="34"/>
  <c r="E301" i="34"/>
  <c r="D301" i="34"/>
  <c r="H300" i="34"/>
  <c r="D300" i="34"/>
  <c r="H299" i="34"/>
  <c r="D299" i="34"/>
  <c r="E299" i="34" s="1"/>
  <c r="H298" i="34"/>
  <c r="H297" i="34"/>
  <c r="D297" i="34"/>
  <c r="E297" i="34" s="1"/>
  <c r="E296" i="34" s="1"/>
  <c r="H296" i="34"/>
  <c r="H295" i="34"/>
  <c r="D295" i="34"/>
  <c r="E295" i="34" s="1"/>
  <c r="H294" i="34"/>
  <c r="D294" i="34"/>
  <c r="E294" i="34" s="1"/>
  <c r="H293" i="34"/>
  <c r="E293" i="34"/>
  <c r="D293" i="34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E284" i="34"/>
  <c r="D284" i="34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D267" i="34"/>
  <c r="H266" i="34"/>
  <c r="D266" i="34"/>
  <c r="E266" i="34" s="1"/>
  <c r="H265" i="34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E252" i="34"/>
  <c r="D252" i="34"/>
  <c r="D251" i="34"/>
  <c r="D250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D231" i="34"/>
  <c r="E231" i="34" s="1"/>
  <c r="D230" i="34"/>
  <c r="E230" i="34" s="1"/>
  <c r="C229" i="34"/>
  <c r="E227" i="34"/>
  <c r="D227" i="34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D204" i="34" s="1"/>
  <c r="C204" i="34"/>
  <c r="D202" i="34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D186" i="34"/>
  <c r="C185" i="34"/>
  <c r="C184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E174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D164" i="34" s="1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E99" i="34"/>
  <c r="D99" i="34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E89" i="34"/>
  <c r="D89" i="34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H68" i="34"/>
  <c r="J68" i="34" s="1"/>
  <c r="C68" i="34"/>
  <c r="C67" i="34" s="1"/>
  <c r="H67" i="34" s="1"/>
  <c r="J67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E33" i="34"/>
  <c r="D33" i="34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504" i="34" l="1"/>
  <c r="D97" i="34"/>
  <c r="C509" i="35"/>
  <c r="H509" i="35" s="1"/>
  <c r="E475" i="35"/>
  <c r="D395" i="35"/>
  <c r="E760" i="34"/>
  <c r="E305" i="34"/>
  <c r="E477" i="34"/>
  <c r="E250" i="35"/>
  <c r="E662" i="35"/>
  <c r="D661" i="35"/>
  <c r="E758" i="35"/>
  <c r="D756" i="35"/>
  <c r="D755" i="35" s="1"/>
  <c r="E62" i="36"/>
  <c r="D61" i="36"/>
  <c r="H174" i="36"/>
  <c r="C170" i="36"/>
  <c r="H170" i="36" s="1"/>
  <c r="J170" i="36" s="1"/>
  <c r="C135" i="34"/>
  <c r="H135" i="34" s="1"/>
  <c r="J135" i="34" s="1"/>
  <c r="E165" i="34"/>
  <c r="E164" i="34" s="1"/>
  <c r="E183" i="34"/>
  <c r="E182" i="34" s="1"/>
  <c r="E212" i="34"/>
  <c r="E211" i="34" s="1"/>
  <c r="C228" i="34"/>
  <c r="E413" i="34"/>
  <c r="D422" i="34"/>
  <c r="D562" i="34"/>
  <c r="E582" i="34"/>
  <c r="E581" i="34" s="1"/>
  <c r="D653" i="34"/>
  <c r="D661" i="34"/>
  <c r="E766" i="34"/>
  <c r="E765" i="34" s="1"/>
  <c r="E769" i="34"/>
  <c r="D250" i="35"/>
  <c r="D459" i="35"/>
  <c r="E604" i="36"/>
  <c r="D603" i="36"/>
  <c r="E199" i="37"/>
  <c r="E198" i="37" s="1"/>
  <c r="E197" i="37" s="1"/>
  <c r="D198" i="37"/>
  <c r="D197" i="37" s="1"/>
  <c r="E246" i="37"/>
  <c r="D244" i="37"/>
  <c r="D243" i="37" s="1"/>
  <c r="E735" i="37"/>
  <c r="E734" i="37" s="1"/>
  <c r="D734" i="37"/>
  <c r="D733" i="37" s="1"/>
  <c r="E289" i="34"/>
  <c r="E302" i="35"/>
  <c r="C528" i="36"/>
  <c r="H528" i="36" s="1"/>
  <c r="D167" i="34"/>
  <c r="C179" i="34"/>
  <c r="C188" i="34"/>
  <c r="E196" i="34"/>
  <c r="E195" i="34" s="1"/>
  <c r="D229" i="34"/>
  <c r="E251" i="34"/>
  <c r="E250" i="34" s="1"/>
  <c r="C263" i="34"/>
  <c r="H263" i="34" s="1"/>
  <c r="D409" i="34"/>
  <c r="E423" i="34"/>
  <c r="E654" i="34"/>
  <c r="D676" i="34"/>
  <c r="E679" i="34"/>
  <c r="C3" i="35"/>
  <c r="H3" i="35" s="1"/>
  <c r="J3" i="35" s="1"/>
  <c r="D149" i="35"/>
  <c r="E260" i="35"/>
  <c r="D409" i="35"/>
  <c r="D450" i="35"/>
  <c r="D468" i="35"/>
  <c r="D552" i="35"/>
  <c r="E553" i="35"/>
  <c r="E552" i="35" s="1"/>
  <c r="D687" i="35"/>
  <c r="C153" i="36"/>
  <c r="H153" i="36" s="1"/>
  <c r="J153" i="36" s="1"/>
  <c r="H154" i="36"/>
  <c r="E216" i="36"/>
  <c r="D357" i="36"/>
  <c r="E360" i="36"/>
  <c r="E600" i="36"/>
  <c r="D599" i="36"/>
  <c r="E214" i="37"/>
  <c r="E213" i="37" s="1"/>
  <c r="D213" i="37"/>
  <c r="E242" i="37"/>
  <c r="D239" i="37"/>
  <c r="D238" i="37" s="1"/>
  <c r="E639" i="37"/>
  <c r="D638" i="37"/>
  <c r="E416" i="34"/>
  <c r="E373" i="35"/>
  <c r="E234" i="36"/>
  <c r="E233" i="36" s="1"/>
  <c r="D233" i="36"/>
  <c r="D136" i="34"/>
  <c r="E160" i="34"/>
  <c r="E232" i="34"/>
  <c r="E229" i="34" s="1"/>
  <c r="E348" i="34"/>
  <c r="E368" i="34"/>
  <c r="E378" i="34"/>
  <c r="D445" i="34"/>
  <c r="C484" i="34"/>
  <c r="H484" i="34" s="1"/>
  <c r="D616" i="34"/>
  <c r="D97" i="35"/>
  <c r="D117" i="35"/>
  <c r="E132" i="35"/>
  <c r="E308" i="35"/>
  <c r="D348" i="35"/>
  <c r="D373" i="35"/>
  <c r="E647" i="35"/>
  <c r="D646" i="35"/>
  <c r="D676" i="35"/>
  <c r="E677" i="35"/>
  <c r="E721" i="35"/>
  <c r="D718" i="35"/>
  <c r="E167" i="36"/>
  <c r="H513" i="36"/>
  <c r="C509" i="36"/>
  <c r="H509" i="36" s="1"/>
  <c r="E596" i="36"/>
  <c r="D595" i="36"/>
  <c r="E146" i="37"/>
  <c r="H171" i="37"/>
  <c r="C170" i="37"/>
  <c r="H170" i="37" s="1"/>
  <c r="J170" i="37" s="1"/>
  <c r="E234" i="37"/>
  <c r="E233" i="37" s="1"/>
  <c r="D233" i="37"/>
  <c r="E413" i="37"/>
  <c r="D412" i="37"/>
  <c r="E549" i="37"/>
  <c r="D547" i="37"/>
  <c r="D595" i="35"/>
  <c r="C179" i="36"/>
  <c r="D522" i="36"/>
  <c r="E547" i="35"/>
  <c r="E718" i="35"/>
  <c r="D129" i="36"/>
  <c r="E146" i="36"/>
  <c r="D149" i="36"/>
  <c r="D236" i="36"/>
  <c r="D235" i="36" s="1"/>
  <c r="D239" i="36"/>
  <c r="D238" i="36" s="1"/>
  <c r="D353" i="36"/>
  <c r="E395" i="36"/>
  <c r="D404" i="36"/>
  <c r="E523" i="36"/>
  <c r="D638" i="36"/>
  <c r="E149" i="37"/>
  <c r="E160" i="37"/>
  <c r="D174" i="37"/>
  <c r="C203" i="37"/>
  <c r="D325" i="37"/>
  <c r="D331" i="37"/>
  <c r="D455" i="37"/>
  <c r="E463" i="37"/>
  <c r="D486" i="37"/>
  <c r="E676" i="37"/>
  <c r="E740" i="37"/>
  <c r="E739" i="37" s="1"/>
  <c r="D768" i="37"/>
  <c r="D767" i="37" s="1"/>
  <c r="E477" i="35"/>
  <c r="E629" i="35"/>
  <c r="D683" i="35"/>
  <c r="D734" i="35"/>
  <c r="E181" i="36"/>
  <c r="E180" i="36" s="1"/>
  <c r="C263" i="36"/>
  <c r="E405" i="36"/>
  <c r="D722" i="36"/>
  <c r="C743" i="36"/>
  <c r="D146" i="37"/>
  <c r="D211" i="37"/>
  <c r="D223" i="37"/>
  <c r="D222" i="37" s="1"/>
  <c r="D250" i="37"/>
  <c r="E458" i="37"/>
  <c r="E768" i="37"/>
  <c r="E767" i="37" s="1"/>
  <c r="E355" i="34"/>
  <c r="D353" i="34"/>
  <c r="E673" i="34"/>
  <c r="D671" i="34"/>
  <c r="D223" i="35"/>
  <c r="D222" i="35" s="1"/>
  <c r="E224" i="35"/>
  <c r="E247" i="35"/>
  <c r="D244" i="35"/>
  <c r="D243" i="35" s="1"/>
  <c r="E202" i="36"/>
  <c r="E201" i="36" s="1"/>
  <c r="E200" i="36" s="1"/>
  <c r="D201" i="36"/>
  <c r="D200" i="36" s="1"/>
  <c r="E346" i="36"/>
  <c r="E344" i="36" s="1"/>
  <c r="D344" i="36"/>
  <c r="E364" i="36"/>
  <c r="D362" i="36"/>
  <c r="H628" i="37"/>
  <c r="C561" i="37"/>
  <c r="E431" i="34"/>
  <c r="E429" i="34" s="1"/>
  <c r="D429" i="34"/>
  <c r="H348" i="36"/>
  <c r="C340" i="36"/>
  <c r="H340" i="36" s="1"/>
  <c r="E766" i="37"/>
  <c r="E765" i="37" s="1"/>
  <c r="D765" i="37"/>
  <c r="E117" i="34"/>
  <c r="E123" i="34"/>
  <c r="E129" i="34"/>
  <c r="E137" i="34"/>
  <c r="E140" i="34"/>
  <c r="E146" i="34"/>
  <c r="E154" i="34"/>
  <c r="C163" i="34"/>
  <c r="H163" i="34" s="1"/>
  <c r="J163" i="34" s="1"/>
  <c r="D207" i="34"/>
  <c r="D203" i="34" s="1"/>
  <c r="E317" i="34"/>
  <c r="D315" i="34"/>
  <c r="E457" i="34"/>
  <c r="D455" i="34"/>
  <c r="D486" i="34"/>
  <c r="E487" i="34"/>
  <c r="E486" i="34" s="1"/>
  <c r="E493" i="34"/>
  <c r="D491" i="34"/>
  <c r="D544" i="34"/>
  <c r="E545" i="34"/>
  <c r="E639" i="34"/>
  <c r="E638" i="34" s="1"/>
  <c r="D638" i="34"/>
  <c r="C726" i="34"/>
  <c r="D746" i="34"/>
  <c r="E747" i="34"/>
  <c r="E746" i="34" s="1"/>
  <c r="D756" i="34"/>
  <c r="D755" i="34" s="1"/>
  <c r="E757" i="34"/>
  <c r="C215" i="35"/>
  <c r="E231" i="35"/>
  <c r="E229" i="35" s="1"/>
  <c r="E228" i="35" s="1"/>
  <c r="D229" i="35"/>
  <c r="D404" i="35"/>
  <c r="H529" i="35"/>
  <c r="C528" i="35"/>
  <c r="H528" i="35" s="1"/>
  <c r="D531" i="35"/>
  <c r="D185" i="35"/>
  <c r="D184" i="35" s="1"/>
  <c r="E186" i="35"/>
  <c r="E185" i="35" s="1"/>
  <c r="E184" i="35" s="1"/>
  <c r="E301" i="35"/>
  <c r="D298" i="35"/>
  <c r="H132" i="36"/>
  <c r="C116" i="36"/>
  <c r="H116" i="36" s="1"/>
  <c r="J116" i="36" s="1"/>
  <c r="D193" i="36"/>
  <c r="E194" i="36"/>
  <c r="E193" i="36" s="1"/>
  <c r="E379" i="36"/>
  <c r="D378" i="36"/>
  <c r="D569" i="37"/>
  <c r="E572" i="37"/>
  <c r="H661" i="37"/>
  <c r="C645" i="37"/>
  <c r="H645" i="37" s="1"/>
  <c r="J645" i="37" s="1"/>
  <c r="D746" i="37"/>
  <c r="E747" i="37"/>
  <c r="E746" i="37" s="1"/>
  <c r="D11" i="34"/>
  <c r="E168" i="34"/>
  <c r="E167" i="34" s="1"/>
  <c r="E163" i="34" s="1"/>
  <c r="E205" i="34"/>
  <c r="E204" i="34" s="1"/>
  <c r="E267" i="34"/>
  <c r="D265" i="34"/>
  <c r="E300" i="34"/>
  <c r="D298" i="34"/>
  <c r="E353" i="34"/>
  <c r="D373" i="34"/>
  <c r="E374" i="34"/>
  <c r="D683" i="34"/>
  <c r="E684" i="34"/>
  <c r="E721" i="34"/>
  <c r="D718" i="34"/>
  <c r="E735" i="34"/>
  <c r="E734" i="34" s="1"/>
  <c r="D734" i="34"/>
  <c r="D733" i="34" s="1"/>
  <c r="E5" i="35"/>
  <c r="D4" i="35"/>
  <c r="C116" i="35"/>
  <c r="H116" i="35" s="1"/>
  <c r="J116" i="35" s="1"/>
  <c r="H117" i="35"/>
  <c r="H154" i="35"/>
  <c r="C153" i="35"/>
  <c r="H153" i="35" s="1"/>
  <c r="J153" i="35" s="1"/>
  <c r="D182" i="35"/>
  <c r="E183" i="35"/>
  <c r="E182" i="35" s="1"/>
  <c r="E179" i="35" s="1"/>
  <c r="E191" i="35"/>
  <c r="D189" i="35"/>
  <c r="D188" i="35" s="1"/>
  <c r="D201" i="35"/>
  <c r="D200" i="35" s="1"/>
  <c r="E202" i="35"/>
  <c r="E201" i="35" s="1"/>
  <c r="E200" i="35" s="1"/>
  <c r="C228" i="35"/>
  <c r="E268" i="35"/>
  <c r="E265" i="35" s="1"/>
  <c r="D265" i="35"/>
  <c r="E401" i="35"/>
  <c r="D399" i="35"/>
  <c r="E404" i="35"/>
  <c r="D416" i="35"/>
  <c r="E417" i="35"/>
  <c r="D429" i="35"/>
  <c r="E465" i="35"/>
  <c r="E463" i="35" s="1"/>
  <c r="D463" i="35"/>
  <c r="E570" i="35"/>
  <c r="D569" i="35"/>
  <c r="H577" i="35"/>
  <c r="C561" i="35"/>
  <c r="H561" i="35" s="1"/>
  <c r="J561" i="35" s="1"/>
  <c r="D671" i="35"/>
  <c r="E672" i="35"/>
  <c r="E38" i="34"/>
  <c r="D388" i="34"/>
  <c r="E389" i="34"/>
  <c r="E388" i="34" s="1"/>
  <c r="D204" i="35"/>
  <c r="E205" i="35"/>
  <c r="E204" i="35" s="1"/>
  <c r="H265" i="35"/>
  <c r="C263" i="35"/>
  <c r="H263" i="35" s="1"/>
  <c r="E318" i="35"/>
  <c r="D315" i="35"/>
  <c r="D120" i="36"/>
  <c r="E121" i="36"/>
  <c r="D244" i="36"/>
  <c r="D243" i="36" s="1"/>
  <c r="E247" i="36"/>
  <c r="E244" i="36" s="1"/>
  <c r="E243" i="36" s="1"/>
  <c r="E4" i="34"/>
  <c r="E11" i="34"/>
  <c r="E61" i="34"/>
  <c r="E68" i="34"/>
  <c r="E120" i="34"/>
  <c r="E126" i="34"/>
  <c r="E132" i="34"/>
  <c r="E143" i="34"/>
  <c r="E149" i="34"/>
  <c r="E157" i="34"/>
  <c r="D163" i="34"/>
  <c r="D185" i="34"/>
  <c r="D184" i="34" s="1"/>
  <c r="E186" i="34"/>
  <c r="E185" i="34" s="1"/>
  <c r="E184" i="34" s="1"/>
  <c r="D201" i="34"/>
  <c r="D200" i="34" s="1"/>
  <c r="E202" i="34"/>
  <c r="E201" i="34" s="1"/>
  <c r="E200" i="34" s="1"/>
  <c r="C215" i="34"/>
  <c r="E401" i="34"/>
  <c r="D399" i="34"/>
  <c r="D450" i="34"/>
  <c r="E451" i="34"/>
  <c r="E450" i="34" s="1"/>
  <c r="E491" i="34"/>
  <c r="E496" i="34"/>
  <c r="E494" i="34" s="1"/>
  <c r="D494" i="34"/>
  <c r="E548" i="34"/>
  <c r="E547" i="34" s="1"/>
  <c r="D547" i="34"/>
  <c r="D743" i="34"/>
  <c r="D751" i="34"/>
  <c r="D750" i="34" s="1"/>
  <c r="E752" i="34"/>
  <c r="E751" i="34" s="1"/>
  <c r="E750" i="34" s="1"/>
  <c r="D136" i="35"/>
  <c r="C163" i="35"/>
  <c r="H163" i="35" s="1"/>
  <c r="J163" i="35" s="1"/>
  <c r="H164" i="35"/>
  <c r="D179" i="35"/>
  <c r="C188" i="35"/>
  <c r="E223" i="35"/>
  <c r="E222" i="35" s="1"/>
  <c r="D344" i="35"/>
  <c r="E345" i="35"/>
  <c r="E344" i="35" s="1"/>
  <c r="D388" i="35"/>
  <c r="E395" i="35"/>
  <c r="E459" i="35"/>
  <c r="E171" i="34"/>
  <c r="E170" i="34" s="1"/>
  <c r="D189" i="34"/>
  <c r="D223" i="34"/>
  <c r="D222" i="34" s="1"/>
  <c r="E325" i="34"/>
  <c r="E331" i="34"/>
  <c r="E382" i="34"/>
  <c r="E392" i="34"/>
  <c r="E474" i="34"/>
  <c r="E513" i="34"/>
  <c r="E509" i="34" s="1"/>
  <c r="E569" i="34"/>
  <c r="E587" i="34"/>
  <c r="E595" i="34"/>
  <c r="E610" i="34"/>
  <c r="E628" i="34"/>
  <c r="E642" i="34"/>
  <c r="C645" i="34"/>
  <c r="H645" i="34" s="1"/>
  <c r="J645" i="34" s="1"/>
  <c r="E661" i="34"/>
  <c r="E665" i="34"/>
  <c r="E676" i="34"/>
  <c r="E687" i="34"/>
  <c r="D11" i="35"/>
  <c r="E328" i="35"/>
  <c r="E409" i="35"/>
  <c r="E429" i="35"/>
  <c r="E468" i="35"/>
  <c r="E494" i="35"/>
  <c r="E513" i="35"/>
  <c r="E509" i="35" s="1"/>
  <c r="C726" i="35"/>
  <c r="E753" i="35"/>
  <c r="D751" i="35"/>
  <c r="D750" i="35" s="1"/>
  <c r="D123" i="36"/>
  <c r="E124" i="36"/>
  <c r="D174" i="36"/>
  <c r="E175" i="36"/>
  <c r="E187" i="36"/>
  <c r="D185" i="36"/>
  <c r="D184" i="36" s="1"/>
  <c r="E199" i="36"/>
  <c r="E198" i="36" s="1"/>
  <c r="E197" i="36" s="1"/>
  <c r="D198" i="36"/>
  <c r="D197" i="36" s="1"/>
  <c r="D298" i="36"/>
  <c r="E301" i="36"/>
  <c r="D305" i="36"/>
  <c r="E306" i="36"/>
  <c r="E305" i="36" s="1"/>
  <c r="E375" i="36"/>
  <c r="D373" i="36"/>
  <c r="D392" i="36"/>
  <c r="E393" i="36"/>
  <c r="E452" i="36"/>
  <c r="D450" i="36"/>
  <c r="H562" i="36"/>
  <c r="C561" i="36"/>
  <c r="H561" i="36" s="1"/>
  <c r="J561" i="36" s="1"/>
  <c r="E654" i="36"/>
  <c r="E653" i="36" s="1"/>
  <c r="D653" i="36"/>
  <c r="E735" i="36"/>
  <c r="E734" i="36" s="1"/>
  <c r="E733" i="36" s="1"/>
  <c r="D734" i="36"/>
  <c r="D733" i="36" s="1"/>
  <c r="E773" i="36"/>
  <c r="D772" i="36"/>
  <c r="D771" i="36" s="1"/>
  <c r="D179" i="34"/>
  <c r="E190" i="34"/>
  <c r="E189" i="34" s="1"/>
  <c r="E199" i="34"/>
  <c r="E198" i="34" s="1"/>
  <c r="E197" i="34" s="1"/>
  <c r="C203" i="34"/>
  <c r="C178" i="34" s="1"/>
  <c r="D216" i="34"/>
  <c r="D215" i="34" s="1"/>
  <c r="E221" i="34"/>
  <c r="E220" i="34" s="1"/>
  <c r="E224" i="34"/>
  <c r="E223" i="34" s="1"/>
  <c r="E222" i="34" s="1"/>
  <c r="D228" i="34"/>
  <c r="D239" i="34"/>
  <c r="D238" i="34" s="1"/>
  <c r="E260" i="34"/>
  <c r="E302" i="34"/>
  <c r="E308" i="34"/>
  <c r="E455" i="34"/>
  <c r="E459" i="34"/>
  <c r="D463" i="34"/>
  <c r="D468" i="34"/>
  <c r="D731" i="34"/>
  <c r="D730" i="34" s="1"/>
  <c r="E756" i="34"/>
  <c r="E755" i="34" s="1"/>
  <c r="C179" i="35"/>
  <c r="E196" i="35"/>
  <c r="E195" i="35" s="1"/>
  <c r="E199" i="35"/>
  <c r="E198" i="35" s="1"/>
  <c r="E197" i="35" s="1"/>
  <c r="E207" i="35"/>
  <c r="D213" i="35"/>
  <c r="E221" i="35"/>
  <c r="E220" i="35" s="1"/>
  <c r="E215" i="35" s="1"/>
  <c r="E289" i="35"/>
  <c r="E305" i="35"/>
  <c r="D353" i="35"/>
  <c r="D378" i="35"/>
  <c r="E392" i="35"/>
  <c r="D412" i="35"/>
  <c r="D491" i="35"/>
  <c r="D497" i="35"/>
  <c r="E544" i="35"/>
  <c r="E538" i="35" s="1"/>
  <c r="E595" i="35"/>
  <c r="E613" i="35"/>
  <c r="D610" i="35"/>
  <c r="E702" i="35"/>
  <c r="D700" i="35"/>
  <c r="E762" i="35"/>
  <c r="D761" i="35"/>
  <c r="D760" i="35" s="1"/>
  <c r="E770" i="35"/>
  <c r="E768" i="35" s="1"/>
  <c r="E767" i="35" s="1"/>
  <c r="D768" i="35"/>
  <c r="D767" i="35" s="1"/>
  <c r="D126" i="36"/>
  <c r="E127" i="36"/>
  <c r="E196" i="36"/>
  <c r="E195" i="36" s="1"/>
  <c r="D195" i="36"/>
  <c r="D207" i="36"/>
  <c r="E208" i="36"/>
  <c r="E212" i="36"/>
  <c r="E211" i="36" s="1"/>
  <c r="D211" i="36"/>
  <c r="E327" i="36"/>
  <c r="E325" i="36" s="1"/>
  <c r="D325" i="36"/>
  <c r="E389" i="36"/>
  <c r="D388" i="36"/>
  <c r="E410" i="36"/>
  <c r="E409" i="36" s="1"/>
  <c r="D409" i="36"/>
  <c r="D244" i="34"/>
  <c r="D243" i="34" s="1"/>
  <c r="E328" i="34"/>
  <c r="E395" i="34"/>
  <c r="D497" i="34"/>
  <c r="E683" i="34"/>
  <c r="E718" i="34"/>
  <c r="E722" i="34"/>
  <c r="E120" i="35"/>
  <c r="E126" i="35"/>
  <c r="E140" i="35"/>
  <c r="E146" i="35"/>
  <c r="E189" i="35"/>
  <c r="E216" i="35"/>
  <c r="E325" i="35"/>
  <c r="E331" i="35"/>
  <c r="E378" i="35"/>
  <c r="E416" i="35"/>
  <c r="D455" i="35"/>
  <c r="D486" i="35"/>
  <c r="D562" i="35"/>
  <c r="D599" i="35"/>
  <c r="E729" i="35"/>
  <c r="E727" i="35" s="1"/>
  <c r="D727" i="35"/>
  <c r="D11" i="36"/>
  <c r="E98" i="36"/>
  <c r="E97" i="36" s="1"/>
  <c r="D97" i="36"/>
  <c r="D117" i="36"/>
  <c r="E118" i="36"/>
  <c r="E205" i="36"/>
  <c r="E204" i="36" s="1"/>
  <c r="D204" i="36"/>
  <c r="E207" i="36"/>
  <c r="E239" i="36"/>
  <c r="E238" i="36" s="1"/>
  <c r="E350" i="36"/>
  <c r="D348" i="36"/>
  <c r="E383" i="36"/>
  <c r="D382" i="36"/>
  <c r="E646" i="35"/>
  <c r="E661" i="35"/>
  <c r="E679" i="35"/>
  <c r="E687" i="35"/>
  <c r="E694" i="35"/>
  <c r="E136" i="36"/>
  <c r="C178" i="36"/>
  <c r="E353" i="36"/>
  <c r="E412" i="36"/>
  <c r="E446" i="36"/>
  <c r="E445" i="36" s="1"/>
  <c r="D445" i="36"/>
  <c r="D513" i="36"/>
  <c r="D509" i="36" s="1"/>
  <c r="E514" i="36"/>
  <c r="E513" i="36" s="1"/>
  <c r="E672" i="36"/>
  <c r="E671" i="36" s="1"/>
  <c r="D671" i="36"/>
  <c r="E688" i="36"/>
  <c r="E687" i="36" s="1"/>
  <c r="D687" i="36"/>
  <c r="E732" i="36"/>
  <c r="E731" i="36" s="1"/>
  <c r="E730" i="36" s="1"/>
  <c r="D731" i="36"/>
  <c r="D730" i="36" s="1"/>
  <c r="E752" i="36"/>
  <c r="E751" i="36" s="1"/>
  <c r="E750" i="36" s="1"/>
  <c r="D751" i="36"/>
  <c r="D750" i="36" s="1"/>
  <c r="E134" i="37"/>
  <c r="D132" i="37"/>
  <c r="E159" i="37"/>
  <c r="D157" i="37"/>
  <c r="D562" i="37"/>
  <c r="E563" i="37"/>
  <c r="D653" i="37"/>
  <c r="E656" i="37"/>
  <c r="E610" i="35"/>
  <c r="D642" i="35"/>
  <c r="D665" i="35"/>
  <c r="E676" i="35"/>
  <c r="D722" i="35"/>
  <c r="D717" i="35" s="1"/>
  <c r="D716" i="35" s="1"/>
  <c r="D733" i="35"/>
  <c r="D743" i="35"/>
  <c r="E158" i="36"/>
  <c r="E164" i="36"/>
  <c r="D182" i="36"/>
  <c r="D179" i="36" s="1"/>
  <c r="D215" i="36"/>
  <c r="D260" i="36"/>
  <c r="E348" i="36"/>
  <c r="E362" i="36"/>
  <c r="D368" i="36"/>
  <c r="E373" i="36"/>
  <c r="D395" i="36"/>
  <c r="D399" i="36"/>
  <c r="E404" i="36"/>
  <c r="E416" i="36"/>
  <c r="E422" i="36"/>
  <c r="E474" i="36"/>
  <c r="H646" i="36"/>
  <c r="C645" i="36"/>
  <c r="H645" i="36" s="1"/>
  <c r="J645" i="36" s="1"/>
  <c r="E666" i="36"/>
  <c r="E665" i="36" s="1"/>
  <c r="D665" i="36"/>
  <c r="E684" i="36"/>
  <c r="E683" i="36" s="1"/>
  <c r="D683" i="36"/>
  <c r="E766" i="36"/>
  <c r="E765" i="36" s="1"/>
  <c r="D765" i="36"/>
  <c r="E375" i="37"/>
  <c r="D373" i="37"/>
  <c r="E422" i="37"/>
  <c r="D646" i="37"/>
  <c r="E647" i="37"/>
  <c r="D756" i="37"/>
  <c r="D755" i="37" s="1"/>
  <c r="E757" i="37"/>
  <c r="E756" i="37" s="1"/>
  <c r="E755" i="37" s="1"/>
  <c r="D616" i="35"/>
  <c r="D638" i="35"/>
  <c r="D653" i="35"/>
  <c r="E665" i="35"/>
  <c r="E722" i="35"/>
  <c r="E717" i="35" s="1"/>
  <c r="E716" i="35" s="1"/>
  <c r="D772" i="35"/>
  <c r="D771" i="35" s="1"/>
  <c r="E4" i="36"/>
  <c r="D160" i="36"/>
  <c r="D153" i="36" s="1"/>
  <c r="D171" i="36"/>
  <c r="D170" i="36" s="1"/>
  <c r="D189" i="36"/>
  <c r="D223" i="36"/>
  <c r="D222" i="36" s="1"/>
  <c r="D229" i="36"/>
  <c r="D228" i="36" s="1"/>
  <c r="D250" i="36"/>
  <c r="E368" i="36"/>
  <c r="E392" i="36"/>
  <c r="E399" i="36"/>
  <c r="D538" i="36"/>
  <c r="E547" i="36"/>
  <c r="E564" i="36"/>
  <c r="D562" i="36"/>
  <c r="E662" i="36"/>
  <c r="E661" i="36" s="1"/>
  <c r="D661" i="36"/>
  <c r="E680" i="36"/>
  <c r="E679" i="36" s="1"/>
  <c r="D679" i="36"/>
  <c r="E701" i="36"/>
  <c r="E700" i="36" s="1"/>
  <c r="D700" i="36"/>
  <c r="E742" i="36"/>
  <c r="E741" i="36" s="1"/>
  <c r="D741" i="36"/>
  <c r="E128" i="37"/>
  <c r="D126" i="37"/>
  <c r="D305" i="37"/>
  <c r="E306" i="37"/>
  <c r="E305" i="37" s="1"/>
  <c r="D450" i="37"/>
  <c r="E453" i="37"/>
  <c r="D581" i="37"/>
  <c r="E582" i="37"/>
  <c r="E581" i="37" s="1"/>
  <c r="E724" i="37"/>
  <c r="D722" i="37"/>
  <c r="E429" i="36"/>
  <c r="E455" i="36"/>
  <c r="E459" i="36"/>
  <c r="E494" i="36"/>
  <c r="D531" i="36"/>
  <c r="H544" i="36"/>
  <c r="D552" i="36"/>
  <c r="E569" i="36"/>
  <c r="E577" i="36"/>
  <c r="E581" i="36"/>
  <c r="E587" i="36"/>
  <c r="E595" i="36"/>
  <c r="E599" i="36"/>
  <c r="E603" i="36"/>
  <c r="D616" i="36"/>
  <c r="D646" i="36"/>
  <c r="D676" i="36"/>
  <c r="D756" i="36"/>
  <c r="D755" i="36" s="1"/>
  <c r="C726" i="36"/>
  <c r="D61" i="37"/>
  <c r="E174" i="37"/>
  <c r="E185" i="37"/>
  <c r="E184" i="37" s="1"/>
  <c r="E239" i="37"/>
  <c r="E238" i="37" s="1"/>
  <c r="E289" i="37"/>
  <c r="E325" i="37"/>
  <c r="C484" i="37"/>
  <c r="D529" i="37"/>
  <c r="E530" i="37"/>
  <c r="E529" i="37" s="1"/>
  <c r="E643" i="37"/>
  <c r="E642" i="37" s="1"/>
  <c r="D642" i="37"/>
  <c r="E556" i="36"/>
  <c r="D694" i="36"/>
  <c r="D727" i="36"/>
  <c r="D768" i="36"/>
  <c r="D767" i="36" s="1"/>
  <c r="E117" i="37"/>
  <c r="E132" i="37"/>
  <c r="C135" i="37"/>
  <c r="H135" i="37" s="1"/>
  <c r="J135" i="37" s="1"/>
  <c r="C153" i="37"/>
  <c r="E157" i="37"/>
  <c r="D216" i="37"/>
  <c r="E231" i="37"/>
  <c r="E229" i="37" s="1"/>
  <c r="D229" i="37"/>
  <c r="D228" i="37" s="1"/>
  <c r="D265" i="37"/>
  <c r="H315" i="37"/>
  <c r="C314" i="37"/>
  <c r="H314" i="37" s="1"/>
  <c r="E592" i="37"/>
  <c r="E666" i="37"/>
  <c r="D683" i="37"/>
  <c r="E684" i="37"/>
  <c r="E683" i="37" s="1"/>
  <c r="D700" i="37"/>
  <c r="E701" i="37"/>
  <c r="E700" i="37" s="1"/>
  <c r="D731" i="37"/>
  <c r="D730" i="37" s="1"/>
  <c r="E733" i="37"/>
  <c r="D751" i="37"/>
  <c r="D750" i="37" s="1"/>
  <c r="E752" i="37"/>
  <c r="E751" i="37" s="1"/>
  <c r="E750" i="37" s="1"/>
  <c r="D761" i="37"/>
  <c r="D760" i="37" s="1"/>
  <c r="E762" i="37"/>
  <c r="E761" i="37" s="1"/>
  <c r="E760" i="37" s="1"/>
  <c r="D772" i="37"/>
  <c r="D771" i="37" s="1"/>
  <c r="E491" i="36"/>
  <c r="E497" i="36"/>
  <c r="E504" i="36"/>
  <c r="E694" i="36"/>
  <c r="E727" i="36"/>
  <c r="D743" i="36"/>
  <c r="D761" i="36"/>
  <c r="D760" i="36" s="1"/>
  <c r="D215" i="37"/>
  <c r="E298" i="37"/>
  <c r="E410" i="37"/>
  <c r="D409" i="37"/>
  <c r="E455" i="37"/>
  <c r="E492" i="37"/>
  <c r="E491" i="37" s="1"/>
  <c r="D491" i="37"/>
  <c r="E499" i="37"/>
  <c r="E497" i="37" s="1"/>
  <c r="D497" i="37"/>
  <c r="D616" i="37"/>
  <c r="D727" i="37"/>
  <c r="E126" i="37"/>
  <c r="C188" i="37"/>
  <c r="C178" i="37" s="1"/>
  <c r="E373" i="37"/>
  <c r="E513" i="37"/>
  <c r="D741" i="37"/>
  <c r="D97" i="37"/>
  <c r="E120" i="37"/>
  <c r="D140" i="37"/>
  <c r="E154" i="37"/>
  <c r="E153" i="37" s="1"/>
  <c r="D207" i="37"/>
  <c r="E308" i="37"/>
  <c r="E522" i="37"/>
  <c r="E595" i="37"/>
  <c r="D599" i="37"/>
  <c r="E679" i="37"/>
  <c r="C726" i="37"/>
  <c r="E778" i="37"/>
  <c r="E777" i="37" s="1"/>
  <c r="E486" i="37"/>
  <c r="E378" i="37"/>
  <c r="E260" i="37"/>
  <c r="E38" i="37"/>
  <c r="D11" i="37"/>
  <c r="E4" i="37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65" i="37"/>
  <c r="E164" i="37" s="1"/>
  <c r="E163" i="37" s="1"/>
  <c r="D164" i="37"/>
  <c r="D163" i="37" s="1"/>
  <c r="D185" i="37"/>
  <c r="D184" i="37" s="1"/>
  <c r="D204" i="37"/>
  <c r="D203" i="37" s="1"/>
  <c r="E228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28" i="37"/>
  <c r="E556" i="37"/>
  <c r="C509" i="37"/>
  <c r="H509" i="37" s="1"/>
  <c r="E569" i="37"/>
  <c r="E653" i="37"/>
  <c r="E718" i="37"/>
  <c r="E603" i="37"/>
  <c r="E610" i="37"/>
  <c r="E616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E185" i="36"/>
  <c r="E184" i="36" s="1"/>
  <c r="D188" i="36"/>
  <c r="D203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15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50" i="36"/>
  <c r="E468" i="36"/>
  <c r="E477" i="36"/>
  <c r="E509" i="36"/>
  <c r="E378" i="36"/>
  <c r="E382" i="36"/>
  <c r="E388" i="36"/>
  <c r="D4" i="36"/>
  <c r="D3" i="36" s="1"/>
  <c r="C67" i="36"/>
  <c r="H67" i="36" s="1"/>
  <c r="J67" i="36" s="1"/>
  <c r="D136" i="36"/>
  <c r="D135" i="36" s="1"/>
  <c r="C152" i="36"/>
  <c r="H152" i="36" s="1"/>
  <c r="J152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484" i="36" s="1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6" i="36"/>
  <c r="E755" i="36" s="1"/>
  <c r="D416" i="36"/>
  <c r="E552" i="36"/>
  <c r="E592" i="36"/>
  <c r="E628" i="36"/>
  <c r="C339" i="36"/>
  <c r="H339" i="36" s="1"/>
  <c r="J339" i="36" s="1"/>
  <c r="D429" i="36"/>
  <c r="D463" i="36"/>
  <c r="D468" i="36"/>
  <c r="D494" i="36"/>
  <c r="D504" i="36"/>
  <c r="D529" i="36"/>
  <c r="D528" i="36" s="1"/>
  <c r="E718" i="36"/>
  <c r="E772" i="36"/>
  <c r="E771" i="36" s="1"/>
  <c r="E638" i="36"/>
  <c r="H726" i="36"/>
  <c r="J726" i="36" s="1"/>
  <c r="C725" i="36"/>
  <c r="H725" i="36" s="1"/>
  <c r="J725" i="36" s="1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98" i="35"/>
  <c r="E315" i="35"/>
  <c r="E158" i="35"/>
  <c r="E157" i="35" s="1"/>
  <c r="D157" i="35"/>
  <c r="D164" i="35"/>
  <c r="D167" i="35"/>
  <c r="C203" i="35"/>
  <c r="C178" i="35" s="1"/>
  <c r="D233" i="35"/>
  <c r="D228" i="35" s="1"/>
  <c r="E239" i="35"/>
  <c r="E238" i="35" s="1"/>
  <c r="C67" i="35"/>
  <c r="E155" i="35"/>
  <c r="E154" i="35" s="1"/>
  <c r="D154" i="35"/>
  <c r="D153" i="35" s="1"/>
  <c r="H171" i="35"/>
  <c r="C170" i="35"/>
  <c r="D120" i="35"/>
  <c r="D116" i="35" s="1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E551" i="35" s="1"/>
  <c r="E550" i="35" s="1"/>
  <c r="D556" i="35"/>
  <c r="D551" i="35" s="1"/>
  <c r="D550" i="35" s="1"/>
  <c r="E750" i="35"/>
  <c r="E756" i="35"/>
  <c r="E755" i="35" s="1"/>
  <c r="D494" i="35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97" i="34"/>
  <c r="E136" i="34"/>
  <c r="E135" i="34" s="1"/>
  <c r="E153" i="34"/>
  <c r="E207" i="34"/>
  <c r="E265" i="34"/>
  <c r="E263" i="34" s="1"/>
  <c r="E298" i="34"/>
  <c r="E315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531" i="34"/>
  <c r="E528" i="34" s="1"/>
  <c r="E538" i="34"/>
  <c r="E544" i="34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C509" i="34"/>
  <c r="H509" i="34" s="1"/>
  <c r="C528" i="34"/>
  <c r="H528" i="34" s="1"/>
  <c r="D531" i="34"/>
  <c r="D528" i="34" s="1"/>
  <c r="E616" i="34"/>
  <c r="H726" i="34"/>
  <c r="J726" i="34" s="1"/>
  <c r="C725" i="34"/>
  <c r="H725" i="34" s="1"/>
  <c r="J725" i="34" s="1"/>
  <c r="E733" i="34"/>
  <c r="E768" i="34"/>
  <c r="E767" i="34" s="1"/>
  <c r="E694" i="34"/>
  <c r="D382" i="34"/>
  <c r="D392" i="34"/>
  <c r="C444" i="34"/>
  <c r="H444" i="34" s="1"/>
  <c r="D477" i="34"/>
  <c r="E499" i="34"/>
  <c r="E497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E370" i="33"/>
  <c r="D370" i="33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H331" i="33"/>
  <c r="D330" i="33"/>
  <c r="E330" i="33" s="1"/>
  <c r="D329" i="33"/>
  <c r="E329" i="33" s="1"/>
  <c r="H328" i="33"/>
  <c r="D327" i="33"/>
  <c r="E327" i="33" s="1"/>
  <c r="D326" i="33"/>
  <c r="E326" i="33" s="1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E296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340" i="35" l="1"/>
  <c r="D314" i="35"/>
  <c r="D484" i="34"/>
  <c r="D483" i="34" s="1"/>
  <c r="E116" i="34"/>
  <c r="E115" i="34" s="1"/>
  <c r="C188" i="33"/>
  <c r="E645" i="35"/>
  <c r="E67" i="35"/>
  <c r="C115" i="36"/>
  <c r="E135" i="37"/>
  <c r="D135" i="34"/>
  <c r="E314" i="37"/>
  <c r="E203" i="35"/>
  <c r="E263" i="35"/>
  <c r="D645" i="34"/>
  <c r="E645" i="34"/>
  <c r="E551" i="34"/>
  <c r="E550" i="34" s="1"/>
  <c r="H178" i="34"/>
  <c r="J178" i="34" s="1"/>
  <c r="C177" i="34"/>
  <c r="H177" i="34" s="1"/>
  <c r="J177" i="34" s="1"/>
  <c r="E726" i="36"/>
  <c r="E725" i="36" s="1"/>
  <c r="H344" i="33"/>
  <c r="C340" i="33"/>
  <c r="E484" i="34"/>
  <c r="E483" i="34" s="1"/>
  <c r="D116" i="37"/>
  <c r="D160" i="33"/>
  <c r="C203" i="33"/>
  <c r="D717" i="34"/>
  <c r="D716" i="34" s="1"/>
  <c r="E743" i="34"/>
  <c r="D153" i="34"/>
  <c r="D152" i="34" s="1"/>
  <c r="D178" i="34"/>
  <c r="D177" i="34" s="1"/>
  <c r="D726" i="35"/>
  <c r="D725" i="35" s="1"/>
  <c r="D263" i="35"/>
  <c r="D259" i="35" s="1"/>
  <c r="D135" i="35"/>
  <c r="D115" i="35" s="1"/>
  <c r="D444" i="36"/>
  <c r="E135" i="36"/>
  <c r="D178" i="36"/>
  <c r="D177" i="36" s="1"/>
  <c r="D645" i="37"/>
  <c r="D263" i="37"/>
  <c r="D645" i="36"/>
  <c r="E203" i="36"/>
  <c r="E717" i="34"/>
  <c r="E716" i="34" s="1"/>
  <c r="H561" i="37"/>
  <c r="J561" i="37" s="1"/>
  <c r="C560" i="37"/>
  <c r="H560" i="37" s="1"/>
  <c r="J560" i="37" s="1"/>
  <c r="C538" i="33"/>
  <c r="H538" i="33" s="1"/>
  <c r="E561" i="34"/>
  <c r="E560" i="34" s="1"/>
  <c r="D340" i="34"/>
  <c r="E67" i="34"/>
  <c r="E484" i="35"/>
  <c r="E483" i="35" s="1"/>
  <c r="C115" i="35"/>
  <c r="H115" i="35" s="1"/>
  <c r="J115" i="35" s="1"/>
  <c r="D726" i="36"/>
  <c r="D725" i="36" s="1"/>
  <c r="D340" i="36"/>
  <c r="E551" i="36"/>
  <c r="E550" i="36" s="1"/>
  <c r="D2" i="36"/>
  <c r="D561" i="37"/>
  <c r="E263" i="37"/>
  <c r="E259" i="37" s="1"/>
  <c r="E215" i="37"/>
  <c r="D178" i="37"/>
  <c r="D177" i="37" s="1"/>
  <c r="E263" i="36"/>
  <c r="D561" i="34"/>
  <c r="D560" i="34" s="1"/>
  <c r="D726" i="34"/>
  <c r="D725" i="34" s="1"/>
  <c r="E340" i="34"/>
  <c r="D263" i="34"/>
  <c r="D259" i="34" s="1"/>
  <c r="E314" i="34"/>
  <c r="E259" i="34" s="1"/>
  <c r="E152" i="34"/>
  <c r="E726" i="35"/>
  <c r="E725" i="35" s="1"/>
  <c r="D645" i="35"/>
  <c r="D484" i="35"/>
  <c r="D483" i="35" s="1"/>
  <c r="E314" i="35"/>
  <c r="E163" i="35"/>
  <c r="E645" i="36"/>
  <c r="E444" i="36"/>
  <c r="E339" i="36" s="1"/>
  <c r="E340" i="36"/>
  <c r="E153" i="36"/>
  <c r="E152" i="36" s="1"/>
  <c r="E3" i="36"/>
  <c r="E2" i="36" s="1"/>
  <c r="E116" i="37"/>
  <c r="E115" i="37" s="1"/>
  <c r="D116" i="36"/>
  <c r="D115" i="36" s="1"/>
  <c r="E188" i="35"/>
  <c r="E178" i="35" s="1"/>
  <c r="E177" i="35" s="1"/>
  <c r="E3" i="34"/>
  <c r="E340" i="37"/>
  <c r="D340" i="37"/>
  <c r="E67" i="37"/>
  <c r="E3" i="37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E114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178" i="35"/>
  <c r="D177" i="35" s="1"/>
  <c r="E116" i="35"/>
  <c r="D339" i="35"/>
  <c r="H178" i="35"/>
  <c r="J178" i="35" s="1"/>
  <c r="C177" i="35"/>
  <c r="H177" i="35" s="1"/>
  <c r="J177" i="35" s="1"/>
  <c r="C2" i="35"/>
  <c r="H67" i="35"/>
  <c r="J67" i="35" s="1"/>
  <c r="E561" i="35"/>
  <c r="E560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C114" i="35"/>
  <c r="H114" i="35" s="1"/>
  <c r="J114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H153" i="34"/>
  <c r="J153" i="34" s="1"/>
  <c r="C152" i="34"/>
  <c r="H152" i="34" s="1"/>
  <c r="J152" i="34" s="1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44" i="34"/>
  <c r="D339" i="34" s="1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17" i="33" s="1"/>
  <c r="D716" i="33" s="1"/>
  <c r="D727" i="33"/>
  <c r="D11" i="33"/>
  <c r="D126" i="33"/>
  <c r="E229" i="33"/>
  <c r="E228" i="33" s="1"/>
  <c r="D260" i="33"/>
  <c r="D305" i="33"/>
  <c r="D331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C726" i="33" s="1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79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E362" i="33" s="1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BA12" i="12"/>
  <c r="M12" i="12"/>
  <c r="BA11" i="12"/>
  <c r="S11" i="12"/>
  <c r="BA10" i="12"/>
  <c r="S10" i="12"/>
  <c r="M10" i="12"/>
  <c r="BA9" i="12"/>
  <c r="S9" i="12"/>
  <c r="M9" i="12"/>
  <c r="BA8" i="12"/>
  <c r="M8" i="12"/>
  <c r="BA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M3" i="12"/>
  <c r="BA2" i="12"/>
  <c r="BA1" i="12"/>
  <c r="D484" i="33" l="1"/>
  <c r="D483" i="33" s="1"/>
  <c r="E559" i="34"/>
  <c r="E339" i="34"/>
  <c r="E258" i="34" s="1"/>
  <c r="E257" i="34" s="1"/>
  <c r="D67" i="33"/>
  <c r="D3" i="33"/>
  <c r="D2" i="33" s="1"/>
  <c r="C178" i="33"/>
  <c r="D314" i="33"/>
  <c r="D153" i="33"/>
  <c r="E67" i="33"/>
  <c r="D152" i="35"/>
  <c r="D114" i="35" s="1"/>
  <c r="E152" i="35"/>
  <c r="E339" i="35"/>
  <c r="D114" i="37"/>
  <c r="E560" i="37"/>
  <c r="E259" i="35"/>
  <c r="E528" i="33"/>
  <c r="D114" i="34"/>
  <c r="D258" i="35"/>
  <c r="D257" i="35" s="1"/>
  <c r="E114" i="37"/>
  <c r="D444" i="33"/>
  <c r="E559" i="35"/>
  <c r="D259" i="36"/>
  <c r="D559" i="34"/>
  <c r="D339" i="36"/>
  <c r="E2" i="34"/>
  <c r="D114" i="36"/>
  <c r="E258" i="36"/>
  <c r="E257" i="36" s="1"/>
  <c r="E339" i="37"/>
  <c r="E258" i="37" s="1"/>
  <c r="E257" i="37" s="1"/>
  <c r="D339" i="37"/>
  <c r="D258" i="37" s="1"/>
  <c r="D257" i="37" s="1"/>
  <c r="E2" i="37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D163" i="33"/>
  <c r="D152" i="33" s="1"/>
  <c r="D203" i="33"/>
  <c r="E484" i="33"/>
  <c r="D263" i="33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D135" i="33"/>
  <c r="E444" i="33"/>
  <c r="E263" i="33"/>
  <c r="E561" i="33"/>
  <c r="E560" i="33" s="1"/>
  <c r="E750" i="33"/>
  <c r="E726" i="33" s="1"/>
  <c r="E725" i="33" s="1"/>
  <c r="D188" i="33"/>
  <c r="D116" i="33"/>
  <c r="E314" i="33"/>
  <c r="E717" i="33"/>
  <c r="E716" i="33" s="1"/>
  <c r="D645" i="33"/>
  <c r="D561" i="33"/>
  <c r="D340" i="33"/>
  <c r="E188" i="33"/>
  <c r="E116" i="33"/>
  <c r="E483" i="33" l="1"/>
  <c r="D339" i="33"/>
  <c r="D259" i="33"/>
  <c r="E115" i="33"/>
  <c r="E2" i="33"/>
  <c r="E258" i="35"/>
  <c r="E257" i="35" s="1"/>
  <c r="E114" i="35"/>
  <c r="D258" i="36"/>
  <c r="D257" i="36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E114" i="33" l="1"/>
  <c r="H257" i="37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<sst xmlns="http://schemas.openxmlformats.org/spreadsheetml/2006/main" count="4895" uniqueCount="1067">
  <si>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</si>
  <si>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</si>
  <si>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</si>
  <si>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</si>
  <si>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</si>
  <si>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</si>
  <si>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</si>
  <si>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</si>
  <si>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</si>
  <si>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</si>
  <si>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</si>
  <si>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</si>
  <si>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</si>
  <si>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</si>
  <si>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</si>
  <si>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</si>
  <si>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</si>
  <si>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</si>
  <si>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</si>
  <si>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</si>
  <si>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</si>
  <si>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</si>
  <si>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</si>
  <si>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</si>
  <si>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</si>
  <si>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</si>
  <si>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</si>
  <si>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</si>
  <si>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</si>
  <si>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</si>
  <si>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</si>
  <si>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</si>
  <si>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</si>
  <si>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</si>
  <si>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</si>
  <si>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</si>
  <si>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</si>
  <si>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</si>
  <si>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</si>
  <si>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</si>
  <si>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</si>
  <si>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</si>
  <si>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</si>
  <si>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</si>
  <si>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</si>
  <si>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</si>
  <si>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</si>
  <si>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</si>
  <si>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</si>
  <si>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</si>
  <si>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</si>
  <si>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</si>
  <si>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</si>
  <si>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</si>
  <si>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</si>
  <si>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</si>
  <si>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</si>
  <si>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</si>
  <si>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</si>
  <si>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</si>
  <si>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</si>
  <si>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</si>
  <si>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</si>
  <si>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</si>
  <si>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</si>
  <si>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</si>
  <si>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</si>
  <si>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</si>
  <si>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</si>
  <si>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</si>
  <si>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</si>
  <si>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</si>
  <si>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</si>
  <si>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</si>
  <si>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</si>
  <si>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</si>
  <si>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</si>
  <si>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</si>
  <si>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</si>
  <si>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</si>
  <si>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</si>
  <si>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</si>
  <si>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</si>
  <si>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</si>
  <si>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</si>
  <si>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</si>
  <si>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</si>
  <si>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</si>
  <si>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</si>
  <si>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</si>
  <si>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</si>
  <si>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</si>
  <si>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</si>
  <si>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</si>
  <si>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</si>
  <si>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</si>
  <si>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</si>
  <si>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</si>
  <si>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</si>
  <si>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</si>
  <si>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</si>
  <si>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</si>
  <si>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</si>
  <si>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</si>
  <si>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</si>
  <si>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</si>
  <si>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</si>
  <si>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</si>
  <si>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</si>
  <si>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</si>
  <si>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</si>
  <si>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</si>
  <si>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</si>
  <si>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</si>
  <si>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</si>
  <si>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</si>
  <si>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</si>
  <si>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</si>
  <si>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</si>
  <si>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</si>
  <si>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</si>
  <si>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</si>
  <si>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</si>
  <si>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</si>
  <si>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</si>
  <si>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</si>
  <si>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</si>
  <si>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</si>
  <si>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</si>
  <si>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</si>
  <si>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</si>
  <si>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</si>
  <si>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</si>
  <si>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</si>
  <si>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</si>
  <si>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</si>
  <si>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</si>
  <si>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</si>
  <si>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</si>
  <si>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</si>
  <si>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</si>
  <si>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</si>
  <si>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</si>
  <si>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</si>
  <si>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</si>
  <si>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</si>
  <si>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</si>
  <si>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</si>
  <si>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</si>
  <si>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</si>
  <si>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</si>
  <si>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</si>
  <si>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</si>
  <si>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</si>
  <si>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</si>
  <si>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</si>
  <si>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</si>
  <si>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</si>
  <si>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</si>
  <si>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</si>
  <si>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</si>
  <si>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</si>
  <si>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</si>
  <si>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</si>
  <si>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</si>
  <si>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</si>
  <si>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</si>
  <si>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</si>
  <si>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</si>
  <si>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</si>
  <si>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</si>
  <si>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</si>
  <si>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</si>
  <si>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</si>
  <si>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</si>
  <si>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</si>
  <si>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</si>
  <si>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</si>
  <si>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</si>
  <si>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</si>
  <si>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</si>
  <si>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</si>
  <si>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</si>
  <si>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</si>
  <si>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</si>
  <si>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</si>
  <si>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</si>
  <si>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</si>
  <si>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</si>
  <si>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</si>
  <si>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</si>
  <si>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</si>
  <si>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</si>
  <si>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</si>
  <si>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</si>
  <si>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</si>
  <si>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</si>
  <si>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</si>
  <si>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</si>
  <si>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</si>
  <si>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</si>
  <si>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</si>
  <si>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</si>
  <si>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</si>
  <si>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</si>
  <si>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</si>
  <si>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</si>
  <si>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</si>
  <si>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</si>
  <si>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</si>
  <si>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</si>
  <si>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</si>
  <si>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</si>
  <si>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</si>
  <si>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</si>
  <si>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</si>
  <si>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</si>
  <si>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</si>
  <si>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</si>
  <si>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</si>
  <si>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</si>
  <si>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</si>
  <si>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</si>
  <si>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</si>
  <si>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</si>
  <si>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</si>
  <si>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</si>
  <si>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</si>
  <si>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</si>
  <si>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</si>
  <si>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</si>
  <si>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</si>
  <si>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</si>
  <si>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</si>
  <si>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</si>
  <si>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</si>
  <si>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</si>
  <si>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</si>
  <si>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</si>
  <si>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</si>
  <si>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</si>
  <si>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</si>
  <si>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</si>
  <si>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</si>
  <si>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</si>
  <si>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</si>
  <si>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</si>
  <si>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</si>
  <si>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</si>
  <si>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</si>
  <si>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</si>
  <si>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</si>
  <si>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</si>
  <si>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</si>
  <si>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</si>
  <si>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</si>
  <si>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</si>
  <si>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</si>
  <si>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</si>
  <si>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</si>
  <si>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</si>
  <si>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</si>
  <si>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</si>
  <si>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</si>
  <si>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</si>
  <si>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</si>
  <si>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</si>
  <si>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</si>
  <si>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</si>
  <si>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</si>
  <si>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</si>
  <si>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</si>
  <si>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</si>
  <si>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</si>
  <si>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</si>
  <si>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</si>
  <si>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</si>
  <si>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</si>
  <si>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</si>
  <si>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</si>
  <si>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</si>
  <si>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</si>
  <si>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</si>
  <si>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</si>
  <si>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</si>
  <si>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</si>
  <si>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</si>
  <si>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</si>
  <si>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</si>
  <si>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</si>
  <si>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</si>
  <si>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</si>
  <si>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</si>
  <si>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</si>
  <si>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</si>
  <si>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</si>
  <si>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</si>
  <si>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</si>
  <si>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</si>
  <si>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</si>
  <si>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</si>
  <si>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</si>
  <si>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</si>
  <si>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</si>
  <si>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</si>
  <si>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</si>
  <si>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</si>
  <si>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</si>
  <si>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</si>
  <si>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</si>
  <si>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</si>
  <si>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</si>
  <si>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</si>
  <si>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</si>
  <si>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</si>
  <si>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</si>
  <si>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</si>
  <si>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</si>
  <si>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</si>
  <si>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</si>
  <si>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</si>
  <si>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</si>
  <si>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</si>
  <si>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</si>
  <si>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</si>
  <si>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</si>
  <si>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</si>
  <si>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</si>
  <si>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</si>
  <si>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</si>
  <si>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</si>
  <si>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</si>
  <si>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</si>
  <si>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</si>
  <si>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</si>
  <si>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</si>
  <si>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</si>
  <si>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</si>
  <si>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</si>
  <si>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</si>
  <si>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</si>
  <si>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</si>
  <si>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</si>
  <si>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</si>
  <si>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</si>
  <si>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</si>
  <si>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</si>
  <si>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</si>
  <si>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</si>
  <si>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</si>
  <si>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</si>
  <si>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</si>
  <si>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</si>
  <si>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</si>
  <si>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</si>
  <si>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</si>
  <si>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</si>
  <si>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</si>
  <si>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</si>
  <si>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</si>
  <si>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</si>
  <si>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</si>
  <si>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</si>
  <si>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</si>
  <si>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</si>
  <si>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</si>
  <si>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</si>
  <si>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</si>
  <si>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</si>
  <si>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</si>
  <si>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</si>
  <si>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</si>
  <si>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</si>
  <si>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</si>
  <si>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</si>
  <si>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</si>
  <si>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</si>
  <si>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</si>
  <si>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</si>
  <si>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</si>
  <si>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</si>
  <si>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</si>
  <si>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</si>
  <si>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</si>
  <si>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</si>
  <si>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</si>
  <si>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</si>
  <si>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</si>
  <si>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</si>
  <si>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</si>
  <si>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</si>
  <si>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</si>
  <si>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</si>
  <si>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</si>
  <si>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</si>
  <si>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</si>
  <si>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</si>
  <si>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</si>
  <si>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</si>
  <si>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</si>
  <si>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</si>
  <si>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</si>
  <si>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</si>
  <si>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</si>
  <si>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</si>
  <si>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</si>
  <si>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</si>
  <si>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</si>
  <si>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</si>
  <si>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</si>
  <si>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</si>
  <si>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</si>
  <si>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</si>
  <si>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</si>
  <si>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</si>
  <si>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</si>
  <si>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</si>
  <si>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</si>
  <si>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</si>
  <si>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</si>
  <si>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</si>
  <si>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</si>
  <si>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</si>
  <si>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</si>
  <si>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</si>
  <si>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</si>
  <si>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</si>
  <si>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</si>
  <si>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</si>
  <si>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</si>
  <si>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</si>
  <si>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</si>
  <si>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</si>
  <si>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</si>
  <si>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</si>
  <si>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</si>
  <si>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</si>
  <si>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</si>
  <si>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</si>
  <si>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</si>
  <si>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</si>
  <si>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</si>
  <si>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</si>
  <si>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</si>
  <si>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</si>
  <si>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</si>
  <si>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</si>
  <si>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</si>
  <si>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</si>
  <si>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</si>
  <si>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</si>
  <si>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</si>
  <si>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</si>
  <si>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</si>
  <si>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</si>
  <si>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</si>
  <si>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</si>
  <si>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</si>
  <si>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</si>
  <si>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</si>
  <si>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</si>
  <si>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</si>
  <si>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</si>
  <si>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</si>
  <si>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</si>
  <si>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</si>
  <si>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</si>
  <si>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</si>
  <si>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</si>
  <si>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</si>
  <si>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</si>
  <si>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</si>
  <si>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</si>
  <si>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</si>
  <si>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</si>
  <si>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</si>
  <si>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</si>
  <si>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</si>
  <si>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</si>
  <si>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</si>
  <si>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</si>
  <si>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</si>
  <si>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</si>
  <si>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</si>
  <si>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</si>
  <si>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</si>
  <si>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</si>
  <si>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</si>
  <si>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</si>
  <si>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</si>
  <si>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</si>
  <si>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</si>
  <si>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</si>
  <si>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</si>
  <si>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</si>
  <si>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</si>
  <si>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</si>
  <si>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</si>
  <si>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</si>
  <si>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</si>
  <si>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</si>
  <si>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</si>
  <si>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</si>
  <si>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</si>
  <si>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</si>
  <si>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</si>
  <si>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</si>
  <si>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</si>
  <si>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</si>
  <si>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</si>
  <si>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</si>
  <si>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</si>
  <si>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</si>
  <si>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</si>
  <si>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</si>
  <si>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</si>
  <si>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</si>
  <si>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</si>
  <si>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</si>
  <si>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</si>
  <si>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</si>
  <si>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</si>
  <si>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</si>
  <si>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</si>
  <si>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</si>
  <si>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</si>
  <si>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</si>
  <si>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</si>
  <si>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</si>
  <si>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</si>
  <si>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</si>
  <si>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</si>
  <si>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</si>
  <si>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</si>
  <si>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</si>
  <si>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</si>
  <si>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</si>
  <si>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</si>
  <si>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</si>
  <si>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</si>
  <si>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</si>
  <si>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</si>
  <si>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</si>
  <si>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</si>
  <si>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</si>
  <si>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</si>
  <si>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</si>
  <si>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</si>
  <si>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</si>
  <si>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</si>
  <si>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</si>
  <si>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</si>
  <si>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</si>
  <si>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</si>
  <si>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</si>
  <si>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</si>
  <si>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</si>
  <si>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</si>
  <si>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</si>
  <si>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</si>
  <si>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</si>
  <si>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</si>
  <si>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</si>
  <si>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</si>
  <si>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</si>
  <si>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</si>
  <si>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</si>
  <si>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</si>
  <si>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</si>
  <si>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</si>
  <si>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</si>
  <si>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</si>
  <si>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</si>
  <si>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</si>
  <si>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</si>
  <si>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</si>
  <si>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</si>
  <si>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</si>
  <si>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</si>
  <si>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</si>
  <si>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</si>
  <si>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</si>
  <si>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</si>
  <si>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</si>
  <si>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</si>
  <si>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</si>
  <si>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</si>
  <si>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</si>
  <si>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</si>
  <si>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</si>
  <si>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</si>
  <si>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</si>
  <si>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</si>
  <si>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</si>
  <si>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</si>
  <si>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</si>
  <si>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</si>
  <si>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</si>
  <si>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</si>
  <si>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</si>
  <si>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</si>
  <si>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</si>
  <si>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</si>
  <si>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</si>
  <si>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</si>
  <si>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</si>
  <si>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</si>
  <si>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</si>
  <si>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</si>
  <si>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</si>
  <si>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</si>
  <si>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</si>
  <si>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</si>
  <si>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</si>
  <si>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</si>
  <si>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</si>
  <si>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</si>
  <si>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</si>
  <si>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</si>
  <si>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</si>
  <si>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</si>
  <si>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</si>
  <si>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</si>
  <si>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</si>
  <si>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</si>
  <si>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</si>
  <si>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</si>
  <si>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</si>
  <si>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</si>
  <si>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</si>
  <si>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</si>
  <si>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</si>
  <si>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</si>
  <si>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</si>
  <si>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</si>
  <si>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</si>
  <si>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</si>
  <si>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</si>
  <si>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</si>
  <si>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</si>
  <si>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</si>
  <si>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</si>
  <si>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</si>
  <si>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</si>
  <si>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</si>
  <si>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</si>
  <si>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</si>
  <si>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</si>
  <si>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</si>
  <si>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</si>
  <si>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</si>
  <si>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</si>
  <si>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</si>
  <si>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</si>
  <si>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</si>
  <si>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</si>
  <si>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</si>
  <si>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</si>
  <si>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</si>
  <si>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</si>
  <si>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</si>
  <si>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</si>
  <si>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</si>
  <si>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</si>
  <si>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</si>
  <si>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</si>
  <si>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</si>
  <si>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</si>
  <si>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</si>
  <si>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</si>
  <si>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</si>
  <si>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</si>
  <si>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</si>
  <si>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</si>
  <si>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</si>
  <si>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</si>
  <si>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</si>
  <si>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</si>
  <si>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</si>
  <si>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</si>
  <si>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</si>
  <si>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</si>
  <si>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</si>
  <si>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</si>
  <si>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</si>
  <si>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</si>
  <si>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</si>
  <si>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</si>
  <si>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</si>
  <si>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</si>
  <si>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</si>
  <si>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</si>
  <si>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</si>
  <si>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</si>
  <si>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</si>
  <si>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</si>
  <si>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</si>
  <si>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</si>
  <si>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</si>
  <si>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</si>
  <si>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</si>
  <si>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</si>
  <si>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</si>
  <si>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</si>
  <si>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</si>
  <si>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</si>
  <si>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</si>
  <si>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</si>
  <si>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</si>
  <si>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</si>
  <si>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</si>
  <si>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</si>
  <si>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</si>
  <si>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</si>
  <si>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</si>
  <si>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</si>
  <si>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</si>
  <si>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</si>
  <si>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</si>
  <si>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</si>
  <si>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</si>
  <si>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</si>
  <si>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</si>
  <si>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</si>
  <si>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</si>
  <si>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</si>
  <si>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</si>
  <si>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</si>
  <si>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</si>
  <si>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</si>
  <si>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</si>
  <si>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</si>
  <si>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</si>
  <si>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</si>
  <si>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</si>
  <si>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</si>
  <si>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</si>
  <si>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</si>
  <si>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</si>
  <si>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</si>
  <si>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</si>
  <si>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</si>
  <si>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</si>
  <si>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</si>
  <si>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</si>
  <si>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</si>
  <si>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</si>
  <si>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</si>
  <si>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</si>
  <si>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</si>
  <si>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</si>
  <si>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</si>
  <si>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</si>
  <si>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</si>
  <si>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</si>
  <si>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</si>
  <si>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</si>
  <si>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</si>
  <si>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</si>
  <si>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</si>
  <si>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</si>
  <si>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</si>
  <si>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</si>
  <si>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</si>
  <si>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</si>
  <si>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</si>
  <si>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</si>
  <si>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</si>
  <si>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</si>
  <si>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</si>
  <si>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</si>
  <si>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</si>
  <si>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</si>
  <si>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</si>
  <si>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</si>
  <si>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</si>
  <si>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</si>
  <si>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</si>
  <si>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</si>
  <si>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</si>
  <si>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</si>
  <si>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</si>
  <si>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</si>
  <si>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</si>
  <si>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</si>
  <si>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</si>
  <si>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</si>
  <si>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</si>
  <si>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</si>
  <si>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</si>
  <si>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</si>
  <si>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</si>
  <si>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</si>
  <si>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</si>
  <si>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</si>
  <si>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</si>
  <si>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</si>
  <si>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</si>
  <si>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</si>
  <si>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</si>
  <si>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</si>
  <si>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</si>
  <si>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</si>
  <si>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</si>
  <si>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</si>
  <si>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</si>
  <si>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</si>
  <si>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</si>
  <si>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</si>
  <si>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</si>
  <si>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</si>
  <si>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</si>
  <si>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</si>
  <si>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</si>
  <si>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</si>
  <si>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</si>
  <si>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</si>
  <si>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</si>
  <si>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</si>
  <si>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</si>
  <si>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</si>
  <si>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</si>
  <si>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</si>
  <si>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</si>
  <si>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</si>
  <si>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</si>
  <si>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</si>
  <si>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</si>
  <si>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</si>
  <si>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</si>
  <si>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</si>
  <si>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</si>
  <si>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</si>
  <si>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</si>
  <si>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</si>
  <si>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</si>
  <si>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</si>
  <si>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</si>
  <si>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</si>
  <si>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</si>
  <si>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</si>
  <si>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</si>
  <si>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</si>
  <si>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</si>
  <si>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</si>
  <si>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</si>
  <si>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</si>
  <si>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</si>
  <si>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</si>
  <si>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</si>
  <si>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</si>
  <si>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</si>
  <si>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</si>
  <si>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</si>
  <si>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</si>
  <si>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</si>
  <si>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</si>
  <si>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</si>
  <si>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</si>
  <si>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</si>
  <si>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</si>
  <si>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</si>
  <si>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</si>
  <si>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</si>
  <si>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زبيدة صويعي</t>
  </si>
  <si>
    <t>الهادي ناصري</t>
  </si>
  <si>
    <t>شكري علوي</t>
  </si>
  <si>
    <t>خالد الناصري</t>
  </si>
  <si>
    <t>لطفي شنوف</t>
  </si>
  <si>
    <t>عبد الحليم مبارك</t>
  </si>
  <si>
    <t>محمد الطيب الطيب</t>
  </si>
  <si>
    <t xml:space="preserve">عدد 1091 لسنة 2011 </t>
  </si>
  <si>
    <t>لجنة التبتيت</t>
  </si>
  <si>
    <t>وليد حيدوري</t>
  </si>
  <si>
    <t>هيكل ناصري</t>
  </si>
  <si>
    <t>اليامنة جاء بالله</t>
  </si>
  <si>
    <t>عباس علوي</t>
  </si>
  <si>
    <t>منجي ناصري</t>
  </si>
  <si>
    <t>محمد المنصف علوي</t>
  </si>
  <si>
    <t>علي علوي</t>
  </si>
  <si>
    <t>نصرالدين مرشد</t>
  </si>
  <si>
    <t>محمدود الطيب</t>
  </si>
  <si>
    <t>سمية ضو</t>
  </si>
  <si>
    <t>حميدة ناصري</t>
  </si>
  <si>
    <t xml:space="preserve">بغدادي حمدي </t>
  </si>
  <si>
    <t>عادل ذياب</t>
  </si>
  <si>
    <t>جمال ابراهيمي</t>
  </si>
  <si>
    <t>سالم ناصري</t>
  </si>
  <si>
    <t>صبري سندي</t>
  </si>
  <si>
    <t xml:space="preserve">زهير مرشد </t>
  </si>
  <si>
    <t>ابو علي ناصري</t>
  </si>
  <si>
    <t>2أ</t>
  </si>
  <si>
    <t>ب</t>
  </si>
  <si>
    <t>ج</t>
  </si>
  <si>
    <t>3أ</t>
  </si>
  <si>
    <t xml:space="preserve">متصرف </t>
  </si>
  <si>
    <t>تقني</t>
  </si>
  <si>
    <t>مكتب الضبط</t>
  </si>
  <si>
    <t>الادارة البلدية</t>
  </si>
  <si>
    <t>فسم الحالة المدنية</t>
  </si>
  <si>
    <t>المصلحة القنية</t>
  </si>
  <si>
    <t>المصلحة المالية</t>
  </si>
  <si>
    <t>قسم الحالة المدنية</t>
  </si>
  <si>
    <t>مصلحة المالية</t>
  </si>
  <si>
    <t>مصلحة النظافة</t>
  </si>
  <si>
    <t>مكرم ناصري</t>
  </si>
  <si>
    <t>منجي شنوف</t>
  </si>
  <si>
    <t>قسم الأعلامية</t>
  </si>
  <si>
    <t>مصلحة النزعات</t>
  </si>
  <si>
    <t>مكتب ضبط</t>
  </si>
  <si>
    <t>مصلحة الفنية</t>
  </si>
  <si>
    <t>فوزي عون</t>
  </si>
  <si>
    <t>سالم بنعبد الله</t>
  </si>
  <si>
    <t>ماهر ابن علي</t>
  </si>
  <si>
    <t>سالم ذياب</t>
  </si>
  <si>
    <t>بلقاسم اللطيف</t>
  </si>
  <si>
    <t>جنيدي مسعود</t>
  </si>
  <si>
    <t>الراشدي ناصري</t>
  </si>
  <si>
    <t>حباسي سكروفي</t>
  </si>
  <si>
    <t>فتحي ناصري</t>
  </si>
  <si>
    <t>نور الدين بوكثير</t>
  </si>
  <si>
    <t>بلقاسم ساسي</t>
  </si>
  <si>
    <t>مبرويك شنتوري</t>
  </si>
  <si>
    <t>بوراوي مبروك</t>
  </si>
  <si>
    <t>بشير ناصري</t>
  </si>
  <si>
    <t>العفيف سندي</t>
  </si>
  <si>
    <t>عمر عنفوش</t>
  </si>
  <si>
    <t>محمد الشاذلي صويعي</t>
  </si>
  <si>
    <t>منجي الصالح</t>
  </si>
  <si>
    <t xml:space="preserve">محمد عياد </t>
  </si>
  <si>
    <t>الأزهر ناصري</t>
  </si>
  <si>
    <t>مقطوف رجب</t>
  </si>
  <si>
    <t>الحبيب صماري</t>
  </si>
  <si>
    <t>مجدي ناصري</t>
  </si>
  <si>
    <t>فريد زعبي</t>
  </si>
  <si>
    <t>عبد المجيد بالراشد</t>
  </si>
  <si>
    <t>عليه سندي</t>
  </si>
  <si>
    <t>مصلحة الأشغال</t>
  </si>
  <si>
    <t>كاتب العام</t>
  </si>
  <si>
    <t>قسم الشؤون الإجتماعية والثقافية</t>
  </si>
  <si>
    <t>قسم مكتب الضبط المركزي</t>
  </si>
  <si>
    <t>قسم مراقبة التراتيب البلدية</t>
  </si>
  <si>
    <t>قسم التنظيم والإعلامية</t>
  </si>
  <si>
    <t>مصلحة الشؤون الإدارية والمالية</t>
  </si>
  <si>
    <t>قسم الإداري والمالي</t>
  </si>
  <si>
    <t>قسم الحالة المدنية والإنتخبات</t>
  </si>
  <si>
    <t>المصلحة الفنية</t>
  </si>
  <si>
    <t>قسم الطرقات والاشغال</t>
  </si>
  <si>
    <t>قسم التهيئة العمرانية</t>
  </si>
  <si>
    <t>مصلحة النظافة والمحيط</t>
  </si>
  <si>
    <t>إيتو</t>
  </si>
  <si>
    <t>لنديني</t>
  </si>
  <si>
    <t>جندير</t>
  </si>
  <si>
    <t>نيوهولند</t>
  </si>
  <si>
    <t>اسيزي</t>
  </si>
  <si>
    <t>مزدا</t>
  </si>
  <si>
    <t>حافر</t>
  </si>
  <si>
    <t>حي الزيتونة</t>
  </si>
  <si>
    <t>حي الزهور</t>
  </si>
  <si>
    <t>حي الشهداء</t>
  </si>
  <si>
    <t>حي النجاح</t>
  </si>
  <si>
    <t>حي الرياض</t>
  </si>
  <si>
    <t>حي 2 مارس</t>
  </si>
  <si>
    <t>حي الطيب المهري</t>
  </si>
  <si>
    <t>حي النصر</t>
  </si>
  <si>
    <t>حي النور</t>
  </si>
  <si>
    <t>حي المحطة</t>
  </si>
  <si>
    <t>معتمدية</t>
  </si>
  <si>
    <t>بلدية</t>
  </si>
  <si>
    <t>مركز بريد</t>
  </si>
  <si>
    <t>قابضة المالية</t>
  </si>
  <si>
    <t>فرع بنكية</t>
  </si>
  <si>
    <t xml:space="preserve">فرع التجهيز </t>
  </si>
  <si>
    <t>فرع الشبكة الوطنية لإستغلال وتوزيع المياه</t>
  </si>
  <si>
    <t>فرع الشركة التونسية للكهراء والغاز</t>
  </si>
  <si>
    <t>معهد ثانوي</t>
  </si>
  <si>
    <t xml:space="preserve">مدرسة إعدادية </t>
  </si>
  <si>
    <t>مدرسة أساسية</t>
  </si>
  <si>
    <t>تقدية للتعليم الأساسي</t>
  </si>
  <si>
    <t>فرع التضامن الإجتماعي</t>
  </si>
  <si>
    <t>مركز الإجتماعي</t>
  </si>
  <si>
    <t>ملعب بلدي</t>
  </si>
  <si>
    <t>دار الشباب</t>
  </si>
  <si>
    <t>ملعب حي</t>
  </si>
  <si>
    <t>دار المنظمات</t>
  </si>
  <si>
    <t>رياض أطفال خاصة</t>
  </si>
  <si>
    <t>مركب طفولة</t>
  </si>
  <si>
    <t xml:space="preserve">رياض أطفال </t>
  </si>
  <si>
    <t>مستشفى محلي</t>
  </si>
  <si>
    <t>مركز لرعياة الأم والطفل</t>
  </si>
  <si>
    <t>دار ثقافة</t>
  </si>
  <si>
    <t>مكتبة عمومية</t>
  </si>
  <si>
    <t xml:space="preserve">سوق بلدية </t>
  </si>
  <si>
    <t>سوق دواب</t>
  </si>
  <si>
    <t>سوق مركزية</t>
  </si>
  <si>
    <t>مسلخ بلدي</t>
  </si>
  <si>
    <t>محطة أرتال</t>
  </si>
  <si>
    <t>مقر البلدية</t>
  </si>
  <si>
    <t>السوق المركزية</t>
  </si>
  <si>
    <t>محل حدادة</t>
  </si>
  <si>
    <t>المركز التجاري</t>
  </si>
  <si>
    <t>عمارة البلدية</t>
  </si>
  <si>
    <t>روضة أطفال</t>
  </si>
  <si>
    <t>مقر القباضة المالية</t>
  </si>
  <si>
    <t>مقهى</t>
  </si>
  <si>
    <t>كشك</t>
  </si>
  <si>
    <t>ملعب فرعي</t>
  </si>
  <si>
    <t>مستودع بلدي</t>
  </si>
  <si>
    <t>حي حرفي</t>
  </si>
  <si>
    <t>مقبرة الزيتونة</t>
  </si>
  <si>
    <t>سوق الدواب</t>
  </si>
  <si>
    <t>المساحة الجملية= 3000 م2 
الموقع: طريق الرئيسية رقح 14 حي النجاح
مقرإداري +قاعة إجتماعات+حالة مدنية</t>
  </si>
  <si>
    <t>المساحة الجملية=1200 م2
الموقع: الطريق الرئيسية حي الرياض
- 23 دكان 
- فضاء لبيع مسك
-كشك</t>
  </si>
  <si>
    <t>المساحة الجملية=40 م2
الموقع: الطريق الرئيسية حي الرياض</t>
  </si>
  <si>
    <t>المساحة الجملية=900 م2
الموقع: الطريق الرئيسية حي الشهداء</t>
  </si>
  <si>
    <t>المساحة الجملية=900 م2
الموقع: الطريق الرئيسية حي الشهداء
-5 دكاكين 
-مقهى</t>
  </si>
  <si>
    <t>المساحة الجملية=600 م2
الموقع: الطريق الرئيسية حي الشهداء
-3 مقرات إدارية 
-2 مساكن</t>
  </si>
  <si>
    <t>المساحة الجملية=400 م2
الموقع: الطريق الرئيسية حي الشهداء</t>
  </si>
  <si>
    <t>الموقع: الطريق الرئيسية حي الشهداء</t>
  </si>
  <si>
    <t>المساحة الجملية=40 م2
الموقع: 2 مارس</t>
  </si>
  <si>
    <t>المساحة الجملية=130 م2
الموقع: 2 مارس
-شركة أوريدو
-بيع التبغ
-إصلاح أحذية</t>
  </si>
  <si>
    <t>المساحة الجملية=1200 م2
الموقع: حي المحطة</t>
  </si>
  <si>
    <t>المساحة الجملية=5000 م2
الموقع: حي المحطة</t>
  </si>
  <si>
    <t>المساحة الجملية=300 م2
الموقع: حي النجاح</t>
  </si>
  <si>
    <t>المساحة الجملية=300 م2
الموقع: حي الرياض</t>
  </si>
  <si>
    <t>المساحة الجملية=60 م2
الموقع: حي 2 مارس</t>
  </si>
  <si>
    <t>الموقع: حي 2 مارس
10 دكاكين</t>
  </si>
  <si>
    <t>المساحة الجملية=20000 م2
الموقع: حي المحطة 
-6حجر ملابس 
-مدارج</t>
  </si>
  <si>
    <t>المساحة الجملية=400 م2
الموقع: حي النور</t>
  </si>
  <si>
    <t>المساحة الجملية= 1,6 هكتار
الموقع: حي الزيتونة</t>
  </si>
  <si>
    <t>المساحة الجملية= 2000 م2
الموقع: حي المحطة</t>
  </si>
  <si>
    <t xml:space="preserve">حي المحطة </t>
  </si>
  <si>
    <t xml:space="preserve">حي النصر </t>
  </si>
  <si>
    <t xml:space="preserve">حي النور </t>
  </si>
  <si>
    <t>مقسم مخصصخ لبناء مساكن إجتماعية بحي المحطة</t>
  </si>
  <si>
    <t>أرض بيضاء</t>
  </si>
  <si>
    <t>حديقة</t>
  </si>
  <si>
    <t>حديقة الشهداء</t>
  </si>
  <si>
    <t>حديقة لبيب</t>
  </si>
  <si>
    <t>منطقة خضراء</t>
  </si>
  <si>
    <t>فضاء ترفيهي</t>
  </si>
  <si>
    <t>مسيجة</t>
  </si>
  <si>
    <t>مشجرة مسيجة</t>
  </si>
  <si>
    <t>بصدد التهيئة</t>
  </si>
  <si>
    <t xml:space="preserve">تنوير العمومي </t>
  </si>
  <si>
    <t>الطرقات والأرصفة</t>
  </si>
  <si>
    <t>تعهد وصيانة البنية الأساسية</t>
  </si>
  <si>
    <t>تجميل المدينة</t>
  </si>
  <si>
    <t>اقتناء معدات إعلامية</t>
  </si>
  <si>
    <t>قصر البلدية</t>
  </si>
  <si>
    <t xml:space="preserve">دراسات </t>
  </si>
  <si>
    <t>تعبيد انهج(1495متر خطي)   صيانة انهج(1340)             وضع حواشي للطرقات(4614,5 متر خطي)</t>
  </si>
  <si>
    <t>وضع اعمدة كهربائية(35 عمود)                                 وضع فوانيس كهربائية(176 فانوس)           تركيز خزانة لعداد الكهرباء</t>
  </si>
  <si>
    <t>حي الزيتونة,حي النجاح,حي الزهور,حي المحطة</t>
  </si>
  <si>
    <t>حي الزيتونة صيانة انهج(870مترخطي),حي 2مارس(350مترخطي)حي الشهداء صيانة انهج(443متر),حي النجاح تعبيد انهج(780متر محطي),حي النصر صيانة انهج(340متر),حي المحطة تعبيد انهج(355متر خطي),حي النور تعبيد انهج(160متر خطي)</t>
  </si>
  <si>
    <t xml:space="preserve">               اربعة جرارات,صهريج افراغ,ابارضياع سعة 5000لتر</t>
  </si>
  <si>
    <t>المنطقة البلدية بالسند</t>
  </si>
  <si>
    <t>مشروع البناءات الإدارية</t>
  </si>
  <si>
    <t xml:space="preserve">توسعة قسم الحالة المدنية و تهيئة ممرات داخل سور البلدية </t>
  </si>
  <si>
    <t>مقر بلدية السند</t>
  </si>
  <si>
    <t>المدخل المغربي لمدينة السند</t>
  </si>
  <si>
    <t>تهيئة المدخل  الغربي لمدينة السند بالبلاط المتشابك</t>
  </si>
  <si>
    <t xml:space="preserve">التهيئة و التهذيب </t>
  </si>
  <si>
    <t xml:space="preserve">اقتناء معدات اعلامية لفائدة بلدية السند </t>
  </si>
  <si>
    <t>بلدية السند</t>
  </si>
  <si>
    <t xml:space="preserve">تهذيب الأحياء الشعبية </t>
  </si>
  <si>
    <t>وقع تأجيله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</si>
</sst>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3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15" fillId="0" borderId="1" xfId="0" applyNumberFormat="1" applyFont="1" applyBorder="1" applyAlignment="1">
      <alignment horizontal="right" vertical="center" wrapText="1" readingOrder="2"/>
    </xf>
    <xf numFmtId="14" fontId="17" fillId="0" borderId="1" xfId="0" applyNumberFormat="1" applyFont="1" applyBorder="1" applyAlignment="1">
      <alignment horizontal="right" vertical="center" wrapText="1" readingOrder="2"/>
    </xf>
    <xf numFmtId="14" fontId="17" fillId="8" borderId="1" xfId="0" applyNumberFormat="1" applyFont="1" applyFill="1" applyBorder="1" applyAlignment="1">
      <alignment horizontal="right" vertical="center" wrapText="1" readingOrder="2"/>
    </xf>
    <xf numFmtId="14" fontId="0" fillId="0" borderId="4" xfId="2" applyNumberFormat="1" applyFont="1" applyBorder="1" applyAlignment="1">
      <alignment horizontal="right" vertical="center" wrapText="1" readingOrder="2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4" xfId="0" applyBorder="1" applyAlignment="1">
      <alignment wrapText="1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4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39" t="s">
        <v>853</v>
      </c>
      <c r="E1" s="139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0" t="s">
        <v>67</v>
      </c>
      <c r="B256" s="160"/>
      <c r="C256" s="160"/>
      <c r="D256" s="139" t="s">
        <v>853</v>
      </c>
      <c r="E256" s="139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I9" sqref="I9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177" t="s">
        <v>82</v>
      </c>
      <c r="B1" s="177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178" t="s">
        <v>780</v>
      </c>
      <c r="B6" s="178"/>
      <c r="C6" s="68">
        <v>0.7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175" t="s">
        <v>749</v>
      </c>
      <c r="B9" s="176"/>
      <c r="C9" s="68">
        <v>0.7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175" t="s">
        <v>73</v>
      </c>
      <c r="B12" s="176"/>
      <c r="C12" s="68">
        <v>0.98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175" t="s">
        <v>76</v>
      </c>
      <c r="B15" s="176"/>
      <c r="C15" s="68">
        <v>0.92</v>
      </c>
    </row>
    <row r="16" spans="1:6">
      <c r="A16" s="10" t="s">
        <v>77</v>
      </c>
      <c r="B16" s="11"/>
      <c r="C16" s="119"/>
    </row>
    <row r="17" spans="1:3">
      <c r="A17" s="175" t="s">
        <v>78</v>
      </c>
      <c r="B17" s="176"/>
      <c r="C17" s="68">
        <v>0</v>
      </c>
    </row>
    <row r="18" spans="1:3">
      <c r="A18" s="10" t="s">
        <v>79</v>
      </c>
      <c r="B18" s="11"/>
      <c r="C18" s="119"/>
    </row>
    <row r="19" spans="1:3">
      <c r="A19" s="175" t="s">
        <v>747</v>
      </c>
      <c r="B19" s="176"/>
      <c r="C19" s="68">
        <v>0.95</v>
      </c>
    </row>
    <row r="20" spans="1:3">
      <c r="A20" s="10" t="s">
        <v>783</v>
      </c>
      <c r="B20" s="11"/>
      <c r="C20" s="119"/>
    </row>
    <row r="21" spans="1:3">
      <c r="A21" s="175" t="s">
        <v>784</v>
      </c>
      <c r="B21" s="176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4" priority="11" operator="equal">
      <formula>0</formula>
    </cfRule>
  </conditionalFormatting>
  <conditionalFormatting sqref="A9:C9 A10:A11">
    <cfRule type="cellIs" dxfId="23" priority="9" operator="equal">
      <formula>0</formula>
    </cfRule>
  </conditionalFormatting>
  <conditionalFormatting sqref="A20">
    <cfRule type="cellIs" dxfId="22" priority="8" operator="equal">
      <formula>0</formula>
    </cfRule>
  </conditionalFormatting>
  <conditionalFormatting sqref="A21:B21">
    <cfRule type="cellIs" dxfId="21" priority="7" operator="equal">
      <formula>0</formula>
    </cfRule>
  </conditionalFormatting>
  <conditionalFormatting sqref="B23:B24">
    <cfRule type="cellIs" dxfId="20" priority="6" operator="equal">
      <formula>0</formula>
    </cfRule>
  </conditionalFormatting>
  <conditionalFormatting sqref="B10:B11">
    <cfRule type="cellIs" dxfId="19" priority="5" operator="equal">
      <formula>0</formula>
    </cfRule>
  </conditionalFormatting>
  <conditionalFormatting sqref="B13:B14">
    <cfRule type="cellIs" dxfId="18" priority="4" operator="equal">
      <formula>0</formula>
    </cfRule>
  </conditionalFormatting>
  <conditionalFormatting sqref="B16">
    <cfRule type="cellIs" dxfId="17" priority="3" operator="equal">
      <formula>0</formula>
    </cfRule>
  </conditionalFormatting>
  <conditionalFormatting sqref="B18">
    <cfRule type="cellIs" dxfId="16" priority="2" operator="equal">
      <formula>0</formula>
    </cfRule>
  </conditionalFormatting>
  <conditionalFormatting sqref="B20">
    <cfRule type="cellIs" dxfId="15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zoomScale="130" zoomScaleNormal="130" workbookViewId="0">
      <selection activeCell="B59" sqref="B59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179" t="s">
        <v>83</v>
      </c>
      <c r="B1" s="179"/>
    </row>
    <row r="2" spans="1:7">
      <c r="A2" s="10" t="s">
        <v>84</v>
      </c>
      <c r="B2" s="12">
        <v>40721</v>
      </c>
    </row>
    <row r="3" spans="1:7">
      <c r="A3" s="10" t="s">
        <v>750</v>
      </c>
      <c r="B3" s="12" t="s">
        <v>871</v>
      </c>
    </row>
    <row r="4" spans="1:7">
      <c r="A4" s="10" t="s">
        <v>751</v>
      </c>
      <c r="B4" s="12"/>
    </row>
    <row r="5" spans="1:7">
      <c r="A5" s="177" t="s">
        <v>85</v>
      </c>
      <c r="B5" s="180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 t="s">
        <v>864</v>
      </c>
      <c r="G8" s="116" t="s">
        <v>803</v>
      </c>
    </row>
    <row r="9" spans="1:7">
      <c r="A9" s="87" t="s">
        <v>86</v>
      </c>
      <c r="B9" s="10" t="s">
        <v>865</v>
      </c>
    </row>
    <row r="10" spans="1:7">
      <c r="A10" s="87" t="s">
        <v>86</v>
      </c>
      <c r="B10" s="10" t="s">
        <v>866</v>
      </c>
    </row>
    <row r="11" spans="1:7">
      <c r="A11" s="87" t="s">
        <v>86</v>
      </c>
      <c r="B11" s="10" t="s">
        <v>867</v>
      </c>
    </row>
    <row r="12" spans="1:7">
      <c r="A12" s="87" t="s">
        <v>86</v>
      </c>
      <c r="B12" s="10" t="s">
        <v>868</v>
      </c>
    </row>
    <row r="13" spans="1:7">
      <c r="A13" s="87" t="s">
        <v>86</v>
      </c>
      <c r="B13" s="10" t="s">
        <v>869</v>
      </c>
    </row>
    <row r="14" spans="1:7">
      <c r="A14" s="87" t="s">
        <v>86</v>
      </c>
      <c r="B14" s="10" t="s">
        <v>870</v>
      </c>
    </row>
    <row r="15" spans="1:7">
      <c r="A15" s="87" t="s">
        <v>86</v>
      </c>
      <c r="B15" s="10" t="s">
        <v>873</v>
      </c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 t="s">
        <v>864</v>
      </c>
    </row>
    <row r="50" spans="1:2">
      <c r="A50" s="10" t="s">
        <v>87</v>
      </c>
      <c r="B50" s="10" t="s">
        <v>865</v>
      </c>
    </row>
    <row r="51" spans="1:2">
      <c r="A51" s="10" t="s">
        <v>88</v>
      </c>
      <c r="B51" s="10" t="s">
        <v>866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867</v>
      </c>
    </row>
    <row r="55" spans="1:2">
      <c r="A55" s="10" t="s">
        <v>93</v>
      </c>
      <c r="B55" s="10"/>
    </row>
    <row r="56" spans="1:2">
      <c r="A56" s="10" t="s">
        <v>94</v>
      </c>
      <c r="B56" s="10" t="s">
        <v>870</v>
      </c>
    </row>
    <row r="57" spans="1:2">
      <c r="A57" s="110" t="s">
        <v>806</v>
      </c>
      <c r="B57" s="114" t="s">
        <v>804</v>
      </c>
    </row>
    <row r="58" spans="1:2">
      <c r="A58" s="10" t="s">
        <v>872</v>
      </c>
      <c r="B58" s="10"/>
    </row>
    <row r="59" spans="1:2">
      <c r="A59" s="87" t="s">
        <v>95</v>
      </c>
      <c r="B59" s="10" t="s">
        <v>873</v>
      </c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4" priority="9" operator="equal">
      <formula>0</formula>
    </cfRule>
  </conditionalFormatting>
  <conditionalFormatting sqref="B6:B7 B35:B47">
    <cfRule type="cellIs" dxfId="13" priority="8" operator="equal">
      <formula>0</formula>
    </cfRule>
  </conditionalFormatting>
  <conditionalFormatting sqref="B49:B56">
    <cfRule type="cellIs" dxfId="12" priority="7" operator="equal">
      <formula>0</formula>
    </cfRule>
  </conditionalFormatting>
  <conditionalFormatting sqref="B58:B60 A58 A60">
    <cfRule type="cellIs" dxfId="11" priority="6" operator="equal">
      <formula>0</formula>
    </cfRule>
  </conditionalFormatting>
  <conditionalFormatting sqref="B34 B8:B19">
    <cfRule type="cellIs" dxfId="10" priority="5" operator="equal">
      <formula>0</formula>
    </cfRule>
  </conditionalFormatting>
  <conditionalFormatting sqref="B21:B33">
    <cfRule type="cellIs" dxfId="9" priority="4" operator="equal">
      <formula>0</formula>
    </cfRule>
  </conditionalFormatting>
  <conditionalFormatting sqref="B20">
    <cfRule type="cellIs" dxfId="8" priority="3" operator="equal">
      <formula>0</formula>
    </cfRule>
  </conditionalFormatting>
  <conditionalFormatting sqref="A61:B63">
    <cfRule type="cellIs" dxfId="7" priority="2" operator="equal">
      <formula>0</formula>
    </cfRule>
  </conditionalFormatting>
  <conditionalFormatting sqref="B8:B9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7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7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rightToLeft="1" zoomScale="170" zoomScaleNormal="17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59.42578125" style="109" customWidth="1"/>
    <col min="5" max="10" width="9.140625" style="116"/>
    <col min="11" max="12" width="9.140625" style="116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45">
      <c r="A2" s="13" t="s">
        <v>997</v>
      </c>
      <c r="B2" s="10" t="s">
        <v>757</v>
      </c>
      <c r="D2" s="109" t="s">
        <v>1011</v>
      </c>
    </row>
    <row r="3" spans="1:12" ht="75">
      <c r="A3" s="13" t="s">
        <v>998</v>
      </c>
      <c r="B3" s="10" t="s">
        <v>757</v>
      </c>
      <c r="D3" s="109" t="s">
        <v>1012</v>
      </c>
      <c r="K3" s="116" t="s">
        <v>756</v>
      </c>
      <c r="L3" s="116" t="s">
        <v>758</v>
      </c>
    </row>
    <row r="4" spans="1:12" ht="30">
      <c r="A4" s="13" t="s">
        <v>999</v>
      </c>
      <c r="B4" s="10" t="s">
        <v>757</v>
      </c>
      <c r="D4" s="109" t="s">
        <v>1013</v>
      </c>
      <c r="K4" s="116" t="s">
        <v>757</v>
      </c>
      <c r="L4" s="116" t="s">
        <v>759</v>
      </c>
    </row>
    <row r="5" spans="1:12" ht="60">
      <c r="A5" s="13" t="s">
        <v>1000</v>
      </c>
      <c r="B5" s="10" t="s">
        <v>757</v>
      </c>
      <c r="D5" s="109" t="s">
        <v>1015</v>
      </c>
      <c r="L5" s="116" t="s">
        <v>760</v>
      </c>
    </row>
    <row r="6" spans="1:12" ht="60">
      <c r="A6" s="13" t="s">
        <v>1001</v>
      </c>
      <c r="B6" s="10" t="s">
        <v>757</v>
      </c>
      <c r="D6" s="109" t="s">
        <v>1016</v>
      </c>
      <c r="L6" s="116" t="s">
        <v>761</v>
      </c>
    </row>
    <row r="7" spans="1:12" ht="30">
      <c r="A7" s="13" t="s">
        <v>984</v>
      </c>
      <c r="B7" s="10" t="s">
        <v>757</v>
      </c>
      <c r="D7" s="109" t="s">
        <v>1014</v>
      </c>
      <c r="L7" s="116" t="s">
        <v>1035</v>
      </c>
    </row>
    <row r="8" spans="1:12" ht="30">
      <c r="A8" s="13" t="s">
        <v>1002</v>
      </c>
      <c r="B8" s="10" t="s">
        <v>757</v>
      </c>
      <c r="D8" s="109" t="s">
        <v>1017</v>
      </c>
      <c r="L8" s="116" t="s">
        <v>1036</v>
      </c>
    </row>
    <row r="9" spans="1:12" ht="15.75">
      <c r="A9" s="13" t="s">
        <v>1003</v>
      </c>
      <c r="B9" s="10" t="s">
        <v>757</v>
      </c>
      <c r="D9" s="109" t="s">
        <v>1018</v>
      </c>
      <c r="L9" s="116" t="s">
        <v>1037</v>
      </c>
    </row>
    <row r="10" spans="1:12" ht="30">
      <c r="A10" s="13" t="s">
        <v>1004</v>
      </c>
      <c r="B10" s="10" t="s">
        <v>757</v>
      </c>
      <c r="D10" s="109" t="s">
        <v>1019</v>
      </c>
      <c r="L10" s="116" t="s">
        <v>1036</v>
      </c>
    </row>
    <row r="11" spans="1:12" ht="42" customHeight="1">
      <c r="A11" s="13" t="s">
        <v>1005</v>
      </c>
      <c r="B11" s="10" t="s">
        <v>757</v>
      </c>
      <c r="D11" s="181" t="s">
        <v>1020</v>
      </c>
      <c r="L11" s="116" t="s">
        <v>1038</v>
      </c>
    </row>
    <row r="12" spans="1:12" ht="36" customHeight="1">
      <c r="A12" s="13" t="s">
        <v>1005</v>
      </c>
      <c r="B12" s="10" t="s">
        <v>757</v>
      </c>
      <c r="D12" s="182"/>
      <c r="L12" s="116" t="s">
        <v>1039</v>
      </c>
    </row>
    <row r="13" spans="1:12" ht="32.25" customHeight="1">
      <c r="A13" s="13" t="s">
        <v>983</v>
      </c>
      <c r="B13" s="10" t="s">
        <v>757</v>
      </c>
      <c r="D13" s="109" t="s">
        <v>1021</v>
      </c>
      <c r="L13" s="116" t="s">
        <v>1040</v>
      </c>
    </row>
    <row r="14" spans="1:12" ht="36" customHeight="1">
      <c r="A14" s="13" t="s">
        <v>1006</v>
      </c>
      <c r="B14" s="10" t="s">
        <v>757</v>
      </c>
      <c r="D14" s="109" t="s">
        <v>1022</v>
      </c>
    </row>
    <row r="15" spans="1:12" ht="33" customHeight="1">
      <c r="A15" s="13" t="s">
        <v>1007</v>
      </c>
      <c r="B15" s="10" t="s">
        <v>757</v>
      </c>
      <c r="D15" s="109" t="s">
        <v>1023</v>
      </c>
    </row>
    <row r="16" spans="1:12" ht="34.5" customHeight="1">
      <c r="A16" s="13" t="s">
        <v>1007</v>
      </c>
      <c r="B16" s="10" t="s">
        <v>757</v>
      </c>
      <c r="D16" s="109" t="s">
        <v>1024</v>
      </c>
    </row>
    <row r="17" spans="1:4" ht="32.25" customHeight="1">
      <c r="A17" s="13" t="s">
        <v>1007</v>
      </c>
      <c r="B17" s="10" t="s">
        <v>757</v>
      </c>
      <c r="D17" s="109" t="s">
        <v>1025</v>
      </c>
    </row>
    <row r="18" spans="1:4" ht="33" customHeight="1">
      <c r="A18" s="13" t="s">
        <v>1008</v>
      </c>
      <c r="B18" s="10" t="s">
        <v>757</v>
      </c>
      <c r="D18" s="109" t="s">
        <v>1026</v>
      </c>
    </row>
    <row r="19" spans="1:4" ht="74.25" customHeight="1">
      <c r="A19" s="13" t="s">
        <v>981</v>
      </c>
      <c r="B19" s="10" t="s">
        <v>757</v>
      </c>
      <c r="D19" s="109" t="s">
        <v>1027</v>
      </c>
    </row>
    <row r="20" spans="1:4" ht="41.25" customHeight="1">
      <c r="A20" s="13" t="s">
        <v>995</v>
      </c>
      <c r="B20" s="10" t="s">
        <v>757</v>
      </c>
      <c r="D20" s="109" t="s">
        <v>1028</v>
      </c>
    </row>
    <row r="21" spans="1:4" ht="33.75" customHeight="1">
      <c r="A21" s="13" t="s">
        <v>1009</v>
      </c>
      <c r="B21" s="10" t="s">
        <v>757</v>
      </c>
      <c r="D21" s="109" t="s">
        <v>1029</v>
      </c>
    </row>
    <row r="22" spans="1:4" ht="35.25" customHeight="1">
      <c r="A22" s="13" t="s">
        <v>1010</v>
      </c>
      <c r="B22" s="10" t="s">
        <v>757</v>
      </c>
      <c r="D22" s="109" t="s">
        <v>1030</v>
      </c>
    </row>
    <row r="23" spans="1:4" ht="15.75">
      <c r="A23" s="13" t="s">
        <v>958</v>
      </c>
      <c r="B23" s="10" t="s">
        <v>756</v>
      </c>
      <c r="C23" s="10" t="s">
        <v>1038</v>
      </c>
      <c r="D23" s="109" t="s">
        <v>1043</v>
      </c>
    </row>
    <row r="24" spans="1:4" ht="15.75">
      <c r="A24" s="13" t="s">
        <v>957</v>
      </c>
      <c r="B24" s="10" t="s">
        <v>756</v>
      </c>
      <c r="C24" s="10" t="s">
        <v>1039</v>
      </c>
      <c r="D24" s="109" t="s">
        <v>1042</v>
      </c>
    </row>
    <row r="25" spans="1:4" ht="15.75">
      <c r="A25" s="13" t="s">
        <v>957</v>
      </c>
      <c r="B25" s="10" t="s">
        <v>756</v>
      </c>
      <c r="C25" s="10" t="s">
        <v>1040</v>
      </c>
      <c r="D25" s="109" t="s">
        <v>1041</v>
      </c>
    </row>
    <row r="26" spans="1:4" ht="15.75">
      <c r="A26" s="13" t="s">
        <v>957</v>
      </c>
      <c r="B26" s="10" t="s">
        <v>756</v>
      </c>
      <c r="C26" s="10" t="s">
        <v>1035</v>
      </c>
    </row>
    <row r="27" spans="1:4" ht="15.75">
      <c r="A27" s="13" t="s">
        <v>957</v>
      </c>
      <c r="B27" s="10" t="s">
        <v>756</v>
      </c>
      <c r="C27" s="10" t="s">
        <v>1035</v>
      </c>
    </row>
    <row r="28" spans="1:4" ht="15.75">
      <c r="A28" s="13" t="s">
        <v>957</v>
      </c>
      <c r="B28" s="10" t="s">
        <v>756</v>
      </c>
      <c r="C28" s="10" t="s">
        <v>1035</v>
      </c>
    </row>
    <row r="29" spans="1:4" ht="15.75">
      <c r="A29" s="13" t="s">
        <v>957</v>
      </c>
      <c r="B29" s="10" t="s">
        <v>756</v>
      </c>
      <c r="C29" s="10" t="s">
        <v>1035</v>
      </c>
    </row>
    <row r="30" spans="1:4" ht="15.75">
      <c r="A30" s="13" t="s">
        <v>957</v>
      </c>
      <c r="B30" s="10" t="s">
        <v>756</v>
      </c>
      <c r="C30" s="10" t="s">
        <v>1035</v>
      </c>
    </row>
    <row r="31" spans="1:4" ht="15.75">
      <c r="A31" s="13" t="s">
        <v>957</v>
      </c>
      <c r="B31" s="10" t="s">
        <v>756</v>
      </c>
      <c r="C31" s="10" t="s">
        <v>1035</v>
      </c>
    </row>
    <row r="32" spans="1:4" ht="15.75">
      <c r="A32" s="13" t="s">
        <v>957</v>
      </c>
      <c r="B32" s="10" t="s">
        <v>756</v>
      </c>
      <c r="C32" s="10" t="s">
        <v>1035</v>
      </c>
    </row>
    <row r="33" spans="1:4" ht="15.75">
      <c r="A33" s="13" t="s">
        <v>957</v>
      </c>
      <c r="B33" s="10" t="s">
        <v>756</v>
      </c>
      <c r="C33" s="10" t="s">
        <v>1035</v>
      </c>
    </row>
    <row r="34" spans="1:4" ht="15.75">
      <c r="A34" s="13" t="s">
        <v>957</v>
      </c>
      <c r="B34" s="10" t="s">
        <v>756</v>
      </c>
      <c r="C34" s="10" t="s">
        <v>1035</v>
      </c>
    </row>
    <row r="35" spans="1:4">
      <c r="A35" s="10" t="s">
        <v>960</v>
      </c>
      <c r="B35" s="10" t="s">
        <v>756</v>
      </c>
      <c r="C35" s="10" t="s">
        <v>1035</v>
      </c>
    </row>
    <row r="36" spans="1:4">
      <c r="A36" s="10" t="s">
        <v>1031</v>
      </c>
      <c r="B36" s="10" t="s">
        <v>756</v>
      </c>
      <c r="C36" s="10" t="s">
        <v>1035</v>
      </c>
    </row>
    <row r="37" spans="1:4">
      <c r="A37" s="10" t="s">
        <v>1031</v>
      </c>
      <c r="B37" s="10" t="s">
        <v>756</v>
      </c>
      <c r="C37" s="10" t="s">
        <v>1035</v>
      </c>
    </row>
    <row r="38" spans="1:4">
      <c r="A38" s="10" t="s">
        <v>1032</v>
      </c>
      <c r="B38" s="10" t="s">
        <v>756</v>
      </c>
      <c r="C38" s="10" t="s">
        <v>1036</v>
      </c>
      <c r="D38" s="109" t="s">
        <v>1041</v>
      </c>
    </row>
    <row r="39" spans="1:4">
      <c r="A39" s="10" t="s">
        <v>1033</v>
      </c>
      <c r="B39" s="10" t="s">
        <v>756</v>
      </c>
      <c r="C39" s="10" t="s">
        <v>1035</v>
      </c>
    </row>
    <row r="40" spans="1:4">
      <c r="A40" s="10" t="s">
        <v>1033</v>
      </c>
      <c r="B40" s="10" t="s">
        <v>756</v>
      </c>
      <c r="C40" s="10" t="s">
        <v>1035</v>
      </c>
    </row>
    <row r="41" spans="1:4">
      <c r="A41" s="10" t="s">
        <v>1033</v>
      </c>
      <c r="B41" s="10" t="s">
        <v>756</v>
      </c>
      <c r="C41" s="10" t="s">
        <v>1035</v>
      </c>
    </row>
    <row r="42" spans="1:4">
      <c r="A42" s="10" t="s">
        <v>1033</v>
      </c>
      <c r="B42" s="10" t="s">
        <v>756</v>
      </c>
      <c r="C42" s="10" t="s">
        <v>1035</v>
      </c>
    </row>
    <row r="43" spans="1:4">
      <c r="A43" s="10" t="s">
        <v>960</v>
      </c>
      <c r="B43" s="10" t="s">
        <v>756</v>
      </c>
      <c r="C43" s="10" t="s">
        <v>1037</v>
      </c>
      <c r="D43" s="109" t="s">
        <v>1041</v>
      </c>
    </row>
    <row r="44" spans="1:4">
      <c r="A44" s="10" t="s">
        <v>960</v>
      </c>
      <c r="B44" s="10" t="s">
        <v>756</v>
      </c>
      <c r="C44" s="10" t="s">
        <v>1036</v>
      </c>
      <c r="D44" s="109" t="s">
        <v>1041</v>
      </c>
    </row>
    <row r="45" spans="1:4" ht="30">
      <c r="A45" s="109" t="s">
        <v>1034</v>
      </c>
      <c r="B45" s="10" t="s">
        <v>756</v>
      </c>
      <c r="D45" s="109" t="s">
        <v>1041</v>
      </c>
    </row>
  </sheetData>
  <mergeCells count="1">
    <mergeCell ref="D11:D12"/>
  </mergeCells>
  <conditionalFormatting sqref="D1:D11 D13:D17 A1:C1048576 D19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$L$3:$L$14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"/>
  <sheetViews>
    <sheetView rightToLeft="1" zoomScale="150" zoomScaleNormal="150" workbookViewId="0">
      <pane ySplit="1" topLeftCell="A31" activePane="bottomLeft" state="frozen"/>
      <selection pane="bottomLeft" activeCell="A42" sqref="A42"/>
    </sheetView>
  </sheetViews>
  <sheetFormatPr defaultColWidth="9.140625" defaultRowHeight="15"/>
  <cols>
    <col min="1" max="1" width="33.7109375" style="10" bestFit="1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 t="s">
        <v>967</v>
      </c>
    </row>
    <row r="3" spans="1:36" ht="15.75">
      <c r="A3" s="13" t="s">
        <v>968</v>
      </c>
      <c r="J3" s="116" t="s">
        <v>756</v>
      </c>
      <c r="K3" s="116" t="s">
        <v>758</v>
      </c>
    </row>
    <row r="4" spans="1:36" ht="15.75">
      <c r="A4" s="13" t="s">
        <v>969</v>
      </c>
      <c r="J4" s="116" t="s">
        <v>757</v>
      </c>
      <c r="K4" s="116" t="s">
        <v>759</v>
      </c>
    </row>
    <row r="5" spans="1:36" ht="15.75">
      <c r="A5" s="13" t="s">
        <v>970</v>
      </c>
      <c r="K5" s="116" t="s">
        <v>760</v>
      </c>
    </row>
    <row r="6" spans="1:36" ht="15.75">
      <c r="A6" s="13" t="s">
        <v>971</v>
      </c>
      <c r="K6" s="116" t="s">
        <v>761</v>
      </c>
    </row>
    <row r="7" spans="1:36" ht="15.75">
      <c r="A7" s="13" t="s">
        <v>972</v>
      </c>
    </row>
    <row r="8" spans="1:36" ht="15.75">
      <c r="A8" s="13" t="s">
        <v>973</v>
      </c>
    </row>
    <row r="9" spans="1:36" ht="15.75">
      <c r="A9" s="13" t="s">
        <v>979</v>
      </c>
    </row>
    <row r="10" spans="1:36" ht="15.75">
      <c r="A10" s="13" t="s">
        <v>980</v>
      </c>
    </row>
    <row r="11" spans="1:36" ht="15.75">
      <c r="A11" s="13" t="s">
        <v>974</v>
      </c>
    </row>
    <row r="12" spans="1:36" ht="15.75">
      <c r="A12" s="13" t="s">
        <v>975</v>
      </c>
    </row>
    <row r="13" spans="1:36" ht="15.75">
      <c r="A13" s="13" t="s">
        <v>975</v>
      </c>
    </row>
    <row r="14" spans="1:36" ht="15.75">
      <c r="A14" s="13" t="s">
        <v>976</v>
      </c>
    </row>
    <row r="15" spans="1:36" ht="15.75">
      <c r="A15" s="13" t="s">
        <v>976</v>
      </c>
    </row>
    <row r="16" spans="1:36" ht="15.75">
      <c r="A16" s="13" t="s">
        <v>977</v>
      </c>
    </row>
    <row r="17" spans="1:1" ht="15.75">
      <c r="A17" s="13" t="s">
        <v>977</v>
      </c>
    </row>
    <row r="18" spans="1:1" ht="15.75">
      <c r="A18" s="13" t="s">
        <v>977</v>
      </c>
    </row>
    <row r="19" spans="1:1" ht="15.75">
      <c r="A19" s="13" t="s">
        <v>978</v>
      </c>
    </row>
    <row r="20" spans="1:1" ht="15.75">
      <c r="A20" s="13" t="s">
        <v>981</v>
      </c>
    </row>
    <row r="21" spans="1:1" ht="15.75">
      <c r="A21" s="13" t="s">
        <v>982</v>
      </c>
    </row>
    <row r="22" spans="1:1" ht="15.75">
      <c r="A22" s="13" t="s">
        <v>983</v>
      </c>
    </row>
    <row r="23" spans="1:1" ht="15.75">
      <c r="A23" s="13" t="s">
        <v>983</v>
      </c>
    </row>
    <row r="24" spans="1:1" ht="15.75">
      <c r="A24" s="13" t="s">
        <v>984</v>
      </c>
    </row>
    <row r="25" spans="1:1" ht="15.75">
      <c r="A25" s="13" t="s">
        <v>985</v>
      </c>
    </row>
    <row r="26" spans="1:1" ht="15.75">
      <c r="A26" s="13" t="s">
        <v>986</v>
      </c>
    </row>
    <row r="27" spans="1:1" ht="15.75">
      <c r="A27" s="13" t="s">
        <v>987</v>
      </c>
    </row>
    <row r="28" spans="1:1" ht="15.75">
      <c r="A28" s="13" t="s">
        <v>987</v>
      </c>
    </row>
    <row r="29" spans="1:1" ht="15.75">
      <c r="A29" s="13" t="s">
        <v>987</v>
      </c>
    </row>
    <row r="30" spans="1:1" ht="15.75">
      <c r="A30" s="13" t="s">
        <v>987</v>
      </c>
    </row>
    <row r="31" spans="1:1" ht="15.75">
      <c r="A31" s="13" t="s">
        <v>987</v>
      </c>
    </row>
    <row r="32" spans="1:1" ht="15.75">
      <c r="A32" s="13" t="s">
        <v>987</v>
      </c>
    </row>
    <row r="33" spans="1:1" ht="15.75">
      <c r="A33" s="13" t="s">
        <v>988</v>
      </c>
    </row>
    <row r="34" spans="1:1">
      <c r="A34" s="10" t="s">
        <v>989</v>
      </c>
    </row>
    <row r="35" spans="1:1">
      <c r="A35" s="10" t="s">
        <v>990</v>
      </c>
    </row>
    <row r="36" spans="1:1">
      <c r="A36" s="10" t="s">
        <v>991</v>
      </c>
    </row>
    <row r="37" spans="1:1">
      <c r="A37" s="10" t="s">
        <v>992</v>
      </c>
    </row>
    <row r="38" spans="1:1">
      <c r="A38" s="10" t="s">
        <v>993</v>
      </c>
    </row>
    <row r="39" spans="1:1">
      <c r="A39" s="10" t="s">
        <v>994</v>
      </c>
    </row>
    <row r="40" spans="1:1">
      <c r="A40" s="10" t="s">
        <v>995</v>
      </c>
    </row>
    <row r="41" spans="1:1">
      <c r="A41" s="10" t="s">
        <v>996</v>
      </c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rightToLeft="1" workbookViewId="0">
      <selection activeCell="A11" sqref="A11"/>
    </sheetView>
  </sheetViews>
  <sheetFormatPr defaultColWidth="9.140625" defaultRowHeight="15"/>
  <cols>
    <col min="1" max="1" width="38.42578125" style="10" customWidth="1"/>
    <col min="2" max="28" width="9.140625" style="116"/>
  </cols>
  <sheetData>
    <row r="1" spans="1:1">
      <c r="A1" s="10" t="s">
        <v>957</v>
      </c>
    </row>
    <row r="2" spans="1:1">
      <c r="A2" s="10" t="s">
        <v>958</v>
      </c>
    </row>
    <row r="3" spans="1:1">
      <c r="A3" s="10" t="s">
        <v>959</v>
      </c>
    </row>
    <row r="4" spans="1:1">
      <c r="A4" s="10" t="s">
        <v>960</v>
      </c>
    </row>
    <row r="5" spans="1:1">
      <c r="A5" s="10" t="s">
        <v>961</v>
      </c>
    </row>
    <row r="6" spans="1:1">
      <c r="A6" s="10" t="s">
        <v>962</v>
      </c>
    </row>
    <row r="7" spans="1:1">
      <c r="A7" s="10" t="s">
        <v>963</v>
      </c>
    </row>
    <row r="8" spans="1:1">
      <c r="A8" s="10" t="s">
        <v>964</v>
      </c>
    </row>
    <row r="9" spans="1:1">
      <c r="A9" s="10" t="s">
        <v>965</v>
      </c>
    </row>
    <row r="10" spans="1:1">
      <c r="A10" s="10" t="s">
        <v>966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AC6" activePane="bottomRight" state="frozen"/>
      <selection pane="topRight" activeCell="C1" sqref="C1"/>
      <selection pane="bottomLeft" activeCell="A3" sqref="A3"/>
      <selection pane="bottomRight" activeCell="AJ7" sqref="AJ7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.140625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8" t="s">
        <v>602</v>
      </c>
      <c r="C1" s="200" t="s">
        <v>603</v>
      </c>
      <c r="D1" s="200" t="s">
        <v>604</v>
      </c>
      <c r="E1" s="200" t="s">
        <v>605</v>
      </c>
      <c r="F1" s="200" t="s">
        <v>606</v>
      </c>
      <c r="G1" s="200" t="s">
        <v>607</v>
      </c>
      <c r="H1" s="200" t="s">
        <v>608</v>
      </c>
      <c r="I1" s="200" t="s">
        <v>609</v>
      </c>
      <c r="J1" s="200" t="s">
        <v>610</v>
      </c>
      <c r="K1" s="200" t="s">
        <v>611</v>
      </c>
      <c r="L1" s="200" t="s">
        <v>612</v>
      </c>
      <c r="M1" s="196" t="s">
        <v>737</v>
      </c>
      <c r="N1" s="185" t="s">
        <v>613</v>
      </c>
      <c r="O1" s="185"/>
      <c r="P1" s="185"/>
      <c r="Q1" s="185"/>
      <c r="R1" s="185"/>
      <c r="S1" s="196" t="s">
        <v>738</v>
      </c>
      <c r="T1" s="185" t="s">
        <v>613</v>
      </c>
      <c r="U1" s="185"/>
      <c r="V1" s="185"/>
      <c r="W1" s="185"/>
      <c r="X1" s="185"/>
      <c r="Y1" s="186" t="s">
        <v>614</v>
      </c>
      <c r="Z1" s="186" t="s">
        <v>615</v>
      </c>
      <c r="AA1" s="186" t="s">
        <v>616</v>
      </c>
      <c r="AB1" s="186" t="s">
        <v>617</v>
      </c>
      <c r="AC1" s="186" t="s">
        <v>618</v>
      </c>
      <c r="AD1" s="186" t="s">
        <v>619</v>
      </c>
      <c r="AE1" s="188" t="s">
        <v>620</v>
      </c>
      <c r="AF1" s="190" t="s">
        <v>621</v>
      </c>
      <c r="AG1" s="192" t="s">
        <v>622</v>
      </c>
      <c r="AH1" s="194" t="s">
        <v>623</v>
      </c>
      <c r="AI1" s="18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9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197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7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7"/>
      <c r="Z2" s="187"/>
      <c r="AA2" s="187"/>
      <c r="AB2" s="187"/>
      <c r="AC2" s="187"/>
      <c r="AD2" s="187"/>
      <c r="AE2" s="189"/>
      <c r="AF2" s="191"/>
      <c r="AG2" s="193"/>
      <c r="AH2" s="195"/>
      <c r="AI2" s="184"/>
      <c r="AS2" s="55" t="s">
        <v>630</v>
      </c>
      <c r="BA2">
        <f>[1]الأحياء!A2</f>
        <v>0</v>
      </c>
    </row>
    <row r="3" spans="1:53" s="61" customFormat="1" ht="91.5">
      <c r="A3" s="71">
        <v>1</v>
      </c>
      <c r="B3" s="79" t="s">
        <v>1044</v>
      </c>
      <c r="C3" s="109" t="s">
        <v>1052</v>
      </c>
      <c r="D3" s="72"/>
      <c r="E3" s="72"/>
      <c r="F3" s="72" t="s">
        <v>633</v>
      </c>
      <c r="G3" s="72"/>
      <c r="H3" s="72"/>
      <c r="I3" s="72"/>
      <c r="J3" s="72"/>
      <c r="K3" s="72"/>
      <c r="L3" s="72"/>
      <c r="M3" s="66">
        <f t="shared" ref="M3:M66" si="0">N3+O3+P3+Q3+R3</f>
        <v>110000</v>
      </c>
      <c r="N3" s="73"/>
      <c r="O3" s="73"/>
      <c r="P3" s="73">
        <v>110000</v>
      </c>
      <c r="Q3" s="73"/>
      <c r="R3" s="73"/>
      <c r="S3" s="66">
        <v>82244</v>
      </c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75">
        <v>2011</v>
      </c>
      <c r="AF3" s="75"/>
      <c r="AG3" s="76">
        <v>1</v>
      </c>
      <c r="AH3" s="77"/>
      <c r="AI3" s="143" t="s">
        <v>1053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76.5">
      <c r="A4" s="71">
        <f>A3+1</f>
        <v>2</v>
      </c>
      <c r="B4" s="65" t="s">
        <v>1045</v>
      </c>
      <c r="C4" s="109" t="s">
        <v>1051</v>
      </c>
      <c r="D4" s="65"/>
      <c r="E4" s="65"/>
      <c r="F4" s="72" t="s">
        <v>633</v>
      </c>
      <c r="G4" s="65"/>
      <c r="H4" s="65"/>
      <c r="I4" s="65"/>
      <c r="J4" s="65"/>
      <c r="K4" s="65"/>
      <c r="L4" s="65"/>
      <c r="M4" s="66">
        <f t="shared" si="0"/>
        <v>392244</v>
      </c>
      <c r="N4" s="67"/>
      <c r="O4" s="67"/>
      <c r="P4" s="66">
        <v>392244</v>
      </c>
      <c r="Q4" s="66"/>
      <c r="R4" s="66"/>
      <c r="S4" s="66">
        <f t="shared" ref="S4:S66" si="1">T4+U4+V4+W4+X4</f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2012</v>
      </c>
      <c r="AF4" s="10"/>
      <c r="AG4" s="68">
        <v>1</v>
      </c>
      <c r="AH4" s="12"/>
      <c r="AI4" s="109" t="s">
        <v>1054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1046</v>
      </c>
      <c r="C5" s="10"/>
      <c r="D5" s="65"/>
      <c r="E5" s="65"/>
      <c r="F5" s="72" t="s">
        <v>633</v>
      </c>
      <c r="G5" s="65"/>
      <c r="H5" s="65"/>
      <c r="I5" s="65"/>
      <c r="J5" s="65"/>
      <c r="K5" s="65"/>
      <c r="L5" s="65"/>
      <c r="M5" s="66">
        <f t="shared" si="0"/>
        <v>80000</v>
      </c>
      <c r="N5" s="67"/>
      <c r="O5" s="67"/>
      <c r="P5" s="66">
        <v>80000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8"/>
      <c r="Z5" s="78"/>
      <c r="AA5" s="78"/>
      <c r="AB5" s="78"/>
      <c r="AC5" s="12"/>
      <c r="AD5" s="12"/>
      <c r="AE5" s="10">
        <v>2012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1047</v>
      </c>
      <c r="C6" s="10"/>
      <c r="D6" s="65"/>
      <c r="E6" s="65"/>
      <c r="F6" s="72" t="s">
        <v>633</v>
      </c>
      <c r="G6" s="65"/>
      <c r="H6" s="65"/>
      <c r="I6" s="65"/>
      <c r="J6" s="65"/>
      <c r="K6" s="65"/>
      <c r="L6" s="65"/>
      <c r="M6" s="66">
        <f t="shared" si="0"/>
        <v>50261</v>
      </c>
      <c r="N6" s="67"/>
      <c r="O6" s="67"/>
      <c r="P6" s="67">
        <v>50261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2013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61.5">
      <c r="A7" s="71">
        <f t="shared" si="2"/>
        <v>5</v>
      </c>
      <c r="B7" s="65" t="s">
        <v>641</v>
      </c>
      <c r="C7" s="109" t="s">
        <v>1055</v>
      </c>
      <c r="D7" s="79"/>
      <c r="E7" s="79"/>
      <c r="F7" s="72" t="s">
        <v>633</v>
      </c>
      <c r="G7" s="65"/>
      <c r="H7" s="65"/>
      <c r="I7" s="65"/>
      <c r="J7" s="65"/>
      <c r="K7" s="65"/>
      <c r="L7" s="65"/>
      <c r="M7" s="66">
        <f t="shared" si="0"/>
        <v>100000</v>
      </c>
      <c r="N7" s="67"/>
      <c r="O7" s="67"/>
      <c r="P7" s="67">
        <v>100000</v>
      </c>
      <c r="Q7" s="67"/>
      <c r="R7" s="67"/>
      <c r="S7" s="66">
        <v>128566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2014</v>
      </c>
      <c r="AF7" s="10"/>
      <c r="AG7" s="68">
        <v>1</v>
      </c>
      <c r="AH7" s="12"/>
      <c r="AI7" s="10" t="s">
        <v>1056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31.5">
      <c r="A8" s="71">
        <f t="shared" si="2"/>
        <v>6</v>
      </c>
      <c r="B8" s="65" t="s">
        <v>1048</v>
      </c>
      <c r="C8" s="109" t="s">
        <v>1063</v>
      </c>
      <c r="D8" s="65"/>
      <c r="E8" s="65"/>
      <c r="F8" s="72" t="s">
        <v>633</v>
      </c>
      <c r="G8" s="65"/>
      <c r="H8" s="65"/>
      <c r="I8" s="65"/>
      <c r="J8" s="65"/>
      <c r="K8" s="65"/>
      <c r="L8" s="65"/>
      <c r="M8" s="66">
        <f t="shared" si="0"/>
        <v>15094</v>
      </c>
      <c r="N8" s="67"/>
      <c r="O8" s="67"/>
      <c r="P8" s="67">
        <v>15094</v>
      </c>
      <c r="Q8" s="67"/>
      <c r="R8" s="67"/>
      <c r="S8" s="66">
        <v>15000</v>
      </c>
      <c r="T8" s="67"/>
      <c r="U8" s="67"/>
      <c r="V8" s="67"/>
      <c r="W8" s="67"/>
      <c r="X8" s="67"/>
      <c r="Y8" s="78"/>
      <c r="Z8" s="78"/>
      <c r="AA8" s="78"/>
      <c r="AB8" s="78"/>
      <c r="AC8" s="78"/>
      <c r="AD8" s="12"/>
      <c r="AE8" s="10">
        <v>2014</v>
      </c>
      <c r="AF8" s="10"/>
      <c r="AG8" s="68">
        <v>1</v>
      </c>
      <c r="AH8" s="12"/>
      <c r="AI8" s="10" t="s">
        <v>1064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1049</v>
      </c>
      <c r="C9" s="10"/>
      <c r="D9" s="65"/>
      <c r="E9" s="65"/>
      <c r="F9" s="72" t="s">
        <v>633</v>
      </c>
      <c r="G9" s="65"/>
      <c r="H9" s="65"/>
      <c r="I9" s="65"/>
      <c r="J9" s="65"/>
      <c r="K9" s="65"/>
      <c r="L9" s="65"/>
      <c r="M9" s="66">
        <f t="shared" si="0"/>
        <v>40000</v>
      </c>
      <c r="N9" s="67"/>
      <c r="O9" s="67"/>
      <c r="P9" s="67">
        <v>40000</v>
      </c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8"/>
      <c r="Z9" s="78"/>
      <c r="AA9" s="78"/>
      <c r="AB9" s="78"/>
      <c r="AC9" s="78"/>
      <c r="AD9" s="12"/>
      <c r="AE9" s="10">
        <v>2014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1050</v>
      </c>
      <c r="C10" s="10"/>
      <c r="D10" s="65"/>
      <c r="E10" s="65"/>
      <c r="F10" s="72" t="s">
        <v>633</v>
      </c>
      <c r="G10" s="65"/>
      <c r="H10" s="65"/>
      <c r="I10" s="65"/>
      <c r="J10" s="65"/>
      <c r="K10" s="65"/>
      <c r="L10" s="65"/>
      <c r="M10" s="66">
        <f t="shared" si="0"/>
        <v>20900</v>
      </c>
      <c r="N10" s="67"/>
      <c r="O10" s="67"/>
      <c r="P10" s="67">
        <v>20900</v>
      </c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2013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46.5">
      <c r="A11" s="71">
        <f t="shared" si="2"/>
        <v>9</v>
      </c>
      <c r="B11" s="65" t="s">
        <v>1062</v>
      </c>
      <c r="C11" s="109" t="s">
        <v>1061</v>
      </c>
      <c r="D11" s="65"/>
      <c r="E11" s="65"/>
      <c r="F11" s="72" t="s">
        <v>633</v>
      </c>
      <c r="G11" s="65"/>
      <c r="H11" s="65"/>
      <c r="I11" s="65"/>
      <c r="J11" s="65"/>
      <c r="K11" s="65"/>
      <c r="L11" s="65"/>
      <c r="M11" s="66"/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2014</v>
      </c>
      <c r="AF11" s="10"/>
      <c r="AG11" s="68">
        <v>1</v>
      </c>
      <c r="AH11" s="12"/>
      <c r="AI11" s="10" t="s">
        <v>1060</v>
      </c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46.5">
      <c r="A12" s="71">
        <f t="shared" si="2"/>
        <v>10</v>
      </c>
      <c r="B12" s="65" t="s">
        <v>1057</v>
      </c>
      <c r="C12" s="109" t="s">
        <v>1058</v>
      </c>
      <c r="D12" s="65"/>
      <c r="E12" s="65"/>
      <c r="F12" s="65" t="s">
        <v>635</v>
      </c>
      <c r="G12" s="65">
        <v>2013</v>
      </c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v>40000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2013</v>
      </c>
      <c r="AF12" s="10"/>
      <c r="AG12" s="68">
        <v>1</v>
      </c>
      <c r="AH12" s="12"/>
      <c r="AI12" s="10" t="s">
        <v>1059</v>
      </c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 t="s">
        <v>1065</v>
      </c>
      <c r="C13" s="10" t="s">
        <v>958</v>
      </c>
      <c r="D13" s="65"/>
      <c r="E13" s="65"/>
      <c r="F13" s="65" t="s">
        <v>633</v>
      </c>
      <c r="G13" s="65">
        <v>2014</v>
      </c>
      <c r="H13" s="65"/>
      <c r="I13" s="65"/>
      <c r="J13" s="65"/>
      <c r="K13" s="65"/>
      <c r="L13" s="65"/>
      <c r="M13" s="66">
        <v>450000</v>
      </c>
      <c r="N13" s="67"/>
      <c r="O13" s="67"/>
      <c r="P13" s="67">
        <v>450000</v>
      </c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 t="s">
        <v>1066</v>
      </c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9.140625" style="116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A2" s="10" t="s">
        <v>764</v>
      </c>
      <c r="B2" s="10" t="s">
        <v>950</v>
      </c>
      <c r="D2" s="10">
        <v>2013</v>
      </c>
    </row>
    <row r="3" spans="1:13">
      <c r="A3" s="10" t="s">
        <v>764</v>
      </c>
      <c r="B3" s="10" t="s">
        <v>950</v>
      </c>
      <c r="D3" s="10">
        <v>2013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764</v>
      </c>
      <c r="B4" s="10" t="s">
        <v>950</v>
      </c>
      <c r="D4" s="10">
        <v>2013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764</v>
      </c>
      <c r="B5" s="10" t="s">
        <v>950</v>
      </c>
      <c r="D5" s="10">
        <v>2013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764</v>
      </c>
      <c r="B6" s="10" t="s">
        <v>951</v>
      </c>
      <c r="D6" s="10">
        <v>1993</v>
      </c>
      <c r="K6" s="116" t="s">
        <v>767</v>
      </c>
      <c r="L6" s="116" t="s">
        <v>775</v>
      </c>
    </row>
    <row r="7" spans="1:13">
      <c r="A7" s="10" t="s">
        <v>764</v>
      </c>
      <c r="B7" s="10" t="s">
        <v>952</v>
      </c>
      <c r="D7" s="10">
        <v>2013</v>
      </c>
      <c r="K7" s="116" t="s">
        <v>768</v>
      </c>
      <c r="L7" s="116" t="s">
        <v>776</v>
      </c>
    </row>
    <row r="8" spans="1:13">
      <c r="A8" s="10" t="s">
        <v>764</v>
      </c>
      <c r="B8" s="10" t="s">
        <v>953</v>
      </c>
      <c r="D8" s="10">
        <v>2004</v>
      </c>
      <c r="K8" s="116" t="s">
        <v>769</v>
      </c>
    </row>
    <row r="9" spans="1:13">
      <c r="A9" s="10" t="s">
        <v>769</v>
      </c>
      <c r="B9" s="10" t="s">
        <v>954</v>
      </c>
      <c r="D9" s="10">
        <v>2004</v>
      </c>
      <c r="K9" s="116" t="s">
        <v>770</v>
      </c>
    </row>
    <row r="10" spans="1:13">
      <c r="A10" s="10" t="s">
        <v>769</v>
      </c>
      <c r="B10" s="10" t="s">
        <v>955</v>
      </c>
      <c r="D10" s="10">
        <v>2014</v>
      </c>
      <c r="K10" s="116" t="s">
        <v>771</v>
      </c>
    </row>
    <row r="11" spans="1:13">
      <c r="A11" s="10" t="s">
        <v>768</v>
      </c>
      <c r="D11" s="10">
        <v>2005</v>
      </c>
      <c r="K11" s="116" t="s">
        <v>956</v>
      </c>
    </row>
    <row r="12" spans="1:13">
      <c r="A12" s="10" t="s">
        <v>768</v>
      </c>
      <c r="D12" s="10">
        <v>2015</v>
      </c>
      <c r="K12" s="116" t="s">
        <v>770</v>
      </c>
    </row>
    <row r="13" spans="1:13">
      <c r="A13" s="10" t="s">
        <v>956</v>
      </c>
      <c r="D13" s="10">
        <v>1998</v>
      </c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A1:G1048576">
    <cfRule type="cellIs" dxfId="1" priority="12" operator="equal">
      <formula>0</formula>
    </cfRule>
  </conditionalFormatting>
  <conditionalFormatting sqref="D9:D11">
    <cfRule type="cellIs" dxfId="0" priority="1" operator="equal">
      <formula>0</formula>
    </cfRule>
  </conditionalFormatting>
  <dataValidations count="4">
    <dataValidation type="list" allowBlank="1" showInputMessage="1" showErrorMessage="1" sqref="A22 A14:A19">
      <formula1>$K:$K</formula1>
    </dataValidation>
    <dataValidation type="list" allowBlank="1" showInputMessage="1" showErrorMessage="1" sqref="A23:A1048576 A2:A13 A20:A21">
      <formula1>$K$3:$K$13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3" sqref="D13"/>
    </sheetView>
  </sheetViews>
  <sheetFormatPr defaultColWidth="9.140625" defaultRowHeight="15"/>
  <cols>
    <col min="1" max="1" width="11.7109375" bestFit="1" customWidth="1"/>
    <col min="2" max="2" width="4.5703125" style="81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/>
      <c r="E2" s="83"/>
      <c r="F2" s="83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>
        <f t="shared" ref="F3:F80" si="1">D3-E3</f>
        <v>0</v>
      </c>
    </row>
    <row r="4" spans="1:9">
      <c r="A4" s="83" t="s">
        <v>661</v>
      </c>
      <c r="B4" s="84"/>
      <c r="C4" s="83" t="s">
        <v>664</v>
      </c>
      <c r="D4" s="83"/>
      <c r="E4" s="83"/>
      <c r="F4" s="83">
        <f t="shared" si="1"/>
        <v>0</v>
      </c>
    </row>
    <row r="5" spans="1:9">
      <c r="A5" s="83" t="s">
        <v>661</v>
      </c>
      <c r="B5" s="84"/>
      <c r="C5" s="83" t="s">
        <v>665</v>
      </c>
      <c r="D5" s="83"/>
      <c r="E5" s="83"/>
      <c r="F5" s="83">
        <f t="shared" si="1"/>
        <v>0</v>
      </c>
    </row>
    <row r="6" spans="1:9">
      <c r="A6" s="83" t="s">
        <v>661</v>
      </c>
      <c r="B6" s="84"/>
      <c r="C6" s="83" t="s">
        <v>666</v>
      </c>
      <c r="D6" s="83"/>
      <c r="E6" s="83"/>
      <c r="F6" s="83">
        <f t="shared" si="1"/>
        <v>0</v>
      </c>
    </row>
    <row r="7" spans="1:9">
      <c r="A7" s="83" t="s">
        <v>661</v>
      </c>
      <c r="B7" s="84"/>
      <c r="C7" s="83" t="s">
        <v>667</v>
      </c>
      <c r="D7" s="83"/>
      <c r="E7" s="83"/>
      <c r="F7" s="83">
        <f t="shared" si="1"/>
        <v>0</v>
      </c>
    </row>
    <row r="8" spans="1:9">
      <c r="A8" s="83" t="s">
        <v>661</v>
      </c>
      <c r="B8" s="84"/>
      <c r="C8" s="83" t="s">
        <v>668</v>
      </c>
      <c r="D8" s="83"/>
      <c r="E8" s="83"/>
      <c r="F8" s="83">
        <f t="shared" si="1"/>
        <v>0</v>
      </c>
    </row>
    <row r="9" spans="1:9">
      <c r="A9" s="10" t="s">
        <v>669</v>
      </c>
      <c r="B9" s="80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0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0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0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0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0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0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0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0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0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0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3" t="s">
        <v>683</v>
      </c>
      <c r="B23" s="84">
        <v>2</v>
      </c>
      <c r="C23" s="83" t="s">
        <v>684</v>
      </c>
      <c r="D23" s="83"/>
      <c r="E23" s="83"/>
      <c r="F23" s="83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3" t="s">
        <v>683</v>
      </c>
      <c r="B24" s="84">
        <v>2</v>
      </c>
      <c r="C24" s="83" t="s">
        <v>685</v>
      </c>
      <c r="D24" s="83"/>
      <c r="E24" s="83"/>
      <c r="F24" s="83">
        <f t="shared" si="1"/>
        <v>0</v>
      </c>
    </row>
    <row r="25" spans="1:9">
      <c r="A25" s="83" t="s">
        <v>683</v>
      </c>
      <c r="B25" s="84">
        <v>2</v>
      </c>
      <c r="C25" s="83" t="s">
        <v>686</v>
      </c>
      <c r="D25" s="83"/>
      <c r="E25" s="83"/>
      <c r="F25" s="83">
        <f t="shared" si="1"/>
        <v>0</v>
      </c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>
        <f t="shared" si="1"/>
        <v>0</v>
      </c>
    </row>
    <row r="27" spans="1:9">
      <c r="A27" s="83" t="s">
        <v>683</v>
      </c>
      <c r="B27" s="84">
        <v>2</v>
      </c>
      <c r="C27" s="83" t="s">
        <v>688</v>
      </c>
      <c r="D27" s="83"/>
      <c r="E27" s="83"/>
      <c r="F27" s="83">
        <f t="shared" si="1"/>
        <v>0</v>
      </c>
    </row>
    <row r="28" spans="1:9">
      <c r="A28" s="83" t="s">
        <v>683</v>
      </c>
      <c r="B28" s="84">
        <v>2</v>
      </c>
      <c r="C28" s="83" t="s">
        <v>689</v>
      </c>
      <c r="D28" s="83"/>
      <c r="E28" s="83"/>
      <c r="F28" s="83">
        <f t="shared" si="1"/>
        <v>0</v>
      </c>
    </row>
    <row r="29" spans="1:9">
      <c r="A29" s="83" t="s">
        <v>683</v>
      </c>
      <c r="B29" s="84">
        <v>2</v>
      </c>
      <c r="C29" s="83" t="s">
        <v>690</v>
      </c>
      <c r="D29" s="83"/>
      <c r="E29" s="83"/>
      <c r="F29" s="83">
        <f t="shared" si="1"/>
        <v>0</v>
      </c>
    </row>
    <row r="30" spans="1:9">
      <c r="A30" s="83" t="s">
        <v>683</v>
      </c>
      <c r="B30" s="84">
        <v>2</v>
      </c>
      <c r="C30" s="83" t="s">
        <v>691</v>
      </c>
      <c r="D30" s="83"/>
      <c r="E30" s="83"/>
      <c r="F30" s="83">
        <f t="shared" si="1"/>
        <v>0</v>
      </c>
    </row>
    <row r="31" spans="1:9">
      <c r="A31" s="83" t="s">
        <v>683</v>
      </c>
      <c r="B31" s="84">
        <v>2</v>
      </c>
      <c r="C31" s="83" t="s">
        <v>692</v>
      </c>
      <c r="D31" s="83"/>
      <c r="E31" s="83"/>
      <c r="F31" s="83">
        <f t="shared" si="1"/>
        <v>0</v>
      </c>
    </row>
    <row r="32" spans="1:9">
      <c r="A32" s="10" t="s">
        <v>683</v>
      </c>
      <c r="B32" s="80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0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0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3" t="s">
        <v>683</v>
      </c>
      <c r="B35" s="84">
        <v>4</v>
      </c>
      <c r="C35" s="83" t="s">
        <v>696</v>
      </c>
      <c r="D35" s="83"/>
      <c r="E35" s="83"/>
      <c r="F35" s="83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3" t="s">
        <v>683</v>
      </c>
      <c r="B36" s="84">
        <v>4</v>
      </c>
      <c r="C36" s="83" t="s">
        <v>697</v>
      </c>
      <c r="D36" s="83"/>
      <c r="E36" s="83"/>
      <c r="F36" s="83">
        <f t="shared" si="1"/>
        <v>0</v>
      </c>
    </row>
    <row r="37" spans="1:9">
      <c r="A37" s="83" t="s">
        <v>683</v>
      </c>
      <c r="B37" s="84">
        <v>4</v>
      </c>
      <c r="C37" s="83" t="s">
        <v>698</v>
      </c>
      <c r="D37" s="83"/>
      <c r="E37" s="83"/>
      <c r="F37" s="83">
        <f t="shared" si="1"/>
        <v>0</v>
      </c>
    </row>
    <row r="38" spans="1:9">
      <c r="A38" s="10" t="s">
        <v>699</v>
      </c>
      <c r="B38" s="80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0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0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0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0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0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0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3" t="s">
        <v>699</v>
      </c>
      <c r="B45" s="84">
        <v>6</v>
      </c>
      <c r="C45" s="83" t="s">
        <v>707</v>
      </c>
      <c r="D45" s="83"/>
      <c r="E45" s="83"/>
      <c r="F45" s="83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3" t="s">
        <v>699</v>
      </c>
      <c r="B46" s="84">
        <v>6</v>
      </c>
      <c r="C46" s="83" t="s">
        <v>708</v>
      </c>
      <c r="D46" s="83"/>
      <c r="E46" s="83"/>
      <c r="F46" s="83">
        <f t="shared" si="1"/>
        <v>0</v>
      </c>
    </row>
    <row r="47" spans="1:9">
      <c r="A47" s="10" t="s">
        <v>699</v>
      </c>
      <c r="B47" s="80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0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3" t="s">
        <v>699</v>
      </c>
      <c r="B49" s="84">
        <v>8</v>
      </c>
      <c r="C49" s="83" t="s">
        <v>711</v>
      </c>
      <c r="D49" s="83"/>
      <c r="E49" s="83"/>
      <c r="F49" s="83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3" t="s">
        <v>699</v>
      </c>
      <c r="B50" s="84">
        <v>8</v>
      </c>
      <c r="C50" s="83" t="s">
        <v>712</v>
      </c>
      <c r="D50" s="83"/>
      <c r="E50" s="83"/>
      <c r="F50" s="83">
        <f t="shared" si="1"/>
        <v>0</v>
      </c>
    </row>
    <row r="51" spans="1:9">
      <c r="A51" s="83" t="s">
        <v>699</v>
      </c>
      <c r="B51" s="84">
        <v>8</v>
      </c>
      <c r="C51" s="83" t="s">
        <v>712</v>
      </c>
      <c r="D51" s="83"/>
      <c r="E51" s="83"/>
      <c r="F51" s="83">
        <f t="shared" si="1"/>
        <v>0</v>
      </c>
    </row>
    <row r="52" spans="1:9">
      <c r="A52" s="83" t="s">
        <v>699</v>
      </c>
      <c r="B52" s="84">
        <v>8</v>
      </c>
      <c r="C52" s="83" t="s">
        <v>713</v>
      </c>
      <c r="D52" s="83"/>
      <c r="E52" s="83"/>
      <c r="F52" s="83">
        <f t="shared" si="1"/>
        <v>0</v>
      </c>
    </row>
    <row r="53" spans="1:9">
      <c r="A53" s="83" t="s">
        <v>699</v>
      </c>
      <c r="B53" s="84">
        <v>8</v>
      </c>
      <c r="C53" s="83" t="s">
        <v>714</v>
      </c>
      <c r="D53" s="83"/>
      <c r="E53" s="83"/>
      <c r="F53" s="83">
        <f t="shared" si="1"/>
        <v>0</v>
      </c>
    </row>
    <row r="54" spans="1:9">
      <c r="A54" s="83" t="s">
        <v>699</v>
      </c>
      <c r="B54" s="84">
        <v>8</v>
      </c>
      <c r="C54" s="83" t="s">
        <v>715</v>
      </c>
      <c r="D54" s="83"/>
      <c r="E54" s="83"/>
      <c r="F54" s="83">
        <f t="shared" si="1"/>
        <v>0</v>
      </c>
    </row>
    <row r="55" spans="1:9">
      <c r="A55" s="83" t="s">
        <v>699</v>
      </c>
      <c r="B55" s="84">
        <v>8</v>
      </c>
      <c r="C55" s="83" t="s">
        <v>717</v>
      </c>
      <c r="D55" s="83"/>
      <c r="E55" s="83"/>
      <c r="F55" s="83">
        <f t="shared" si="1"/>
        <v>0</v>
      </c>
    </row>
    <row r="56" spans="1:9">
      <c r="A56" s="83" t="s">
        <v>699</v>
      </c>
      <c r="B56" s="84">
        <v>8</v>
      </c>
      <c r="C56" s="83" t="s">
        <v>716</v>
      </c>
      <c r="D56" s="83"/>
      <c r="E56" s="83"/>
      <c r="F56" s="83">
        <f t="shared" si="1"/>
        <v>0</v>
      </c>
    </row>
    <row r="57" spans="1:9">
      <c r="A57" s="83" t="s">
        <v>699</v>
      </c>
      <c r="B57" s="84">
        <v>8</v>
      </c>
      <c r="C57" s="83" t="s">
        <v>718</v>
      </c>
      <c r="D57" s="83"/>
      <c r="E57" s="83"/>
      <c r="F57" s="83">
        <f t="shared" si="1"/>
        <v>0</v>
      </c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</row>
    <row r="63" spans="1:9">
      <c r="A63" s="83" t="s">
        <v>728</v>
      </c>
      <c r="B63" s="84">
        <v>10</v>
      </c>
      <c r="C63" s="83" t="s">
        <v>729</v>
      </c>
      <c r="D63" s="83"/>
      <c r="E63" s="83"/>
      <c r="F63" s="83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3" t="s">
        <v>728</v>
      </c>
      <c r="B64" s="84">
        <v>10</v>
      </c>
      <c r="C64" s="83" t="s">
        <v>730</v>
      </c>
      <c r="D64" s="83"/>
      <c r="E64" s="83"/>
      <c r="F64" s="83">
        <f t="shared" si="1"/>
        <v>0</v>
      </c>
    </row>
    <row r="65" spans="1:9">
      <c r="A65" s="83" t="s">
        <v>728</v>
      </c>
      <c r="B65" s="84">
        <v>10</v>
      </c>
      <c r="C65" s="83" t="s">
        <v>731</v>
      </c>
      <c r="D65" s="83"/>
      <c r="E65" s="83"/>
      <c r="F65" s="83">
        <f t="shared" si="1"/>
        <v>0</v>
      </c>
    </row>
    <row r="66" spans="1:9">
      <c r="A66" s="86" t="s">
        <v>728</v>
      </c>
      <c r="B66" s="80">
        <v>11</v>
      </c>
      <c r="C66" s="86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6" t="s">
        <v>728</v>
      </c>
      <c r="B67" s="80">
        <v>11</v>
      </c>
      <c r="C67" s="86" t="s">
        <v>733</v>
      </c>
      <c r="D67" s="10"/>
      <c r="E67" s="10"/>
      <c r="F67" s="10">
        <f t="shared" si="1"/>
        <v>0</v>
      </c>
    </row>
    <row r="68" spans="1:9">
      <c r="A68" s="83" t="s">
        <v>728</v>
      </c>
      <c r="B68" s="84">
        <v>12</v>
      </c>
      <c r="C68" s="83" t="s">
        <v>734</v>
      </c>
      <c r="D68" s="83"/>
      <c r="E68" s="83"/>
      <c r="F68" s="83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3" t="s">
        <v>728</v>
      </c>
      <c r="B69" s="84">
        <v>12</v>
      </c>
      <c r="C69" s="83" t="s">
        <v>735</v>
      </c>
      <c r="D69" s="83"/>
      <c r="E69" s="83"/>
      <c r="F69" s="83">
        <f t="shared" si="1"/>
        <v>0</v>
      </c>
    </row>
    <row r="70" spans="1:9">
      <c r="A70" s="83" t="s">
        <v>728</v>
      </c>
      <c r="B70" s="84">
        <v>12</v>
      </c>
      <c r="C70" s="83" t="s">
        <v>736</v>
      </c>
      <c r="D70" s="83"/>
      <c r="E70" s="83"/>
      <c r="F70" s="83">
        <f t="shared" si="1"/>
        <v>0</v>
      </c>
    </row>
    <row r="71" spans="1:9">
      <c r="A71" s="10" t="s">
        <v>719</v>
      </c>
      <c r="B71" s="80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0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0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9" zoomScale="130" zoomScaleNormal="130" workbookViewId="0">
      <selection activeCell="H1" sqref="H1"/>
    </sheetView>
  </sheetViews>
  <sheetFormatPr defaultColWidth="9.140625" defaultRowHeight="15" outlineLevelRow="3"/>
  <cols>
    <col min="1" max="1" width="7" bestFit="1" customWidth="1"/>
    <col min="2" max="2" width="44.140625" customWidth="1"/>
    <col min="3" max="3" width="31.85546875" customWidth="1"/>
    <col min="4" max="4" width="17.42578125" customWidth="1"/>
    <col min="5" max="5" width="23.85546875" customWidth="1"/>
    <col min="7" max="7" width="15.5703125" bestFit="1" customWidth="1"/>
    <col min="8" max="8" width="22.425781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39" t="s">
        <v>853</v>
      </c>
      <c r="E1" s="139" t="s">
        <v>852</v>
      </c>
      <c r="G1" s="43" t="s">
        <v>31</v>
      </c>
      <c r="H1" s="44">
        <f>C2+C114</f>
        <v>1744882.9669999999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860000</v>
      </c>
      <c r="D2" s="26">
        <f>D3+D67</f>
        <v>860000</v>
      </c>
      <c r="E2" s="26">
        <f>E3+E67</f>
        <v>860000</v>
      </c>
      <c r="G2" s="39" t="s">
        <v>60</v>
      </c>
      <c r="H2" s="41">
        <f>C2</f>
        <v>860000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155300</v>
      </c>
      <c r="D3" s="23">
        <f>D4+D11+D38+D61</f>
        <v>155300</v>
      </c>
      <c r="E3" s="23">
        <f>E4+E11+E38+E61</f>
        <v>155300</v>
      </c>
      <c r="G3" s="39" t="s">
        <v>57</v>
      </c>
      <c r="H3" s="41">
        <f t="shared" ref="H3:H66" si="0">C3</f>
        <v>155300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32300</v>
      </c>
      <c r="D4" s="21">
        <f>SUM(D5:D10)</f>
        <v>32300</v>
      </c>
      <c r="E4" s="21">
        <f>SUM(E5:E10)</f>
        <v>32300</v>
      </c>
      <c r="F4" s="17"/>
      <c r="G4" s="39" t="s">
        <v>53</v>
      </c>
      <c r="H4" s="41">
        <f t="shared" si="0"/>
        <v>32300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13000</v>
      </c>
      <c r="D5" s="2">
        <f>C5</f>
        <v>13000</v>
      </c>
      <c r="E5" s="2">
        <f>D5</f>
        <v>13000</v>
      </c>
      <c r="F5" s="17"/>
      <c r="G5" s="17"/>
      <c r="H5" s="41">
        <f t="shared" si="0"/>
        <v>13000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16000</v>
      </c>
      <c r="D7" s="2">
        <f t="shared" si="1"/>
        <v>16000</v>
      </c>
      <c r="E7" s="2">
        <f t="shared" si="1"/>
        <v>16000</v>
      </c>
      <c r="F7" s="17"/>
      <c r="G7" s="17"/>
      <c r="H7" s="41">
        <f t="shared" si="0"/>
        <v>16000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75700</v>
      </c>
      <c r="D11" s="21">
        <f>SUM(D12:D37)</f>
        <v>75700</v>
      </c>
      <c r="E11" s="21">
        <f>SUM(E12:E37)</f>
        <v>75700</v>
      </c>
      <c r="F11" s="17"/>
      <c r="G11" s="39" t="s">
        <v>54</v>
      </c>
      <c r="H11" s="41">
        <f t="shared" si="0"/>
        <v>75700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65000</v>
      </c>
      <c r="D12" s="2">
        <f>C12</f>
        <v>65000</v>
      </c>
      <c r="E12" s="2">
        <f>D12</f>
        <v>65000</v>
      </c>
      <c r="H12" s="41">
        <f t="shared" si="0"/>
        <v>65000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2500</v>
      </c>
      <c r="D14" s="2">
        <f t="shared" si="2"/>
        <v>2500</v>
      </c>
      <c r="E14" s="2">
        <f t="shared" si="2"/>
        <v>2500</v>
      </c>
      <c r="H14" s="41">
        <f t="shared" si="0"/>
        <v>2500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4000</v>
      </c>
      <c r="D21" s="2">
        <f t="shared" si="2"/>
        <v>4000</v>
      </c>
      <c r="E21" s="2">
        <f t="shared" si="2"/>
        <v>4000</v>
      </c>
      <c r="H21" s="41">
        <f t="shared" si="0"/>
        <v>4000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47300</v>
      </c>
      <c r="D38" s="21">
        <f>SUM(D39:D60)</f>
        <v>47300</v>
      </c>
      <c r="E38" s="21">
        <f>SUM(E39:E60)</f>
        <v>47300</v>
      </c>
      <c r="G38" s="39" t="s">
        <v>55</v>
      </c>
      <c r="H38" s="41">
        <f t="shared" si="0"/>
        <v>47300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outlineLevel="1">
      <c r="A54" s="20">
        <v>3302</v>
      </c>
      <c r="B54" s="20" t="s">
        <v>19</v>
      </c>
      <c r="C54" s="2">
        <v>600</v>
      </c>
      <c r="D54" s="2">
        <f t="shared" si="4"/>
        <v>600</v>
      </c>
      <c r="E54" s="2">
        <f t="shared" si="4"/>
        <v>600</v>
      </c>
      <c r="H54" s="41">
        <f t="shared" si="0"/>
        <v>600</v>
      </c>
    </row>
    <row r="55" spans="1:10" outlineLevel="1">
      <c r="A55" s="20">
        <v>3303</v>
      </c>
      <c r="B55" s="20" t="s">
        <v>153</v>
      </c>
      <c r="C55" s="2">
        <v>15000</v>
      </c>
      <c r="D55" s="2">
        <f t="shared" si="4"/>
        <v>15000</v>
      </c>
      <c r="E55" s="2">
        <f t="shared" si="4"/>
        <v>15000</v>
      </c>
      <c r="H55" s="41">
        <f t="shared" si="0"/>
        <v>15000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704700</v>
      </c>
      <c r="D67" s="25">
        <f>D97+D68</f>
        <v>704700</v>
      </c>
      <c r="E67" s="25">
        <f>E97+E68</f>
        <v>704700</v>
      </c>
      <c r="G67" s="39" t="s">
        <v>59</v>
      </c>
      <c r="H67" s="41">
        <f t="shared" ref="H67:H130" si="7">C67</f>
        <v>704700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33500</v>
      </c>
      <c r="D68" s="21">
        <f>SUM(D69:D96)</f>
        <v>33500</v>
      </c>
      <c r="E68" s="21">
        <f>SUM(E69:E96)</f>
        <v>33500</v>
      </c>
      <c r="G68" s="39" t="s">
        <v>56</v>
      </c>
      <c r="H68" s="41">
        <f t="shared" si="7"/>
        <v>33500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1500</v>
      </c>
      <c r="D76" s="2">
        <f t="shared" si="8"/>
        <v>1500</v>
      </c>
      <c r="E76" s="2">
        <f t="shared" si="8"/>
        <v>1500</v>
      </c>
      <c r="H76" s="41">
        <f t="shared" si="7"/>
        <v>1500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>
        <v>8000</v>
      </c>
      <c r="D80" s="2">
        <f t="shared" si="8"/>
        <v>8000</v>
      </c>
      <c r="E80" s="2">
        <f t="shared" si="8"/>
        <v>8000</v>
      </c>
      <c r="H80" s="41">
        <f t="shared" si="7"/>
        <v>8000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4000</v>
      </c>
      <c r="D93" s="2">
        <f t="shared" si="9"/>
        <v>4000</v>
      </c>
      <c r="E93" s="2">
        <f t="shared" si="9"/>
        <v>4000</v>
      </c>
      <c r="H93" s="41">
        <f t="shared" si="7"/>
        <v>4000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671200</v>
      </c>
      <c r="D97" s="21">
        <f>SUM(D98:D113)</f>
        <v>671200</v>
      </c>
      <c r="E97" s="21">
        <f>SUM(E98:E113)</f>
        <v>671200</v>
      </c>
      <c r="G97" s="39" t="s">
        <v>58</v>
      </c>
      <c r="H97" s="41">
        <f t="shared" si="7"/>
        <v>671200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  <c r="H98" s="41">
        <f t="shared" si="7"/>
        <v>240000</v>
      </c>
    </row>
    <row r="99" spans="1:10" ht="15" customHeight="1" outlineLevel="1">
      <c r="A99" s="3">
        <v>6002</v>
      </c>
      <c r="B99" s="1" t="s">
        <v>185</v>
      </c>
      <c r="C99" s="2">
        <v>90000</v>
      </c>
      <c r="D99" s="2">
        <f t="shared" ref="D99:E113" si="10">C99</f>
        <v>90000</v>
      </c>
      <c r="E99" s="2">
        <f t="shared" si="10"/>
        <v>90000</v>
      </c>
      <c r="H99" s="41">
        <f t="shared" si="7"/>
        <v>90000</v>
      </c>
    </row>
    <row r="100" spans="1:10" ht="15" customHeight="1" outlineLevel="1">
      <c r="A100" s="3">
        <v>6003</v>
      </c>
      <c r="B100" s="1" t="s">
        <v>186</v>
      </c>
      <c r="C100" s="2">
        <v>340000</v>
      </c>
      <c r="D100" s="2">
        <f t="shared" si="10"/>
        <v>340000</v>
      </c>
      <c r="E100" s="2">
        <f t="shared" si="10"/>
        <v>340000</v>
      </c>
      <c r="H100" s="41">
        <f t="shared" si="7"/>
        <v>340000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884882.96699999995</v>
      </c>
      <c r="D114" s="26">
        <f>D115+D152+D177</f>
        <v>884882.96699999995</v>
      </c>
      <c r="E114" s="26">
        <f>E115+E152+E177</f>
        <v>884882.96699999995</v>
      </c>
      <c r="G114" s="39" t="s">
        <v>62</v>
      </c>
      <c r="H114" s="41">
        <f t="shared" si="7"/>
        <v>884882.96699999995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884882.96699999995</v>
      </c>
      <c r="D115" s="23">
        <f>D116+D135</f>
        <v>884882.96699999995</v>
      </c>
      <c r="E115" s="23">
        <f>E116+E135</f>
        <v>884882.96699999995</v>
      </c>
      <c r="G115" s="39" t="s">
        <v>61</v>
      </c>
      <c r="H115" s="41">
        <f t="shared" si="7"/>
        <v>884882.96699999995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636329</v>
      </c>
      <c r="D116" s="21">
        <f>D117+D120+D123+D126+D129+D132</f>
        <v>636329</v>
      </c>
      <c r="E116" s="21">
        <f>E117+E120+E123+E126+E129+E132</f>
        <v>636329</v>
      </c>
      <c r="G116" s="39" t="s">
        <v>583</v>
      </c>
      <c r="H116" s="41">
        <f t="shared" si="7"/>
        <v>636329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636329</v>
      </c>
      <c r="D117" s="2">
        <f>D118+D119</f>
        <v>636329</v>
      </c>
      <c r="E117" s="2">
        <f>E118+E119</f>
        <v>636329</v>
      </c>
      <c r="H117" s="41">
        <f t="shared" si="7"/>
        <v>636329</v>
      </c>
    </row>
    <row r="118" spans="1:10" ht="15" customHeight="1" outlineLevel="2">
      <c r="A118" s="129"/>
      <c r="B118" s="128" t="s">
        <v>855</v>
      </c>
      <c r="C118" s="127">
        <v>40170</v>
      </c>
      <c r="D118" s="127">
        <f>C118</f>
        <v>40170</v>
      </c>
      <c r="E118" s="127">
        <f>D118</f>
        <v>40170</v>
      </c>
      <c r="H118" s="41">
        <f t="shared" si="7"/>
        <v>40170</v>
      </c>
    </row>
    <row r="119" spans="1:10" ht="15" customHeight="1" outlineLevel="2">
      <c r="A119" s="129"/>
      <c r="B119" s="128" t="s">
        <v>860</v>
      </c>
      <c r="C119" s="127">
        <v>596159</v>
      </c>
      <c r="D119" s="127">
        <f>C119</f>
        <v>596159</v>
      </c>
      <c r="E119" s="127">
        <f>D119</f>
        <v>596159</v>
      </c>
      <c r="H119" s="41">
        <f t="shared" si="7"/>
        <v>596159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248553.967</v>
      </c>
      <c r="D135" s="21">
        <f>D136+D140+D143+D146+D149</f>
        <v>248553.967</v>
      </c>
      <c r="E135" s="21">
        <f>E136+E140+E143+E146+E149</f>
        <v>248553.967</v>
      </c>
      <c r="G135" s="39" t="s">
        <v>584</v>
      </c>
      <c r="H135" s="41">
        <f t="shared" si="11"/>
        <v>248553.967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101407.86900000001</v>
      </c>
      <c r="D136" s="2">
        <f>D137+D138+D139</f>
        <v>101407.86900000001</v>
      </c>
      <c r="E136" s="2">
        <f>E137+E138+E139</f>
        <v>101407.86900000001</v>
      </c>
      <c r="H136" s="41">
        <f t="shared" si="11"/>
        <v>101407.86900000001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>
        <v>47316.262000000002</v>
      </c>
      <c r="D138" s="127">
        <f t="shared" ref="D138:E139" si="12">C138</f>
        <v>47316.262000000002</v>
      </c>
      <c r="E138" s="127">
        <f t="shared" si="12"/>
        <v>47316.262000000002</v>
      </c>
      <c r="H138" s="41">
        <f t="shared" si="11"/>
        <v>47316.262000000002</v>
      </c>
    </row>
    <row r="139" spans="1:10" ht="15" customHeight="1" outlineLevel="2">
      <c r="A139" s="129"/>
      <c r="B139" s="128" t="s">
        <v>861</v>
      </c>
      <c r="C139" s="127">
        <v>54091.607000000004</v>
      </c>
      <c r="D139" s="127">
        <f t="shared" si="12"/>
        <v>54091.607000000004</v>
      </c>
      <c r="E139" s="127">
        <f t="shared" si="12"/>
        <v>54091.607000000004</v>
      </c>
      <c r="H139" s="41">
        <f t="shared" si="11"/>
        <v>54091.607000000004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147146.098</v>
      </c>
      <c r="D149" s="2">
        <f>D150+D151</f>
        <v>147146.098</v>
      </c>
      <c r="E149" s="2">
        <f>E150+E151</f>
        <v>147146.098</v>
      </c>
      <c r="H149" s="41">
        <f t="shared" si="11"/>
        <v>147146.098</v>
      </c>
    </row>
    <row r="150" spans="1:10" ht="15" customHeight="1" outlineLevel="2">
      <c r="A150" s="129"/>
      <c r="B150" s="128" t="s">
        <v>855</v>
      </c>
      <c r="C150" s="127">
        <v>147146.098</v>
      </c>
      <c r="D150" s="127">
        <f>C150</f>
        <v>147146.098</v>
      </c>
      <c r="E150" s="127">
        <f>D150</f>
        <v>147146.098</v>
      </c>
      <c r="H150" s="41">
        <f t="shared" si="11"/>
        <v>147146.098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0" t="s">
        <v>67</v>
      </c>
      <c r="B256" s="160"/>
      <c r="C256" s="160"/>
      <c r="D256" s="139" t="s">
        <v>853</v>
      </c>
      <c r="E256" s="139" t="s">
        <v>852</v>
      </c>
      <c r="G256" s="47" t="s">
        <v>589</v>
      </c>
      <c r="H256" s="48">
        <f>C257+C559</f>
        <v>1744882.9669999999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800000</v>
      </c>
      <c r="D257" s="37">
        <f>D258+D550</f>
        <v>492000</v>
      </c>
      <c r="E257" s="37">
        <f>E258+E550</f>
        <v>492000</v>
      </c>
      <c r="G257" s="39" t="s">
        <v>60</v>
      </c>
      <c r="H257" s="41">
        <f>C257</f>
        <v>800000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800000</v>
      </c>
      <c r="D258" s="36">
        <f>D259+D339+D483+D547</f>
        <v>492000</v>
      </c>
      <c r="E258" s="36">
        <f>E259+E339+E483+E547</f>
        <v>492000</v>
      </c>
      <c r="G258" s="39" t="s">
        <v>57</v>
      </c>
      <c r="H258" s="41">
        <f t="shared" ref="H258:H321" si="21">C258</f>
        <v>800000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506260</v>
      </c>
      <c r="D259" s="33">
        <f>D260+D263+D314</f>
        <v>198260</v>
      </c>
      <c r="E259" s="33">
        <f>E260+E263+E314</f>
        <v>198260</v>
      </c>
      <c r="G259" s="39" t="s">
        <v>590</v>
      </c>
      <c r="H259" s="41">
        <f t="shared" si="21"/>
        <v>506260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505000</v>
      </c>
      <c r="D263" s="32">
        <f>D264+D265+D289+D296+D298+D302+D305+D308+D313</f>
        <v>197000</v>
      </c>
      <c r="E263" s="32">
        <f>E264+E265+E289+E296+E298+E302+E305+E308+E313</f>
        <v>197000</v>
      </c>
      <c r="H263" s="41">
        <f t="shared" si="21"/>
        <v>505000</v>
      </c>
    </row>
    <row r="264" spans="1:10" outlineLevel="2">
      <c r="A264" s="6">
        <v>1101</v>
      </c>
      <c r="B264" s="4" t="s">
        <v>34</v>
      </c>
      <c r="C264" s="5">
        <v>197000</v>
      </c>
      <c r="D264" s="5">
        <f>C264</f>
        <v>197000</v>
      </c>
      <c r="E264" s="5">
        <f>D264</f>
        <v>197000</v>
      </c>
      <c r="H264" s="41">
        <f t="shared" si="21"/>
        <v>197000</v>
      </c>
    </row>
    <row r="265" spans="1:10" outlineLevel="2">
      <c r="A265" s="6">
        <v>1101</v>
      </c>
      <c r="B265" s="4" t="s">
        <v>35</v>
      </c>
      <c r="C265" s="5">
        <v>209700</v>
      </c>
      <c r="D265" s="5">
        <f>SUM(D266:D288)</f>
        <v>0</v>
      </c>
      <c r="E265" s="5">
        <f>SUM(E266:E288)</f>
        <v>0</v>
      </c>
      <c r="H265" s="41">
        <f t="shared" si="21"/>
        <v>209700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750</v>
      </c>
      <c r="D296" s="5">
        <f>SUM(D297)</f>
        <v>0</v>
      </c>
      <c r="E296" s="5">
        <f>SUM(E297)</f>
        <v>0</v>
      </c>
      <c r="H296" s="41">
        <f t="shared" si="21"/>
        <v>750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13000</v>
      </c>
      <c r="D298" s="5">
        <f>SUM(D299:D301)</f>
        <v>0</v>
      </c>
      <c r="E298" s="5">
        <f>SUM(E299:E301)</f>
        <v>0</v>
      </c>
      <c r="H298" s="41">
        <f t="shared" si="21"/>
        <v>13000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1250</v>
      </c>
      <c r="D302" s="5">
        <f>SUM(D303:D304)</f>
        <v>0</v>
      </c>
      <c r="E302" s="5">
        <f>SUM(E303:E304)</f>
        <v>0</v>
      </c>
      <c r="H302" s="41">
        <f t="shared" si="21"/>
        <v>1250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7000</v>
      </c>
      <c r="D305" s="5">
        <f>SUM(D306:D307)</f>
        <v>0</v>
      </c>
      <c r="E305" s="5">
        <f>SUM(E306:E307)</f>
        <v>0</v>
      </c>
      <c r="H305" s="41">
        <f t="shared" si="21"/>
        <v>7000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75400</v>
      </c>
      <c r="D308" s="5">
        <f>SUM(D309:D312)</f>
        <v>0</v>
      </c>
      <c r="E308" s="5">
        <f>SUM(E309:E312)</f>
        <v>0</v>
      </c>
      <c r="H308" s="41">
        <f t="shared" si="21"/>
        <v>75400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300</v>
      </c>
      <c r="D314" s="32">
        <f>D315+D325+D331+D336+D337+D338+D328</f>
        <v>300</v>
      </c>
      <c r="E314" s="32">
        <f>E315+E325+E331+E336+E337+E338+E328</f>
        <v>300</v>
      </c>
      <c r="H314" s="41">
        <f t="shared" si="21"/>
        <v>300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300</v>
      </c>
      <c r="D338" s="5">
        <f t="shared" si="30"/>
        <v>300</v>
      </c>
      <c r="E338" s="5">
        <f t="shared" si="30"/>
        <v>300</v>
      </c>
      <c r="H338" s="41">
        <f t="shared" si="28"/>
        <v>300</v>
      </c>
    </row>
    <row r="339" spans="1:10">
      <c r="A339" s="146" t="s">
        <v>270</v>
      </c>
      <c r="B339" s="147"/>
      <c r="C339" s="33">
        <f>C340+C444+C482</f>
        <v>266580</v>
      </c>
      <c r="D339" s="33">
        <f>D340+D444+D482</f>
        <v>266580</v>
      </c>
      <c r="E339" s="33">
        <f>E340+E444+E482</f>
        <v>266580</v>
      </c>
      <c r="G339" s="39" t="s">
        <v>591</v>
      </c>
      <c r="H339" s="41">
        <f t="shared" si="28"/>
        <v>266580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245580</v>
      </c>
      <c r="D340" s="32">
        <f>D341+D342+D343+D344+D347+D348+D353+D356+D357+D362+D367+BH290668+D371+D372+D373+D376+D377+D378+D382+D388+D391+D392+D395+D398+D399+D404+D407+D408+D409+D412+D415+D416+D419+D420+D421+D422+D429+D443</f>
        <v>245580</v>
      </c>
      <c r="E340" s="32">
        <f>E341+E342+E343+E344+E347+E348+E353+E356+E357+E362+E367+BI290668+E371+E372+E373+E376+E377+E378+E382+E388+E391+E392+E395+E398+E399+E404+E407+E408+E409+E412+E415+E416+E419+E420+E421+E422+E429+E443</f>
        <v>245580</v>
      </c>
      <c r="H340" s="41">
        <f t="shared" si="28"/>
        <v>245580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20000</v>
      </c>
      <c r="D343" s="5">
        <f t="shared" si="31"/>
        <v>20000</v>
      </c>
      <c r="E343" s="5">
        <f t="shared" si="31"/>
        <v>20000</v>
      </c>
      <c r="H343" s="41">
        <f t="shared" si="28"/>
        <v>20000</v>
      </c>
    </row>
    <row r="344" spans="1:10" outlineLevel="2">
      <c r="A344" s="6">
        <v>2201</v>
      </c>
      <c r="B344" s="4" t="s">
        <v>273</v>
      </c>
      <c r="C344" s="5">
        <f>SUM(C345:C346)</f>
        <v>9500</v>
      </c>
      <c r="D344" s="5">
        <f>SUM(D345:D346)</f>
        <v>9500</v>
      </c>
      <c r="E344" s="5">
        <f>SUM(E345:E346)</f>
        <v>9500</v>
      </c>
      <c r="H344" s="41">
        <f t="shared" si="28"/>
        <v>9500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outlineLevel="2">
      <c r="A347" s="6">
        <v>2201</v>
      </c>
      <c r="B347" s="4" t="s">
        <v>276</v>
      </c>
      <c r="C347" s="5">
        <v>7000</v>
      </c>
      <c r="D347" s="5">
        <f t="shared" si="32"/>
        <v>7000</v>
      </c>
      <c r="E347" s="5">
        <f t="shared" si="32"/>
        <v>7000</v>
      </c>
      <c r="H347" s="41">
        <f t="shared" si="28"/>
        <v>7000</v>
      </c>
    </row>
    <row r="348" spans="1:10" outlineLevel="2">
      <c r="A348" s="6">
        <v>2201</v>
      </c>
      <c r="B348" s="4" t="s">
        <v>277</v>
      </c>
      <c r="C348" s="5">
        <f>SUM(C349:C352)</f>
        <v>25200</v>
      </c>
      <c r="D348" s="5">
        <f>SUM(D349:D352)</f>
        <v>25200</v>
      </c>
      <c r="E348" s="5">
        <f>SUM(E349:E352)</f>
        <v>25200</v>
      </c>
      <c r="H348" s="41">
        <f t="shared" si="28"/>
        <v>25200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outlineLevel="3">
      <c r="A350" s="29"/>
      <c r="B350" s="28" t="s">
        <v>279</v>
      </c>
      <c r="C350" s="30">
        <v>200</v>
      </c>
      <c r="D350" s="30">
        <f t="shared" ref="D350:E352" si="33">C350</f>
        <v>200</v>
      </c>
      <c r="E350" s="30">
        <f t="shared" si="33"/>
        <v>200</v>
      </c>
      <c r="H350" s="41">
        <f t="shared" si="28"/>
        <v>200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5300</v>
      </c>
      <c r="D357" s="5">
        <f>SUM(D358:D361)</f>
        <v>5300</v>
      </c>
      <c r="E357" s="5">
        <f>SUM(E358:E361)</f>
        <v>5300</v>
      </c>
      <c r="H357" s="41">
        <f t="shared" si="28"/>
        <v>5300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800</v>
      </c>
      <c r="D360" s="30">
        <f t="shared" si="35"/>
        <v>800</v>
      </c>
      <c r="E360" s="30">
        <f t="shared" si="35"/>
        <v>800</v>
      </c>
      <c r="H360" s="41">
        <f t="shared" si="28"/>
        <v>800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31000</v>
      </c>
      <c r="D362" s="5">
        <f>SUM(D363:D366)</f>
        <v>31000</v>
      </c>
      <c r="E362" s="5">
        <f>SUM(E363:E366)</f>
        <v>31000</v>
      </c>
      <c r="H362" s="41">
        <f t="shared" si="28"/>
        <v>31000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37"/>
        <v>3500</v>
      </c>
      <c r="E372" s="5">
        <f t="shared" si="37"/>
        <v>3500</v>
      </c>
      <c r="H372" s="41">
        <f t="shared" si="28"/>
        <v>3500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1">
        <f t="shared" si="28"/>
        <v>5500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5100</v>
      </c>
      <c r="D382" s="5">
        <f>SUM(D383:D387)</f>
        <v>5100</v>
      </c>
      <c r="E382" s="5">
        <f>SUM(E383:E387)</f>
        <v>5100</v>
      </c>
      <c r="H382" s="41">
        <f t="shared" si="28"/>
        <v>5100</v>
      </c>
    </row>
    <row r="383" spans="1:8" outlineLevel="3">
      <c r="A383" s="29"/>
      <c r="B383" s="28" t="s">
        <v>304</v>
      </c>
      <c r="C383" s="30">
        <v>1700</v>
      </c>
      <c r="D383" s="30">
        <f>C383</f>
        <v>1700</v>
      </c>
      <c r="E383" s="30">
        <f>D383</f>
        <v>1700</v>
      </c>
      <c r="H383" s="41">
        <f t="shared" si="28"/>
        <v>1700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1700</v>
      </c>
      <c r="D387" s="30">
        <f t="shared" si="40"/>
        <v>1700</v>
      </c>
      <c r="E387" s="30">
        <f t="shared" si="40"/>
        <v>1700</v>
      </c>
      <c r="H387" s="41">
        <f t="shared" si="41"/>
        <v>1700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 t="shared" si="41"/>
        <v>8000</v>
      </c>
    </row>
    <row r="393" spans="1:8" outlineLevel="3">
      <c r="A393" s="29"/>
      <c r="B393" s="28" t="s">
        <v>313</v>
      </c>
      <c r="C393" s="30">
        <v>8000</v>
      </c>
      <c r="D393" s="30">
        <f>C393</f>
        <v>8000</v>
      </c>
      <c r="E393" s="30">
        <f>D393</f>
        <v>8000</v>
      </c>
      <c r="H393" s="41">
        <f t="shared" si="41"/>
        <v>8000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250</v>
      </c>
      <c r="D395" s="5">
        <f>SUM(D396:D397)</f>
        <v>250</v>
      </c>
      <c r="E395" s="5">
        <f>SUM(E396:E397)</f>
        <v>250</v>
      </c>
      <c r="H395" s="41">
        <f t="shared" si="41"/>
        <v>250</v>
      </c>
    </row>
    <row r="396" spans="1:8" outlineLevel="3">
      <c r="A396" s="29"/>
      <c r="B396" s="28" t="s">
        <v>315</v>
      </c>
      <c r="C396" s="30">
        <v>250</v>
      </c>
      <c r="D396" s="30">
        <f t="shared" ref="D396:E398" si="43">C396</f>
        <v>250</v>
      </c>
      <c r="E396" s="30">
        <f t="shared" si="43"/>
        <v>250</v>
      </c>
      <c r="H396" s="41">
        <f t="shared" si="41"/>
        <v>250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1300</v>
      </c>
      <c r="D420" s="5">
        <f t="shared" si="47"/>
        <v>1300</v>
      </c>
      <c r="E420" s="5">
        <f t="shared" si="47"/>
        <v>1300</v>
      </c>
      <c r="H420" s="41">
        <f t="shared" si="41"/>
        <v>1300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1230</v>
      </c>
      <c r="D422" s="5">
        <f>SUM(D423:D428)</f>
        <v>1230</v>
      </c>
      <c r="E422" s="5">
        <f>SUM(E423:E428)</f>
        <v>1230</v>
      </c>
      <c r="H422" s="41">
        <f t="shared" si="41"/>
        <v>1230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600</v>
      </c>
      <c r="D426" s="30">
        <f t="shared" si="48"/>
        <v>600</v>
      </c>
      <c r="E426" s="30">
        <f t="shared" si="48"/>
        <v>600</v>
      </c>
      <c r="H426" s="41">
        <f t="shared" si="41"/>
        <v>600</v>
      </c>
    </row>
    <row r="427" spans="1:8" outlineLevel="3">
      <c r="A427" s="29"/>
      <c r="B427" s="28" t="s">
        <v>340</v>
      </c>
      <c r="C427" s="30">
        <v>630</v>
      </c>
      <c r="D427" s="30">
        <f t="shared" si="48"/>
        <v>630</v>
      </c>
      <c r="E427" s="30">
        <f t="shared" si="48"/>
        <v>630</v>
      </c>
      <c r="H427" s="41">
        <f t="shared" si="41"/>
        <v>630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98600</v>
      </c>
      <c r="D429" s="5">
        <f>SUM(D430:D442)</f>
        <v>98600</v>
      </c>
      <c r="E429" s="5">
        <f>SUM(E430:E442)</f>
        <v>98600</v>
      </c>
      <c r="H429" s="41">
        <f t="shared" si="41"/>
        <v>98600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80000</v>
      </c>
      <c r="D431" s="30">
        <f t="shared" ref="D431:E442" si="49">C431</f>
        <v>80000</v>
      </c>
      <c r="E431" s="30">
        <f t="shared" si="49"/>
        <v>80000</v>
      </c>
      <c r="H431" s="41">
        <f t="shared" si="41"/>
        <v>80000</v>
      </c>
    </row>
    <row r="432" spans="1:8" outlineLevel="3">
      <c r="A432" s="29"/>
      <c r="B432" s="28" t="s">
        <v>345</v>
      </c>
      <c r="C432" s="30">
        <v>7000</v>
      </c>
      <c r="D432" s="30">
        <f t="shared" si="49"/>
        <v>7000</v>
      </c>
      <c r="E432" s="30">
        <f t="shared" si="49"/>
        <v>7000</v>
      </c>
      <c r="H432" s="41">
        <f t="shared" si="41"/>
        <v>7000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6600</v>
      </c>
      <c r="D441" s="30">
        <f t="shared" si="49"/>
        <v>6600</v>
      </c>
      <c r="E441" s="30">
        <f t="shared" si="49"/>
        <v>6600</v>
      </c>
      <c r="H441" s="41">
        <f t="shared" si="41"/>
        <v>6600</v>
      </c>
    </row>
    <row r="442" spans="1:8" outlineLevel="3">
      <c r="A442" s="29"/>
      <c r="B442" s="28" t="s">
        <v>355</v>
      </c>
      <c r="C442" s="30">
        <v>3000</v>
      </c>
      <c r="D442" s="30">
        <f t="shared" si="49"/>
        <v>3000</v>
      </c>
      <c r="E442" s="30">
        <f t="shared" si="49"/>
        <v>3000</v>
      </c>
      <c r="H442" s="41">
        <f t="shared" si="41"/>
        <v>3000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21000</v>
      </c>
      <c r="D444" s="32">
        <f>D445+D454+D455+D459+D462+D463+D468+D474+D477+D480+D481+D450</f>
        <v>21000</v>
      </c>
      <c r="E444" s="32">
        <f>E445+E454+E455+E459+E462+E463+E468+E474+E477+E480+E481+E450</f>
        <v>21000</v>
      </c>
      <c r="H444" s="41">
        <f t="shared" si="41"/>
        <v>21000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2000</v>
      </c>
      <c r="D479" s="30">
        <f t="shared" si="57"/>
        <v>2000</v>
      </c>
      <c r="E479" s="30">
        <f t="shared" si="57"/>
        <v>2000</v>
      </c>
      <c r="H479" s="41">
        <f t="shared" si="51"/>
        <v>2000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27160</v>
      </c>
      <c r="D483" s="35">
        <f>D484+D504+D509+D522+D528+D538</f>
        <v>27160</v>
      </c>
      <c r="E483" s="35">
        <f>E484+E504+E509+E522+E528+E538</f>
        <v>27160</v>
      </c>
      <c r="G483" s="39" t="s">
        <v>592</v>
      </c>
      <c r="H483" s="41">
        <f t="shared" si="51"/>
        <v>27160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14650</v>
      </c>
      <c r="D484" s="32">
        <f>D485+D486+D490+D491+D494+D497+D500+D501+D502+D503</f>
        <v>14650</v>
      </c>
      <c r="E484" s="32">
        <f>E485+E486+E490+E491+E494+E497+E500+E501+E502+E503</f>
        <v>14650</v>
      </c>
      <c r="H484" s="41">
        <f t="shared" si="51"/>
        <v>14650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11600</v>
      </c>
      <c r="D486" s="5">
        <f>SUM(D487:D489)</f>
        <v>11600</v>
      </c>
      <c r="E486" s="5">
        <f>SUM(E487:E489)</f>
        <v>11600</v>
      </c>
      <c r="H486" s="41">
        <f t="shared" si="51"/>
        <v>11600</v>
      </c>
    </row>
    <row r="487" spans="1:10" ht="15" customHeight="1" outlineLevel="3">
      <c r="A487" s="28"/>
      <c r="B487" s="28" t="s">
        <v>393</v>
      </c>
      <c r="C487" s="30">
        <v>6600</v>
      </c>
      <c r="D487" s="30">
        <f>C487</f>
        <v>6600</v>
      </c>
      <c r="E487" s="30">
        <f>D487</f>
        <v>6600</v>
      </c>
      <c r="H487" s="41">
        <f t="shared" si="51"/>
        <v>6600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</v>
      </c>
      <c r="D491" s="5">
        <f>SUM(D492:D493)</f>
        <v>50</v>
      </c>
      <c r="E491" s="5">
        <f>SUM(E492:E493)</f>
        <v>50</v>
      </c>
      <c r="H491" s="41">
        <f t="shared" si="51"/>
        <v>50</v>
      </c>
    </row>
    <row r="492" spans="1:10" ht="15" customHeight="1" outlineLevel="3">
      <c r="A492" s="28"/>
      <c r="B492" s="28" t="s">
        <v>398</v>
      </c>
      <c r="C492" s="30">
        <v>50</v>
      </c>
      <c r="D492" s="30">
        <f>C492</f>
        <v>50</v>
      </c>
      <c r="E492" s="30">
        <f>D492</f>
        <v>50</v>
      </c>
      <c r="H492" s="41">
        <f t="shared" si="51"/>
        <v>50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1150</v>
      </c>
      <c r="D494" s="5">
        <f>SUM(D495:D496)</f>
        <v>1150</v>
      </c>
      <c r="E494" s="5">
        <f>SUM(E495:E496)</f>
        <v>1150</v>
      </c>
      <c r="H494" s="41">
        <f t="shared" si="51"/>
        <v>1150</v>
      </c>
    </row>
    <row r="495" spans="1:10" ht="15" customHeight="1" outlineLevel="3">
      <c r="A495" s="28"/>
      <c r="B495" s="28" t="s">
        <v>401</v>
      </c>
      <c r="C495" s="30">
        <v>1150</v>
      </c>
      <c r="D495" s="30">
        <f>C495</f>
        <v>1150</v>
      </c>
      <c r="E495" s="30">
        <f>D495</f>
        <v>1150</v>
      </c>
      <c r="H495" s="41">
        <f t="shared" si="51"/>
        <v>1150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750</v>
      </c>
      <c r="D497" s="5">
        <f>SUM(D498:D499)</f>
        <v>750</v>
      </c>
      <c r="E497" s="5">
        <f>SUM(E498:E499)</f>
        <v>750</v>
      </c>
      <c r="H497" s="41">
        <f t="shared" si="51"/>
        <v>750</v>
      </c>
    </row>
    <row r="498" spans="1:12" ht="15" customHeight="1" outlineLevel="3">
      <c r="A498" s="28"/>
      <c r="B498" s="28" t="s">
        <v>404</v>
      </c>
      <c r="C498" s="30">
        <v>750</v>
      </c>
      <c r="D498" s="30">
        <f t="shared" ref="D498:E503" si="59">C498</f>
        <v>750</v>
      </c>
      <c r="E498" s="30">
        <f t="shared" si="59"/>
        <v>750</v>
      </c>
      <c r="H498" s="41">
        <f t="shared" si="51"/>
        <v>750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1000</v>
      </c>
      <c r="D500" s="5">
        <f t="shared" si="59"/>
        <v>1000</v>
      </c>
      <c r="E500" s="5">
        <f t="shared" si="59"/>
        <v>1000</v>
      </c>
      <c r="H500" s="41">
        <f t="shared" si="51"/>
        <v>1000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</v>
      </c>
      <c r="D502" s="5">
        <f t="shared" si="59"/>
        <v>100</v>
      </c>
      <c r="E502" s="5">
        <f t="shared" si="59"/>
        <v>100</v>
      </c>
      <c r="H502" s="41">
        <f t="shared" si="51"/>
        <v>100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3200</v>
      </c>
      <c r="D504" s="32">
        <f>SUM(D505:D508)</f>
        <v>3200</v>
      </c>
      <c r="E504" s="32">
        <f>SUM(E505:E508)</f>
        <v>3200</v>
      </c>
      <c r="H504" s="41">
        <f t="shared" si="51"/>
        <v>3200</v>
      </c>
    </row>
    <row r="505" spans="1:12" outlineLevel="2" collapsed="1">
      <c r="A505" s="6">
        <v>3303</v>
      </c>
      <c r="B505" s="4" t="s">
        <v>411</v>
      </c>
      <c r="C505" s="5">
        <v>2700</v>
      </c>
      <c r="D505" s="5">
        <f>C505</f>
        <v>2700</v>
      </c>
      <c r="E505" s="5">
        <f>D505</f>
        <v>2700</v>
      </c>
      <c r="H505" s="41">
        <f t="shared" si="51"/>
        <v>2700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8450</v>
      </c>
      <c r="D509" s="32">
        <f>D510+D511+D512+D513+D517+D518+D519+D520+D521</f>
        <v>8450</v>
      </c>
      <c r="E509" s="32">
        <f>E510+E511+E512+E513+E517+E518+E519+E520+E521</f>
        <v>8450</v>
      </c>
      <c r="F509" s="51"/>
      <c r="H509" s="41">
        <f t="shared" si="51"/>
        <v>8450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250</v>
      </c>
      <c r="D517" s="5">
        <f t="shared" si="62"/>
        <v>250</v>
      </c>
      <c r="E517" s="5">
        <f t="shared" si="62"/>
        <v>250</v>
      </c>
      <c r="H517" s="41">
        <f t="shared" si="63"/>
        <v>250</v>
      </c>
    </row>
    <row r="518" spans="1:8" outlineLevel="2">
      <c r="A518" s="6">
        <v>3305</v>
      </c>
      <c r="B518" s="4" t="s">
        <v>423</v>
      </c>
      <c r="C518" s="5">
        <v>1500</v>
      </c>
      <c r="D518" s="5">
        <f t="shared" si="62"/>
        <v>1500</v>
      </c>
      <c r="E518" s="5">
        <f t="shared" si="62"/>
        <v>1500</v>
      </c>
      <c r="H518" s="41">
        <f t="shared" si="63"/>
        <v>1500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4500</v>
      </c>
      <c r="D520" s="5">
        <f t="shared" si="62"/>
        <v>4500</v>
      </c>
      <c r="E520" s="5">
        <f t="shared" si="62"/>
        <v>4500</v>
      </c>
      <c r="H520" s="41">
        <f t="shared" si="63"/>
        <v>4500</v>
      </c>
    </row>
    <row r="521" spans="1:8" outlineLevel="2">
      <c r="A521" s="6">
        <v>3305</v>
      </c>
      <c r="B521" s="4" t="s">
        <v>409</v>
      </c>
      <c r="C521" s="5">
        <v>1000</v>
      </c>
      <c r="D521" s="5">
        <f t="shared" si="62"/>
        <v>1000</v>
      </c>
      <c r="E521" s="5">
        <f t="shared" si="62"/>
        <v>1000</v>
      </c>
      <c r="H521" s="41">
        <f t="shared" si="63"/>
        <v>1000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860</v>
      </c>
      <c r="D538" s="32">
        <f>SUM(D539:D544)</f>
        <v>860</v>
      </c>
      <c r="E538" s="32">
        <f>SUM(E539:E544)</f>
        <v>860</v>
      </c>
      <c r="H538" s="41">
        <f t="shared" si="63"/>
        <v>860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860</v>
      </c>
      <c r="D540" s="5">
        <f t="shared" ref="D540:E543" si="66">C540</f>
        <v>860</v>
      </c>
      <c r="E540" s="5">
        <f t="shared" si="66"/>
        <v>860</v>
      </c>
      <c r="H540" s="41">
        <f t="shared" si="63"/>
        <v>860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944882.96699999995</v>
      </c>
      <c r="D559" s="37">
        <f>D560+D716+D725</f>
        <v>944882.96699999995</v>
      </c>
      <c r="E559" s="37">
        <f>E560+E716+E725</f>
        <v>944882.96699999995</v>
      </c>
      <c r="G559" s="39" t="s">
        <v>62</v>
      </c>
      <c r="H559" s="41">
        <f t="shared" si="63"/>
        <v>944882.96699999995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884882.96699999995</v>
      </c>
      <c r="D560" s="36">
        <f>D561+D638+D642+D645</f>
        <v>884882.96699999995</v>
      </c>
      <c r="E560" s="36">
        <f>E561+E638+E642+E645</f>
        <v>884882.96699999995</v>
      </c>
      <c r="G560" s="39" t="s">
        <v>61</v>
      </c>
      <c r="H560" s="41">
        <f t="shared" si="63"/>
        <v>884882.96699999995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884882.96699999995</v>
      </c>
      <c r="D561" s="38">
        <f>D562+D567+D568+D569+D576+D577+D581+D584+D585+D586+D587+D592+D595+D599+D603+D610+D616+D628</f>
        <v>884882.96699999995</v>
      </c>
      <c r="E561" s="38">
        <f>E562+E567+E568+E569+E576+E577+E581+E584+E585+E586+E587+E592+E595+E599+E603+E610+E616+E628</f>
        <v>884882.96699999995</v>
      </c>
      <c r="G561" s="39" t="s">
        <v>595</v>
      </c>
      <c r="H561" s="41">
        <f t="shared" si="63"/>
        <v>884882.96699999995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5170</v>
      </c>
      <c r="D562" s="32">
        <f>SUM(D563:D566)</f>
        <v>5170</v>
      </c>
      <c r="E562" s="32">
        <f>SUM(E563:E566)</f>
        <v>5170</v>
      </c>
      <c r="H562" s="41">
        <f t="shared" si="63"/>
        <v>5170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5170</v>
      </c>
      <c r="D566" s="5">
        <f t="shared" si="68"/>
        <v>5170</v>
      </c>
      <c r="E566" s="5">
        <f t="shared" si="68"/>
        <v>5170</v>
      </c>
      <c r="H566" s="41">
        <f t="shared" si="63"/>
        <v>5170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130000</v>
      </c>
      <c r="D569" s="32">
        <f>SUM(D570:D575)</f>
        <v>130000</v>
      </c>
      <c r="E569" s="32">
        <f>SUM(E570:E575)</f>
        <v>130000</v>
      </c>
      <c r="H569" s="41">
        <f t="shared" si="63"/>
        <v>130000</v>
      </c>
    </row>
    <row r="570" spans="1:10" outlineLevel="2">
      <c r="A570" s="7">
        <v>6603</v>
      </c>
      <c r="B570" s="4" t="s">
        <v>474</v>
      </c>
      <c r="C570" s="5">
        <v>70000</v>
      </c>
      <c r="D570" s="5">
        <f>C570</f>
        <v>70000</v>
      </c>
      <c r="E570" s="5">
        <f>D570</f>
        <v>70000</v>
      </c>
      <c r="H570" s="41">
        <f t="shared" si="63"/>
        <v>70000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9"/>
        <v>50000</v>
      </c>
      <c r="E572" s="5">
        <f t="shared" si="69"/>
        <v>50000</v>
      </c>
      <c r="H572" s="41">
        <f t="shared" si="63"/>
        <v>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10000</v>
      </c>
      <c r="D575" s="5">
        <f t="shared" si="69"/>
        <v>10000</v>
      </c>
      <c r="E575" s="5">
        <f t="shared" si="69"/>
        <v>10000</v>
      </c>
      <c r="H575" s="41">
        <f t="shared" si="63"/>
        <v>10000</v>
      </c>
    </row>
    <row r="576" spans="1:10" outlineLevel="1">
      <c r="A576" s="150" t="s">
        <v>480</v>
      </c>
      <c r="B576" s="151"/>
      <c r="C576" s="32">
        <v>15000</v>
      </c>
      <c r="D576" s="32">
        <f>C576</f>
        <v>15000</v>
      </c>
      <c r="E576" s="32">
        <f>D576</f>
        <v>15000</v>
      </c>
      <c r="H576" s="41">
        <f t="shared" si="63"/>
        <v>15000</v>
      </c>
    </row>
    <row r="577" spans="1:8" outlineLevel="1">
      <c r="A577" s="150" t="s">
        <v>481</v>
      </c>
      <c r="B577" s="151"/>
      <c r="C577" s="32">
        <f>SUM(C578:C580)</f>
        <v>15000</v>
      </c>
      <c r="D577" s="32">
        <f>SUM(D578:D580)</f>
        <v>15000</v>
      </c>
      <c r="E577" s="32">
        <f>SUM(E578:E580)</f>
        <v>15000</v>
      </c>
      <c r="H577" s="41">
        <f t="shared" si="63"/>
        <v>15000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15000</v>
      </c>
      <c r="D580" s="5">
        <f t="shared" si="70"/>
        <v>15000</v>
      </c>
      <c r="E580" s="5">
        <f t="shared" si="70"/>
        <v>15000</v>
      </c>
      <c r="H580" s="41">
        <f t="shared" si="71"/>
        <v>15000</v>
      </c>
    </row>
    <row r="581" spans="1:8" outlineLevel="1">
      <c r="A581" s="150" t="s">
        <v>485</v>
      </c>
      <c r="B581" s="151"/>
      <c r="C581" s="32">
        <f>SUM(C582:C583)</f>
        <v>137932</v>
      </c>
      <c r="D581" s="32">
        <f>SUM(D582:D583)</f>
        <v>137932</v>
      </c>
      <c r="E581" s="32">
        <f>SUM(E582:E583)</f>
        <v>137932</v>
      </c>
      <c r="H581" s="41">
        <f t="shared" si="71"/>
        <v>137932</v>
      </c>
    </row>
    <row r="582" spans="1:8" outlineLevel="2">
      <c r="A582" s="7">
        <v>6606</v>
      </c>
      <c r="B582" s="4" t="s">
        <v>486</v>
      </c>
      <c r="C582" s="5">
        <v>137932</v>
      </c>
      <c r="D582" s="5">
        <f t="shared" ref="D582:E586" si="72">C582</f>
        <v>137932</v>
      </c>
      <c r="E582" s="5">
        <f t="shared" si="72"/>
        <v>137932</v>
      </c>
      <c r="H582" s="41">
        <f t="shared" si="71"/>
        <v>137932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34214.097999999998</v>
      </c>
      <c r="D585" s="32">
        <f t="shared" si="72"/>
        <v>34214.097999999998</v>
      </c>
      <c r="E585" s="32">
        <f t="shared" si="72"/>
        <v>34214.097999999998</v>
      </c>
      <c r="H585" s="41">
        <f t="shared" si="71"/>
        <v>34214.097999999998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81006</v>
      </c>
      <c r="D587" s="32">
        <f>SUM(D588:D591)</f>
        <v>81006</v>
      </c>
      <c r="E587" s="32">
        <f>SUM(E588:E591)</f>
        <v>81006</v>
      </c>
      <c r="H587" s="41">
        <f t="shared" si="71"/>
        <v>81006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81006</v>
      </c>
      <c r="D591" s="5">
        <f t="shared" si="73"/>
        <v>81006</v>
      </c>
      <c r="E591" s="5">
        <f t="shared" si="73"/>
        <v>81006</v>
      </c>
      <c r="H591" s="41">
        <f t="shared" si="71"/>
        <v>81006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371299.86900000001</v>
      </c>
      <c r="D599" s="32">
        <f>SUM(D600:D602)</f>
        <v>371299.86900000001</v>
      </c>
      <c r="E599" s="32">
        <f>SUM(E600:E602)</f>
        <v>371299.86900000001</v>
      </c>
      <c r="H599" s="41">
        <f t="shared" si="71"/>
        <v>371299.86900000001</v>
      </c>
    </row>
    <row r="600" spans="1:8" outlineLevel="2">
      <c r="A600" s="7">
        <v>6613</v>
      </c>
      <c r="B600" s="4" t="s">
        <v>504</v>
      </c>
      <c r="C600" s="5">
        <v>21407.868999999999</v>
      </c>
      <c r="D600" s="5">
        <f t="shared" ref="D600:E602" si="75">C600</f>
        <v>21407.868999999999</v>
      </c>
      <c r="E600" s="5">
        <f t="shared" si="75"/>
        <v>21407.868999999999</v>
      </c>
      <c r="H600" s="41">
        <f t="shared" si="71"/>
        <v>21407.868999999999</v>
      </c>
    </row>
    <row r="601" spans="1:8" outlineLevel="2">
      <c r="A601" s="7">
        <v>6613</v>
      </c>
      <c r="B601" s="4" t="s">
        <v>505</v>
      </c>
      <c r="C601" s="5">
        <v>349892</v>
      </c>
      <c r="D601" s="5">
        <f t="shared" si="75"/>
        <v>349892</v>
      </c>
      <c r="E601" s="5">
        <f t="shared" si="75"/>
        <v>349892</v>
      </c>
      <c r="H601" s="41">
        <f t="shared" si="71"/>
        <v>349892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80261</v>
      </c>
      <c r="D610" s="32">
        <f>SUM(D611:D615)</f>
        <v>80261</v>
      </c>
      <c r="E610" s="32">
        <f>SUM(E611:E615)</f>
        <v>80261</v>
      </c>
      <c r="H610" s="41">
        <f t="shared" si="71"/>
        <v>80261</v>
      </c>
    </row>
    <row r="611" spans="1:8" outlineLevel="2">
      <c r="A611" s="7">
        <v>6615</v>
      </c>
      <c r="B611" s="4" t="s">
        <v>514</v>
      </c>
      <c r="C611" s="5">
        <v>30000</v>
      </c>
      <c r="D611" s="5">
        <f>C611</f>
        <v>30000</v>
      </c>
      <c r="E611" s="5">
        <f>D611</f>
        <v>30000</v>
      </c>
      <c r="H611" s="41">
        <f t="shared" si="71"/>
        <v>30000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50261</v>
      </c>
      <c r="D613" s="5">
        <f t="shared" si="77"/>
        <v>50261</v>
      </c>
      <c r="E613" s="5">
        <f t="shared" si="77"/>
        <v>50261</v>
      </c>
      <c r="H613" s="41">
        <f t="shared" si="71"/>
        <v>50261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15000</v>
      </c>
      <c r="D628" s="32">
        <f>SUM(D629:D637)</f>
        <v>15000</v>
      </c>
      <c r="E628" s="32">
        <f>SUM(E629:E637)</f>
        <v>15000</v>
      </c>
      <c r="H628" s="41">
        <f t="shared" si="71"/>
        <v>15000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15000</v>
      </c>
      <c r="D632" s="5">
        <f t="shared" si="79"/>
        <v>15000</v>
      </c>
      <c r="E632" s="5">
        <f t="shared" si="79"/>
        <v>15000</v>
      </c>
      <c r="H632" s="41">
        <f t="shared" si="71"/>
        <v>15000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60000</v>
      </c>
      <c r="D716" s="36">
        <f>D717</f>
        <v>60000</v>
      </c>
      <c r="E716" s="36">
        <f>E717</f>
        <v>60000</v>
      </c>
      <c r="G716" s="39" t="s">
        <v>66</v>
      </c>
      <c r="H716" s="41">
        <f t="shared" si="92"/>
        <v>60000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60000</v>
      </c>
      <c r="D717" s="33">
        <f>D718+D722</f>
        <v>60000</v>
      </c>
      <c r="E717" s="33">
        <f>E718+E722</f>
        <v>60000</v>
      </c>
      <c r="G717" s="39" t="s">
        <v>599</v>
      </c>
      <c r="H717" s="41">
        <f t="shared" si="92"/>
        <v>60000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60000</v>
      </c>
      <c r="D718" s="31">
        <f>SUM(D719:D721)</f>
        <v>60000</v>
      </c>
      <c r="E718" s="31">
        <f>SUM(E719:E721)</f>
        <v>60000</v>
      </c>
      <c r="H718" s="41">
        <f t="shared" si="92"/>
        <v>60000</v>
      </c>
    </row>
    <row r="719" spans="1:10" ht="15" customHeight="1" outlineLevel="2">
      <c r="A719" s="6">
        <v>10950</v>
      </c>
      <c r="B719" s="4" t="s">
        <v>572</v>
      </c>
      <c r="C719" s="5">
        <v>60000</v>
      </c>
      <c r="D719" s="5">
        <f>C719</f>
        <v>60000</v>
      </c>
      <c r="E719" s="5">
        <f>D719</f>
        <v>60000</v>
      </c>
      <c r="H719" s="41">
        <f t="shared" si="92"/>
        <v>60000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2" t="s">
        <v>815</v>
      </c>
      <c r="B1" s="202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6" zoomScale="140" zoomScaleNormal="140" workbookViewId="0">
      <selection activeCell="H719" sqref="H719"/>
    </sheetView>
  </sheetViews>
  <sheetFormatPr defaultColWidth="9.140625" defaultRowHeight="15" outlineLevelRow="3"/>
  <cols>
    <col min="1" max="1" width="7" bestFit="1" customWidth="1"/>
    <col min="2" max="2" width="41.28515625" customWidth="1"/>
    <col min="3" max="3" width="20.42578125" customWidth="1"/>
    <col min="4" max="4" width="19.140625" customWidth="1"/>
    <col min="5" max="5" width="17.85546875" customWidth="1"/>
    <col min="7" max="7" width="15.5703125" bestFit="1" customWidth="1"/>
    <col min="8" max="8" width="23.57031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39" t="s">
        <v>853</v>
      </c>
      <c r="E1" s="139" t="s">
        <v>852</v>
      </c>
      <c r="G1" s="43" t="s">
        <v>31</v>
      </c>
      <c r="H1" s="44">
        <f>C2+C114</f>
        <v>1571046.35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863000</v>
      </c>
      <c r="D2" s="26">
        <f>D3+D67</f>
        <v>863000</v>
      </c>
      <c r="E2" s="26">
        <f>E3+E67</f>
        <v>863000</v>
      </c>
      <c r="G2" s="39" t="s">
        <v>60</v>
      </c>
      <c r="H2" s="41">
        <f>C2</f>
        <v>863000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214700</v>
      </c>
      <c r="D3" s="23">
        <f>D4+D11+D38+D61</f>
        <v>214700</v>
      </c>
      <c r="E3" s="23">
        <f>E4+E11+E38+E61</f>
        <v>214700</v>
      </c>
      <c r="G3" s="39" t="s">
        <v>57</v>
      </c>
      <c r="H3" s="41">
        <f t="shared" ref="H3:H66" si="0">C3</f>
        <v>214700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75300</v>
      </c>
      <c r="D4" s="21">
        <f>SUM(D5:D10)</f>
        <v>75300</v>
      </c>
      <c r="E4" s="21">
        <f>SUM(E5:E10)</f>
        <v>75300</v>
      </c>
      <c r="F4" s="17"/>
      <c r="G4" s="39" t="s">
        <v>53</v>
      </c>
      <c r="H4" s="41">
        <f t="shared" si="0"/>
        <v>75300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13000</v>
      </c>
      <c r="D5" s="2">
        <f>C5</f>
        <v>13000</v>
      </c>
      <c r="E5" s="2">
        <f>D5</f>
        <v>13000</v>
      </c>
      <c r="F5" s="17"/>
      <c r="G5" s="17"/>
      <c r="H5" s="41">
        <f t="shared" si="0"/>
        <v>13000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18000</v>
      </c>
      <c r="D7" s="2">
        <f t="shared" si="1"/>
        <v>18000</v>
      </c>
      <c r="E7" s="2">
        <f t="shared" si="1"/>
        <v>18000</v>
      </c>
      <c r="F7" s="17"/>
      <c r="G7" s="17"/>
      <c r="H7" s="41">
        <f t="shared" si="0"/>
        <v>18000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</v>
      </c>
      <c r="D8" s="2">
        <f t="shared" si="1"/>
        <v>40000</v>
      </c>
      <c r="E8" s="2">
        <f t="shared" si="1"/>
        <v>40000</v>
      </c>
      <c r="F8" s="17"/>
      <c r="G8" s="17"/>
      <c r="H8" s="41">
        <f t="shared" si="0"/>
        <v>40000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82200</v>
      </c>
      <c r="D11" s="21">
        <f>SUM(D12:D37)</f>
        <v>82200</v>
      </c>
      <c r="E11" s="21">
        <f>SUM(E12:E37)</f>
        <v>82200</v>
      </c>
      <c r="F11" s="17"/>
      <c r="G11" s="39" t="s">
        <v>54</v>
      </c>
      <c r="H11" s="41">
        <f t="shared" si="0"/>
        <v>82200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  <c r="H12" s="41">
        <f t="shared" si="0"/>
        <v>70000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2500</v>
      </c>
      <c r="D14" s="2">
        <f t="shared" si="2"/>
        <v>2500</v>
      </c>
      <c r="E14" s="2">
        <f t="shared" si="2"/>
        <v>2500</v>
      </c>
      <c r="H14" s="41">
        <f t="shared" si="0"/>
        <v>2500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4500</v>
      </c>
      <c r="D21" s="2">
        <f t="shared" si="2"/>
        <v>4500</v>
      </c>
      <c r="E21" s="2">
        <f t="shared" si="2"/>
        <v>4500</v>
      </c>
      <c r="H21" s="41">
        <f t="shared" si="0"/>
        <v>4500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57200</v>
      </c>
      <c r="D38" s="21">
        <f>SUM(D39:D60)</f>
        <v>57200</v>
      </c>
      <c r="E38" s="21">
        <f>SUM(E39:E60)</f>
        <v>57200</v>
      </c>
      <c r="G38" s="39" t="s">
        <v>55</v>
      </c>
      <c r="H38" s="41">
        <f t="shared" si="0"/>
        <v>57200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12000</v>
      </c>
      <c r="D53" s="2">
        <f t="shared" si="4"/>
        <v>12000</v>
      </c>
      <c r="E53" s="2">
        <f t="shared" si="4"/>
        <v>12000</v>
      </c>
      <c r="H53" s="41">
        <f t="shared" si="0"/>
        <v>12000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8000</v>
      </c>
      <c r="D55" s="2">
        <f t="shared" si="4"/>
        <v>8000</v>
      </c>
      <c r="E55" s="2">
        <f t="shared" si="4"/>
        <v>8000</v>
      </c>
      <c r="H55" s="41">
        <f t="shared" si="0"/>
        <v>8000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648300</v>
      </c>
      <c r="D67" s="25">
        <f>D97+D68</f>
        <v>648300</v>
      </c>
      <c r="E67" s="25">
        <f>E97+E68</f>
        <v>648300</v>
      </c>
      <c r="G67" s="39" t="s">
        <v>59</v>
      </c>
      <c r="H67" s="41">
        <f t="shared" ref="H67:H130" si="7">C67</f>
        <v>648300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37000</v>
      </c>
      <c r="D68" s="21">
        <f>SUM(D69:D96)</f>
        <v>37000</v>
      </c>
      <c r="E68" s="21">
        <f>SUM(E69:E96)</f>
        <v>37000</v>
      </c>
      <c r="G68" s="39" t="s">
        <v>56</v>
      </c>
      <c r="H68" s="41">
        <f t="shared" si="7"/>
        <v>37000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</v>
      </c>
      <c r="D76" s="2">
        <f t="shared" si="8"/>
        <v>2000</v>
      </c>
      <c r="E76" s="2">
        <f t="shared" si="8"/>
        <v>2000</v>
      </c>
      <c r="H76" s="41">
        <f t="shared" si="7"/>
        <v>2000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22000</v>
      </c>
      <c r="D79" s="2">
        <f t="shared" si="8"/>
        <v>22000</v>
      </c>
      <c r="E79" s="2">
        <f t="shared" si="8"/>
        <v>22000</v>
      </c>
      <c r="H79" s="41">
        <f t="shared" si="7"/>
        <v>22000</v>
      </c>
    </row>
    <row r="80" spans="1:10" ht="15" customHeight="1" outlineLevel="1">
      <c r="A80" s="3">
        <v>5202</v>
      </c>
      <c r="B80" s="2" t="s">
        <v>172</v>
      </c>
      <c r="C80" s="2">
        <v>8000</v>
      </c>
      <c r="D80" s="2">
        <f t="shared" si="8"/>
        <v>8000</v>
      </c>
      <c r="E80" s="2">
        <f t="shared" si="8"/>
        <v>8000</v>
      </c>
      <c r="H80" s="41">
        <f t="shared" si="7"/>
        <v>8000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5000</v>
      </c>
      <c r="D93" s="2">
        <f t="shared" si="9"/>
        <v>5000</v>
      </c>
      <c r="E93" s="2">
        <f t="shared" si="9"/>
        <v>5000</v>
      </c>
      <c r="H93" s="41">
        <f t="shared" si="7"/>
        <v>5000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611300</v>
      </c>
      <c r="D97" s="21">
        <f>SUM(D98:D113)</f>
        <v>611300</v>
      </c>
      <c r="E97" s="21">
        <f>SUM(E98:E113)</f>
        <v>611300</v>
      </c>
      <c r="G97" s="39" t="s">
        <v>58</v>
      </c>
      <c r="H97" s="41">
        <f t="shared" si="7"/>
        <v>611300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280000</v>
      </c>
      <c r="D98" s="2">
        <f>C98</f>
        <v>280000</v>
      </c>
      <c r="E98" s="2">
        <f>D98</f>
        <v>280000</v>
      </c>
      <c r="H98" s="41">
        <f t="shared" si="7"/>
        <v>280000</v>
      </c>
    </row>
    <row r="99" spans="1:10" ht="15" customHeight="1" outlineLevel="1">
      <c r="A99" s="3">
        <v>6002</v>
      </c>
      <c r="B99" s="1" t="s">
        <v>185</v>
      </c>
      <c r="C99" s="2">
        <v>70000</v>
      </c>
      <c r="D99" s="2">
        <f t="shared" ref="D99:E113" si="10">C99</f>
        <v>70000</v>
      </c>
      <c r="E99" s="2">
        <f t="shared" si="10"/>
        <v>70000</v>
      </c>
      <c r="H99" s="41">
        <f t="shared" si="7"/>
        <v>70000</v>
      </c>
    </row>
    <row r="100" spans="1:10" ht="15" customHeight="1" outlineLevel="1">
      <c r="A100" s="3">
        <v>6003</v>
      </c>
      <c r="B100" s="1" t="s">
        <v>186</v>
      </c>
      <c r="C100" s="2">
        <v>260000</v>
      </c>
      <c r="D100" s="2">
        <f t="shared" si="10"/>
        <v>260000</v>
      </c>
      <c r="E100" s="2">
        <f t="shared" si="10"/>
        <v>260000</v>
      </c>
      <c r="H100" s="41">
        <f t="shared" si="7"/>
        <v>260000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</v>
      </c>
      <c r="D109" s="2">
        <f t="shared" si="10"/>
        <v>200</v>
      </c>
      <c r="E109" s="2">
        <f t="shared" si="10"/>
        <v>200</v>
      </c>
      <c r="H109" s="41">
        <f t="shared" si="7"/>
        <v>200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>
      <c r="A114" s="166" t="s">
        <v>62</v>
      </c>
      <c r="B114" s="167"/>
      <c r="C114" s="26">
        <f>C115+C152+C177</f>
        <v>708046.35</v>
      </c>
      <c r="D114" s="26">
        <f>D115+D152+D177</f>
        <v>708046.35</v>
      </c>
      <c r="E114" s="26">
        <f>E115+E152+E177</f>
        <v>708046.35</v>
      </c>
      <c r="G114" s="39" t="s">
        <v>62</v>
      </c>
      <c r="H114" s="41">
        <f t="shared" si="7"/>
        <v>708046.35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708046.35</v>
      </c>
      <c r="D115" s="23">
        <f>D116+D135</f>
        <v>708046.35</v>
      </c>
      <c r="E115" s="23">
        <f>E116+E135</f>
        <v>708046.35</v>
      </c>
      <c r="G115" s="39" t="s">
        <v>61</v>
      </c>
      <c r="H115" s="41">
        <f t="shared" si="7"/>
        <v>708046.35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445506.95799999998</v>
      </c>
      <c r="D116" s="21">
        <f>D117+D120+D123+D126+D129+D132</f>
        <v>445506.95799999998</v>
      </c>
      <c r="E116" s="21">
        <f>E117+E120+E123+E126+E129+E132</f>
        <v>445506.95799999998</v>
      </c>
      <c r="G116" s="39" t="s">
        <v>583</v>
      </c>
      <c r="H116" s="41">
        <f t="shared" si="7"/>
        <v>445506.95799999998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445506.95799999998</v>
      </c>
      <c r="D117" s="2">
        <f>D118+D119</f>
        <v>445506.95799999998</v>
      </c>
      <c r="E117" s="2">
        <f>E118+E119</f>
        <v>445506.95799999998</v>
      </c>
      <c r="H117" s="41">
        <f t="shared" si="7"/>
        <v>445506.95799999998</v>
      </c>
    </row>
    <row r="118" spans="1:10" ht="15" customHeight="1" outlineLevel="2">
      <c r="A118" s="129"/>
      <c r="B118" s="128" t="s">
        <v>855</v>
      </c>
      <c r="C118" s="127">
        <v>8230.125</v>
      </c>
      <c r="D118" s="127">
        <f>C118</f>
        <v>8230.125</v>
      </c>
      <c r="E118" s="127">
        <f>D118</f>
        <v>8230.125</v>
      </c>
      <c r="H118" s="41">
        <f t="shared" si="7"/>
        <v>8230.125</v>
      </c>
    </row>
    <row r="119" spans="1:10" ht="15" customHeight="1" outlineLevel="2">
      <c r="A119" s="129"/>
      <c r="B119" s="128" t="s">
        <v>860</v>
      </c>
      <c r="C119" s="127">
        <v>437276.83299999998</v>
      </c>
      <c r="D119" s="127">
        <f>C119</f>
        <v>437276.83299999998</v>
      </c>
      <c r="E119" s="127">
        <f>D119</f>
        <v>437276.83299999998</v>
      </c>
      <c r="H119" s="41">
        <f t="shared" si="7"/>
        <v>437276.83299999998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262539.39199999999</v>
      </c>
      <c r="D135" s="21">
        <f>D136+D140+D143+D146+D149</f>
        <v>262539.39199999999</v>
      </c>
      <c r="E135" s="21">
        <f>E136+E140+E143+E146+E149</f>
        <v>262539.39199999999</v>
      </c>
      <c r="G135" s="39" t="s">
        <v>584</v>
      </c>
      <c r="H135" s="41">
        <f t="shared" si="11"/>
        <v>262539.39199999999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42241.695999999996</v>
      </c>
      <c r="D136" s="2">
        <f>D137+D138+D139</f>
        <v>42241.695999999996</v>
      </c>
      <c r="E136" s="2">
        <f>E137+E138+E139</f>
        <v>42241.695999999996</v>
      </c>
      <c r="H136" s="41">
        <f t="shared" si="11"/>
        <v>42241.695999999996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>
        <v>7912.63</v>
      </c>
      <c r="D138" s="127">
        <f t="shared" ref="D138:E139" si="12">C138</f>
        <v>7912.63</v>
      </c>
      <c r="E138" s="127">
        <f t="shared" si="12"/>
        <v>7912.63</v>
      </c>
      <c r="H138" s="41">
        <f t="shared" si="11"/>
        <v>7912.63</v>
      </c>
    </row>
    <row r="139" spans="1:10" ht="15" customHeight="1" outlineLevel="2">
      <c r="A139" s="129"/>
      <c r="B139" s="128" t="s">
        <v>861</v>
      </c>
      <c r="C139" s="127">
        <v>34329.065999999999</v>
      </c>
      <c r="D139" s="127">
        <f t="shared" si="12"/>
        <v>34329.065999999999</v>
      </c>
      <c r="E139" s="127">
        <f t="shared" si="12"/>
        <v>34329.065999999999</v>
      </c>
      <c r="H139" s="41">
        <f t="shared" si="11"/>
        <v>34329.065999999999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220297.696</v>
      </c>
      <c r="D149" s="2">
        <f>D150+D151</f>
        <v>220297.696</v>
      </c>
      <c r="E149" s="2">
        <f>E150+E151</f>
        <v>220297.696</v>
      </c>
      <c r="H149" s="41">
        <f t="shared" si="11"/>
        <v>220297.696</v>
      </c>
    </row>
    <row r="150" spans="1:10" ht="15" customHeight="1" outlineLevel="2">
      <c r="A150" s="129"/>
      <c r="B150" s="128" t="s">
        <v>855</v>
      </c>
      <c r="C150" s="127">
        <v>220297.696</v>
      </c>
      <c r="D150" s="127">
        <f>C150</f>
        <v>220297.696</v>
      </c>
      <c r="E150" s="127">
        <f>D150</f>
        <v>220297.696</v>
      </c>
      <c r="H150" s="41">
        <f t="shared" si="11"/>
        <v>220297.696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0" t="s">
        <v>67</v>
      </c>
      <c r="B256" s="160"/>
      <c r="C256" s="160"/>
      <c r="D256" s="139" t="s">
        <v>853</v>
      </c>
      <c r="E256" s="139" t="s">
        <v>852</v>
      </c>
      <c r="G256" s="47" t="s">
        <v>589</v>
      </c>
      <c r="H256" s="48">
        <f>C257+C559</f>
        <v>1571046.35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813000</v>
      </c>
      <c r="D257" s="37">
        <f>D258+D550</f>
        <v>505000</v>
      </c>
      <c r="E257" s="37">
        <f>E258+E550</f>
        <v>505000</v>
      </c>
      <c r="G257" s="39" t="s">
        <v>60</v>
      </c>
      <c r="H257" s="41">
        <f>C257</f>
        <v>813000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793000</v>
      </c>
      <c r="D258" s="36">
        <f>D259+D339+D483+D547</f>
        <v>485000</v>
      </c>
      <c r="E258" s="36">
        <f>E259+E339+E483+E547</f>
        <v>485000</v>
      </c>
      <c r="G258" s="39" t="s">
        <v>57</v>
      </c>
      <c r="H258" s="41">
        <f t="shared" ref="H258:H321" si="21">C258</f>
        <v>793000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506260</v>
      </c>
      <c r="D259" s="33">
        <f>D260+D263+D314</f>
        <v>198260</v>
      </c>
      <c r="E259" s="33">
        <f>E260+E263+E314</f>
        <v>198260</v>
      </c>
      <c r="G259" s="39" t="s">
        <v>590</v>
      </c>
      <c r="H259" s="41">
        <f t="shared" si="21"/>
        <v>506260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505300</v>
      </c>
      <c r="D263" s="32">
        <f>D264+D265+D289+D296+D298+D302+D305+D308+D313</f>
        <v>197300</v>
      </c>
      <c r="E263" s="32">
        <f>E264+E265+E289+E296+E298+E302+E305+E308+E313</f>
        <v>197300</v>
      </c>
      <c r="H263" s="41">
        <f t="shared" si="21"/>
        <v>505300</v>
      </c>
    </row>
    <row r="264" spans="1:10" outlineLevel="2">
      <c r="A264" s="6">
        <v>1101</v>
      </c>
      <c r="B264" s="4" t="s">
        <v>34</v>
      </c>
      <c r="C264" s="5">
        <v>197000</v>
      </c>
      <c r="D264" s="5">
        <f>C264</f>
        <v>197000</v>
      </c>
      <c r="E264" s="5">
        <f>D264</f>
        <v>197000</v>
      </c>
      <c r="H264" s="41">
        <f t="shared" si="21"/>
        <v>197000</v>
      </c>
    </row>
    <row r="265" spans="1:10" outlineLevel="2">
      <c r="A265" s="6">
        <v>1101</v>
      </c>
      <c r="B265" s="4" t="s">
        <v>35</v>
      </c>
      <c r="C265" s="5">
        <v>209700</v>
      </c>
      <c r="D265" s="5">
        <f>SUM(D266:D288)</f>
        <v>0</v>
      </c>
      <c r="E265" s="5">
        <f>SUM(E266:E288)</f>
        <v>0</v>
      </c>
      <c r="H265" s="41">
        <f t="shared" si="21"/>
        <v>209700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13000</v>
      </c>
      <c r="D298" s="5">
        <f>SUM(D299:D301)</f>
        <v>0</v>
      </c>
      <c r="E298" s="5">
        <f>SUM(E299:E301)</f>
        <v>0</v>
      </c>
      <c r="H298" s="41">
        <f t="shared" si="21"/>
        <v>13000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1250</v>
      </c>
      <c r="D302" s="5">
        <f>SUM(D303:D304)</f>
        <v>0</v>
      </c>
      <c r="E302" s="5">
        <f>SUM(E303:E304)</f>
        <v>0</v>
      </c>
      <c r="H302" s="41">
        <f t="shared" si="21"/>
        <v>1250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7000</v>
      </c>
      <c r="D305" s="5">
        <f>SUM(D306:D307)</f>
        <v>0</v>
      </c>
      <c r="E305" s="5">
        <f>SUM(E306:E307)</f>
        <v>0</v>
      </c>
      <c r="H305" s="41">
        <f t="shared" si="21"/>
        <v>7000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75550</v>
      </c>
      <c r="D308" s="5">
        <f>SUM(D309:D312)</f>
        <v>0</v>
      </c>
      <c r="E308" s="5">
        <f>SUM(E309:E312)</f>
        <v>0</v>
      </c>
      <c r="H308" s="41">
        <f t="shared" si="21"/>
        <v>75550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300</v>
      </c>
      <c r="D313" s="5">
        <f>C313</f>
        <v>300</v>
      </c>
      <c r="E313" s="5">
        <f>D313</f>
        <v>300</v>
      </c>
      <c r="H313" s="41">
        <f t="shared" si="21"/>
        <v>300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250270</v>
      </c>
      <c r="D339" s="33">
        <f>D340+D444+D482</f>
        <v>250270</v>
      </c>
      <c r="E339" s="33">
        <f>E340+E444+E482</f>
        <v>250270</v>
      </c>
      <c r="G339" s="39" t="s">
        <v>591</v>
      </c>
      <c r="H339" s="41">
        <f t="shared" si="28"/>
        <v>250270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237770</v>
      </c>
      <c r="D340" s="32">
        <f>D341+D342+D343+D344+D347+D348+D353+D356+D357+D362+D367+BH290668+D371+D372+D373+D376+D377+D378+D382+D388+D391+D392+D395+D398+D399+D404+D407+D408+D409+D412+D415+D416+D419+D420+D421+D422+D429+D443</f>
        <v>237770</v>
      </c>
      <c r="E340" s="32">
        <f>E341+E342+E343+E344+E347+E348+E353+E356+E357+E362+E367+BI290668+E371+E372+E373+E376+E377+E378+E382+E388+E391+E392+E395+E398+E399+E404+E407+E408+E409+E412+E415+E416+E419+E420+E421+E422+E429+E443</f>
        <v>237770</v>
      </c>
      <c r="H340" s="41">
        <f t="shared" si="28"/>
        <v>237770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outlineLevel="2">
      <c r="A343" s="6">
        <v>2201</v>
      </c>
      <c r="B343" s="4" t="s">
        <v>41</v>
      </c>
      <c r="C343" s="5">
        <v>20000</v>
      </c>
      <c r="D343" s="5">
        <f t="shared" si="31"/>
        <v>20000</v>
      </c>
      <c r="E343" s="5">
        <f t="shared" si="31"/>
        <v>20000</v>
      </c>
      <c r="H343" s="41">
        <f t="shared" si="28"/>
        <v>20000</v>
      </c>
    </row>
    <row r="344" spans="1:10" outlineLevel="2">
      <c r="A344" s="6">
        <v>2201</v>
      </c>
      <c r="B344" s="4" t="s">
        <v>273</v>
      </c>
      <c r="C344" s="5">
        <f>SUM(C345:C346)</f>
        <v>9500</v>
      </c>
      <c r="D344" s="5">
        <f>SUM(D345:D346)</f>
        <v>9500</v>
      </c>
      <c r="E344" s="5">
        <f>SUM(E345:E346)</f>
        <v>9500</v>
      </c>
      <c r="H344" s="41">
        <f t="shared" si="28"/>
        <v>9500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20300</v>
      </c>
      <c r="D348" s="5">
        <f>SUM(D349:D352)</f>
        <v>20300</v>
      </c>
      <c r="E348" s="5">
        <f>SUM(E349:E352)</f>
        <v>20300</v>
      </c>
      <c r="H348" s="41">
        <f t="shared" si="28"/>
        <v>20300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300</v>
      </c>
      <c r="D350" s="30">
        <f t="shared" ref="D350:E352" si="33">C350</f>
        <v>300</v>
      </c>
      <c r="E350" s="30">
        <f t="shared" si="33"/>
        <v>300</v>
      </c>
      <c r="H350" s="41">
        <f t="shared" si="28"/>
        <v>300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5300</v>
      </c>
      <c r="D357" s="5">
        <f>SUM(D358:D361)</f>
        <v>5300</v>
      </c>
      <c r="E357" s="5">
        <f>SUM(E358:E361)</f>
        <v>5300</v>
      </c>
      <c r="H357" s="41">
        <f t="shared" si="28"/>
        <v>5300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800</v>
      </c>
      <c r="D360" s="30">
        <f t="shared" si="35"/>
        <v>800</v>
      </c>
      <c r="E360" s="30">
        <f t="shared" si="35"/>
        <v>800</v>
      </c>
      <c r="H360" s="41">
        <f t="shared" si="28"/>
        <v>800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28000</v>
      </c>
      <c r="D362" s="5">
        <f>SUM(D363:D366)</f>
        <v>28000</v>
      </c>
      <c r="E362" s="5">
        <f>SUM(E363:E366)</f>
        <v>28000</v>
      </c>
      <c r="H362" s="41">
        <f t="shared" si="28"/>
        <v>28000</v>
      </c>
    </row>
    <row r="363" spans="1:8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8"/>
        <v>7000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5100</v>
      </c>
      <c r="D382" s="5">
        <f>SUM(D383:D387)</f>
        <v>5100</v>
      </c>
      <c r="E382" s="5">
        <f>SUM(E383:E387)</f>
        <v>5100</v>
      </c>
      <c r="H382" s="41">
        <f t="shared" si="28"/>
        <v>5100</v>
      </c>
    </row>
    <row r="383" spans="1:8" outlineLevel="3">
      <c r="A383" s="29"/>
      <c r="B383" s="28" t="s">
        <v>304</v>
      </c>
      <c r="C383" s="30">
        <v>1700</v>
      </c>
      <c r="D383" s="30">
        <f>C383</f>
        <v>1700</v>
      </c>
      <c r="E383" s="30">
        <f>D383</f>
        <v>1700</v>
      </c>
      <c r="H383" s="41">
        <f t="shared" si="28"/>
        <v>1700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1700</v>
      </c>
      <c r="D387" s="30">
        <f t="shared" si="40"/>
        <v>1700</v>
      </c>
      <c r="E387" s="30">
        <f t="shared" si="40"/>
        <v>1700</v>
      </c>
      <c r="H387" s="41">
        <f t="shared" si="41"/>
        <v>1700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 t="shared" si="41"/>
        <v>8000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  <c r="H394" s="41">
        <f t="shared" si="41"/>
        <v>8000</v>
      </c>
    </row>
    <row r="395" spans="1:8" outlineLevel="2">
      <c r="A395" s="6">
        <v>2201</v>
      </c>
      <c r="B395" s="4" t="s">
        <v>115</v>
      </c>
      <c r="C395" s="5">
        <f>SUM(C396:C397)</f>
        <v>250</v>
      </c>
      <c r="D395" s="5">
        <f>SUM(D396:D397)</f>
        <v>250</v>
      </c>
      <c r="E395" s="5">
        <f>SUM(E396:E397)</f>
        <v>250</v>
      </c>
      <c r="H395" s="41">
        <f t="shared" si="41"/>
        <v>250</v>
      </c>
    </row>
    <row r="396" spans="1:8" outlineLevel="3">
      <c r="A396" s="29"/>
      <c r="B396" s="28" t="s">
        <v>315</v>
      </c>
      <c r="C396" s="30">
        <v>250</v>
      </c>
      <c r="D396" s="30">
        <f t="shared" ref="D396:E398" si="43">C396</f>
        <v>250</v>
      </c>
      <c r="E396" s="30">
        <f t="shared" si="43"/>
        <v>250</v>
      </c>
      <c r="H396" s="41">
        <f t="shared" si="41"/>
        <v>250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1230</v>
      </c>
      <c r="D422" s="5">
        <f>SUM(D423:D428)</f>
        <v>1230</v>
      </c>
      <c r="E422" s="5">
        <f>SUM(E423:E428)</f>
        <v>1230</v>
      </c>
      <c r="H422" s="41">
        <f t="shared" si="41"/>
        <v>1230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600</v>
      </c>
      <c r="D426" s="30">
        <f t="shared" si="48"/>
        <v>600</v>
      </c>
      <c r="E426" s="30">
        <f t="shared" si="48"/>
        <v>600</v>
      </c>
      <c r="H426" s="41">
        <f t="shared" si="41"/>
        <v>600</v>
      </c>
    </row>
    <row r="427" spans="1:8" outlineLevel="3">
      <c r="A427" s="29"/>
      <c r="B427" s="28" t="s">
        <v>340</v>
      </c>
      <c r="C427" s="30">
        <v>630</v>
      </c>
      <c r="D427" s="30">
        <f t="shared" si="48"/>
        <v>630</v>
      </c>
      <c r="E427" s="30">
        <f t="shared" si="48"/>
        <v>630</v>
      </c>
      <c r="H427" s="41">
        <f t="shared" si="41"/>
        <v>630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94490</v>
      </c>
      <c r="D429" s="5">
        <f>SUM(D430:D442)</f>
        <v>94490</v>
      </c>
      <c r="E429" s="5">
        <f>SUM(E430:E442)</f>
        <v>94490</v>
      </c>
      <c r="H429" s="41">
        <f t="shared" si="41"/>
        <v>94490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80000</v>
      </c>
      <c r="D431" s="30">
        <f t="shared" ref="D431:E442" si="49">C431</f>
        <v>80000</v>
      </c>
      <c r="E431" s="30">
        <f t="shared" si="49"/>
        <v>80000</v>
      </c>
      <c r="H431" s="41">
        <f t="shared" si="41"/>
        <v>80000</v>
      </c>
    </row>
    <row r="432" spans="1:8" outlineLevel="3">
      <c r="A432" s="29"/>
      <c r="B432" s="28" t="s">
        <v>345</v>
      </c>
      <c r="C432" s="30">
        <v>3500</v>
      </c>
      <c r="D432" s="30">
        <f t="shared" si="49"/>
        <v>3500</v>
      </c>
      <c r="E432" s="30">
        <f t="shared" si="49"/>
        <v>3500</v>
      </c>
      <c r="H432" s="41">
        <f t="shared" si="41"/>
        <v>3500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>
        <v>130</v>
      </c>
      <c r="D434" s="30">
        <f t="shared" si="49"/>
        <v>130</v>
      </c>
      <c r="E434" s="30">
        <f t="shared" si="49"/>
        <v>130</v>
      </c>
      <c r="H434" s="41">
        <f t="shared" si="41"/>
        <v>130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5180</v>
      </c>
      <c r="D441" s="30">
        <f t="shared" si="49"/>
        <v>5180</v>
      </c>
      <c r="E441" s="30">
        <f t="shared" si="49"/>
        <v>5180</v>
      </c>
      <c r="H441" s="41">
        <f t="shared" si="41"/>
        <v>5180</v>
      </c>
    </row>
    <row r="442" spans="1:8" outlineLevel="3">
      <c r="A442" s="29"/>
      <c r="B442" s="28" t="s">
        <v>355</v>
      </c>
      <c r="C442" s="30">
        <v>4680</v>
      </c>
      <c r="D442" s="30">
        <f t="shared" si="49"/>
        <v>4680</v>
      </c>
      <c r="E442" s="30">
        <f t="shared" si="49"/>
        <v>4680</v>
      </c>
      <c r="H442" s="41">
        <f t="shared" si="41"/>
        <v>4680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12500</v>
      </c>
      <c r="D444" s="32">
        <f>D445+D454+D455+D459+D462+D463+D468+D474+D477+D480+D481+D450</f>
        <v>12500</v>
      </c>
      <c r="E444" s="32">
        <f>E445+E454+E455+E459+E462+E463+E468+E474+E477+E480+E481+E450</f>
        <v>12500</v>
      </c>
      <c r="H444" s="41">
        <f t="shared" si="41"/>
        <v>12500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</v>
      </c>
      <c r="D480" s="5">
        <f t="shared" si="57"/>
        <v>1500</v>
      </c>
      <c r="E480" s="5">
        <f t="shared" si="57"/>
        <v>1500</v>
      </c>
      <c r="H480" s="41">
        <f t="shared" si="51"/>
        <v>1500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36470</v>
      </c>
      <c r="D483" s="35">
        <f>D484+D504+D509+D522+D528+D538</f>
        <v>36470</v>
      </c>
      <c r="E483" s="35">
        <f>E484+E504+E509+E522+E528+E538</f>
        <v>36470</v>
      </c>
      <c r="G483" s="39" t="s">
        <v>592</v>
      </c>
      <c r="H483" s="41">
        <f t="shared" si="51"/>
        <v>36470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24100</v>
      </c>
      <c r="D484" s="32">
        <f>D485+D486+D490+D491+D494+D497+D500+D501+D502+D503</f>
        <v>24100</v>
      </c>
      <c r="E484" s="32">
        <f>E485+E486+E490+E491+E494+E497+E500+E501+E502+E503</f>
        <v>24100</v>
      </c>
      <c r="H484" s="41">
        <f t="shared" si="51"/>
        <v>24100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8500</v>
      </c>
      <c r="D486" s="5">
        <f>SUM(D487:D489)</f>
        <v>8500</v>
      </c>
      <c r="E486" s="5">
        <f>SUM(E487:E489)</f>
        <v>8500</v>
      </c>
      <c r="H486" s="41">
        <f t="shared" si="51"/>
        <v>8500</v>
      </c>
    </row>
    <row r="487" spans="1:10" ht="15" customHeight="1" outlineLevel="3">
      <c r="A487" s="28"/>
      <c r="B487" s="28" t="s">
        <v>393</v>
      </c>
      <c r="C487" s="30">
        <v>5500</v>
      </c>
      <c r="D487" s="30">
        <f>C487</f>
        <v>5500</v>
      </c>
      <c r="E487" s="30">
        <f>D487</f>
        <v>5500</v>
      </c>
      <c r="H487" s="41">
        <f t="shared" si="51"/>
        <v>5500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10000</v>
      </c>
      <c r="D500" s="5">
        <f t="shared" si="59"/>
        <v>10000</v>
      </c>
      <c r="E500" s="5">
        <f t="shared" si="59"/>
        <v>10000</v>
      </c>
      <c r="H500" s="41">
        <f t="shared" si="51"/>
        <v>10000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3000</v>
      </c>
      <c r="D504" s="32">
        <f>SUM(D505:D508)</f>
        <v>3000</v>
      </c>
      <c r="E504" s="32">
        <f>SUM(E505:E508)</f>
        <v>3000</v>
      </c>
      <c r="H504" s="41">
        <f t="shared" si="51"/>
        <v>3000</v>
      </c>
    </row>
    <row r="505" spans="1:12" outlineLevel="2" collapsed="1">
      <c r="A505" s="6">
        <v>3303</v>
      </c>
      <c r="B505" s="4" t="s">
        <v>411</v>
      </c>
      <c r="C505" s="5">
        <v>2500</v>
      </c>
      <c r="D505" s="5">
        <f>C505</f>
        <v>2500</v>
      </c>
      <c r="E505" s="5">
        <f>D505</f>
        <v>2500</v>
      </c>
      <c r="H505" s="41">
        <f t="shared" si="51"/>
        <v>2500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8500</v>
      </c>
      <c r="D509" s="32">
        <f>D510+D511+D512+D513+D517+D518+D519+D520+D521</f>
        <v>8500</v>
      </c>
      <c r="E509" s="32">
        <f>E510+E511+E512+E513+E517+E518+E519+E520+E521</f>
        <v>8500</v>
      </c>
      <c r="F509" s="51"/>
      <c r="H509" s="41">
        <f t="shared" si="51"/>
        <v>8500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4500</v>
      </c>
      <c r="D520" s="5">
        <f t="shared" si="62"/>
        <v>4500</v>
      </c>
      <c r="E520" s="5">
        <f t="shared" si="62"/>
        <v>4500</v>
      </c>
      <c r="H520" s="41">
        <f t="shared" si="63"/>
        <v>4500</v>
      </c>
    </row>
    <row r="521" spans="1:8" outlineLevel="2">
      <c r="A521" s="6">
        <v>3305</v>
      </c>
      <c r="B521" s="4" t="s">
        <v>409</v>
      </c>
      <c r="C521" s="5">
        <v>1000</v>
      </c>
      <c r="D521" s="5">
        <f t="shared" si="62"/>
        <v>1000</v>
      </c>
      <c r="E521" s="5">
        <f t="shared" si="62"/>
        <v>1000</v>
      </c>
      <c r="H521" s="41">
        <f t="shared" si="63"/>
        <v>1000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870</v>
      </c>
      <c r="D538" s="32">
        <f>SUM(D539:D544)</f>
        <v>870</v>
      </c>
      <c r="E538" s="32">
        <f>SUM(E539:E544)</f>
        <v>870</v>
      </c>
      <c r="H538" s="41">
        <f t="shared" si="63"/>
        <v>870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870</v>
      </c>
      <c r="D540" s="5">
        <f t="shared" ref="D540:E543" si="66">C540</f>
        <v>870</v>
      </c>
      <c r="E540" s="5">
        <f t="shared" si="66"/>
        <v>870</v>
      </c>
      <c r="H540" s="41">
        <f t="shared" si="63"/>
        <v>870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20000</v>
      </c>
      <c r="D550" s="36">
        <f>D551</f>
        <v>20000</v>
      </c>
      <c r="E550" s="36">
        <f>E551</f>
        <v>20000</v>
      </c>
      <c r="G550" s="39" t="s">
        <v>59</v>
      </c>
      <c r="H550" s="41">
        <f t="shared" si="63"/>
        <v>20000</v>
      </c>
      <c r="I550" s="42"/>
      <c r="J550" s="40" t="b">
        <f>AND(H550=I550)</f>
        <v>0</v>
      </c>
    </row>
    <row r="551" spans="1:10">
      <c r="A551" s="146" t="s">
        <v>456</v>
      </c>
      <c r="B551" s="147"/>
      <c r="C551" s="33">
        <f>C552+C556</f>
        <v>20000</v>
      </c>
      <c r="D551" s="33">
        <f>D552+D556</f>
        <v>20000</v>
      </c>
      <c r="E551" s="33">
        <f>E552+E556</f>
        <v>20000</v>
      </c>
      <c r="G551" s="39" t="s">
        <v>594</v>
      </c>
      <c r="H551" s="41">
        <f t="shared" si="63"/>
        <v>20000</v>
      </c>
      <c r="I551" s="42"/>
      <c r="J551" s="40" t="b">
        <f>AND(H551=I551)</f>
        <v>0</v>
      </c>
    </row>
    <row r="552" spans="1:10" outlineLevel="1">
      <c r="A552" s="150" t="s">
        <v>457</v>
      </c>
      <c r="B552" s="151"/>
      <c r="C552" s="32">
        <f>SUM(C553:C555)</f>
        <v>20000</v>
      </c>
      <c r="D552" s="32">
        <f>SUM(D553:D555)</f>
        <v>20000</v>
      </c>
      <c r="E552" s="32">
        <f>SUM(E553:E555)</f>
        <v>20000</v>
      </c>
      <c r="H552" s="41">
        <f t="shared" si="63"/>
        <v>20000</v>
      </c>
    </row>
    <row r="553" spans="1:10" outlineLevel="2" collapsed="1">
      <c r="A553" s="6">
        <v>5500</v>
      </c>
      <c r="B553" s="4" t="s">
        <v>458</v>
      </c>
      <c r="C553" s="5">
        <v>20000</v>
      </c>
      <c r="D553" s="5">
        <f t="shared" ref="D553:E555" si="67">C553</f>
        <v>20000</v>
      </c>
      <c r="E553" s="5">
        <f t="shared" si="67"/>
        <v>20000</v>
      </c>
      <c r="H553" s="41">
        <f t="shared" si="63"/>
        <v>20000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758046.35000000009</v>
      </c>
      <c r="D559" s="37">
        <f>D560+D716+D725</f>
        <v>758046.35000000009</v>
      </c>
      <c r="E559" s="37">
        <f>E560+E716+E725</f>
        <v>758046.35000000009</v>
      </c>
      <c r="G559" s="39" t="s">
        <v>62</v>
      </c>
      <c r="H559" s="41">
        <f t="shared" si="63"/>
        <v>758046.35000000009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708046.35000000009</v>
      </c>
      <c r="D560" s="36">
        <f>D561+D638+D642+D645</f>
        <v>708046.35000000009</v>
      </c>
      <c r="E560" s="36">
        <f>E561+E638+E642+E645</f>
        <v>708046.35000000009</v>
      </c>
      <c r="G560" s="39" t="s">
        <v>61</v>
      </c>
      <c r="H560" s="41">
        <f t="shared" si="63"/>
        <v>708046.35000000009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708046.35000000009</v>
      </c>
      <c r="D561" s="38">
        <f>D562+D567+D568+D569+D576+D577+D581+D584+D585+D586+D587+D592+D595+D599+D603+D610+D616+D628</f>
        <v>708046.35000000009</v>
      </c>
      <c r="E561" s="38">
        <f>E562+E567+E568+E569+E576+E577+E581+E584+E585+E586+E587+E592+E595+E599+E603+E610+E616+E628</f>
        <v>708046.35000000009</v>
      </c>
      <c r="G561" s="39" t="s">
        <v>595</v>
      </c>
      <c r="H561" s="41">
        <f t="shared" si="63"/>
        <v>708046.35000000009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1797</v>
      </c>
      <c r="D562" s="32">
        <f>SUM(D563:D566)</f>
        <v>1797</v>
      </c>
      <c r="E562" s="32">
        <f>SUM(E563:E566)</f>
        <v>1797</v>
      </c>
      <c r="H562" s="41">
        <f t="shared" si="63"/>
        <v>1797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1797</v>
      </c>
      <c r="D566" s="5">
        <f t="shared" si="68"/>
        <v>1797</v>
      </c>
      <c r="E566" s="5">
        <f t="shared" si="68"/>
        <v>1797</v>
      </c>
      <c r="H566" s="41">
        <f t="shared" si="63"/>
        <v>1797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160766.20000000001</v>
      </c>
      <c r="D569" s="32">
        <f>SUM(D570:D575)</f>
        <v>160766.20000000001</v>
      </c>
      <c r="E569" s="32">
        <f>SUM(E570:E575)</f>
        <v>160766.20000000001</v>
      </c>
      <c r="H569" s="41">
        <f t="shared" si="63"/>
        <v>160766.20000000001</v>
      </c>
    </row>
    <row r="570" spans="1:10" outlineLevel="2">
      <c r="A570" s="7">
        <v>6603</v>
      </c>
      <c r="B570" s="4" t="s">
        <v>474</v>
      </c>
      <c r="C570" s="5">
        <v>110000</v>
      </c>
      <c r="D570" s="5">
        <f>C570</f>
        <v>110000</v>
      </c>
      <c r="E570" s="5">
        <f>D570</f>
        <v>110000</v>
      </c>
      <c r="H570" s="41">
        <f t="shared" si="63"/>
        <v>110000</v>
      </c>
    </row>
    <row r="571" spans="1:10" outlineLevel="2">
      <c r="A571" s="7">
        <v>6603</v>
      </c>
      <c r="B571" s="4" t="s">
        <v>475</v>
      </c>
      <c r="C571" s="5">
        <v>50000</v>
      </c>
      <c r="D571" s="5">
        <f t="shared" ref="D571:E575" si="69">C571</f>
        <v>50000</v>
      </c>
      <c r="E571" s="5">
        <f t="shared" si="69"/>
        <v>50000</v>
      </c>
      <c r="H571" s="41">
        <f t="shared" si="63"/>
        <v>50000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766.2</v>
      </c>
      <c r="D575" s="5">
        <f t="shared" si="69"/>
        <v>766.2</v>
      </c>
      <c r="E575" s="5">
        <f t="shared" si="69"/>
        <v>766.2</v>
      </c>
      <c r="H575" s="41">
        <f t="shared" si="63"/>
        <v>766.2</v>
      </c>
    </row>
    <row r="576" spans="1:10" outlineLevel="1">
      <c r="A576" s="150" t="s">
        <v>480</v>
      </c>
      <c r="B576" s="151"/>
      <c r="C576" s="32">
        <v>20000</v>
      </c>
      <c r="D576" s="32">
        <f>C576</f>
        <v>20000</v>
      </c>
      <c r="E576" s="32">
        <f>D576</f>
        <v>20000</v>
      </c>
      <c r="H576" s="41">
        <f t="shared" si="63"/>
        <v>20000</v>
      </c>
    </row>
    <row r="577" spans="1:8" outlineLevel="1">
      <c r="A577" s="150" t="s">
        <v>481</v>
      </c>
      <c r="B577" s="151"/>
      <c r="C577" s="32">
        <f>SUM(C578:C580)</f>
        <v>15000</v>
      </c>
      <c r="D577" s="32">
        <f>SUM(D578:D580)</f>
        <v>15000</v>
      </c>
      <c r="E577" s="32">
        <f>SUM(E578:E580)</f>
        <v>15000</v>
      </c>
      <c r="H577" s="41">
        <f t="shared" si="63"/>
        <v>15000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15000</v>
      </c>
      <c r="D580" s="5">
        <f t="shared" si="70"/>
        <v>15000</v>
      </c>
      <c r="E580" s="5">
        <f t="shared" si="70"/>
        <v>15000</v>
      </c>
      <c r="H580" s="41">
        <f t="shared" si="71"/>
        <v>15000</v>
      </c>
    </row>
    <row r="581" spans="1:8" outlineLevel="1">
      <c r="A581" s="150" t="s">
        <v>485</v>
      </c>
      <c r="B581" s="151"/>
      <c r="C581" s="32">
        <f>SUM(C582:C583)</f>
        <v>9365.125</v>
      </c>
      <c r="D581" s="32">
        <f>SUM(D582:D583)</f>
        <v>9365.125</v>
      </c>
      <c r="E581" s="32">
        <f>SUM(E582:E583)</f>
        <v>9365.125</v>
      </c>
      <c r="H581" s="41">
        <f t="shared" si="71"/>
        <v>9365.125</v>
      </c>
    </row>
    <row r="582" spans="1:8" outlineLevel="2">
      <c r="A582" s="7">
        <v>6606</v>
      </c>
      <c r="B582" s="4" t="s">
        <v>486</v>
      </c>
      <c r="C582" s="5">
        <v>9365.125</v>
      </c>
      <c r="D582" s="5">
        <f t="shared" ref="D582:E586" si="72">C582</f>
        <v>9365.125</v>
      </c>
      <c r="E582" s="5">
        <f t="shared" si="72"/>
        <v>9365.125</v>
      </c>
      <c r="H582" s="41">
        <f t="shared" si="71"/>
        <v>9365.125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2000</v>
      </c>
      <c r="D585" s="32">
        <f t="shared" si="72"/>
        <v>2000</v>
      </c>
      <c r="E585" s="32">
        <f t="shared" si="72"/>
        <v>2000</v>
      </c>
      <c r="H585" s="41">
        <f t="shared" si="71"/>
        <v>2000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379134.1</v>
      </c>
      <c r="D599" s="32">
        <f>SUM(D600:D602)</f>
        <v>379134.1</v>
      </c>
      <c r="E599" s="32">
        <f>SUM(E600:E602)</f>
        <v>379134.1</v>
      </c>
      <c r="H599" s="41">
        <f t="shared" si="71"/>
        <v>379134.1</v>
      </c>
    </row>
    <row r="600" spans="1:8" outlineLevel="2">
      <c r="A600" s="7">
        <v>6613</v>
      </c>
      <c r="B600" s="4" t="s">
        <v>504</v>
      </c>
      <c r="C600" s="5">
        <v>68511.267000000007</v>
      </c>
      <c r="D600" s="5">
        <f t="shared" ref="D600:E602" si="75">C600</f>
        <v>68511.267000000007</v>
      </c>
      <c r="E600" s="5">
        <f t="shared" si="75"/>
        <v>68511.267000000007</v>
      </c>
      <c r="H600" s="41">
        <f t="shared" si="71"/>
        <v>68511.267000000007</v>
      </c>
    </row>
    <row r="601" spans="1:8" outlineLevel="2">
      <c r="A601" s="7">
        <v>6613</v>
      </c>
      <c r="B601" s="4" t="s">
        <v>505</v>
      </c>
      <c r="C601" s="5">
        <v>310622.83299999998</v>
      </c>
      <c r="D601" s="5">
        <f t="shared" si="75"/>
        <v>310622.83299999998</v>
      </c>
      <c r="E601" s="5">
        <f t="shared" si="75"/>
        <v>310622.83299999998</v>
      </c>
      <c r="H601" s="41">
        <f t="shared" si="71"/>
        <v>310622.83299999998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80261</v>
      </c>
      <c r="D610" s="32">
        <f>SUM(D611:D615)</f>
        <v>80261</v>
      </c>
      <c r="E610" s="32">
        <f>SUM(E611:E615)</f>
        <v>80261</v>
      </c>
      <c r="H610" s="41">
        <f t="shared" si="71"/>
        <v>80261</v>
      </c>
    </row>
    <row r="611" spans="1:8" outlineLevel="2">
      <c r="A611" s="7">
        <v>6615</v>
      </c>
      <c r="B611" s="4" t="s">
        <v>514</v>
      </c>
      <c r="C611" s="5">
        <v>30000</v>
      </c>
      <c r="D611" s="5">
        <f>C611</f>
        <v>30000</v>
      </c>
      <c r="E611" s="5">
        <f>D611</f>
        <v>30000</v>
      </c>
      <c r="H611" s="41">
        <f t="shared" si="71"/>
        <v>30000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50261</v>
      </c>
      <c r="D613" s="5">
        <f t="shared" si="77"/>
        <v>50261</v>
      </c>
      <c r="E613" s="5">
        <f t="shared" si="77"/>
        <v>50261</v>
      </c>
      <c r="H613" s="41">
        <f t="shared" si="71"/>
        <v>50261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39722.925000000003</v>
      </c>
      <c r="D628" s="32">
        <f>SUM(D629:D637)</f>
        <v>39722.925000000003</v>
      </c>
      <c r="E628" s="32">
        <f>SUM(E629:E637)</f>
        <v>39722.925000000003</v>
      </c>
      <c r="H628" s="41">
        <f t="shared" si="71"/>
        <v>39722.925000000003</v>
      </c>
    </row>
    <row r="629" spans="1:10" outlineLevel="2">
      <c r="A629" s="7">
        <v>6617</v>
      </c>
      <c r="B629" s="4" t="s">
        <v>532</v>
      </c>
      <c r="C629" s="5">
        <v>30000</v>
      </c>
      <c r="D629" s="5">
        <f>C629</f>
        <v>30000</v>
      </c>
      <c r="E629" s="5">
        <f>D629</f>
        <v>30000</v>
      </c>
      <c r="H629" s="41">
        <f t="shared" si="71"/>
        <v>30000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9722.9249999999993</v>
      </c>
      <c r="D632" s="5">
        <f t="shared" si="79"/>
        <v>9722.9249999999993</v>
      </c>
      <c r="E632" s="5">
        <f t="shared" si="79"/>
        <v>9722.9249999999993</v>
      </c>
      <c r="H632" s="41">
        <f t="shared" si="71"/>
        <v>9722.9249999999993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50000</v>
      </c>
      <c r="D716" s="36">
        <f>D717</f>
        <v>50000</v>
      </c>
      <c r="E716" s="36">
        <f>E717</f>
        <v>50000</v>
      </c>
      <c r="G716" s="39" t="s">
        <v>66</v>
      </c>
      <c r="H716" s="41">
        <f t="shared" si="92"/>
        <v>50000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50000</v>
      </c>
      <c r="D717" s="33">
        <f>D718+D722</f>
        <v>50000</v>
      </c>
      <c r="E717" s="33">
        <f>E718+E722</f>
        <v>50000</v>
      </c>
      <c r="G717" s="39" t="s">
        <v>599</v>
      </c>
      <c r="H717" s="41">
        <f t="shared" si="92"/>
        <v>50000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50000</v>
      </c>
      <c r="D718" s="31">
        <f>SUM(D719:D721)</f>
        <v>50000</v>
      </c>
      <c r="E718" s="31">
        <f>SUM(E719:E721)</f>
        <v>50000</v>
      </c>
      <c r="H718" s="41">
        <f t="shared" si="92"/>
        <v>50000</v>
      </c>
    </row>
    <row r="719" spans="1:10" ht="15" customHeight="1" outlineLevel="2">
      <c r="A719" s="6">
        <v>10950</v>
      </c>
      <c r="B719" s="4" t="s">
        <v>572</v>
      </c>
      <c r="C719" s="5">
        <v>50000</v>
      </c>
      <c r="D719" s="5">
        <f>C719</f>
        <v>50000</v>
      </c>
      <c r="E719" s="5">
        <f>D719</f>
        <v>50000</v>
      </c>
      <c r="H719" s="41">
        <f t="shared" si="92"/>
        <v>50000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C254" zoomScale="140" zoomScaleNormal="140" workbookViewId="0">
      <selection activeCell="H719" sqref="H719"/>
    </sheetView>
  </sheetViews>
  <sheetFormatPr defaultColWidth="9.140625" defaultRowHeight="15" outlineLevelRow="3"/>
  <cols>
    <col min="1" max="1" width="7" bestFit="1" customWidth="1"/>
    <col min="2" max="2" width="33" customWidth="1"/>
    <col min="3" max="3" width="27.7109375" customWidth="1"/>
    <col min="4" max="4" width="17.28515625" customWidth="1"/>
    <col min="5" max="5" width="21.7109375" customWidth="1"/>
    <col min="7" max="7" width="15.5703125" bestFit="1" customWidth="1"/>
    <col min="8" max="8" width="27.8554687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38" t="s">
        <v>853</v>
      </c>
      <c r="E1" s="138" t="s">
        <v>852</v>
      </c>
      <c r="G1" s="43" t="s">
        <v>31</v>
      </c>
      <c r="H1" s="44">
        <f>C2+C114</f>
        <v>1177752.699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875000</v>
      </c>
      <c r="D2" s="26">
        <f>D3+D67</f>
        <v>875000</v>
      </c>
      <c r="E2" s="26">
        <f>E3+E67</f>
        <v>875000</v>
      </c>
      <c r="G2" s="39" t="s">
        <v>60</v>
      </c>
      <c r="H2" s="41">
        <f>C2</f>
        <v>875000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216700</v>
      </c>
      <c r="D3" s="23">
        <f>D4+D11+D38+D61</f>
        <v>216700</v>
      </c>
      <c r="E3" s="23">
        <f>E4+E11+E38+E61</f>
        <v>216700</v>
      </c>
      <c r="G3" s="39" t="s">
        <v>57</v>
      </c>
      <c r="H3" s="41">
        <f t="shared" ref="H3:H66" si="0">C3</f>
        <v>216700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67300</v>
      </c>
      <c r="D4" s="21">
        <f>SUM(D5:D10)</f>
        <v>67300</v>
      </c>
      <c r="E4" s="21">
        <f>SUM(E5:E10)</f>
        <v>67300</v>
      </c>
      <c r="F4" s="17"/>
      <c r="G4" s="39" t="s">
        <v>53</v>
      </c>
      <c r="H4" s="41">
        <f t="shared" si="0"/>
        <v>67300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13000</v>
      </c>
      <c r="D5" s="2">
        <f>C5</f>
        <v>13000</v>
      </c>
      <c r="E5" s="2">
        <f>D5</f>
        <v>13000</v>
      </c>
      <c r="F5" s="17"/>
      <c r="G5" s="17"/>
      <c r="H5" s="41">
        <f t="shared" si="0"/>
        <v>13000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f t="shared" si="1"/>
        <v>30000</v>
      </c>
      <c r="F8" s="17"/>
      <c r="G8" s="17"/>
      <c r="H8" s="41">
        <f t="shared" si="0"/>
        <v>30000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81700</v>
      </c>
      <c r="D11" s="21">
        <f>SUM(D12:D37)</f>
        <v>81700</v>
      </c>
      <c r="E11" s="21">
        <f>SUM(E12:E37)</f>
        <v>81700</v>
      </c>
      <c r="F11" s="17"/>
      <c r="G11" s="39" t="s">
        <v>54</v>
      </c>
      <c r="H11" s="41">
        <f t="shared" si="0"/>
        <v>81700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  <c r="H12" s="41">
        <f t="shared" si="0"/>
        <v>70000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4500</v>
      </c>
      <c r="D21" s="2">
        <f t="shared" si="2"/>
        <v>4500</v>
      </c>
      <c r="E21" s="2">
        <f t="shared" si="2"/>
        <v>4500</v>
      </c>
      <c r="H21" s="41">
        <f t="shared" si="0"/>
        <v>4500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67700</v>
      </c>
      <c r="D38" s="21">
        <f>SUM(D39:D60)</f>
        <v>67700</v>
      </c>
      <c r="E38" s="21">
        <f>SUM(E39:E60)</f>
        <v>67700</v>
      </c>
      <c r="G38" s="39" t="s">
        <v>55</v>
      </c>
      <c r="H38" s="41">
        <f t="shared" si="0"/>
        <v>67700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12000</v>
      </c>
      <c r="D53" s="2">
        <f t="shared" si="4"/>
        <v>12000</v>
      </c>
      <c r="E53" s="2">
        <f t="shared" si="4"/>
        <v>12000</v>
      </c>
      <c r="H53" s="41">
        <f t="shared" si="0"/>
        <v>12000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14000</v>
      </c>
      <c r="D55" s="2">
        <f t="shared" si="4"/>
        <v>14000</v>
      </c>
      <c r="E55" s="2">
        <f t="shared" si="4"/>
        <v>14000</v>
      </c>
      <c r="H55" s="41">
        <f t="shared" si="0"/>
        <v>14000</v>
      </c>
    </row>
    <row r="56" spans="1:10" outlineLevel="1">
      <c r="A56" s="20">
        <v>3303</v>
      </c>
      <c r="B56" s="20" t="s">
        <v>154</v>
      </c>
      <c r="C56" s="2">
        <v>22500</v>
      </c>
      <c r="D56" s="2">
        <f t="shared" ref="D56:E60" si="5">C56</f>
        <v>22500</v>
      </c>
      <c r="E56" s="2">
        <f t="shared" si="5"/>
        <v>22500</v>
      </c>
      <c r="H56" s="41">
        <f t="shared" si="0"/>
        <v>22500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658300</v>
      </c>
      <c r="D67" s="25">
        <f>D97+D68</f>
        <v>658300</v>
      </c>
      <c r="E67" s="25">
        <f>E97+E68</f>
        <v>658300</v>
      </c>
      <c r="G67" s="39" t="s">
        <v>59</v>
      </c>
      <c r="H67" s="41">
        <f t="shared" ref="H67:H130" si="7">C67</f>
        <v>658300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37000</v>
      </c>
      <c r="D68" s="21">
        <f>SUM(D69:D96)</f>
        <v>37000</v>
      </c>
      <c r="E68" s="21">
        <f>SUM(E69:E96)</f>
        <v>37000</v>
      </c>
      <c r="G68" s="39" t="s">
        <v>56</v>
      </c>
      <c r="H68" s="41">
        <f t="shared" si="7"/>
        <v>37000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</v>
      </c>
      <c r="D76" s="2">
        <f t="shared" si="8"/>
        <v>2000</v>
      </c>
      <c r="E76" s="2">
        <f t="shared" si="8"/>
        <v>2000</v>
      </c>
      <c r="H76" s="41">
        <f t="shared" si="7"/>
        <v>2000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22000</v>
      </c>
      <c r="D79" s="2">
        <f t="shared" si="8"/>
        <v>22000</v>
      </c>
      <c r="E79" s="2">
        <f t="shared" si="8"/>
        <v>22000</v>
      </c>
      <c r="H79" s="41">
        <f t="shared" si="7"/>
        <v>22000</v>
      </c>
    </row>
    <row r="80" spans="1:10" ht="15" customHeight="1" outlineLevel="1">
      <c r="A80" s="3">
        <v>5202</v>
      </c>
      <c r="B80" s="2" t="s">
        <v>172</v>
      </c>
      <c r="C80" s="2">
        <v>8000</v>
      </c>
      <c r="D80" s="2">
        <f t="shared" si="8"/>
        <v>8000</v>
      </c>
      <c r="E80" s="2">
        <f t="shared" si="8"/>
        <v>8000</v>
      </c>
      <c r="H80" s="41">
        <f t="shared" si="7"/>
        <v>8000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5000</v>
      </c>
      <c r="D93" s="2">
        <f t="shared" si="9"/>
        <v>5000</v>
      </c>
      <c r="E93" s="2">
        <f t="shared" si="9"/>
        <v>5000</v>
      </c>
      <c r="H93" s="41">
        <f t="shared" si="7"/>
        <v>5000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621300</v>
      </c>
      <c r="D97" s="21">
        <f>SUM(D98:D113)</f>
        <v>621300</v>
      </c>
      <c r="E97" s="21">
        <f>SUM(E98:E113)</f>
        <v>621300</v>
      </c>
      <c r="G97" s="39" t="s">
        <v>58</v>
      </c>
      <c r="H97" s="41">
        <f t="shared" si="7"/>
        <v>621300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310000</v>
      </c>
      <c r="D98" s="2">
        <f>C98</f>
        <v>310000</v>
      </c>
      <c r="E98" s="2">
        <f>D98</f>
        <v>310000</v>
      </c>
      <c r="H98" s="41">
        <f t="shared" si="7"/>
        <v>310000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>
        <v>260000</v>
      </c>
      <c r="D100" s="2">
        <f t="shared" si="10"/>
        <v>260000</v>
      </c>
      <c r="E100" s="2">
        <f t="shared" si="10"/>
        <v>260000</v>
      </c>
      <c r="H100" s="41">
        <f t="shared" si="7"/>
        <v>260000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</v>
      </c>
      <c r="D109" s="2">
        <f t="shared" si="10"/>
        <v>200</v>
      </c>
      <c r="E109" s="2">
        <f t="shared" si="10"/>
        <v>200</v>
      </c>
      <c r="H109" s="41">
        <f t="shared" si="7"/>
        <v>200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>
      <c r="A114" s="166" t="s">
        <v>62</v>
      </c>
      <c r="B114" s="167"/>
      <c r="C114" s="26">
        <f>C115+C152+C177</f>
        <v>302752.69900000002</v>
      </c>
      <c r="D114" s="26">
        <f>D115+D152+D177</f>
        <v>302752.69900000002</v>
      </c>
      <c r="E114" s="26">
        <f>E115+E152+E177</f>
        <v>302752.69900000002</v>
      </c>
      <c r="G114" s="39" t="s">
        <v>62</v>
      </c>
      <c r="H114" s="41">
        <f t="shared" si="7"/>
        <v>302752.69900000002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302752.69900000002</v>
      </c>
      <c r="D115" s="23">
        <f>D116+D135</f>
        <v>302752.69900000002</v>
      </c>
      <c r="E115" s="23">
        <f>E116+E135</f>
        <v>302752.69900000002</v>
      </c>
      <c r="G115" s="39" t="s">
        <v>61</v>
      </c>
      <c r="H115" s="41">
        <f t="shared" si="7"/>
        <v>302752.69900000002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33507.699999999997</v>
      </c>
      <c r="D116" s="21">
        <f>D117+D120+D123+D126+D129+D132</f>
        <v>33507.699999999997</v>
      </c>
      <c r="E116" s="21">
        <f>E117+E120+E123+E126+E129+E132</f>
        <v>33507.699999999997</v>
      </c>
      <c r="G116" s="39" t="s">
        <v>583</v>
      </c>
      <c r="H116" s="41">
        <f t="shared" si="7"/>
        <v>33507.699999999997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33507.699999999997</v>
      </c>
      <c r="D117" s="2">
        <f>D118+D119</f>
        <v>33507.699999999997</v>
      </c>
      <c r="E117" s="2">
        <f>E118+E119</f>
        <v>33507.699999999997</v>
      </c>
      <c r="H117" s="41">
        <f t="shared" si="7"/>
        <v>33507.699999999997</v>
      </c>
    </row>
    <row r="118" spans="1:10" ht="15" customHeight="1" outlineLevel="2">
      <c r="A118" s="129"/>
      <c r="B118" s="128" t="s">
        <v>855</v>
      </c>
      <c r="C118" s="127">
        <v>1797</v>
      </c>
      <c r="D118" s="127">
        <f>C118</f>
        <v>1797</v>
      </c>
      <c r="E118" s="127">
        <f>D118</f>
        <v>1797</v>
      </c>
      <c r="H118" s="41">
        <f t="shared" si="7"/>
        <v>1797</v>
      </c>
    </row>
    <row r="119" spans="1:10" ht="15" customHeight="1" outlineLevel="2">
      <c r="A119" s="129"/>
      <c r="B119" s="128" t="s">
        <v>860</v>
      </c>
      <c r="C119" s="127">
        <v>31710.7</v>
      </c>
      <c r="D119" s="127">
        <f>C119</f>
        <v>31710.7</v>
      </c>
      <c r="E119" s="127">
        <f>D119</f>
        <v>31710.7</v>
      </c>
      <c r="H119" s="41">
        <f t="shared" si="7"/>
        <v>31710.7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269244.99900000001</v>
      </c>
      <c r="D135" s="21">
        <f>D136+D140+D143+D146+D149</f>
        <v>269244.99900000001</v>
      </c>
      <c r="E135" s="21">
        <f>E136+E140+E143+E146+E149</f>
        <v>269244.99900000001</v>
      </c>
      <c r="G135" s="39" t="s">
        <v>584</v>
      </c>
      <c r="H135" s="41">
        <f t="shared" si="11"/>
        <v>269244.99900000001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19478.157999999999</v>
      </c>
      <c r="D136" s="2">
        <f>D137+D138+D139</f>
        <v>19478.157999999999</v>
      </c>
      <c r="E136" s="2">
        <f>E137+E138+E139</f>
        <v>19478.157999999999</v>
      </c>
      <c r="H136" s="41">
        <f t="shared" si="11"/>
        <v>19478.157999999999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>
        <v>19478.157999999999</v>
      </c>
      <c r="D139" s="127">
        <f t="shared" si="12"/>
        <v>19478.157999999999</v>
      </c>
      <c r="E139" s="127">
        <f t="shared" si="12"/>
        <v>19478.157999999999</v>
      </c>
      <c r="H139" s="41">
        <f t="shared" si="11"/>
        <v>19478.157999999999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249766.84099999999</v>
      </c>
      <c r="D149" s="2">
        <f>D150+D151</f>
        <v>249766.84099999999</v>
      </c>
      <c r="E149" s="2">
        <f>E150+E151</f>
        <v>249766.84099999999</v>
      </c>
      <c r="H149" s="41">
        <f t="shared" si="11"/>
        <v>249766.84099999999</v>
      </c>
    </row>
    <row r="150" spans="1:10" ht="15" customHeight="1" outlineLevel="2">
      <c r="A150" s="129"/>
      <c r="B150" s="128" t="s">
        <v>855</v>
      </c>
      <c r="C150" s="127">
        <v>249766.84099999999</v>
      </c>
      <c r="D150" s="127">
        <f>C150</f>
        <v>249766.84099999999</v>
      </c>
      <c r="E150" s="127">
        <f>D150</f>
        <v>249766.84099999999</v>
      </c>
      <c r="H150" s="41">
        <f t="shared" si="11"/>
        <v>249766.84099999999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0" t="s">
        <v>67</v>
      </c>
      <c r="B256" s="160"/>
      <c r="C256" s="160"/>
      <c r="D256" s="138" t="s">
        <v>853</v>
      </c>
      <c r="E256" s="138" t="s">
        <v>852</v>
      </c>
      <c r="G256" s="47" t="s">
        <v>589</v>
      </c>
      <c r="H256" s="48">
        <f>C257+C559</f>
        <v>1177752.699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815000</v>
      </c>
      <c r="D257" s="37">
        <f>D258+D550</f>
        <v>454000</v>
      </c>
      <c r="E257" s="37">
        <f>E258+E550</f>
        <v>454000</v>
      </c>
      <c r="G257" s="39" t="s">
        <v>60</v>
      </c>
      <c r="H257" s="41">
        <f>C257</f>
        <v>815000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815000</v>
      </c>
      <c r="D258" s="36">
        <f>D259+D339+D483+D547</f>
        <v>454000</v>
      </c>
      <c r="E258" s="36">
        <f>E259+E339+E483+E547</f>
        <v>454000</v>
      </c>
      <c r="G258" s="39" t="s">
        <v>57</v>
      </c>
      <c r="H258" s="41">
        <f t="shared" ref="H258:H321" si="21">C258</f>
        <v>815000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541260</v>
      </c>
      <c r="D259" s="33">
        <f>D260+D263+D314</f>
        <v>180260</v>
      </c>
      <c r="E259" s="33">
        <f>E260+E263+E314</f>
        <v>180260</v>
      </c>
      <c r="G259" s="39" t="s">
        <v>590</v>
      </c>
      <c r="H259" s="41">
        <f t="shared" si="21"/>
        <v>541260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1960</v>
      </c>
      <c r="D260" s="32">
        <f>SUM(D261:D262)</f>
        <v>1960</v>
      </c>
      <c r="E260" s="32">
        <f>SUM(E261:E262)</f>
        <v>1960</v>
      </c>
      <c r="H260" s="41">
        <f t="shared" si="21"/>
        <v>1960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1000</v>
      </c>
      <c r="D262" s="5">
        <f>C262</f>
        <v>1000</v>
      </c>
      <c r="E262" s="5">
        <f>D262</f>
        <v>1000</v>
      </c>
      <c r="H262" s="41">
        <f t="shared" si="21"/>
        <v>1000</v>
      </c>
    </row>
    <row r="263" spans="1:10" outlineLevel="1">
      <c r="A263" s="150" t="s">
        <v>269</v>
      </c>
      <c r="B263" s="151"/>
      <c r="C263" s="32">
        <f>C264+C265+C289+C296+C298+C302+C305+C308+C313</f>
        <v>529000</v>
      </c>
      <c r="D263" s="32">
        <f>D264+D265+D289+D296+D298+D302+D305+D308+D313</f>
        <v>178000</v>
      </c>
      <c r="E263" s="32">
        <f>E264+E265+E289+E296+E298+E302+E305+E308+E313</f>
        <v>178000</v>
      </c>
      <c r="H263" s="41">
        <f t="shared" si="21"/>
        <v>529000</v>
      </c>
    </row>
    <row r="264" spans="1:10" outlineLevel="2">
      <c r="A264" s="6">
        <v>1101</v>
      </c>
      <c r="B264" s="4" t="s">
        <v>34</v>
      </c>
      <c r="C264" s="5">
        <v>178000</v>
      </c>
      <c r="D264" s="5">
        <f>C264</f>
        <v>178000</v>
      </c>
      <c r="E264" s="5">
        <f>D264</f>
        <v>178000</v>
      </c>
      <c r="H264" s="41">
        <f t="shared" si="21"/>
        <v>178000</v>
      </c>
    </row>
    <row r="265" spans="1:10" outlineLevel="2">
      <c r="A265" s="6">
        <v>1101</v>
      </c>
      <c r="B265" s="4" t="s">
        <v>35</v>
      </c>
      <c r="C265" s="5">
        <v>251250</v>
      </c>
      <c r="D265" s="5">
        <f>SUM(D266:D288)</f>
        <v>0</v>
      </c>
      <c r="E265" s="5">
        <f>SUM(E266:E288)</f>
        <v>0</v>
      </c>
      <c r="H265" s="41">
        <f t="shared" si="21"/>
        <v>251250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1900</v>
      </c>
      <c r="D289" s="5">
        <f>SUM(D290:D295)</f>
        <v>0</v>
      </c>
      <c r="E289" s="5">
        <f>SUM(E290:E295)</f>
        <v>0</v>
      </c>
      <c r="H289" s="41">
        <f t="shared" si="21"/>
        <v>1900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13000</v>
      </c>
      <c r="D298" s="5">
        <f>SUM(D299:D301)</f>
        <v>0</v>
      </c>
      <c r="E298" s="5">
        <f>SUM(E299:E301)</f>
        <v>0</v>
      </c>
      <c r="H298" s="41">
        <f t="shared" si="21"/>
        <v>13000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1250</v>
      </c>
      <c r="D302" s="5">
        <f>SUM(D303:D304)</f>
        <v>0</v>
      </c>
      <c r="E302" s="5">
        <f>SUM(E303:E304)</f>
        <v>0</v>
      </c>
      <c r="H302" s="41">
        <f t="shared" si="21"/>
        <v>1250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5500</v>
      </c>
      <c r="D305" s="5">
        <f>SUM(D306:D307)</f>
        <v>0</v>
      </c>
      <c r="E305" s="5">
        <f>SUM(E306:E307)</f>
        <v>0</v>
      </c>
      <c r="H305" s="41">
        <f t="shared" si="21"/>
        <v>5500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77500</v>
      </c>
      <c r="D308" s="5">
        <f>SUM(D309:D312)</f>
        <v>0</v>
      </c>
      <c r="E308" s="5">
        <f>SUM(E309:E312)</f>
        <v>0</v>
      </c>
      <c r="H308" s="41">
        <f t="shared" si="21"/>
        <v>77500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10300</v>
      </c>
      <c r="D314" s="32">
        <f>D315+D325+D331+D336+D337+D338+D328</f>
        <v>300</v>
      </c>
      <c r="E314" s="32">
        <f>E315+E325+E331+E336+E337+E338+E328</f>
        <v>300</v>
      </c>
      <c r="H314" s="41">
        <f t="shared" si="21"/>
        <v>10300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7750</v>
      </c>
      <c r="D325" s="5">
        <f>SUM(D326:D327)</f>
        <v>0</v>
      </c>
      <c r="E325" s="5">
        <f>SUM(E326:E327)</f>
        <v>0</v>
      </c>
      <c r="H325" s="41">
        <f t="shared" si="28"/>
        <v>7750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250</v>
      </c>
      <c r="D328" s="5">
        <f>SUM(D329:D330)</f>
        <v>0</v>
      </c>
      <c r="E328" s="5">
        <f>SUM(E329:E330)</f>
        <v>0</v>
      </c>
      <c r="H328" s="41">
        <f t="shared" si="28"/>
        <v>250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2000</v>
      </c>
      <c r="D331" s="5">
        <f>SUM(D332:D335)</f>
        <v>0</v>
      </c>
      <c r="E331" s="5">
        <f>SUM(E332:E335)</f>
        <v>0</v>
      </c>
      <c r="H331" s="41">
        <f t="shared" si="28"/>
        <v>2000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300</v>
      </c>
      <c r="D338" s="5">
        <f t="shared" si="30"/>
        <v>300</v>
      </c>
      <c r="E338" s="5">
        <f t="shared" si="30"/>
        <v>300</v>
      </c>
      <c r="H338" s="41">
        <f t="shared" si="28"/>
        <v>300</v>
      </c>
    </row>
    <row r="339" spans="1:10">
      <c r="A339" s="146" t="s">
        <v>270</v>
      </c>
      <c r="B339" s="147"/>
      <c r="C339" s="33">
        <f>C340+C444+C482</f>
        <v>237040</v>
      </c>
      <c r="D339" s="33">
        <f>D340+D444+D482</f>
        <v>237040</v>
      </c>
      <c r="E339" s="33">
        <f>E340+E444+E482</f>
        <v>237040</v>
      </c>
      <c r="G339" s="39" t="s">
        <v>591</v>
      </c>
      <c r="H339" s="41">
        <f t="shared" si="28"/>
        <v>237040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224540</v>
      </c>
      <c r="D340" s="32">
        <f>D341+D342+D343+D344+D347+D348+D353+D356+D357+D362+D367+BH290668+D371+D372+D373+D376+D377+D378+D382+D388+D391+D392+D395+D398+D399+D404+D407+D408+D409+D412+D415+D416+D419+D420+D421+D422+D429+D443</f>
        <v>224540</v>
      </c>
      <c r="E340" s="32">
        <f>E341+E342+E343+E344+E347+E348+E353+E356+E357+E362+E367+BI290668+E371+E372+E373+E376+E377+E378+E382+E388+E391+E392+E395+E398+E399+E404+E407+E408+E409+E412+E415+E416+E419+E420+E421+E422+E429+E443</f>
        <v>224540</v>
      </c>
      <c r="H340" s="41">
        <f t="shared" si="28"/>
        <v>224540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20000</v>
      </c>
      <c r="D343" s="5">
        <f t="shared" si="31"/>
        <v>20000</v>
      </c>
      <c r="E343" s="5">
        <f t="shared" si="31"/>
        <v>20000</v>
      </c>
      <c r="H343" s="41">
        <f t="shared" si="28"/>
        <v>20000</v>
      </c>
    </row>
    <row r="344" spans="1:10" outlineLevel="2">
      <c r="A344" s="6">
        <v>2201</v>
      </c>
      <c r="B344" s="4" t="s">
        <v>273</v>
      </c>
      <c r="C344" s="5">
        <f>SUM(C345:C346)</f>
        <v>9500</v>
      </c>
      <c r="D344" s="5">
        <f>SUM(D345:D346)</f>
        <v>9500</v>
      </c>
      <c r="E344" s="5">
        <f>SUM(E345:E346)</f>
        <v>9500</v>
      </c>
      <c r="H344" s="41">
        <f t="shared" si="28"/>
        <v>9500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25300</v>
      </c>
      <c r="D348" s="5">
        <f>SUM(D349:D352)</f>
        <v>25300</v>
      </c>
      <c r="E348" s="5">
        <f>SUM(E349:E352)</f>
        <v>25300</v>
      </c>
      <c r="H348" s="41">
        <f t="shared" si="28"/>
        <v>25300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outlineLevel="3">
      <c r="A350" s="29"/>
      <c r="B350" s="28" t="s">
        <v>279</v>
      </c>
      <c r="C350" s="30">
        <v>300</v>
      </c>
      <c r="D350" s="30">
        <f t="shared" ref="D350:E352" si="33">C350</f>
        <v>300</v>
      </c>
      <c r="E350" s="30">
        <f t="shared" si="33"/>
        <v>300</v>
      </c>
      <c r="H350" s="41">
        <f t="shared" si="28"/>
        <v>300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7500</v>
      </c>
      <c r="D356" s="5">
        <f t="shared" si="34"/>
        <v>7500</v>
      </c>
      <c r="E356" s="5">
        <f t="shared" si="34"/>
        <v>7500</v>
      </c>
      <c r="H356" s="41">
        <f t="shared" si="28"/>
        <v>7500</v>
      </c>
    </row>
    <row r="357" spans="1:8" outlineLevel="2">
      <c r="A357" s="6">
        <v>2201</v>
      </c>
      <c r="B357" s="4" t="s">
        <v>285</v>
      </c>
      <c r="C357" s="5">
        <f>SUM(C358:C361)</f>
        <v>5300</v>
      </c>
      <c r="D357" s="5">
        <f>SUM(D358:D361)</f>
        <v>5300</v>
      </c>
      <c r="E357" s="5">
        <f>SUM(E358:E361)</f>
        <v>5300</v>
      </c>
      <c r="H357" s="41">
        <f t="shared" si="28"/>
        <v>5300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800</v>
      </c>
      <c r="D360" s="30">
        <f t="shared" si="35"/>
        <v>800</v>
      </c>
      <c r="E360" s="30">
        <f t="shared" si="35"/>
        <v>800</v>
      </c>
      <c r="H360" s="41">
        <f t="shared" si="28"/>
        <v>800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38000</v>
      </c>
      <c r="D362" s="5">
        <f>SUM(D363:D366)</f>
        <v>38000</v>
      </c>
      <c r="E362" s="5">
        <f>SUM(E363:E366)</f>
        <v>38000</v>
      </c>
      <c r="H362" s="41">
        <f t="shared" si="28"/>
        <v>38000</v>
      </c>
    </row>
    <row r="363" spans="1:8" outlineLevel="3">
      <c r="A363" s="29"/>
      <c r="B363" s="28" t="s">
        <v>291</v>
      </c>
      <c r="C363" s="30">
        <v>12000</v>
      </c>
      <c r="D363" s="30">
        <f>C363</f>
        <v>12000</v>
      </c>
      <c r="E363" s="30">
        <f>D363</f>
        <v>12000</v>
      </c>
      <c r="H363" s="41">
        <f t="shared" si="28"/>
        <v>12000</v>
      </c>
    </row>
    <row r="364" spans="1:8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5250</v>
      </c>
      <c r="D382" s="5">
        <f>SUM(D383:D387)</f>
        <v>5250</v>
      </c>
      <c r="E382" s="5">
        <f>SUM(E383:E387)</f>
        <v>5250</v>
      </c>
      <c r="H382" s="41">
        <f t="shared" si="28"/>
        <v>5250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900</v>
      </c>
      <c r="D384" s="30">
        <f t="shared" ref="D384:E387" si="40">C384</f>
        <v>900</v>
      </c>
      <c r="E384" s="30">
        <f t="shared" si="40"/>
        <v>900</v>
      </c>
      <c r="H384" s="41">
        <f t="shared" si="28"/>
        <v>900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1650</v>
      </c>
      <c r="D387" s="30">
        <f t="shared" si="40"/>
        <v>1650</v>
      </c>
      <c r="E387" s="30">
        <f t="shared" si="40"/>
        <v>1650</v>
      </c>
      <c r="H387" s="41">
        <f t="shared" si="41"/>
        <v>1650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9100</v>
      </c>
      <c r="D392" s="5">
        <f>SUM(D393:D394)</f>
        <v>9100</v>
      </c>
      <c r="E392" s="5">
        <f>SUM(E393:E394)</f>
        <v>9100</v>
      </c>
      <c r="H392" s="41">
        <f t="shared" si="41"/>
        <v>9100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9100</v>
      </c>
      <c r="D394" s="30">
        <f>C394</f>
        <v>9100</v>
      </c>
      <c r="E394" s="30">
        <f>D394</f>
        <v>9100</v>
      </c>
      <c r="H394" s="41">
        <f t="shared" si="41"/>
        <v>9100</v>
      </c>
    </row>
    <row r="395" spans="1:8" outlineLevel="2">
      <c r="A395" s="6">
        <v>2201</v>
      </c>
      <c r="B395" s="4" t="s">
        <v>115</v>
      </c>
      <c r="C395" s="5">
        <f>SUM(C396:C397)</f>
        <v>750</v>
      </c>
      <c r="D395" s="5">
        <f>SUM(D396:D397)</f>
        <v>750</v>
      </c>
      <c r="E395" s="5">
        <f>SUM(E396:E397)</f>
        <v>750</v>
      </c>
      <c r="H395" s="41">
        <f t="shared" si="41"/>
        <v>750</v>
      </c>
    </row>
    <row r="396" spans="1:8" outlineLevel="3">
      <c r="A396" s="29"/>
      <c r="B396" s="28" t="s">
        <v>315</v>
      </c>
      <c r="C396" s="30">
        <v>750</v>
      </c>
      <c r="D396" s="30">
        <f t="shared" ref="D396:E398" si="43">C396</f>
        <v>750</v>
      </c>
      <c r="E396" s="30">
        <f t="shared" si="43"/>
        <v>750</v>
      </c>
      <c r="H396" s="41">
        <f t="shared" si="41"/>
        <v>750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240</v>
      </c>
      <c r="D398" s="5">
        <f t="shared" si="43"/>
        <v>240</v>
      </c>
      <c r="E398" s="5">
        <f t="shared" si="43"/>
        <v>240</v>
      </c>
      <c r="H398" s="41">
        <f t="shared" si="41"/>
        <v>240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1100</v>
      </c>
      <c r="D422" s="5">
        <f>SUM(D423:D428)</f>
        <v>1100</v>
      </c>
      <c r="E422" s="5">
        <f>SUM(E423:E428)</f>
        <v>1100</v>
      </c>
      <c r="H422" s="41">
        <f t="shared" si="41"/>
        <v>1100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600</v>
      </c>
      <c r="D426" s="30">
        <f t="shared" si="48"/>
        <v>600</v>
      </c>
      <c r="E426" s="30">
        <f t="shared" si="48"/>
        <v>600</v>
      </c>
      <c r="H426" s="41">
        <f t="shared" si="41"/>
        <v>600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67100</v>
      </c>
      <c r="D429" s="5">
        <f>SUM(D430:D442)</f>
        <v>67100</v>
      </c>
      <c r="E429" s="5">
        <f>SUM(E430:E442)</f>
        <v>67100</v>
      </c>
      <c r="H429" s="41">
        <f t="shared" si="41"/>
        <v>67100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60000</v>
      </c>
      <c r="D431" s="30">
        <f t="shared" ref="D431:E442" si="49">C431</f>
        <v>60000</v>
      </c>
      <c r="E431" s="30">
        <f t="shared" si="49"/>
        <v>60000</v>
      </c>
      <c r="H431" s="41">
        <f t="shared" si="41"/>
        <v>60000</v>
      </c>
    </row>
    <row r="432" spans="1:8" outlineLevel="3">
      <c r="A432" s="29"/>
      <c r="B432" s="28" t="s">
        <v>345</v>
      </c>
      <c r="C432" s="30">
        <v>2300</v>
      </c>
      <c r="D432" s="30">
        <f t="shared" si="49"/>
        <v>2300</v>
      </c>
      <c r="E432" s="30">
        <f t="shared" si="49"/>
        <v>2300</v>
      </c>
      <c r="H432" s="41">
        <f t="shared" si="41"/>
        <v>2300</v>
      </c>
    </row>
    <row r="433" spans="1:8" outlineLevel="3">
      <c r="A433" s="29"/>
      <c r="B433" s="28" t="s">
        <v>346</v>
      </c>
      <c r="C433" s="30">
        <v>1300</v>
      </c>
      <c r="D433" s="30">
        <f t="shared" si="49"/>
        <v>1300</v>
      </c>
      <c r="E433" s="30">
        <f t="shared" si="49"/>
        <v>1300</v>
      </c>
      <c r="H433" s="41">
        <f t="shared" si="41"/>
        <v>1300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1500</v>
      </c>
      <c r="D441" s="30">
        <f t="shared" si="49"/>
        <v>1500</v>
      </c>
      <c r="E441" s="30">
        <f t="shared" si="49"/>
        <v>1500</v>
      </c>
      <c r="H441" s="41">
        <f t="shared" si="41"/>
        <v>1500</v>
      </c>
    </row>
    <row r="442" spans="1:8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12500</v>
      </c>
      <c r="D444" s="32">
        <f>D445+D454+D455+D459+D462+D463+D468+D474+D477+D480+D481+D450</f>
        <v>12500</v>
      </c>
      <c r="E444" s="32">
        <f>E445+E454+E455+E459+E462+E463+E468+E474+E477+E480+E481+E450</f>
        <v>12500</v>
      </c>
      <c r="H444" s="41">
        <f t="shared" si="41"/>
        <v>12500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</v>
      </c>
      <c r="D480" s="5">
        <f t="shared" si="57"/>
        <v>1500</v>
      </c>
      <c r="E480" s="5">
        <f t="shared" si="57"/>
        <v>1500</v>
      </c>
      <c r="H480" s="41">
        <f t="shared" si="51"/>
        <v>1500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36700</v>
      </c>
      <c r="D483" s="35">
        <f>D484+D504+D509+D522+D528+D538</f>
        <v>36700</v>
      </c>
      <c r="E483" s="35">
        <f>E484+E504+E509+E522+E528+E538</f>
        <v>36700</v>
      </c>
      <c r="G483" s="39" t="s">
        <v>592</v>
      </c>
      <c r="H483" s="41">
        <f t="shared" si="51"/>
        <v>36700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23600</v>
      </c>
      <c r="D484" s="32">
        <f>D485+D486+D490+D491+D494+D497+D500+D501+D502+D503</f>
        <v>23600</v>
      </c>
      <c r="E484" s="32">
        <f>E485+E486+E490+E491+E494+E497+E500+E501+E502+E503</f>
        <v>23600</v>
      </c>
      <c r="H484" s="41">
        <f t="shared" si="51"/>
        <v>23600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6000</v>
      </c>
      <c r="D486" s="5">
        <f>SUM(D487:D489)</f>
        <v>6000</v>
      </c>
      <c r="E486" s="5">
        <f>SUM(E487:E489)</f>
        <v>6000</v>
      </c>
      <c r="H486" s="41">
        <f t="shared" si="51"/>
        <v>6000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12000</v>
      </c>
      <c r="D500" s="5">
        <f t="shared" si="59"/>
        <v>12000</v>
      </c>
      <c r="E500" s="5">
        <f t="shared" si="59"/>
        <v>12000</v>
      </c>
      <c r="H500" s="41">
        <f t="shared" si="51"/>
        <v>12000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3200</v>
      </c>
      <c r="D504" s="32">
        <f>SUM(D505:D508)</f>
        <v>3200</v>
      </c>
      <c r="E504" s="32">
        <f>SUM(E505:E508)</f>
        <v>3200</v>
      </c>
      <c r="H504" s="41">
        <f t="shared" si="51"/>
        <v>3200</v>
      </c>
    </row>
    <row r="505" spans="1:12" outlineLevel="2" collapsed="1">
      <c r="A505" s="6">
        <v>3303</v>
      </c>
      <c r="B505" s="4" t="s">
        <v>411</v>
      </c>
      <c r="C505" s="5">
        <v>2700</v>
      </c>
      <c r="D505" s="5">
        <f>C505</f>
        <v>2700</v>
      </c>
      <c r="E505" s="5">
        <f>D505</f>
        <v>2700</v>
      </c>
      <c r="H505" s="41">
        <f t="shared" si="51"/>
        <v>2700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9000</v>
      </c>
      <c r="D509" s="32">
        <f>D510+D511+D512+D513+D517+D518+D519+D520+D521</f>
        <v>9000</v>
      </c>
      <c r="E509" s="32">
        <f>E510+E511+E512+E513+E517+E518+E519+E520+E521</f>
        <v>9000</v>
      </c>
      <c r="F509" s="51"/>
      <c r="H509" s="41">
        <f t="shared" si="51"/>
        <v>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500</v>
      </c>
      <c r="D511" s="5">
        <f t="shared" ref="D511:E512" si="61">C511</f>
        <v>500</v>
      </c>
      <c r="E511" s="5">
        <f t="shared" si="61"/>
        <v>500</v>
      </c>
      <c r="H511" s="41">
        <f t="shared" si="51"/>
        <v>500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4500</v>
      </c>
      <c r="D520" s="5">
        <f t="shared" si="62"/>
        <v>4500</v>
      </c>
      <c r="E520" s="5">
        <f t="shared" si="62"/>
        <v>4500</v>
      </c>
      <c r="H520" s="41">
        <f t="shared" si="63"/>
        <v>4500</v>
      </c>
    </row>
    <row r="521" spans="1:8" outlineLevel="2">
      <c r="A521" s="6">
        <v>3305</v>
      </c>
      <c r="B521" s="4" t="s">
        <v>409</v>
      </c>
      <c r="C521" s="5">
        <v>1000</v>
      </c>
      <c r="D521" s="5">
        <f t="shared" si="62"/>
        <v>1000</v>
      </c>
      <c r="E521" s="5">
        <f t="shared" si="62"/>
        <v>1000</v>
      </c>
      <c r="H521" s="41">
        <f t="shared" si="63"/>
        <v>1000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900</v>
      </c>
      <c r="D538" s="32">
        <f>SUM(D539:D544)</f>
        <v>900</v>
      </c>
      <c r="E538" s="32">
        <f>SUM(E539:E544)</f>
        <v>900</v>
      </c>
      <c r="H538" s="41">
        <f t="shared" si="63"/>
        <v>900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900</v>
      </c>
      <c r="D540" s="5">
        <f t="shared" ref="D540:E543" si="66">C540</f>
        <v>900</v>
      </c>
      <c r="E540" s="5">
        <f t="shared" si="66"/>
        <v>900</v>
      </c>
      <c r="H540" s="41">
        <f t="shared" si="63"/>
        <v>900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362752.69900000002</v>
      </c>
      <c r="D559" s="37">
        <f>D560+D716+D725</f>
        <v>362752.69900000002</v>
      </c>
      <c r="E559" s="37">
        <f>E560+E716+E725</f>
        <v>362752.69900000002</v>
      </c>
      <c r="G559" s="39" t="s">
        <v>62</v>
      </c>
      <c r="H559" s="41">
        <f t="shared" si="63"/>
        <v>362752.69900000002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302752.69900000002</v>
      </c>
      <c r="D560" s="36">
        <f>D561+D638+D642+D645</f>
        <v>302752.69900000002</v>
      </c>
      <c r="E560" s="36">
        <f>E561+E638+E642+E645</f>
        <v>302752.69900000002</v>
      </c>
      <c r="G560" s="39" t="s">
        <v>61</v>
      </c>
      <c r="H560" s="41">
        <f t="shared" si="63"/>
        <v>302752.69900000002</v>
      </c>
      <c r="I560" s="42"/>
      <c r="J560" s="40" t="b">
        <f>AND(H560=I560)</f>
        <v>0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302752.69900000002</v>
      </c>
      <c r="D561" s="38">
        <f>D562+D567+D568+D569+D576+D577+D581+D584+D585+D586+D587+D592+D595+D599+D603+D610+D616+D628</f>
        <v>302752.69900000002</v>
      </c>
      <c r="E561" s="38">
        <f>E562+E567+E568+E569+E576+E577+E581+E584+E585+E586+E587+E592+E595+E599+E603+E610+E616+E628</f>
        <v>302752.69900000002</v>
      </c>
      <c r="G561" s="39" t="s">
        <v>595</v>
      </c>
      <c r="H561" s="41">
        <f t="shared" si="63"/>
        <v>302752.69900000002</v>
      </c>
      <c r="I561" s="42"/>
      <c r="J561" s="40" t="b">
        <f>AND(H561=I561)</f>
        <v>0</v>
      </c>
    </row>
    <row r="562" spans="1:10" outlineLevel="1">
      <c r="A562" s="150" t="s">
        <v>466</v>
      </c>
      <c r="B562" s="151"/>
      <c r="C562" s="32">
        <f>SUM(C563:C566)</f>
        <v>1797</v>
      </c>
      <c r="D562" s="32">
        <f>SUM(D563:D566)</f>
        <v>1797</v>
      </c>
      <c r="E562" s="32">
        <f>SUM(E563:E566)</f>
        <v>1797</v>
      </c>
      <c r="H562" s="41">
        <f t="shared" si="63"/>
        <v>1797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1797</v>
      </c>
      <c r="D566" s="5">
        <f t="shared" si="68"/>
        <v>1797</v>
      </c>
      <c r="E566" s="5">
        <f t="shared" si="68"/>
        <v>1797</v>
      </c>
      <c r="H566" s="41">
        <f t="shared" si="63"/>
        <v>1797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109410.35</v>
      </c>
      <c r="D569" s="32">
        <f>SUM(D570:D575)</f>
        <v>109410.35</v>
      </c>
      <c r="E569" s="32">
        <f>SUM(E570:E575)</f>
        <v>109410.35</v>
      </c>
      <c r="H569" s="41">
        <f t="shared" si="63"/>
        <v>109410.35</v>
      </c>
    </row>
    <row r="570" spans="1:10" outlineLevel="2">
      <c r="A570" s="7">
        <v>6603</v>
      </c>
      <c r="B570" s="4" t="s">
        <v>474</v>
      </c>
      <c r="C570" s="5">
        <v>49410.35</v>
      </c>
      <c r="D570" s="5">
        <f>C570</f>
        <v>49410.35</v>
      </c>
      <c r="E570" s="5">
        <f>D570</f>
        <v>49410.35</v>
      </c>
      <c r="H570" s="41">
        <f t="shared" si="63"/>
        <v>49410.35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60000</v>
      </c>
      <c r="D572" s="5">
        <f t="shared" si="69"/>
        <v>60000</v>
      </c>
      <c r="E572" s="5">
        <f t="shared" si="69"/>
        <v>60000</v>
      </c>
      <c r="H572" s="41">
        <f t="shared" si="63"/>
        <v>60000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12203.278</v>
      </c>
      <c r="D576" s="32">
        <f>C576</f>
        <v>12203.278</v>
      </c>
      <c r="E576" s="32">
        <f>D576</f>
        <v>12203.278</v>
      </c>
      <c r="H576" s="41">
        <f t="shared" si="63"/>
        <v>12203.278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4575.2950000000001</v>
      </c>
      <c r="D581" s="32">
        <f>SUM(D582:D583)</f>
        <v>4575.2950000000001</v>
      </c>
      <c r="E581" s="32">
        <f>SUM(E582:E583)</f>
        <v>4575.2950000000001</v>
      </c>
      <c r="H581" s="41">
        <f t="shared" si="71"/>
        <v>4575.2950000000001</v>
      </c>
    </row>
    <row r="582" spans="1:8" outlineLevel="2">
      <c r="A582" s="7">
        <v>6606</v>
      </c>
      <c r="B582" s="4" t="s">
        <v>486</v>
      </c>
      <c r="C582" s="5">
        <v>4575.2950000000001</v>
      </c>
      <c r="D582" s="5">
        <f t="shared" ref="D582:E586" si="72">C582</f>
        <v>4575.2950000000001</v>
      </c>
      <c r="E582" s="5">
        <f t="shared" si="72"/>
        <v>4575.2950000000001</v>
      </c>
      <c r="H582" s="41">
        <f t="shared" si="71"/>
        <v>4575.2950000000001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2000</v>
      </c>
      <c r="D585" s="32">
        <f t="shared" si="72"/>
        <v>2000</v>
      </c>
      <c r="E585" s="32">
        <f t="shared" si="72"/>
        <v>2000</v>
      </c>
      <c r="H585" s="41">
        <f t="shared" si="71"/>
        <v>2000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107736.17600000001</v>
      </c>
      <c r="D599" s="32">
        <f>SUM(D600:D602)</f>
        <v>107736.17600000001</v>
      </c>
      <c r="E599" s="32">
        <f>SUM(E600:E602)</f>
        <v>107736.17600000001</v>
      </c>
      <c r="H599" s="41">
        <f t="shared" si="71"/>
        <v>107736.17600000001</v>
      </c>
    </row>
    <row r="600" spans="1:8" outlineLevel="2">
      <c r="A600" s="7">
        <v>6613</v>
      </c>
      <c r="B600" s="4" t="s">
        <v>504</v>
      </c>
      <c r="C600" s="5">
        <v>68511.267000000007</v>
      </c>
      <c r="D600" s="5">
        <f t="shared" ref="D600:E602" si="75">C600</f>
        <v>68511.267000000007</v>
      </c>
      <c r="E600" s="5">
        <f t="shared" si="75"/>
        <v>68511.267000000007</v>
      </c>
      <c r="H600" s="41">
        <f t="shared" si="71"/>
        <v>68511.267000000007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39224.909</v>
      </c>
      <c r="D602" s="5">
        <f t="shared" si="75"/>
        <v>39224.909</v>
      </c>
      <c r="E602" s="5">
        <f t="shared" si="75"/>
        <v>39224.909</v>
      </c>
      <c r="H602" s="41">
        <f t="shared" si="71"/>
        <v>39224.909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35030.6</v>
      </c>
      <c r="D610" s="32">
        <f>SUM(D611:D615)</f>
        <v>35030.6</v>
      </c>
      <c r="E610" s="32">
        <f>SUM(E611:E615)</f>
        <v>35030.6</v>
      </c>
      <c r="H610" s="41">
        <f t="shared" si="71"/>
        <v>35030.6</v>
      </c>
    </row>
    <row r="611" spans="1:8" outlineLevel="2">
      <c r="A611" s="7">
        <v>6615</v>
      </c>
      <c r="B611" s="4" t="s">
        <v>514</v>
      </c>
      <c r="C611" s="5">
        <v>30000</v>
      </c>
      <c r="D611" s="5">
        <f>C611</f>
        <v>30000</v>
      </c>
      <c r="E611" s="5">
        <f>D611</f>
        <v>30000</v>
      </c>
      <c r="H611" s="41">
        <f t="shared" si="71"/>
        <v>30000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5030.6000000000004</v>
      </c>
      <c r="D613" s="5">
        <f t="shared" si="77"/>
        <v>5030.6000000000004</v>
      </c>
      <c r="E613" s="5">
        <f t="shared" si="77"/>
        <v>5030.6000000000004</v>
      </c>
      <c r="H613" s="41">
        <f t="shared" si="71"/>
        <v>5030.6000000000004</v>
      </c>
    </row>
    <row r="614" spans="1:8" outlineLevel="2">
      <c r="A614" s="7">
        <v>6615</v>
      </c>
      <c r="B614" s="4" t="s">
        <v>517</v>
      </c>
      <c r="C614" s="5"/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30000</v>
      </c>
      <c r="D628" s="32">
        <f>SUM(D629:D637)</f>
        <v>30000</v>
      </c>
      <c r="E628" s="32">
        <f>SUM(E629:E637)</f>
        <v>30000</v>
      </c>
      <c r="H628" s="41">
        <f t="shared" si="71"/>
        <v>30000</v>
      </c>
    </row>
    <row r="629" spans="1:10" outlineLevel="2">
      <c r="A629" s="7">
        <v>6617</v>
      </c>
      <c r="B629" s="4" t="s">
        <v>532</v>
      </c>
      <c r="C629" s="5">
        <v>30000</v>
      </c>
      <c r="D629" s="5">
        <f>C629</f>
        <v>30000</v>
      </c>
      <c r="E629" s="5">
        <f>D629</f>
        <v>30000</v>
      </c>
      <c r="H629" s="41">
        <f t="shared" si="71"/>
        <v>30000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60000</v>
      </c>
      <c r="D716" s="36">
        <f>D717</f>
        <v>60000</v>
      </c>
      <c r="E716" s="36">
        <f>E717</f>
        <v>60000</v>
      </c>
      <c r="G716" s="39" t="s">
        <v>66</v>
      </c>
      <c r="H716" s="41">
        <f t="shared" si="92"/>
        <v>60000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60000</v>
      </c>
      <c r="D717" s="33">
        <f>D718+D722</f>
        <v>60000</v>
      </c>
      <c r="E717" s="33">
        <f>E718+E722</f>
        <v>60000</v>
      </c>
      <c r="G717" s="39" t="s">
        <v>599</v>
      </c>
      <c r="H717" s="41">
        <f t="shared" si="92"/>
        <v>60000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60000</v>
      </c>
      <c r="D718" s="31">
        <f>SUM(D719:D721)</f>
        <v>60000</v>
      </c>
      <c r="E718" s="31">
        <f>SUM(E719:E721)</f>
        <v>60000</v>
      </c>
      <c r="H718" s="41">
        <f t="shared" si="92"/>
        <v>60000</v>
      </c>
    </row>
    <row r="719" spans="1:10" ht="15" customHeight="1" outlineLevel="2">
      <c r="A719" s="6">
        <v>10950</v>
      </c>
      <c r="B719" s="4" t="s">
        <v>572</v>
      </c>
      <c r="C719" s="5">
        <v>60000</v>
      </c>
      <c r="D719" s="5">
        <f>C719</f>
        <v>60000</v>
      </c>
      <c r="E719" s="5">
        <f>D719</f>
        <v>60000</v>
      </c>
      <c r="H719" s="41">
        <f t="shared" si="92"/>
        <v>60000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6" zoomScale="145" zoomScaleNormal="145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44.5703125" customWidth="1"/>
    <col min="3" max="3" width="18.85546875" customWidth="1"/>
    <col min="4" max="4" width="16.85546875" customWidth="1"/>
    <col min="5" max="5" width="16.7109375" customWidth="1"/>
    <col min="7" max="7" width="15.5703125" bestFit="1" customWidth="1"/>
    <col min="8" max="8" width="18.57031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39" t="s">
        <v>853</v>
      </c>
      <c r="E1" s="139" t="s">
        <v>852</v>
      </c>
      <c r="G1" s="43" t="s">
        <v>31</v>
      </c>
      <c r="H1" s="44">
        <f>C2+C114</f>
        <v>1100000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1100000</v>
      </c>
      <c r="D2" s="26">
        <f>D3+D67</f>
        <v>1100000</v>
      </c>
      <c r="E2" s="26">
        <f>E3+E67</f>
        <v>1100000</v>
      </c>
      <c r="G2" s="39" t="s">
        <v>60</v>
      </c>
      <c r="H2" s="41">
        <f>C2</f>
        <v>1100000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231500</v>
      </c>
      <c r="D3" s="23">
        <f>D4+D11+D38+D61</f>
        <v>231500</v>
      </c>
      <c r="E3" s="23">
        <f>E4+E11+E38+E61</f>
        <v>231500</v>
      </c>
      <c r="G3" s="39" t="s">
        <v>57</v>
      </c>
      <c r="H3" s="41">
        <f t="shared" ref="H3:H66" si="0">C3</f>
        <v>231500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79300</v>
      </c>
      <c r="D4" s="21">
        <f>SUM(D5:D10)</f>
        <v>79300</v>
      </c>
      <c r="E4" s="21">
        <f>SUM(E5:E10)</f>
        <v>79300</v>
      </c>
      <c r="F4" s="17"/>
      <c r="G4" s="39" t="s">
        <v>53</v>
      </c>
      <c r="H4" s="41">
        <f t="shared" si="0"/>
        <v>79300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f t="shared" si="1"/>
        <v>30000</v>
      </c>
      <c r="F8" s="17"/>
      <c r="G8" s="17"/>
      <c r="H8" s="41">
        <f t="shared" si="0"/>
        <v>30000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</v>
      </c>
      <c r="D9" s="2">
        <f t="shared" si="1"/>
        <v>300</v>
      </c>
      <c r="E9" s="2">
        <f t="shared" si="1"/>
        <v>300</v>
      </c>
      <c r="F9" s="17"/>
      <c r="G9" s="17"/>
      <c r="H9" s="41">
        <f t="shared" si="0"/>
        <v>300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84500</v>
      </c>
      <c r="D11" s="21">
        <f>SUM(D12:D37)</f>
        <v>84500</v>
      </c>
      <c r="E11" s="21">
        <f>SUM(E12:E37)</f>
        <v>84500</v>
      </c>
      <c r="F11" s="17"/>
      <c r="G11" s="39" t="s">
        <v>54</v>
      </c>
      <c r="H11" s="41">
        <f t="shared" si="0"/>
        <v>84500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  <c r="H12" s="41">
        <f t="shared" si="0"/>
        <v>70000</v>
      </c>
    </row>
    <row r="13" spans="1:14" outlineLevel="1">
      <c r="A13" s="3">
        <v>2102</v>
      </c>
      <c r="B13" s="1" t="s">
        <v>126</v>
      </c>
      <c r="C13" s="2">
        <v>2300</v>
      </c>
      <c r="D13" s="2">
        <f t="shared" ref="D13:E28" si="2">C13</f>
        <v>2300</v>
      </c>
      <c r="E13" s="2">
        <f t="shared" si="2"/>
        <v>2300</v>
      </c>
      <c r="H13" s="41">
        <f t="shared" si="0"/>
        <v>2300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6000</v>
      </c>
      <c r="D21" s="2">
        <f t="shared" si="2"/>
        <v>6000</v>
      </c>
      <c r="E21" s="2">
        <f t="shared" si="2"/>
        <v>6000</v>
      </c>
      <c r="H21" s="41">
        <f t="shared" si="0"/>
        <v>6000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67700</v>
      </c>
      <c r="D38" s="21">
        <f>SUM(D39:D60)</f>
        <v>67700</v>
      </c>
      <c r="E38" s="21">
        <f>SUM(E39:E60)</f>
        <v>67700</v>
      </c>
      <c r="G38" s="39" t="s">
        <v>55</v>
      </c>
      <c r="H38" s="41">
        <f t="shared" si="0"/>
        <v>67700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12000</v>
      </c>
      <c r="D53" s="2">
        <f t="shared" si="4"/>
        <v>12000</v>
      </c>
      <c r="E53" s="2">
        <f t="shared" si="4"/>
        <v>12000</v>
      </c>
      <c r="H53" s="41">
        <f t="shared" si="0"/>
        <v>12000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14000</v>
      </c>
      <c r="D55" s="2">
        <f t="shared" si="4"/>
        <v>14000</v>
      </c>
      <c r="E55" s="2">
        <f t="shared" si="4"/>
        <v>14000</v>
      </c>
      <c r="H55" s="41">
        <f t="shared" si="0"/>
        <v>14000</v>
      </c>
    </row>
    <row r="56" spans="1:10" outlineLevel="1">
      <c r="A56" s="20">
        <v>3303</v>
      </c>
      <c r="B56" s="20" t="s">
        <v>154</v>
      </c>
      <c r="C56" s="2">
        <v>22500</v>
      </c>
      <c r="D56" s="2">
        <f t="shared" ref="D56:E60" si="5">C56</f>
        <v>22500</v>
      </c>
      <c r="E56" s="2">
        <f t="shared" si="5"/>
        <v>22500</v>
      </c>
      <c r="H56" s="41">
        <f t="shared" si="0"/>
        <v>22500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868500</v>
      </c>
      <c r="D67" s="25">
        <f>D97+D68</f>
        <v>868500</v>
      </c>
      <c r="E67" s="25">
        <f>E97+E68</f>
        <v>868500</v>
      </c>
      <c r="G67" s="39" t="s">
        <v>59</v>
      </c>
      <c r="H67" s="41">
        <f t="shared" ref="H67:H130" si="7">C67</f>
        <v>868500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42000</v>
      </c>
      <c r="D68" s="21">
        <f>SUM(D69:D96)</f>
        <v>42000</v>
      </c>
      <c r="E68" s="21">
        <f>SUM(E69:E96)</f>
        <v>42000</v>
      </c>
      <c r="G68" s="39" t="s">
        <v>56</v>
      </c>
      <c r="H68" s="41">
        <f t="shared" si="7"/>
        <v>42000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</v>
      </c>
      <c r="D76" s="2">
        <f t="shared" si="8"/>
        <v>2000</v>
      </c>
      <c r="E76" s="2">
        <f t="shared" si="8"/>
        <v>2000</v>
      </c>
      <c r="H76" s="41">
        <f t="shared" si="7"/>
        <v>2000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23000</v>
      </c>
      <c r="D79" s="2">
        <f t="shared" si="8"/>
        <v>23000</v>
      </c>
      <c r="E79" s="2">
        <f t="shared" si="8"/>
        <v>23000</v>
      </c>
      <c r="H79" s="41">
        <f t="shared" si="7"/>
        <v>23000</v>
      </c>
    </row>
    <row r="80" spans="1:10" ht="15" customHeight="1" outlineLevel="1">
      <c r="A80" s="3">
        <v>5202</v>
      </c>
      <c r="B80" s="2" t="s">
        <v>172</v>
      </c>
      <c r="C80" s="2">
        <v>8000</v>
      </c>
      <c r="D80" s="2">
        <f t="shared" si="8"/>
        <v>8000</v>
      </c>
      <c r="E80" s="2">
        <f t="shared" si="8"/>
        <v>8000</v>
      </c>
      <c r="H80" s="41">
        <f t="shared" si="7"/>
        <v>8000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9000</v>
      </c>
      <c r="D93" s="2">
        <f t="shared" si="9"/>
        <v>9000</v>
      </c>
      <c r="E93" s="2">
        <f t="shared" si="9"/>
        <v>9000</v>
      </c>
      <c r="H93" s="41">
        <f t="shared" si="7"/>
        <v>9000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826500</v>
      </c>
      <c r="D97" s="21">
        <f>SUM(D98:D113)</f>
        <v>826500</v>
      </c>
      <c r="E97" s="21">
        <f>SUM(E98:E113)</f>
        <v>826500</v>
      </c>
      <c r="G97" s="39" t="s">
        <v>58</v>
      </c>
      <c r="H97" s="41">
        <f t="shared" si="7"/>
        <v>826500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360000</v>
      </c>
      <c r="D98" s="2">
        <f>C98</f>
        <v>360000</v>
      </c>
      <c r="E98" s="2">
        <f>D98</f>
        <v>360000</v>
      </c>
      <c r="H98" s="41">
        <f t="shared" si="7"/>
        <v>360000</v>
      </c>
    </row>
    <row r="99" spans="1:10" ht="15" customHeight="1" outlineLevel="1">
      <c r="A99" s="3">
        <v>6002</v>
      </c>
      <c r="B99" s="1" t="s">
        <v>185</v>
      </c>
      <c r="C99" s="2">
        <v>15000</v>
      </c>
      <c r="D99" s="2">
        <f t="shared" ref="D99:E113" si="10">C99</f>
        <v>15000</v>
      </c>
      <c r="E99" s="2">
        <f t="shared" si="10"/>
        <v>15000</v>
      </c>
      <c r="H99" s="41">
        <f t="shared" si="7"/>
        <v>15000</v>
      </c>
    </row>
    <row r="100" spans="1:10" ht="15" customHeight="1" outlineLevel="1">
      <c r="A100" s="3">
        <v>6003</v>
      </c>
      <c r="B100" s="1" t="s">
        <v>186</v>
      </c>
      <c r="C100" s="2">
        <v>450000</v>
      </c>
      <c r="D100" s="2">
        <f t="shared" si="10"/>
        <v>450000</v>
      </c>
      <c r="E100" s="2">
        <f t="shared" si="10"/>
        <v>450000</v>
      </c>
      <c r="H100" s="41">
        <f t="shared" si="7"/>
        <v>450000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</v>
      </c>
      <c r="D109" s="2">
        <f t="shared" si="10"/>
        <v>400</v>
      </c>
      <c r="E109" s="2">
        <f t="shared" si="10"/>
        <v>400</v>
      </c>
      <c r="H109" s="41">
        <f t="shared" si="7"/>
        <v>400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0" t="s">
        <v>67</v>
      </c>
      <c r="B256" s="160"/>
      <c r="C256" s="160"/>
      <c r="D256" s="139" t="s">
        <v>853</v>
      </c>
      <c r="E256" s="139" t="s">
        <v>852</v>
      </c>
      <c r="G256" s="47" t="s">
        <v>589</v>
      </c>
      <c r="H256" s="48">
        <f>C257+C559</f>
        <v>1100000</v>
      </c>
      <c r="I256" s="49"/>
      <c r="J256" s="50" t="b">
        <f>AND(H256=I256)</f>
        <v>0</v>
      </c>
    </row>
    <row r="257" spans="1:10">
      <c r="A257" s="152" t="s">
        <v>60</v>
      </c>
      <c r="B257" s="153"/>
      <c r="C257" s="37">
        <f>C258+C550</f>
        <v>1070000</v>
      </c>
      <c r="D257" s="37">
        <f>D258+D550</f>
        <v>503500</v>
      </c>
      <c r="E257" s="37">
        <f>E258+E550</f>
        <v>503500</v>
      </c>
      <c r="G257" s="39" t="s">
        <v>60</v>
      </c>
      <c r="H257" s="41">
        <f>C257</f>
        <v>1070000</v>
      </c>
      <c r="I257" s="42"/>
      <c r="J257" s="40" t="b">
        <f>AND(H257=I257)</f>
        <v>0</v>
      </c>
    </row>
    <row r="258" spans="1:10">
      <c r="A258" s="148" t="s">
        <v>266</v>
      </c>
      <c r="B258" s="149"/>
      <c r="C258" s="36">
        <f>C259+C339+C483+C547</f>
        <v>1070000</v>
      </c>
      <c r="D258" s="36">
        <f>D259+D339+D483+D547</f>
        <v>503500</v>
      </c>
      <c r="E258" s="36">
        <f>E259+E339+E483+E547</f>
        <v>503500</v>
      </c>
      <c r="G258" s="39" t="s">
        <v>57</v>
      </c>
      <c r="H258" s="41">
        <f t="shared" ref="H258:H321" si="21">C258</f>
        <v>1070000</v>
      </c>
      <c r="I258" s="42"/>
      <c r="J258" s="40" t="b">
        <f>AND(H258=I258)</f>
        <v>0</v>
      </c>
    </row>
    <row r="259" spans="1:10">
      <c r="A259" s="146" t="s">
        <v>267</v>
      </c>
      <c r="B259" s="147"/>
      <c r="C259" s="33">
        <f>C260+C263+C314</f>
        <v>733760</v>
      </c>
      <c r="D259" s="33">
        <f>D260+D263+D314</f>
        <v>167260</v>
      </c>
      <c r="E259" s="33">
        <f>E260+E263+E314</f>
        <v>167260</v>
      </c>
      <c r="G259" s="39" t="s">
        <v>590</v>
      </c>
      <c r="H259" s="41">
        <f t="shared" si="21"/>
        <v>733760</v>
      </c>
      <c r="I259" s="42"/>
      <c r="J259" s="40" t="b">
        <f>AND(H259=I259)</f>
        <v>0</v>
      </c>
    </row>
    <row r="260" spans="1:10" outlineLevel="1">
      <c r="A260" s="150" t="s">
        <v>268</v>
      </c>
      <c r="B260" s="15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>
        <v>960</v>
      </c>
      <c r="D262" s="5">
        <f>C262</f>
        <v>960</v>
      </c>
      <c r="E262" s="5">
        <f>D262</f>
        <v>960</v>
      </c>
      <c r="H262" s="41">
        <f t="shared" si="21"/>
        <v>960</v>
      </c>
    </row>
    <row r="263" spans="1:10" outlineLevel="1">
      <c r="A263" s="150" t="s">
        <v>269</v>
      </c>
      <c r="B263" s="151"/>
      <c r="C263" s="32">
        <f>C264+C265+C289+C296+C298+C302+C305+C308+C313</f>
        <v>557800</v>
      </c>
      <c r="D263" s="32">
        <f>D264+D265+D289+D296+D298+D302+D305+D308+D313</f>
        <v>166000</v>
      </c>
      <c r="E263" s="32">
        <f>E264+E265+E289+E296+E298+E302+E305+E308+E313</f>
        <v>166000</v>
      </c>
      <c r="H263" s="41">
        <f t="shared" si="21"/>
        <v>557800</v>
      </c>
    </row>
    <row r="264" spans="1:10" outlineLevel="2">
      <c r="A264" s="6">
        <v>1101</v>
      </c>
      <c r="B264" s="4" t="s">
        <v>34</v>
      </c>
      <c r="C264" s="5">
        <v>166000</v>
      </c>
      <c r="D264" s="5">
        <f>C264</f>
        <v>166000</v>
      </c>
      <c r="E264" s="5">
        <f>D264</f>
        <v>166000</v>
      </c>
      <c r="H264" s="41">
        <f t="shared" si="21"/>
        <v>166000</v>
      </c>
    </row>
    <row r="265" spans="1:10" outlineLevel="2">
      <c r="A265" s="6">
        <v>1101</v>
      </c>
      <c r="B265" s="4" t="s">
        <v>35</v>
      </c>
      <c r="C265" s="5">
        <v>280000</v>
      </c>
      <c r="D265" s="5">
        <f>SUM(D266:D288)</f>
        <v>0</v>
      </c>
      <c r="E265" s="5">
        <f>SUM(E266:E288)</f>
        <v>0</v>
      </c>
      <c r="H265" s="41">
        <f t="shared" si="21"/>
        <v>280000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4100</v>
      </c>
      <c r="D289" s="5">
        <f>SUM(D290:D295)</f>
        <v>0</v>
      </c>
      <c r="E289" s="5">
        <f>SUM(E290:E295)</f>
        <v>0</v>
      </c>
      <c r="H289" s="41">
        <f t="shared" si="21"/>
        <v>4100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13000</v>
      </c>
      <c r="D298" s="5">
        <f>SUM(D299:D301)</f>
        <v>0</v>
      </c>
      <c r="E298" s="5">
        <f>SUM(E299:E301)</f>
        <v>0</v>
      </c>
      <c r="H298" s="41">
        <f t="shared" si="21"/>
        <v>13000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1300</v>
      </c>
      <c r="D302" s="5">
        <f>SUM(D303:D304)</f>
        <v>0</v>
      </c>
      <c r="E302" s="5">
        <f>SUM(E303:E304)</f>
        <v>0</v>
      </c>
      <c r="H302" s="41">
        <f t="shared" si="21"/>
        <v>1300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6300</v>
      </c>
      <c r="D305" s="5">
        <f>SUM(D306:D307)</f>
        <v>0</v>
      </c>
      <c r="E305" s="5">
        <f>SUM(E306:E307)</f>
        <v>0</v>
      </c>
      <c r="H305" s="41">
        <f t="shared" si="21"/>
        <v>6300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86500</v>
      </c>
      <c r="D308" s="5">
        <f>SUM(D309:D312)</f>
        <v>0</v>
      </c>
      <c r="E308" s="5">
        <f>SUM(E309:E312)</f>
        <v>0</v>
      </c>
      <c r="H308" s="41">
        <f t="shared" si="21"/>
        <v>86500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175000</v>
      </c>
      <c r="D314" s="32">
        <f>D315+D325+D331+D336+D337+D338+D328</f>
        <v>300</v>
      </c>
      <c r="E314" s="32">
        <f>E315+E325+E331+E336+E337+E338+E328</f>
        <v>300</v>
      </c>
      <c r="H314" s="41">
        <f t="shared" si="21"/>
        <v>175000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143700</v>
      </c>
      <c r="D325" s="5">
        <f>SUM(D326:D327)</f>
        <v>0</v>
      </c>
      <c r="E325" s="5">
        <f>SUM(E326:E327)</f>
        <v>0</v>
      </c>
      <c r="H325" s="41">
        <f t="shared" si="28"/>
        <v>143700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3000</v>
      </c>
      <c r="D328" s="5">
        <f>SUM(D329:D330)</f>
        <v>0</v>
      </c>
      <c r="E328" s="5">
        <f>SUM(E329:E330)</f>
        <v>0</v>
      </c>
      <c r="H328" s="41">
        <f t="shared" si="28"/>
        <v>3000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28000</v>
      </c>
      <c r="D331" s="5">
        <f>SUM(D332:D335)</f>
        <v>0</v>
      </c>
      <c r="E331" s="5">
        <f>SUM(E332:E335)</f>
        <v>0</v>
      </c>
      <c r="H331" s="41">
        <f t="shared" si="28"/>
        <v>28000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300</v>
      </c>
      <c r="D338" s="5">
        <f t="shared" si="30"/>
        <v>300</v>
      </c>
      <c r="E338" s="5">
        <f t="shared" si="30"/>
        <v>300</v>
      </c>
      <c r="H338" s="41">
        <f t="shared" si="28"/>
        <v>300</v>
      </c>
    </row>
    <row r="339" spans="1:10">
      <c r="A339" s="146" t="s">
        <v>270</v>
      </c>
      <c r="B339" s="147"/>
      <c r="C339" s="33">
        <f>C340+C444+C482</f>
        <v>258340</v>
      </c>
      <c r="D339" s="33">
        <f>D340+D444+D482</f>
        <v>258340</v>
      </c>
      <c r="E339" s="33">
        <f>E340+E444+E482</f>
        <v>258340</v>
      </c>
      <c r="G339" s="39" t="s">
        <v>591</v>
      </c>
      <c r="H339" s="41">
        <f t="shared" si="28"/>
        <v>258340</v>
      </c>
      <c r="I339" s="42"/>
      <c r="J339" s="40" t="b">
        <f>AND(H339=I339)</f>
        <v>0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239840</v>
      </c>
      <c r="D340" s="32">
        <f>D341+D342+D343+D344+D347+D348+D353+D356+D357+D362+D367+BH290668+D371+D372+D373+D376+D377+D378+D382+D388+D391+D392+D395+D398+D399+D404+D407+D408+D409+D412+D415+D416+D419+D420+D421+D422+D429+D443</f>
        <v>239840</v>
      </c>
      <c r="E340" s="32">
        <f>E341+E342+E343+E344+E347+E348+E353+E356+E357+E362+E367+BI290668+E371+E372+E373+E376+E377+E378+E382+E388+E391+E392+E395+E398+E399+E404+E407+E408+E409+E412+E415+E416+E419+E420+E421+E422+E429+E443</f>
        <v>239840</v>
      </c>
      <c r="H340" s="41">
        <f t="shared" si="28"/>
        <v>239840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outlineLevel="2">
      <c r="A343" s="6">
        <v>2201</v>
      </c>
      <c r="B343" s="4" t="s">
        <v>41</v>
      </c>
      <c r="C343" s="5">
        <v>20000</v>
      </c>
      <c r="D343" s="5">
        <f t="shared" si="31"/>
        <v>20000</v>
      </c>
      <c r="E343" s="5">
        <f t="shared" si="31"/>
        <v>20000</v>
      </c>
      <c r="H343" s="41">
        <f t="shared" si="28"/>
        <v>20000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6000</v>
      </c>
      <c r="D347" s="5">
        <f t="shared" si="32"/>
        <v>6000</v>
      </c>
      <c r="E347" s="5">
        <f t="shared" si="32"/>
        <v>6000</v>
      </c>
      <c r="H347" s="41">
        <f t="shared" si="28"/>
        <v>6000</v>
      </c>
    </row>
    <row r="348" spans="1:10" outlineLevel="2">
      <c r="A348" s="6">
        <v>2201</v>
      </c>
      <c r="B348" s="4" t="s">
        <v>277</v>
      </c>
      <c r="C348" s="5">
        <f>SUM(C349:C352)</f>
        <v>28300</v>
      </c>
      <c r="D348" s="5">
        <f>SUM(D349:D352)</f>
        <v>28300</v>
      </c>
      <c r="E348" s="5">
        <f>SUM(E349:E352)</f>
        <v>28300</v>
      </c>
      <c r="H348" s="41">
        <f t="shared" si="28"/>
        <v>28300</v>
      </c>
    </row>
    <row r="349" spans="1:10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  <c r="H349" s="41">
        <f t="shared" si="28"/>
        <v>28000</v>
      </c>
    </row>
    <row r="350" spans="1:10" outlineLevel="3">
      <c r="A350" s="29"/>
      <c r="B350" s="28" t="s">
        <v>279</v>
      </c>
      <c r="C350" s="30">
        <v>300</v>
      </c>
      <c r="D350" s="30">
        <f t="shared" ref="D350:E352" si="33">C350</f>
        <v>300</v>
      </c>
      <c r="E350" s="30">
        <f t="shared" si="33"/>
        <v>300</v>
      </c>
      <c r="H350" s="41">
        <f t="shared" si="28"/>
        <v>300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6000</v>
      </c>
      <c r="D356" s="5">
        <f t="shared" si="34"/>
        <v>6000</v>
      </c>
      <c r="E356" s="5">
        <f t="shared" si="34"/>
        <v>6000</v>
      </c>
      <c r="H356" s="41">
        <f t="shared" si="28"/>
        <v>6000</v>
      </c>
    </row>
    <row r="357" spans="1:8" outlineLevel="2">
      <c r="A357" s="6">
        <v>2201</v>
      </c>
      <c r="B357" s="4" t="s">
        <v>285</v>
      </c>
      <c r="C357" s="5">
        <f>SUM(C358:C361)</f>
        <v>5800</v>
      </c>
      <c r="D357" s="5">
        <f>SUM(D358:D361)</f>
        <v>5800</v>
      </c>
      <c r="E357" s="5">
        <f>SUM(E358:E361)</f>
        <v>5800</v>
      </c>
      <c r="H357" s="41">
        <f t="shared" si="28"/>
        <v>5800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1300</v>
      </c>
      <c r="D360" s="30">
        <f t="shared" si="35"/>
        <v>1300</v>
      </c>
      <c r="E360" s="30">
        <f t="shared" si="35"/>
        <v>1300</v>
      </c>
      <c r="H360" s="41">
        <f t="shared" si="28"/>
        <v>1300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41500</v>
      </c>
      <c r="D362" s="5">
        <f>SUM(D363:D366)</f>
        <v>41500</v>
      </c>
      <c r="E362" s="5">
        <f>SUM(E363:E366)</f>
        <v>41500</v>
      </c>
      <c r="H362" s="41">
        <f t="shared" si="28"/>
        <v>41500</v>
      </c>
    </row>
    <row r="363" spans="1:8" outlineLevel="3">
      <c r="A363" s="29"/>
      <c r="B363" s="28" t="s">
        <v>291</v>
      </c>
      <c r="C363" s="30">
        <v>14000</v>
      </c>
      <c r="D363" s="30">
        <f>C363</f>
        <v>14000</v>
      </c>
      <c r="E363" s="30">
        <f>D363</f>
        <v>14000</v>
      </c>
      <c r="H363" s="41">
        <f t="shared" si="28"/>
        <v>14000</v>
      </c>
    </row>
    <row r="364" spans="1:8" outlineLevel="3">
      <c r="A364" s="29"/>
      <c r="B364" s="28" t="s">
        <v>292</v>
      </c>
      <c r="C364" s="30">
        <v>26000</v>
      </c>
      <c r="D364" s="30">
        <f t="shared" ref="D364:E366" si="36">C364</f>
        <v>26000</v>
      </c>
      <c r="E364" s="30">
        <f t="shared" si="36"/>
        <v>26000</v>
      </c>
      <c r="H364" s="41">
        <f t="shared" si="28"/>
        <v>26000</v>
      </c>
    </row>
    <row r="365" spans="1:8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5500</v>
      </c>
      <c r="D372" s="5">
        <f t="shared" si="37"/>
        <v>5500</v>
      </c>
      <c r="E372" s="5">
        <f t="shared" si="37"/>
        <v>5500</v>
      </c>
      <c r="H372" s="41">
        <f t="shared" si="28"/>
        <v>5500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7500</v>
      </c>
      <c r="D378" s="5">
        <f>SUM(D379:D381)</f>
        <v>7500</v>
      </c>
      <c r="E378" s="5">
        <f>SUM(E379:E381)</f>
        <v>7500</v>
      </c>
      <c r="H378" s="41">
        <f t="shared" si="28"/>
        <v>7500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5700</v>
      </c>
      <c r="D382" s="5">
        <f>SUM(D383:D387)</f>
        <v>5700</v>
      </c>
      <c r="E382" s="5">
        <f>SUM(E383:E387)</f>
        <v>5700</v>
      </c>
      <c r="H382" s="41">
        <f t="shared" si="28"/>
        <v>5700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f t="shared" si="40"/>
        <v>1500</v>
      </c>
      <c r="H384" s="41">
        <f t="shared" si="28"/>
        <v>1500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11000</v>
      </c>
      <c r="D392" s="5">
        <f>SUM(D393:D394)</f>
        <v>11000</v>
      </c>
      <c r="E392" s="5">
        <f>SUM(E393:E394)</f>
        <v>11000</v>
      </c>
      <c r="H392" s="41">
        <f t="shared" si="41"/>
        <v>11000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11000</v>
      </c>
      <c r="D394" s="30">
        <f>C394</f>
        <v>11000</v>
      </c>
      <c r="E394" s="30">
        <f>D394</f>
        <v>11000</v>
      </c>
      <c r="H394" s="41">
        <f t="shared" si="41"/>
        <v>11000</v>
      </c>
    </row>
    <row r="395" spans="1:8" outlineLevel="2">
      <c r="A395" s="6">
        <v>2201</v>
      </c>
      <c r="B395" s="4" t="s">
        <v>115</v>
      </c>
      <c r="C395" s="5">
        <f>SUM(C396:C397)</f>
        <v>750</v>
      </c>
      <c r="D395" s="5">
        <f>SUM(D396:D397)</f>
        <v>750</v>
      </c>
      <c r="E395" s="5">
        <f>SUM(E396:E397)</f>
        <v>750</v>
      </c>
      <c r="H395" s="41">
        <f t="shared" si="41"/>
        <v>750</v>
      </c>
    </row>
    <row r="396" spans="1:8" outlineLevel="3">
      <c r="A396" s="29"/>
      <c r="B396" s="28" t="s">
        <v>315</v>
      </c>
      <c r="C396" s="30">
        <v>750</v>
      </c>
      <c r="D396" s="30">
        <f t="shared" ref="D396:E398" si="43">C396</f>
        <v>750</v>
      </c>
      <c r="E396" s="30">
        <f t="shared" si="43"/>
        <v>750</v>
      </c>
      <c r="H396" s="41">
        <f t="shared" si="41"/>
        <v>750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240</v>
      </c>
      <c r="D398" s="5">
        <f t="shared" si="43"/>
        <v>240</v>
      </c>
      <c r="E398" s="5">
        <f t="shared" si="43"/>
        <v>240</v>
      </c>
      <c r="H398" s="41">
        <f t="shared" si="41"/>
        <v>240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900</v>
      </c>
      <c r="D422" s="5">
        <f>SUM(D423:D428)</f>
        <v>900</v>
      </c>
      <c r="E422" s="5">
        <f>SUM(E423:E428)</f>
        <v>900</v>
      </c>
      <c r="H422" s="41">
        <f t="shared" si="41"/>
        <v>900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600</v>
      </c>
      <c r="D426" s="30">
        <f t="shared" si="48"/>
        <v>600</v>
      </c>
      <c r="E426" s="30">
        <f t="shared" si="48"/>
        <v>600</v>
      </c>
      <c r="H426" s="41">
        <f t="shared" si="41"/>
        <v>600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66750</v>
      </c>
      <c r="D429" s="5">
        <f>SUM(D430:D442)</f>
        <v>66750</v>
      </c>
      <c r="E429" s="5">
        <f>SUM(E430:E442)</f>
        <v>66750</v>
      </c>
      <c r="H429" s="41">
        <f t="shared" si="41"/>
        <v>66750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60000</v>
      </c>
      <c r="D431" s="30">
        <f t="shared" ref="D431:E442" si="49">C431</f>
        <v>60000</v>
      </c>
      <c r="E431" s="30">
        <f t="shared" si="49"/>
        <v>60000</v>
      </c>
      <c r="H431" s="41">
        <f t="shared" si="41"/>
        <v>60000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1100</v>
      </c>
      <c r="D441" s="30">
        <f t="shared" si="49"/>
        <v>1100</v>
      </c>
      <c r="E441" s="30">
        <f t="shared" si="49"/>
        <v>1100</v>
      </c>
      <c r="H441" s="41">
        <f t="shared" si="41"/>
        <v>1100</v>
      </c>
    </row>
    <row r="442" spans="1:8" outlineLevel="3">
      <c r="A442" s="29"/>
      <c r="B442" s="28" t="s">
        <v>355</v>
      </c>
      <c r="C442" s="30">
        <v>2650</v>
      </c>
      <c r="D442" s="30">
        <f t="shared" si="49"/>
        <v>2650</v>
      </c>
      <c r="E442" s="30">
        <f t="shared" si="49"/>
        <v>2650</v>
      </c>
      <c r="H442" s="41">
        <f t="shared" si="41"/>
        <v>2650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18500</v>
      </c>
      <c r="D444" s="32">
        <f>D445+D454+D455+D459+D462+D463+D468+D474+D477+D480+D481+D450</f>
        <v>18500</v>
      </c>
      <c r="E444" s="32">
        <f>E445+E454+E455+E459+E462+E463+E468+E474+E477+E480+E481+E450</f>
        <v>18500</v>
      </c>
      <c r="H444" s="41">
        <f t="shared" si="41"/>
        <v>18500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2500</v>
      </c>
      <c r="D480" s="5">
        <f t="shared" si="57"/>
        <v>2500</v>
      </c>
      <c r="E480" s="5">
        <f t="shared" si="57"/>
        <v>2500</v>
      </c>
      <c r="H480" s="41">
        <f t="shared" si="51"/>
        <v>2500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57900</v>
      </c>
      <c r="D483" s="35">
        <f>D484+D504+D509+D522+D528+D538</f>
        <v>57900</v>
      </c>
      <c r="E483" s="35">
        <f>E484+E504+E509+E522+E528+E538</f>
        <v>57900</v>
      </c>
      <c r="G483" s="39" t="s">
        <v>592</v>
      </c>
      <c r="H483" s="41">
        <f t="shared" si="51"/>
        <v>57900</v>
      </c>
      <c r="I483" s="42"/>
      <c r="J483" s="40" t="b">
        <f>AND(H483=I483)</f>
        <v>0</v>
      </c>
    </row>
    <row r="484" spans="1:10" outlineLevel="1">
      <c r="A484" s="150" t="s">
        <v>390</v>
      </c>
      <c r="B484" s="151"/>
      <c r="C484" s="32">
        <f>C485+C486+C490+C491+C494+C497+C500+C501+C502+C503</f>
        <v>43600</v>
      </c>
      <c r="D484" s="32">
        <f>D485+D486+D490+D491+D494+D497+D500+D501+D502+D503</f>
        <v>43600</v>
      </c>
      <c r="E484" s="32">
        <f>E485+E486+E490+E491+E494+E497+E500+E501+E502+E503</f>
        <v>43600</v>
      </c>
      <c r="H484" s="41">
        <f t="shared" si="51"/>
        <v>43600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26000</v>
      </c>
      <c r="D486" s="5">
        <f>SUM(D487:D489)</f>
        <v>26000</v>
      </c>
      <c r="E486" s="5">
        <f>SUM(E487:E489)</f>
        <v>26000</v>
      </c>
      <c r="H486" s="41">
        <f t="shared" si="51"/>
        <v>26000</v>
      </c>
    </row>
    <row r="487" spans="1:10" ht="15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  <c r="H487" s="41">
        <f t="shared" si="51"/>
        <v>20000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13000</v>
      </c>
      <c r="D500" s="5">
        <f t="shared" si="59"/>
        <v>13000</v>
      </c>
      <c r="E500" s="5">
        <f t="shared" si="59"/>
        <v>13000</v>
      </c>
      <c r="H500" s="41">
        <f t="shared" si="51"/>
        <v>13000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4300</v>
      </c>
      <c r="D504" s="32">
        <f>SUM(D505:D508)</f>
        <v>4300</v>
      </c>
      <c r="E504" s="32">
        <f>SUM(E505:E508)</f>
        <v>4300</v>
      </c>
      <c r="H504" s="41">
        <f t="shared" si="51"/>
        <v>4300</v>
      </c>
    </row>
    <row r="505" spans="1:12" outlineLevel="2" collapsed="1">
      <c r="A505" s="6">
        <v>3303</v>
      </c>
      <c r="B505" s="4" t="s">
        <v>411</v>
      </c>
      <c r="C505" s="5">
        <v>3800</v>
      </c>
      <c r="D505" s="5">
        <f>C505</f>
        <v>3800</v>
      </c>
      <c r="E505" s="5">
        <f>D505</f>
        <v>3800</v>
      </c>
      <c r="H505" s="41">
        <f t="shared" si="51"/>
        <v>3800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8900</v>
      </c>
      <c r="D509" s="32">
        <f>D510+D511+D512+D513+D517+D518+D519+D520+D521</f>
        <v>8900</v>
      </c>
      <c r="E509" s="32">
        <f>E510+E511+E512+E513+E517+E518+E519+E520+E521</f>
        <v>8900</v>
      </c>
      <c r="F509" s="51"/>
      <c r="H509" s="41">
        <f t="shared" si="51"/>
        <v>8900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500</v>
      </c>
      <c r="D511" s="5">
        <f t="shared" ref="D511:E512" si="61">C511</f>
        <v>500</v>
      </c>
      <c r="E511" s="5">
        <f t="shared" si="61"/>
        <v>500</v>
      </c>
      <c r="H511" s="41">
        <f t="shared" si="51"/>
        <v>500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400</v>
      </c>
      <c r="D519" s="5">
        <f t="shared" si="62"/>
        <v>400</v>
      </c>
      <c r="E519" s="5">
        <f t="shared" si="62"/>
        <v>400</v>
      </c>
      <c r="H519" s="41">
        <f t="shared" si="63"/>
        <v>400</v>
      </c>
    </row>
    <row r="520" spans="1:8" outlineLevel="2">
      <c r="A520" s="6">
        <v>3305</v>
      </c>
      <c r="B520" s="4" t="s">
        <v>425</v>
      </c>
      <c r="C520" s="5">
        <v>4500</v>
      </c>
      <c r="D520" s="5">
        <f t="shared" si="62"/>
        <v>4500</v>
      </c>
      <c r="E520" s="5">
        <f t="shared" si="62"/>
        <v>4500</v>
      </c>
      <c r="H520" s="41">
        <f t="shared" si="63"/>
        <v>4500</v>
      </c>
    </row>
    <row r="521" spans="1:8" outlineLevel="2">
      <c r="A521" s="6">
        <v>3305</v>
      </c>
      <c r="B521" s="4" t="s">
        <v>409</v>
      </c>
      <c r="C521" s="5">
        <v>1000</v>
      </c>
      <c r="D521" s="5">
        <f t="shared" si="62"/>
        <v>1000</v>
      </c>
      <c r="E521" s="5">
        <f t="shared" si="62"/>
        <v>1000</v>
      </c>
      <c r="H521" s="41">
        <f t="shared" si="63"/>
        <v>1000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1100</v>
      </c>
      <c r="D538" s="32">
        <f>SUM(D539:D544)</f>
        <v>1100</v>
      </c>
      <c r="E538" s="32">
        <f>SUM(E539:E544)</f>
        <v>1100</v>
      </c>
      <c r="H538" s="41">
        <f t="shared" si="63"/>
        <v>1100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1100</v>
      </c>
      <c r="D540" s="5">
        <f t="shared" ref="D540:E543" si="66">C540</f>
        <v>1100</v>
      </c>
      <c r="E540" s="5">
        <f t="shared" si="66"/>
        <v>1100</v>
      </c>
      <c r="H540" s="41">
        <f t="shared" si="63"/>
        <v>1100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20000</v>
      </c>
      <c r="D547" s="35">
        <f>D548+D549</f>
        <v>20000</v>
      </c>
      <c r="E547" s="35">
        <f>E548+E549</f>
        <v>20000</v>
      </c>
      <c r="G547" s="39" t="s">
        <v>593</v>
      </c>
      <c r="H547" s="41">
        <f t="shared" si="63"/>
        <v>20000</v>
      </c>
      <c r="I547" s="42"/>
      <c r="J547" s="40" t="b">
        <f>AND(H547=I547)</f>
        <v>0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20000</v>
      </c>
      <c r="D549" s="32">
        <f>C549</f>
        <v>20000</v>
      </c>
      <c r="E549" s="32">
        <f>D549</f>
        <v>20000</v>
      </c>
      <c r="H549" s="41">
        <f t="shared" si="63"/>
        <v>20000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30000</v>
      </c>
      <c r="D559" s="37">
        <f>D560+D716+D725</f>
        <v>30000</v>
      </c>
      <c r="E559" s="37">
        <f>E560+E716+E725</f>
        <v>30000</v>
      </c>
      <c r="G559" s="39" t="s">
        <v>62</v>
      </c>
      <c r="H559" s="41">
        <f t="shared" si="63"/>
        <v>30000</v>
      </c>
      <c r="I559" s="42"/>
      <c r="J559" s="40" t="b">
        <f>AND(H559=I559)</f>
        <v>0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30000</v>
      </c>
      <c r="D716" s="36">
        <f>D717</f>
        <v>30000</v>
      </c>
      <c r="E716" s="36">
        <f>E717</f>
        <v>30000</v>
      </c>
      <c r="G716" s="39" t="s">
        <v>66</v>
      </c>
      <c r="H716" s="41">
        <f t="shared" si="92"/>
        <v>30000</v>
      </c>
      <c r="I716" s="42"/>
      <c r="J716" s="40" t="b">
        <f>AND(H716=I716)</f>
        <v>0</v>
      </c>
    </row>
    <row r="717" spans="1:10">
      <c r="A717" s="146" t="s">
        <v>571</v>
      </c>
      <c r="B717" s="147"/>
      <c r="C717" s="33">
        <f>C718+C722</f>
        <v>30000</v>
      </c>
      <c r="D717" s="33">
        <f>D718+D722</f>
        <v>30000</v>
      </c>
      <c r="E717" s="33">
        <f>E718+E722</f>
        <v>30000</v>
      </c>
      <c r="G717" s="39" t="s">
        <v>599</v>
      </c>
      <c r="H717" s="41">
        <f t="shared" si="92"/>
        <v>30000</v>
      </c>
      <c r="I717" s="42"/>
      <c r="J717" s="40" t="b">
        <f>AND(H717=I717)</f>
        <v>0</v>
      </c>
    </row>
    <row r="718" spans="1:10" outlineLevel="1" collapsed="1">
      <c r="A718" s="144" t="s">
        <v>851</v>
      </c>
      <c r="B718" s="145"/>
      <c r="C718" s="31">
        <f>SUM(C719:C721)</f>
        <v>30000</v>
      </c>
      <c r="D718" s="31">
        <f>SUM(D719:D721)</f>
        <v>30000</v>
      </c>
      <c r="E718" s="31">
        <f>SUM(E719:E721)</f>
        <v>30000</v>
      </c>
      <c r="H718" s="41">
        <f t="shared" si="92"/>
        <v>30000</v>
      </c>
    </row>
    <row r="719" spans="1:10" ht="15" customHeight="1" outlineLevel="2">
      <c r="A719" s="6">
        <v>10950</v>
      </c>
      <c r="B719" s="4" t="s">
        <v>572</v>
      </c>
      <c r="C719" s="5">
        <v>30000</v>
      </c>
      <c r="D719" s="5">
        <f>C719</f>
        <v>30000</v>
      </c>
      <c r="E719" s="5">
        <f>D719</f>
        <v>30000</v>
      </c>
      <c r="H719" s="41">
        <f t="shared" si="92"/>
        <v>30000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14" sqref="A14"/>
    </sheetView>
  </sheetViews>
  <sheetFormatPr defaultColWidth="9.140625" defaultRowHeight="15"/>
  <cols>
    <col min="1" max="1" width="22.5703125" style="116" customWidth="1"/>
    <col min="2" max="2" width="28.28515625" style="116" customWidth="1"/>
    <col min="3" max="3" width="15" style="116" customWidth="1"/>
    <col min="4" max="4" width="15.28515625" style="116" customWidth="1"/>
    <col min="5" max="25" width="9.140625" style="116"/>
  </cols>
  <sheetData>
    <row r="1" spans="1:4" customFormat="1">
      <c r="A1" s="113" t="s">
        <v>788</v>
      </c>
      <c r="B1" s="133" t="s">
        <v>789</v>
      </c>
      <c r="C1" s="113" t="s">
        <v>790</v>
      </c>
      <c r="D1" s="113" t="s">
        <v>791</v>
      </c>
    </row>
    <row r="2" spans="1:4" customFormat="1">
      <c r="A2" s="101" t="s">
        <v>938</v>
      </c>
      <c r="B2" s="134" t="s">
        <v>939</v>
      </c>
      <c r="C2" s="95"/>
      <c r="D2" s="95"/>
    </row>
    <row r="3" spans="1:4" customFormat="1">
      <c r="A3" s="101"/>
      <c r="B3" s="134" t="s">
        <v>940</v>
      </c>
      <c r="C3" s="95"/>
      <c r="D3" s="95"/>
    </row>
    <row r="4" spans="1:4" customFormat="1">
      <c r="A4" s="101"/>
      <c r="B4" s="134" t="s">
        <v>941</v>
      </c>
      <c r="C4" s="95"/>
      <c r="D4" s="95"/>
    </row>
    <row r="5" spans="1:4" customFormat="1">
      <c r="A5" s="104"/>
      <c r="B5" s="134" t="s">
        <v>942</v>
      </c>
      <c r="C5" s="104"/>
      <c r="D5" s="104"/>
    </row>
    <row r="6" spans="1:4" customFormat="1">
      <c r="A6" s="135"/>
      <c r="B6" s="105"/>
      <c r="C6" s="95"/>
      <c r="D6" s="95"/>
    </row>
    <row r="7" spans="1:4" customFormat="1">
      <c r="A7" s="135" t="s">
        <v>943</v>
      </c>
      <c r="B7" s="101" t="s">
        <v>944</v>
      </c>
      <c r="C7" s="95"/>
      <c r="D7" s="95"/>
    </row>
    <row r="8" spans="1:4" customFormat="1">
      <c r="A8" s="101"/>
      <c r="B8" s="101" t="s">
        <v>945</v>
      </c>
      <c r="C8" s="95"/>
      <c r="D8" s="95"/>
    </row>
    <row r="9" spans="1:4" customFormat="1">
      <c r="A9" s="101"/>
      <c r="B9" s="101"/>
      <c r="C9" s="104"/>
      <c r="D9" s="95"/>
    </row>
    <row r="10" spans="1:4" customFormat="1">
      <c r="A10" s="135" t="s">
        <v>946</v>
      </c>
      <c r="B10" s="135" t="s">
        <v>947</v>
      </c>
      <c r="C10" s="95"/>
      <c r="D10" s="95"/>
    </row>
    <row r="11" spans="1:4" customFormat="1">
      <c r="A11" s="135"/>
      <c r="B11" s="101" t="s">
        <v>948</v>
      </c>
      <c r="C11" s="95"/>
      <c r="D11" s="95"/>
    </row>
    <row r="12" spans="1:4" customFormat="1">
      <c r="A12" s="104"/>
      <c r="B12" s="135"/>
      <c r="C12" s="95"/>
      <c r="D12" s="95"/>
    </row>
    <row r="13" spans="1:4" customFormat="1">
      <c r="A13" s="135" t="s">
        <v>949</v>
      </c>
      <c r="B13" s="101"/>
      <c r="C13" s="95"/>
      <c r="D13" s="95"/>
    </row>
    <row r="14" spans="1:4" customFormat="1">
      <c r="A14" s="101"/>
      <c r="B14" s="104"/>
      <c r="C14" s="95"/>
      <c r="D14" s="95"/>
    </row>
    <row r="15" spans="1:4" customFormat="1">
      <c r="A15" s="104"/>
      <c r="B15" s="101"/>
      <c r="C15" s="95"/>
      <c r="D15" s="95"/>
    </row>
    <row r="16" spans="1:4" customFormat="1">
      <c r="A16" s="104"/>
      <c r="B16" s="104"/>
      <c r="C16" s="95"/>
      <c r="D16" s="95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45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80" zoomScaleNormal="180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A11" sqref="A11"/>
    </sheetView>
  </sheetViews>
  <sheetFormatPr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169" t="s">
        <v>68</v>
      </c>
      <c r="B1" s="169" t="s">
        <v>793</v>
      </c>
      <c r="C1" s="169" t="s">
        <v>794</v>
      </c>
      <c r="D1" s="170" t="s">
        <v>792</v>
      </c>
      <c r="E1" s="172" t="s">
        <v>739</v>
      </c>
      <c r="F1" s="173"/>
      <c r="G1" s="173"/>
      <c r="H1" s="174"/>
      <c r="I1" s="169" t="s">
        <v>799</v>
      </c>
    </row>
    <row r="2" spans="1:9" s="112" customFormat="1" ht="23.25" customHeight="1">
      <c r="A2" s="169"/>
      <c r="B2" s="169"/>
      <c r="C2" s="169"/>
      <c r="D2" s="171"/>
      <c r="E2" s="113" t="s">
        <v>788</v>
      </c>
      <c r="F2" s="113" t="s">
        <v>789</v>
      </c>
      <c r="G2" s="113" t="s">
        <v>790</v>
      </c>
      <c r="H2" s="113" t="s">
        <v>791</v>
      </c>
      <c r="I2" s="169"/>
    </row>
    <row r="3" spans="1:9" s="112" customFormat="1">
      <c r="A3" s="103" t="s">
        <v>874</v>
      </c>
      <c r="B3" s="103" t="s">
        <v>891</v>
      </c>
      <c r="C3" s="103" t="s">
        <v>895</v>
      </c>
      <c r="D3" s="140">
        <v>35401</v>
      </c>
      <c r="E3" s="101"/>
      <c r="F3" s="95"/>
      <c r="G3" s="95"/>
      <c r="H3" s="95"/>
      <c r="I3" s="100"/>
    </row>
    <row r="4" spans="1:9" s="112" customFormat="1">
      <c r="A4" s="102" t="s">
        <v>875</v>
      </c>
      <c r="B4" s="102" t="s">
        <v>892</v>
      </c>
      <c r="C4" s="102" t="s">
        <v>678</v>
      </c>
      <c r="D4" s="141">
        <v>30133</v>
      </c>
      <c r="E4" s="101"/>
      <c r="F4" s="134" t="s">
        <v>897</v>
      </c>
      <c r="G4" s="95"/>
      <c r="H4" s="95"/>
      <c r="I4" s="102"/>
    </row>
    <row r="5" spans="1:9" s="112" customFormat="1">
      <c r="A5" s="103" t="s">
        <v>877</v>
      </c>
      <c r="B5" s="103" t="s">
        <v>891</v>
      </c>
      <c r="C5" s="103" t="s">
        <v>895</v>
      </c>
      <c r="D5" s="141">
        <v>29587</v>
      </c>
      <c r="E5" s="101"/>
      <c r="F5" s="134" t="s">
        <v>898</v>
      </c>
      <c r="G5" s="95"/>
      <c r="H5" s="95"/>
      <c r="I5" s="102"/>
    </row>
    <row r="6" spans="1:9" s="112" customFormat="1">
      <c r="A6" s="102" t="s">
        <v>881</v>
      </c>
      <c r="B6" s="102" t="s">
        <v>893</v>
      </c>
      <c r="C6" s="102" t="s">
        <v>679</v>
      </c>
      <c r="D6" s="142">
        <v>38719</v>
      </c>
      <c r="E6" s="104"/>
      <c r="F6" s="134" t="s">
        <v>899</v>
      </c>
      <c r="G6" s="104"/>
      <c r="H6" s="104"/>
      <c r="I6" s="103"/>
    </row>
    <row r="7" spans="1:9" s="112" customFormat="1">
      <c r="A7" s="102" t="s">
        <v>884</v>
      </c>
      <c r="B7" s="102" t="s">
        <v>894</v>
      </c>
      <c r="C7" s="102" t="s">
        <v>896</v>
      </c>
      <c r="D7" s="142">
        <v>40554</v>
      </c>
      <c r="E7" s="104"/>
      <c r="F7" s="105" t="s">
        <v>900</v>
      </c>
      <c r="G7" s="95"/>
      <c r="H7" s="95"/>
      <c r="I7" s="103"/>
    </row>
    <row r="8" spans="1:9" s="112" customFormat="1">
      <c r="A8" s="102" t="s">
        <v>885</v>
      </c>
      <c r="B8" s="102" t="s">
        <v>891</v>
      </c>
      <c r="C8" s="102" t="s">
        <v>895</v>
      </c>
      <c r="D8" s="141">
        <v>39326</v>
      </c>
      <c r="E8" s="104"/>
      <c r="F8" s="101" t="s">
        <v>901</v>
      </c>
      <c r="G8" s="95"/>
      <c r="H8" s="95"/>
      <c r="I8" s="102"/>
    </row>
    <row r="9" spans="1:9" s="112" customFormat="1">
      <c r="A9" s="102" t="s">
        <v>905</v>
      </c>
      <c r="B9" s="102" t="s">
        <v>894</v>
      </c>
      <c r="C9" s="102" t="s">
        <v>896</v>
      </c>
      <c r="D9" s="141">
        <v>40725</v>
      </c>
      <c r="E9" s="101"/>
      <c r="F9" s="101" t="s">
        <v>907</v>
      </c>
      <c r="G9" s="95"/>
      <c r="H9" s="95"/>
      <c r="I9" s="102"/>
    </row>
    <row r="10" spans="1:9" s="112" customFormat="1">
      <c r="A10" s="102" t="s">
        <v>906</v>
      </c>
      <c r="B10" s="102" t="s">
        <v>891</v>
      </c>
      <c r="C10" s="102" t="s">
        <v>895</v>
      </c>
      <c r="D10" s="141">
        <v>40712</v>
      </c>
      <c r="E10" s="101"/>
      <c r="F10" s="101" t="s">
        <v>908</v>
      </c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mergeCells count="6">
    <mergeCell ref="I1:I2"/>
    <mergeCell ref="A1:A2"/>
    <mergeCell ref="B1:B2"/>
    <mergeCell ref="D1:D2"/>
    <mergeCell ref="E1:H1"/>
    <mergeCell ref="C1:C2"/>
  </mergeCells>
  <conditionalFormatting sqref="A3:I317">
    <cfRule type="cellIs" dxfId="44" priority="28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B34" sqref="B34"/>
    </sheetView>
  </sheetViews>
  <sheetFormatPr defaultColWidth="9.140625" defaultRowHeight="15"/>
  <cols>
    <col min="1" max="1" width="19.7109375" style="97" customWidth="1"/>
    <col min="2" max="4" width="15" style="97" customWidth="1"/>
    <col min="5" max="9" width="9.140625" style="112"/>
    <col min="10" max="10" width="9.140625" style="112" customWidth="1"/>
    <col min="11" max="38" width="9.140625" style="112"/>
    <col min="39" max="16384" width="9.140625" style="94"/>
  </cols>
  <sheetData>
    <row r="1" spans="1:10" s="112" customFormat="1" ht="26.25" customHeight="1">
      <c r="A1" s="169" t="s">
        <v>68</v>
      </c>
      <c r="B1" s="169" t="s">
        <v>793</v>
      </c>
      <c r="C1" s="169" t="s">
        <v>795</v>
      </c>
      <c r="D1" s="169" t="s">
        <v>799</v>
      </c>
    </row>
    <row r="2" spans="1:10" s="112" customFormat="1" ht="23.25" customHeight="1">
      <c r="A2" s="169"/>
      <c r="B2" s="169"/>
      <c r="C2" s="169"/>
      <c r="D2" s="169"/>
    </row>
    <row r="3" spans="1:10" s="112" customFormat="1">
      <c r="A3" s="102" t="s">
        <v>876</v>
      </c>
      <c r="B3" s="102">
        <v>5</v>
      </c>
      <c r="C3" s="102" t="s">
        <v>904</v>
      </c>
      <c r="D3" s="100"/>
      <c r="J3" s="112" t="s">
        <v>796</v>
      </c>
    </row>
    <row r="4" spans="1:10" s="112" customFormat="1">
      <c r="A4" s="103" t="s">
        <v>878</v>
      </c>
      <c r="B4" s="103">
        <v>6</v>
      </c>
      <c r="C4" s="102" t="s">
        <v>902</v>
      </c>
      <c r="D4" s="102"/>
      <c r="J4" s="112" t="s">
        <v>797</v>
      </c>
    </row>
    <row r="5" spans="1:10" s="112" customFormat="1">
      <c r="A5" s="102" t="s">
        <v>879</v>
      </c>
      <c r="B5" s="102">
        <v>6</v>
      </c>
      <c r="C5" s="102" t="s">
        <v>904</v>
      </c>
      <c r="D5" s="102"/>
      <c r="J5" s="112" t="s">
        <v>798</v>
      </c>
    </row>
    <row r="6" spans="1:10" s="112" customFormat="1">
      <c r="A6" s="102" t="s">
        <v>880</v>
      </c>
      <c r="B6" s="102">
        <v>6</v>
      </c>
      <c r="C6" s="102" t="s">
        <v>904</v>
      </c>
      <c r="D6" s="103"/>
      <c r="J6" s="112" t="s">
        <v>779</v>
      </c>
    </row>
    <row r="7" spans="1:10" s="112" customFormat="1">
      <c r="A7" s="102" t="s">
        <v>882</v>
      </c>
      <c r="B7" s="102">
        <v>4</v>
      </c>
      <c r="C7" s="103" t="s">
        <v>909</v>
      </c>
      <c r="D7" s="103"/>
      <c r="J7" s="112" t="s">
        <v>902</v>
      </c>
    </row>
    <row r="8" spans="1:10" s="112" customFormat="1">
      <c r="A8" s="102" t="s">
        <v>883</v>
      </c>
      <c r="B8" s="102">
        <v>3</v>
      </c>
      <c r="C8" s="102" t="s">
        <v>904</v>
      </c>
      <c r="D8" s="102"/>
      <c r="J8" s="112" t="s">
        <v>903</v>
      </c>
    </row>
    <row r="9" spans="1:10" s="112" customFormat="1">
      <c r="A9" s="102" t="s">
        <v>886</v>
      </c>
      <c r="B9" s="102">
        <v>3</v>
      </c>
      <c r="C9" s="102" t="s">
        <v>904</v>
      </c>
      <c r="D9" s="102"/>
      <c r="J9" s="112" t="s">
        <v>904</v>
      </c>
    </row>
    <row r="10" spans="1:10" s="112" customFormat="1">
      <c r="A10" s="102" t="s">
        <v>887</v>
      </c>
      <c r="B10" s="102">
        <v>4</v>
      </c>
      <c r="C10" s="102" t="s">
        <v>902</v>
      </c>
      <c r="D10" s="102"/>
      <c r="J10" s="112" t="s">
        <v>909</v>
      </c>
    </row>
    <row r="11" spans="1:10" s="112" customFormat="1">
      <c r="A11" s="102" t="s">
        <v>888</v>
      </c>
      <c r="B11" s="102">
        <v>4</v>
      </c>
      <c r="C11" s="102" t="s">
        <v>903</v>
      </c>
      <c r="D11" s="102"/>
      <c r="J11" s="112" t="s">
        <v>910</v>
      </c>
    </row>
    <row r="12" spans="1:10" s="112" customFormat="1">
      <c r="A12" s="102" t="s">
        <v>889</v>
      </c>
      <c r="B12" s="102">
        <v>3</v>
      </c>
      <c r="C12" s="102" t="s">
        <v>904</v>
      </c>
      <c r="D12" s="102"/>
      <c r="J12" s="112" t="s">
        <v>937</v>
      </c>
    </row>
    <row r="13" spans="1:10" s="112" customFormat="1">
      <c r="A13" s="102" t="s">
        <v>890</v>
      </c>
      <c r="B13" s="102">
        <v>3</v>
      </c>
      <c r="C13" s="102" t="s">
        <v>904</v>
      </c>
      <c r="D13" s="102"/>
    </row>
    <row r="14" spans="1:10" s="112" customFormat="1">
      <c r="A14" s="102" t="s">
        <v>865</v>
      </c>
      <c r="B14" s="102">
        <v>4</v>
      </c>
      <c r="C14" s="102" t="s">
        <v>910</v>
      </c>
      <c r="D14" s="102"/>
    </row>
    <row r="15" spans="1:10" s="112" customFormat="1">
      <c r="A15" s="102" t="s">
        <v>911</v>
      </c>
      <c r="B15" s="102">
        <v>3</v>
      </c>
      <c r="C15" s="102" t="s">
        <v>904</v>
      </c>
      <c r="D15" s="102"/>
    </row>
    <row r="16" spans="1:10" s="112" customFormat="1">
      <c r="A16" s="102" t="s">
        <v>912</v>
      </c>
      <c r="B16" s="102">
        <v>3</v>
      </c>
      <c r="C16" s="102" t="s">
        <v>904</v>
      </c>
      <c r="D16" s="102"/>
    </row>
    <row r="17" spans="1:4" s="112" customFormat="1">
      <c r="A17" s="102" t="s">
        <v>913</v>
      </c>
      <c r="B17" s="102">
        <v>4</v>
      </c>
      <c r="C17" s="102" t="s">
        <v>779</v>
      </c>
      <c r="D17" s="102"/>
    </row>
    <row r="18" spans="1:4" s="112" customFormat="1">
      <c r="A18" s="102" t="s">
        <v>914</v>
      </c>
      <c r="B18" s="102">
        <v>3</v>
      </c>
      <c r="C18" s="102" t="s">
        <v>904</v>
      </c>
      <c r="D18" s="102"/>
    </row>
    <row r="19" spans="1:4" s="112" customFormat="1">
      <c r="A19" s="102" t="s">
        <v>915</v>
      </c>
      <c r="B19" s="102">
        <v>3</v>
      </c>
      <c r="C19" s="102" t="s">
        <v>904</v>
      </c>
      <c r="D19" s="102"/>
    </row>
    <row r="20" spans="1:4" s="112" customFormat="1">
      <c r="A20" s="102" t="s">
        <v>916</v>
      </c>
      <c r="B20" s="102">
        <v>3</v>
      </c>
      <c r="C20" s="102" t="s">
        <v>904</v>
      </c>
      <c r="D20" s="102"/>
    </row>
    <row r="21" spans="1:4" s="112" customFormat="1">
      <c r="A21" s="102" t="s">
        <v>917</v>
      </c>
      <c r="B21" s="102">
        <v>3</v>
      </c>
      <c r="C21" s="102" t="s">
        <v>904</v>
      </c>
      <c r="D21" s="102"/>
    </row>
    <row r="22" spans="1:4" s="112" customFormat="1">
      <c r="A22" s="102" t="s">
        <v>918</v>
      </c>
      <c r="B22" s="102">
        <v>3</v>
      </c>
      <c r="C22" s="102" t="s">
        <v>779</v>
      </c>
      <c r="D22" s="102"/>
    </row>
    <row r="23" spans="1:4" s="112" customFormat="1">
      <c r="A23" s="102" t="s">
        <v>919</v>
      </c>
      <c r="B23" s="102">
        <v>4</v>
      </c>
      <c r="C23" s="102" t="s">
        <v>904</v>
      </c>
      <c r="D23" s="102"/>
    </row>
    <row r="24" spans="1:4" s="112" customFormat="1">
      <c r="A24" s="102" t="s">
        <v>920</v>
      </c>
      <c r="B24" s="102">
        <v>3</v>
      </c>
      <c r="C24" s="102" t="s">
        <v>779</v>
      </c>
      <c r="D24" s="102"/>
    </row>
    <row r="25" spans="1:4" s="112" customFormat="1">
      <c r="A25" s="102" t="s">
        <v>921</v>
      </c>
      <c r="B25" s="102">
        <v>3</v>
      </c>
      <c r="C25" s="102" t="s">
        <v>904</v>
      </c>
      <c r="D25" s="102"/>
    </row>
    <row r="26" spans="1:4" s="112" customFormat="1">
      <c r="A26" s="102" t="s">
        <v>922</v>
      </c>
      <c r="B26" s="102">
        <v>3</v>
      </c>
      <c r="C26" s="102" t="s">
        <v>779</v>
      </c>
      <c r="D26" s="102"/>
    </row>
    <row r="27" spans="1:4" s="112" customFormat="1">
      <c r="A27" s="106" t="s">
        <v>923</v>
      </c>
      <c r="B27" s="102">
        <v>3</v>
      </c>
      <c r="C27" s="106" t="s">
        <v>904</v>
      </c>
      <c r="D27" s="106"/>
    </row>
    <row r="28" spans="1:4" s="112" customFormat="1">
      <c r="A28" s="98" t="s">
        <v>924</v>
      </c>
      <c r="B28" s="102">
        <v>3</v>
      </c>
      <c r="C28" s="106" t="s">
        <v>904</v>
      </c>
      <c r="D28" s="99"/>
    </row>
    <row r="29" spans="1:4" s="112" customFormat="1">
      <c r="A29" s="98" t="s">
        <v>925</v>
      </c>
      <c r="B29" s="102">
        <v>3</v>
      </c>
      <c r="C29" s="106" t="s">
        <v>904</v>
      </c>
      <c r="D29" s="99"/>
    </row>
    <row r="30" spans="1:4" s="112" customFormat="1">
      <c r="A30" s="98" t="s">
        <v>926</v>
      </c>
      <c r="B30" s="102">
        <v>3</v>
      </c>
      <c r="C30" s="106" t="s">
        <v>904</v>
      </c>
      <c r="D30" s="99"/>
    </row>
    <row r="31" spans="1:4" s="112" customFormat="1">
      <c r="A31" s="98" t="s">
        <v>927</v>
      </c>
      <c r="B31" s="102">
        <v>3</v>
      </c>
      <c r="C31" s="106" t="s">
        <v>904</v>
      </c>
      <c r="D31" s="99"/>
    </row>
    <row r="32" spans="1:4" s="112" customFormat="1">
      <c r="A32" s="98" t="s">
        <v>928</v>
      </c>
      <c r="B32" s="102">
        <v>3</v>
      </c>
      <c r="C32" s="106" t="s">
        <v>904</v>
      </c>
      <c r="D32" s="99"/>
    </row>
    <row r="33" spans="1:4" s="112" customFormat="1">
      <c r="A33" s="98" t="s">
        <v>929</v>
      </c>
      <c r="B33" s="102">
        <v>3</v>
      </c>
      <c r="C33" s="106" t="s">
        <v>904</v>
      </c>
      <c r="D33" s="99"/>
    </row>
    <row r="34" spans="1:4" s="112" customFormat="1">
      <c r="A34" s="98" t="s">
        <v>930</v>
      </c>
      <c r="B34" s="102">
        <v>5</v>
      </c>
      <c r="C34" s="99" t="s">
        <v>937</v>
      </c>
      <c r="D34" s="99"/>
    </row>
    <row r="35" spans="1:4" s="112" customFormat="1">
      <c r="A35" s="98" t="s">
        <v>931</v>
      </c>
      <c r="B35" s="102">
        <v>3</v>
      </c>
      <c r="C35" s="99" t="s">
        <v>904</v>
      </c>
      <c r="D35" s="99"/>
    </row>
    <row r="36" spans="1:4" s="112" customFormat="1">
      <c r="A36" s="98" t="s">
        <v>932</v>
      </c>
      <c r="B36" s="102">
        <v>3</v>
      </c>
      <c r="C36" s="99" t="s">
        <v>904</v>
      </c>
      <c r="D36" s="99"/>
    </row>
    <row r="37" spans="1:4" s="112" customFormat="1">
      <c r="A37" s="98" t="s">
        <v>933</v>
      </c>
      <c r="B37" s="102">
        <v>3</v>
      </c>
      <c r="C37" s="99" t="s">
        <v>904</v>
      </c>
      <c r="D37" s="99"/>
    </row>
    <row r="38" spans="1:4" s="112" customFormat="1">
      <c r="A38" s="98" t="s">
        <v>934</v>
      </c>
      <c r="B38" s="102">
        <v>3</v>
      </c>
      <c r="C38" s="99" t="s">
        <v>910</v>
      </c>
      <c r="D38" s="99"/>
    </row>
    <row r="39" spans="1:4" s="112" customFormat="1">
      <c r="A39" s="98" t="s">
        <v>935</v>
      </c>
      <c r="B39" s="102">
        <v>3</v>
      </c>
      <c r="C39" s="99" t="s">
        <v>779</v>
      </c>
      <c r="D39" s="99"/>
    </row>
    <row r="40" spans="1:4" s="112" customFormat="1">
      <c r="A40" s="107" t="s">
        <v>936</v>
      </c>
      <c r="B40" s="102">
        <v>3</v>
      </c>
      <c r="C40" s="99" t="s">
        <v>779</v>
      </c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36"/>
      <c r="B50" s="95"/>
      <c r="C50" s="95"/>
      <c r="D50" s="95"/>
    </row>
    <row r="51" spans="1:4" s="112" customFormat="1">
      <c r="A51" s="136"/>
      <c r="B51" s="95"/>
      <c r="C51" s="95"/>
      <c r="D51" s="95"/>
    </row>
    <row r="52" spans="1:4" s="112" customFormat="1">
      <c r="A52" s="136"/>
      <c r="B52" s="95"/>
      <c r="C52" s="95"/>
      <c r="D52" s="95"/>
    </row>
    <row r="53" spans="1:4" s="112" customFormat="1">
      <c r="A53" s="136"/>
      <c r="B53" s="95"/>
      <c r="C53" s="95"/>
      <c r="D53" s="95"/>
    </row>
    <row r="54" spans="1:4" s="112" customFormat="1">
      <c r="A54" s="136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C3:C14 A15:C317" name="Range1"/>
    <protectedRange password="CC3D" sqref="D3:D317" name="Range1_1"/>
    <protectedRange password="CC3D" sqref="A3:B3" name="Range1_1_1"/>
    <protectedRange password="CC3D" sqref="A4:B6" name="Range1_1_2"/>
    <protectedRange password="CC3D" sqref="A7:B8" name="Range1_1_3"/>
    <protectedRange password="CC3D" sqref="A9:B14" name="Range1_1_4"/>
  </protectedRanges>
  <mergeCells count="4">
    <mergeCell ref="A1:A2"/>
    <mergeCell ref="B1:B2"/>
    <mergeCell ref="C1:C2"/>
    <mergeCell ref="D1:D2"/>
  </mergeCells>
  <conditionalFormatting sqref="A3:C317">
    <cfRule type="cellIs" dxfId="43" priority="32" operator="equal">
      <formula>0</formula>
    </cfRule>
  </conditionalFormatting>
  <conditionalFormatting sqref="D3:D57">
    <cfRule type="cellIs" dxfId="42" priority="18" operator="equal">
      <formula>0</formula>
    </cfRule>
  </conditionalFormatting>
  <conditionalFormatting sqref="D58:D77">
    <cfRule type="cellIs" dxfId="41" priority="17" operator="equal">
      <formula>0</formula>
    </cfRule>
  </conditionalFormatting>
  <conditionalFormatting sqref="D78:D97">
    <cfRule type="cellIs" dxfId="40" priority="16" operator="equal">
      <formula>0</formula>
    </cfRule>
  </conditionalFormatting>
  <conditionalFormatting sqref="D98:D117">
    <cfRule type="cellIs" dxfId="39" priority="15" operator="equal">
      <formula>0</formula>
    </cfRule>
  </conditionalFormatting>
  <conditionalFormatting sqref="D118:D137">
    <cfRule type="cellIs" dxfId="38" priority="14" operator="equal">
      <formula>0</formula>
    </cfRule>
  </conditionalFormatting>
  <conditionalFormatting sqref="D138:D157">
    <cfRule type="cellIs" dxfId="37" priority="13" operator="equal">
      <formula>0</formula>
    </cfRule>
  </conditionalFormatting>
  <conditionalFormatting sqref="D158:D177">
    <cfRule type="cellIs" dxfId="36" priority="12" operator="equal">
      <formula>0</formula>
    </cfRule>
  </conditionalFormatting>
  <conditionalFormatting sqref="D178:D197">
    <cfRule type="cellIs" dxfId="35" priority="11" operator="equal">
      <formula>0</formula>
    </cfRule>
  </conditionalFormatting>
  <conditionalFormatting sqref="D198:D217">
    <cfRule type="cellIs" dxfId="34" priority="10" operator="equal">
      <formula>0</formula>
    </cfRule>
  </conditionalFormatting>
  <conditionalFormatting sqref="D218:D237">
    <cfRule type="cellIs" dxfId="33" priority="9" operator="equal">
      <formula>0</formula>
    </cfRule>
  </conditionalFormatting>
  <conditionalFormatting sqref="D238:D257">
    <cfRule type="cellIs" dxfId="32" priority="8" operator="equal">
      <formula>0</formula>
    </cfRule>
  </conditionalFormatting>
  <conditionalFormatting sqref="D258:D277">
    <cfRule type="cellIs" dxfId="31" priority="7" operator="equal">
      <formula>0</formula>
    </cfRule>
  </conditionalFormatting>
  <conditionalFormatting sqref="D278:D297">
    <cfRule type="cellIs" dxfId="30" priority="6" operator="equal">
      <formula>0</formula>
    </cfRule>
  </conditionalFormatting>
  <conditionalFormatting sqref="D298:D317">
    <cfRule type="cellIs" dxfId="29" priority="5" operator="equal">
      <formula>0</formula>
    </cfRule>
  </conditionalFormatting>
  <conditionalFormatting sqref="A3:B3">
    <cfRule type="cellIs" dxfId="28" priority="4" operator="equal">
      <formula>0</formula>
    </cfRule>
  </conditionalFormatting>
  <conditionalFormatting sqref="A4:B6">
    <cfRule type="cellIs" dxfId="27" priority="3" operator="equal">
      <formula>0</formula>
    </cfRule>
  </conditionalFormatting>
  <conditionalFormatting sqref="A7:B8">
    <cfRule type="cellIs" dxfId="26" priority="2" operator="equal">
      <formula>0</formula>
    </cfRule>
  </conditionalFormatting>
  <conditionalFormatting sqref="A9:B14">
    <cfRule type="cellIs" dxfId="25" priority="1" operator="equal">
      <formula>0</formula>
    </cfRule>
  </conditionalFormatting>
  <dataValidations count="1">
    <dataValidation type="list" allowBlank="1" showInputMessage="1" showErrorMessage="1" sqref="C3:C1048576">
      <formula1>$J$3:$J$14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2017-01-25T10:04:12Z</dcterms:modified>
</cp:coreProperties>
</file>