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Saisie 2018\توزر\"/>
    </mc:Choice>
  </mc:AlternateContent>
  <xr:revisionPtr revIDLastSave="0" documentId="10_ncr:8100000_{801AA7C6-F8DF-452A-9DBB-F8B58ECE998C}" xr6:coauthVersionLast="32" xr6:coauthVersionMax="32" xr10:uidLastSave="{00000000-0000-0000-0000-000000000000}"/>
  <bookViews>
    <workbookView xWindow="60" yWindow="-50" windowWidth="10170" windowHeight="8130" tabRatio="963" activeTab="2" xr2:uid="{00000000-000D-0000-FFFF-FFFF00000000}"/>
  </bookViews>
  <sheets>
    <sheet name="ميزانية 2017" sheetId="39" r:id="rId1"/>
    <sheet name="ميزانية 2016" sheetId="37" r:id="rId2"/>
    <sheet name="ميزانية 2012" sheetId="36" r:id="rId3"/>
    <sheet name="ميزانية 2013" sheetId="35" r:id="rId4"/>
    <sheet name="ميزانية 2014" sheetId="34" r:id="rId5"/>
    <sheet name="ميزانية 2015" sheetId="33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  <sheet name="Feuil1" sheetId="38" r:id="rId22"/>
  </sheets>
  <externalReferences>
    <externalReference r:id="rId23"/>
  </externalReferences>
  <definedNames>
    <definedName name="_xlnm.Print_Area" localSheetId="17">المشاريع!$A$1:$AI$23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E559" i="37" l="1"/>
  <c r="E257" i="37"/>
  <c r="E114" i="37"/>
  <c r="E2" i="37"/>
  <c r="D778" i="39"/>
  <c r="D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D769" i="39"/>
  <c r="C768" i="39"/>
  <c r="C767" i="39" s="1"/>
  <c r="D766" i="39"/>
  <c r="E766" i="39" s="1"/>
  <c r="E765" i="39" s="1"/>
  <c r="C765" i="39"/>
  <c r="D764" i="39"/>
  <c r="E764" i="39" s="1"/>
  <c r="D763" i="39"/>
  <c r="E763" i="39" s="1"/>
  <c r="D762" i="39"/>
  <c r="E762" i="39" s="1"/>
  <c r="C761" i="39"/>
  <c r="C760" i="39" s="1"/>
  <c r="D759" i="39"/>
  <c r="E759" i="39" s="1"/>
  <c r="D758" i="39"/>
  <c r="E758" i="39" s="1"/>
  <c r="D757" i="39"/>
  <c r="E757" i="39" s="1"/>
  <c r="C756" i="39"/>
  <c r="C755" i="39" s="1"/>
  <c r="D754" i="39"/>
  <c r="E754" i="39" s="1"/>
  <c r="D753" i="39"/>
  <c r="E753" i="39" s="1"/>
  <c r="D752" i="39"/>
  <c r="E752" i="39" s="1"/>
  <c r="C751" i="39"/>
  <c r="C750" i="39" s="1"/>
  <c r="D749" i="39"/>
  <c r="E749" i="39" s="1"/>
  <c r="D748" i="39"/>
  <c r="E748" i="39" s="1"/>
  <c r="D747" i="39"/>
  <c r="E747" i="39" s="1"/>
  <c r="E746" i="39" s="1"/>
  <c r="C746" i="39"/>
  <c r="D745" i="39"/>
  <c r="D744" i="39" s="1"/>
  <c r="C744" i="39"/>
  <c r="D742" i="39"/>
  <c r="E742" i="39" s="1"/>
  <c r="E741" i="39" s="1"/>
  <c r="C741" i="39"/>
  <c r="D740" i="39"/>
  <c r="D739" i="39" s="1"/>
  <c r="C739" i="39"/>
  <c r="D738" i="39"/>
  <c r="E738" i="39" s="1"/>
  <c r="E737" i="39"/>
  <c r="D737" i="39"/>
  <c r="D736" i="39"/>
  <c r="E736" i="39" s="1"/>
  <c r="D735" i="39"/>
  <c r="E735" i="39" s="1"/>
  <c r="C734" i="39"/>
  <c r="C733" i="39" s="1"/>
  <c r="D732" i="39"/>
  <c r="E732" i="39" s="1"/>
  <c r="E731" i="39" s="1"/>
  <c r="E730" i="39" s="1"/>
  <c r="C731" i="39"/>
  <c r="C730" i="39" s="1"/>
  <c r="D729" i="39"/>
  <c r="E729" i="39" s="1"/>
  <c r="D728" i="39"/>
  <c r="C727" i="39"/>
  <c r="H724" i="39"/>
  <c r="D724" i="39"/>
  <c r="E724" i="39" s="1"/>
  <c r="H723" i="39"/>
  <c r="D723" i="39"/>
  <c r="E723" i="39" s="1"/>
  <c r="C722" i="39"/>
  <c r="H721" i="39"/>
  <c r="D721" i="39"/>
  <c r="E721" i="39" s="1"/>
  <c r="H720" i="39"/>
  <c r="D720" i="39"/>
  <c r="E720" i="39" s="1"/>
  <c r="H719" i="39"/>
  <c r="D719" i="39"/>
  <c r="E719" i="39" s="1"/>
  <c r="C718" i="39"/>
  <c r="H718" i="39" s="1"/>
  <c r="H715" i="39"/>
  <c r="D715" i="39"/>
  <c r="E715" i="39" s="1"/>
  <c r="H714" i="39"/>
  <c r="D714" i="39"/>
  <c r="E714" i="39" s="1"/>
  <c r="H713" i="39"/>
  <c r="D713" i="39"/>
  <c r="E713" i="39" s="1"/>
  <c r="H712" i="39"/>
  <c r="D712" i="39"/>
  <c r="E712" i="39" s="1"/>
  <c r="H711" i="39"/>
  <c r="D711" i="39"/>
  <c r="E711" i="39" s="1"/>
  <c r="H710" i="39"/>
  <c r="D710" i="39"/>
  <c r="E710" i="39" s="1"/>
  <c r="H709" i="39"/>
  <c r="D709" i="39"/>
  <c r="E709" i="39" s="1"/>
  <c r="H708" i="39"/>
  <c r="D708" i="39"/>
  <c r="E708" i="39" s="1"/>
  <c r="H707" i="39"/>
  <c r="D707" i="39"/>
  <c r="E707" i="39" s="1"/>
  <c r="H706" i="39"/>
  <c r="D706" i="39"/>
  <c r="E706" i="39" s="1"/>
  <c r="H705" i="39"/>
  <c r="D705" i="39"/>
  <c r="E705" i="39" s="1"/>
  <c r="H704" i="39"/>
  <c r="D704" i="39"/>
  <c r="E704" i="39" s="1"/>
  <c r="H703" i="39"/>
  <c r="D703" i="39"/>
  <c r="E703" i="39" s="1"/>
  <c r="H702" i="39"/>
  <c r="D702" i="39"/>
  <c r="E702" i="39" s="1"/>
  <c r="H701" i="39"/>
  <c r="D701" i="39"/>
  <c r="E701" i="39" s="1"/>
  <c r="C700" i="39"/>
  <c r="H700" i="39" s="1"/>
  <c r="H699" i="39"/>
  <c r="D699" i="39"/>
  <c r="E699" i="39" s="1"/>
  <c r="H698" i="39"/>
  <c r="D698" i="39"/>
  <c r="E698" i="39" s="1"/>
  <c r="H697" i="39"/>
  <c r="D697" i="39"/>
  <c r="E697" i="39" s="1"/>
  <c r="H696" i="39"/>
  <c r="D696" i="39"/>
  <c r="H695" i="39"/>
  <c r="D695" i="39"/>
  <c r="E695" i="39" s="1"/>
  <c r="C694" i="39"/>
  <c r="H694" i="39" s="1"/>
  <c r="H693" i="39"/>
  <c r="D693" i="39"/>
  <c r="E693" i="39" s="1"/>
  <c r="H692" i="39"/>
  <c r="D692" i="39"/>
  <c r="E692" i="39" s="1"/>
  <c r="H691" i="39"/>
  <c r="D691" i="39"/>
  <c r="E691" i="39" s="1"/>
  <c r="H690" i="39"/>
  <c r="D690" i="39"/>
  <c r="E690" i="39" s="1"/>
  <c r="H689" i="39"/>
  <c r="D689" i="39"/>
  <c r="E689" i="39" s="1"/>
  <c r="H688" i="39"/>
  <c r="D688" i="39"/>
  <c r="C687" i="39"/>
  <c r="H687" i="39" s="1"/>
  <c r="H686" i="39"/>
  <c r="D686" i="39"/>
  <c r="E686" i="39" s="1"/>
  <c r="H685" i="39"/>
  <c r="D685" i="39"/>
  <c r="E685" i="39" s="1"/>
  <c r="H684" i="39"/>
  <c r="D684" i="39"/>
  <c r="E684" i="39" s="1"/>
  <c r="C683" i="39"/>
  <c r="H683" i="39" s="1"/>
  <c r="H682" i="39"/>
  <c r="D682" i="39"/>
  <c r="E682" i="39" s="1"/>
  <c r="H681" i="39"/>
  <c r="D681" i="39"/>
  <c r="H680" i="39"/>
  <c r="D680" i="39"/>
  <c r="E680" i="39" s="1"/>
  <c r="C679" i="39"/>
  <c r="H679" i="39" s="1"/>
  <c r="H678" i="39"/>
  <c r="D678" i="39"/>
  <c r="E678" i="39" s="1"/>
  <c r="H677" i="39"/>
  <c r="D677" i="39"/>
  <c r="C676" i="39"/>
  <c r="H676" i="39" s="1"/>
  <c r="H675" i="39"/>
  <c r="D675" i="39"/>
  <c r="E675" i="39" s="1"/>
  <c r="H674" i="39"/>
  <c r="D674" i="39"/>
  <c r="E674" i="39" s="1"/>
  <c r="H673" i="39"/>
  <c r="D673" i="39"/>
  <c r="E673" i="39" s="1"/>
  <c r="H672" i="39"/>
  <c r="D672" i="39"/>
  <c r="E672" i="39" s="1"/>
  <c r="C671" i="39"/>
  <c r="H671" i="39" s="1"/>
  <c r="H670" i="39"/>
  <c r="D670" i="39"/>
  <c r="E670" i="39" s="1"/>
  <c r="H669" i="39"/>
  <c r="D669" i="39"/>
  <c r="E669" i="39" s="1"/>
  <c r="H668" i="39"/>
  <c r="D668" i="39"/>
  <c r="E668" i="39" s="1"/>
  <c r="H667" i="39"/>
  <c r="D667" i="39"/>
  <c r="E667" i="39" s="1"/>
  <c r="H666" i="39"/>
  <c r="D666" i="39"/>
  <c r="E666" i="39" s="1"/>
  <c r="C665" i="39"/>
  <c r="H665" i="39" s="1"/>
  <c r="H664" i="39"/>
  <c r="D664" i="39"/>
  <c r="E664" i="39" s="1"/>
  <c r="H663" i="39"/>
  <c r="D663" i="39"/>
  <c r="E663" i="39" s="1"/>
  <c r="H662" i="39"/>
  <c r="D662" i="39"/>
  <c r="E662" i="39" s="1"/>
  <c r="C661" i="39"/>
  <c r="H661" i="39" s="1"/>
  <c r="H660" i="39"/>
  <c r="D660" i="39"/>
  <c r="E660" i="39" s="1"/>
  <c r="H659" i="39"/>
  <c r="D659" i="39"/>
  <c r="E659" i="39" s="1"/>
  <c r="H658" i="39"/>
  <c r="D658" i="39"/>
  <c r="E658" i="39" s="1"/>
  <c r="H657" i="39"/>
  <c r="D657" i="39"/>
  <c r="E657" i="39" s="1"/>
  <c r="H656" i="39"/>
  <c r="D656" i="39"/>
  <c r="E656" i="39" s="1"/>
  <c r="H655" i="39"/>
  <c r="D655" i="39"/>
  <c r="E655" i="39" s="1"/>
  <c r="H654" i="39"/>
  <c r="D654" i="39"/>
  <c r="E654" i="39" s="1"/>
  <c r="C653" i="39"/>
  <c r="H653" i="39" s="1"/>
  <c r="H652" i="39"/>
  <c r="D652" i="39"/>
  <c r="E652" i="39" s="1"/>
  <c r="H651" i="39"/>
  <c r="D651" i="39"/>
  <c r="E651" i="39" s="1"/>
  <c r="H650" i="39"/>
  <c r="D650" i="39"/>
  <c r="E650" i="39" s="1"/>
  <c r="H649" i="39"/>
  <c r="D649" i="39"/>
  <c r="E649" i="39" s="1"/>
  <c r="H648" i="39"/>
  <c r="D648" i="39"/>
  <c r="E648" i="39" s="1"/>
  <c r="H647" i="39"/>
  <c r="D647" i="39"/>
  <c r="E647" i="39" s="1"/>
  <c r="C646" i="39"/>
  <c r="H646" i="39" s="1"/>
  <c r="H644" i="39"/>
  <c r="D644" i="39"/>
  <c r="E644" i="39" s="1"/>
  <c r="H643" i="39"/>
  <c r="D643" i="39"/>
  <c r="E643" i="39" s="1"/>
  <c r="C642" i="39"/>
  <c r="H642" i="39" s="1"/>
  <c r="J642" i="39" s="1"/>
  <c r="H641" i="39"/>
  <c r="D641" i="39"/>
  <c r="E641" i="39" s="1"/>
  <c r="H640" i="39"/>
  <c r="D640" i="39"/>
  <c r="E640" i="39" s="1"/>
  <c r="H639" i="39"/>
  <c r="D639" i="39"/>
  <c r="E639" i="39" s="1"/>
  <c r="C638" i="39"/>
  <c r="H638" i="39" s="1"/>
  <c r="J638" i="39" s="1"/>
  <c r="H637" i="39"/>
  <c r="D637" i="39"/>
  <c r="E637" i="39" s="1"/>
  <c r="H636" i="39"/>
  <c r="D636" i="39"/>
  <c r="E636" i="39" s="1"/>
  <c r="H635" i="39"/>
  <c r="D635" i="39"/>
  <c r="E635" i="39" s="1"/>
  <c r="H634" i="39"/>
  <c r="D634" i="39"/>
  <c r="E634" i="39" s="1"/>
  <c r="H633" i="39"/>
  <c r="D633" i="39"/>
  <c r="E633" i="39" s="1"/>
  <c r="H632" i="39"/>
  <c r="D632" i="39"/>
  <c r="E632" i="39" s="1"/>
  <c r="H631" i="39"/>
  <c r="D631" i="39"/>
  <c r="E631" i="39" s="1"/>
  <c r="H630" i="39"/>
  <c r="D630" i="39"/>
  <c r="E630" i="39" s="1"/>
  <c r="H629" i="39"/>
  <c r="D629" i="39"/>
  <c r="E629" i="39" s="1"/>
  <c r="C628" i="39"/>
  <c r="H628" i="39" s="1"/>
  <c r="H627" i="39"/>
  <c r="D627" i="39"/>
  <c r="E627" i="39" s="1"/>
  <c r="H626" i="39"/>
  <c r="D626" i="39"/>
  <c r="E626" i="39" s="1"/>
  <c r="H625" i="39"/>
  <c r="D625" i="39"/>
  <c r="E625" i="39" s="1"/>
  <c r="H624" i="39"/>
  <c r="D624" i="39"/>
  <c r="E624" i="39" s="1"/>
  <c r="H623" i="39"/>
  <c r="D623" i="39"/>
  <c r="E623" i="39" s="1"/>
  <c r="H622" i="39"/>
  <c r="D622" i="39"/>
  <c r="E622" i="39" s="1"/>
  <c r="H621" i="39"/>
  <c r="D621" i="39"/>
  <c r="E621" i="39" s="1"/>
  <c r="H620" i="39"/>
  <c r="D620" i="39"/>
  <c r="E620" i="39" s="1"/>
  <c r="H619" i="39"/>
  <c r="D619" i="39"/>
  <c r="E619" i="39" s="1"/>
  <c r="H618" i="39"/>
  <c r="D618" i="39"/>
  <c r="E618" i="39" s="1"/>
  <c r="H617" i="39"/>
  <c r="D617" i="39"/>
  <c r="E617" i="39" s="1"/>
  <c r="C616" i="39"/>
  <c r="H616" i="39" s="1"/>
  <c r="H615" i="39"/>
  <c r="D615" i="39"/>
  <c r="E615" i="39" s="1"/>
  <c r="H614" i="39"/>
  <c r="D614" i="39"/>
  <c r="E614" i="39" s="1"/>
  <c r="H613" i="39"/>
  <c r="D613" i="39"/>
  <c r="E613" i="39" s="1"/>
  <c r="H612" i="39"/>
  <c r="D612" i="39"/>
  <c r="E612" i="39" s="1"/>
  <c r="H611" i="39"/>
  <c r="D611" i="39"/>
  <c r="E611" i="39" s="1"/>
  <c r="C610" i="39"/>
  <c r="H610" i="39" s="1"/>
  <c r="H609" i="39"/>
  <c r="D609" i="39"/>
  <c r="E609" i="39" s="1"/>
  <c r="H608" i="39"/>
  <c r="D608" i="39"/>
  <c r="E608" i="39" s="1"/>
  <c r="H607" i="39"/>
  <c r="D607" i="39"/>
  <c r="E607" i="39" s="1"/>
  <c r="H606" i="39"/>
  <c r="D606" i="39"/>
  <c r="E606" i="39" s="1"/>
  <c r="H605" i="39"/>
  <c r="D605" i="39"/>
  <c r="H604" i="39"/>
  <c r="D604" i="39"/>
  <c r="E604" i="39" s="1"/>
  <c r="C603" i="39"/>
  <c r="H603" i="39" s="1"/>
  <c r="H602" i="39"/>
  <c r="D602" i="39"/>
  <c r="E602" i="39" s="1"/>
  <c r="H601" i="39"/>
  <c r="D601" i="39"/>
  <c r="E601" i="39" s="1"/>
  <c r="H600" i="39"/>
  <c r="D600" i="39"/>
  <c r="E600" i="39" s="1"/>
  <c r="C599" i="39"/>
  <c r="H599" i="39" s="1"/>
  <c r="H598" i="39"/>
  <c r="D598" i="39"/>
  <c r="E598" i="39" s="1"/>
  <c r="H597" i="39"/>
  <c r="D597" i="39"/>
  <c r="E597" i="39" s="1"/>
  <c r="H596" i="39"/>
  <c r="D596" i="39"/>
  <c r="E596" i="39" s="1"/>
  <c r="C595" i="39"/>
  <c r="H595" i="39" s="1"/>
  <c r="H594" i="39"/>
  <c r="D594" i="39"/>
  <c r="E594" i="39" s="1"/>
  <c r="H593" i="39"/>
  <c r="D593" i="39"/>
  <c r="C592" i="39"/>
  <c r="H592" i="39" s="1"/>
  <c r="H591" i="39"/>
  <c r="D591" i="39"/>
  <c r="E591" i="39" s="1"/>
  <c r="H590" i="39"/>
  <c r="D590" i="39"/>
  <c r="E590" i="39" s="1"/>
  <c r="H589" i="39"/>
  <c r="D589" i="39"/>
  <c r="E589" i="39" s="1"/>
  <c r="H588" i="39"/>
  <c r="D588" i="39"/>
  <c r="E588" i="39" s="1"/>
  <c r="C587" i="39"/>
  <c r="H587" i="39" s="1"/>
  <c r="H586" i="39"/>
  <c r="D586" i="39"/>
  <c r="E586" i="39" s="1"/>
  <c r="H585" i="39"/>
  <c r="D585" i="39"/>
  <c r="E585" i="39" s="1"/>
  <c r="H584" i="39"/>
  <c r="D584" i="39"/>
  <c r="E584" i="39" s="1"/>
  <c r="H583" i="39"/>
  <c r="D583" i="39"/>
  <c r="E583" i="39" s="1"/>
  <c r="H582" i="39"/>
  <c r="D582" i="39"/>
  <c r="E582" i="39" s="1"/>
  <c r="C581" i="39"/>
  <c r="H581" i="39" s="1"/>
  <c r="H580" i="39"/>
  <c r="D580" i="39"/>
  <c r="E580" i="39" s="1"/>
  <c r="H579" i="39"/>
  <c r="D579" i="39"/>
  <c r="E579" i="39" s="1"/>
  <c r="H578" i="39"/>
  <c r="D578" i="39"/>
  <c r="E578" i="39" s="1"/>
  <c r="C577" i="39"/>
  <c r="H577" i="39" s="1"/>
  <c r="H576" i="39"/>
  <c r="D576" i="39"/>
  <c r="E576" i="39" s="1"/>
  <c r="H575" i="39"/>
  <c r="D575" i="39"/>
  <c r="E575" i="39" s="1"/>
  <c r="H574" i="39"/>
  <c r="D574" i="39"/>
  <c r="E574" i="39" s="1"/>
  <c r="H573" i="39"/>
  <c r="D573" i="39"/>
  <c r="E573" i="39" s="1"/>
  <c r="H572" i="39"/>
  <c r="D572" i="39"/>
  <c r="E572" i="39" s="1"/>
  <c r="H571" i="39"/>
  <c r="D571" i="39"/>
  <c r="E571" i="39" s="1"/>
  <c r="H570" i="39"/>
  <c r="D570" i="39"/>
  <c r="E570" i="39" s="1"/>
  <c r="C569" i="39"/>
  <c r="H569" i="39" s="1"/>
  <c r="H568" i="39"/>
  <c r="D568" i="39"/>
  <c r="E568" i="39" s="1"/>
  <c r="H567" i="39"/>
  <c r="D567" i="39"/>
  <c r="E567" i="39" s="1"/>
  <c r="H566" i="39"/>
  <c r="D566" i="39"/>
  <c r="E566" i="39" s="1"/>
  <c r="H565" i="39"/>
  <c r="D565" i="39"/>
  <c r="E565" i="39" s="1"/>
  <c r="H564" i="39"/>
  <c r="D564" i="39"/>
  <c r="E564" i="39" s="1"/>
  <c r="H563" i="39"/>
  <c r="D563" i="39"/>
  <c r="E563" i="39" s="1"/>
  <c r="C562" i="39"/>
  <c r="H562" i="39" s="1"/>
  <c r="H558" i="39"/>
  <c r="D558" i="39"/>
  <c r="E558" i="39" s="1"/>
  <c r="H557" i="39"/>
  <c r="D557" i="39"/>
  <c r="E557" i="39" s="1"/>
  <c r="C556" i="39"/>
  <c r="H556" i="39" s="1"/>
  <c r="H555" i="39"/>
  <c r="D555" i="39"/>
  <c r="E555" i="39" s="1"/>
  <c r="H554" i="39"/>
  <c r="D554" i="39"/>
  <c r="E554" i="39" s="1"/>
  <c r="H553" i="39"/>
  <c r="D553" i="39"/>
  <c r="E553" i="39" s="1"/>
  <c r="C552" i="39"/>
  <c r="H552" i="39" s="1"/>
  <c r="H549" i="39"/>
  <c r="D549" i="39"/>
  <c r="E549" i="39" s="1"/>
  <c r="H548" i="39"/>
  <c r="D548" i="39"/>
  <c r="E548" i="39" s="1"/>
  <c r="C547" i="39"/>
  <c r="H547" i="39" s="1"/>
  <c r="J547" i="39" s="1"/>
  <c r="H546" i="39"/>
  <c r="D546" i="39"/>
  <c r="E546" i="39" s="1"/>
  <c r="H545" i="39"/>
  <c r="D545" i="39"/>
  <c r="E545" i="39" s="1"/>
  <c r="C544" i="39"/>
  <c r="H544" i="39" s="1"/>
  <c r="H543" i="39"/>
  <c r="D543" i="39"/>
  <c r="E543" i="39" s="1"/>
  <c r="H542" i="39"/>
  <c r="D542" i="39"/>
  <c r="E542" i="39" s="1"/>
  <c r="H541" i="39"/>
  <c r="D541" i="39"/>
  <c r="E541" i="39" s="1"/>
  <c r="H540" i="39"/>
  <c r="D540" i="39"/>
  <c r="E540" i="39" s="1"/>
  <c r="H539" i="39"/>
  <c r="D539" i="39"/>
  <c r="E539" i="39" s="1"/>
  <c r="H537" i="39"/>
  <c r="D537" i="39"/>
  <c r="E537" i="39" s="1"/>
  <c r="H536" i="39"/>
  <c r="D536" i="39"/>
  <c r="E536" i="39" s="1"/>
  <c r="H535" i="39"/>
  <c r="D535" i="39"/>
  <c r="E535" i="39" s="1"/>
  <c r="H534" i="39"/>
  <c r="D534" i="39"/>
  <c r="E534" i="39" s="1"/>
  <c r="H533" i="39"/>
  <c r="D533" i="39"/>
  <c r="E533" i="39" s="1"/>
  <c r="H532" i="39"/>
  <c r="D532" i="39"/>
  <c r="E532" i="39" s="1"/>
  <c r="C531" i="39"/>
  <c r="H531" i="39" s="1"/>
  <c r="H530" i="39"/>
  <c r="D530" i="39"/>
  <c r="D529" i="39" s="1"/>
  <c r="C529" i="39"/>
  <c r="H529" i="39" s="1"/>
  <c r="H527" i="39"/>
  <c r="D527" i="39"/>
  <c r="E527" i="39" s="1"/>
  <c r="H526" i="39"/>
  <c r="D526" i="39"/>
  <c r="E526" i="39" s="1"/>
  <c r="H525" i="39"/>
  <c r="D525" i="39"/>
  <c r="E525" i="39" s="1"/>
  <c r="H524" i="39"/>
  <c r="D524" i="39"/>
  <c r="E524" i="39" s="1"/>
  <c r="H523" i="39"/>
  <c r="D523" i="39"/>
  <c r="E523" i="39" s="1"/>
  <c r="C522" i="39"/>
  <c r="H522" i="39" s="1"/>
  <c r="H521" i="39"/>
  <c r="D521" i="39"/>
  <c r="E521" i="39" s="1"/>
  <c r="H520" i="39"/>
  <c r="D520" i="39"/>
  <c r="E520" i="39" s="1"/>
  <c r="H519" i="39"/>
  <c r="D519" i="39"/>
  <c r="E519" i="39" s="1"/>
  <c r="H518" i="39"/>
  <c r="D518" i="39"/>
  <c r="E518" i="39" s="1"/>
  <c r="H517" i="39"/>
  <c r="D517" i="39"/>
  <c r="E517" i="39" s="1"/>
  <c r="H516" i="39"/>
  <c r="D516" i="39"/>
  <c r="E516" i="39" s="1"/>
  <c r="H515" i="39"/>
  <c r="D515" i="39"/>
  <c r="E515" i="39" s="1"/>
  <c r="H514" i="39"/>
  <c r="D514" i="39"/>
  <c r="E514" i="39" s="1"/>
  <c r="C513" i="39"/>
  <c r="H513" i="39" s="1"/>
  <c r="H512" i="39"/>
  <c r="D512" i="39"/>
  <c r="E512" i="39" s="1"/>
  <c r="H511" i="39"/>
  <c r="D511" i="39"/>
  <c r="E511" i="39" s="1"/>
  <c r="H510" i="39"/>
  <c r="D510" i="39"/>
  <c r="E510" i="39" s="1"/>
  <c r="H508" i="39"/>
  <c r="D508" i="39"/>
  <c r="E508" i="39" s="1"/>
  <c r="H507" i="39"/>
  <c r="D507" i="39"/>
  <c r="E507" i="39" s="1"/>
  <c r="H506" i="39"/>
  <c r="D506" i="39"/>
  <c r="E506" i="39" s="1"/>
  <c r="H505" i="39"/>
  <c r="D505" i="39"/>
  <c r="E505" i="39" s="1"/>
  <c r="C504" i="39"/>
  <c r="H504" i="39" s="1"/>
  <c r="H503" i="39"/>
  <c r="D503" i="39"/>
  <c r="E503" i="39" s="1"/>
  <c r="H502" i="39"/>
  <c r="D502" i="39"/>
  <c r="E502" i="39" s="1"/>
  <c r="H501" i="39"/>
  <c r="D501" i="39"/>
  <c r="E501" i="39" s="1"/>
  <c r="H500" i="39"/>
  <c r="D500" i="39"/>
  <c r="E500" i="39" s="1"/>
  <c r="H499" i="39"/>
  <c r="D499" i="39"/>
  <c r="E499" i="39" s="1"/>
  <c r="H498" i="39"/>
  <c r="D498" i="39"/>
  <c r="E498" i="39" s="1"/>
  <c r="C497" i="39"/>
  <c r="H497" i="39" s="1"/>
  <c r="H496" i="39"/>
  <c r="D496" i="39"/>
  <c r="E496" i="39" s="1"/>
  <c r="H495" i="39"/>
  <c r="D495" i="39"/>
  <c r="E495" i="39" s="1"/>
  <c r="C494" i="39"/>
  <c r="H494" i="39" s="1"/>
  <c r="H493" i="39"/>
  <c r="D493" i="39"/>
  <c r="E493" i="39" s="1"/>
  <c r="H492" i="39"/>
  <c r="D492" i="39"/>
  <c r="E492" i="39" s="1"/>
  <c r="C491" i="39"/>
  <c r="H491" i="39" s="1"/>
  <c r="H490" i="39"/>
  <c r="D490" i="39"/>
  <c r="E490" i="39" s="1"/>
  <c r="H489" i="39"/>
  <c r="D489" i="39"/>
  <c r="E489" i="39" s="1"/>
  <c r="H488" i="39"/>
  <c r="D488" i="39"/>
  <c r="E488" i="39" s="1"/>
  <c r="H487" i="39"/>
  <c r="D487" i="39"/>
  <c r="C486" i="39"/>
  <c r="H486" i="39" s="1"/>
  <c r="H485" i="39"/>
  <c r="D485" i="39"/>
  <c r="E485" i="39" s="1"/>
  <c r="H482" i="39"/>
  <c r="H481" i="39"/>
  <c r="D481" i="39"/>
  <c r="E481" i="39" s="1"/>
  <c r="H480" i="39"/>
  <c r="D480" i="39"/>
  <c r="E480" i="39" s="1"/>
  <c r="H479" i="39"/>
  <c r="D479" i="39"/>
  <c r="E479" i="39" s="1"/>
  <c r="H478" i="39"/>
  <c r="D478" i="39"/>
  <c r="E478" i="39" s="1"/>
  <c r="C477" i="39"/>
  <c r="H477" i="39" s="1"/>
  <c r="H476" i="39"/>
  <c r="D476" i="39"/>
  <c r="E476" i="39" s="1"/>
  <c r="H475" i="39"/>
  <c r="D475" i="39"/>
  <c r="E475" i="39" s="1"/>
  <c r="C474" i="39"/>
  <c r="H474" i="39" s="1"/>
  <c r="H473" i="39"/>
  <c r="D473" i="39"/>
  <c r="E473" i="39" s="1"/>
  <c r="H472" i="39"/>
  <c r="D472" i="39"/>
  <c r="E472" i="39" s="1"/>
  <c r="H471" i="39"/>
  <c r="D471" i="39"/>
  <c r="E471" i="39" s="1"/>
  <c r="H470" i="39"/>
  <c r="D470" i="39"/>
  <c r="H469" i="39"/>
  <c r="D469" i="39"/>
  <c r="E469" i="39" s="1"/>
  <c r="C468" i="39"/>
  <c r="H468" i="39" s="1"/>
  <c r="H467" i="39"/>
  <c r="D467" i="39"/>
  <c r="E467" i="39" s="1"/>
  <c r="H466" i="39"/>
  <c r="D466" i="39"/>
  <c r="E466" i="39" s="1"/>
  <c r="H465" i="39"/>
  <c r="D465" i="39"/>
  <c r="H464" i="39"/>
  <c r="D464" i="39"/>
  <c r="E464" i="39" s="1"/>
  <c r="C463" i="39"/>
  <c r="H463" i="39" s="1"/>
  <c r="H462" i="39"/>
  <c r="D462" i="39"/>
  <c r="E462" i="39" s="1"/>
  <c r="H461" i="39"/>
  <c r="D461" i="39"/>
  <c r="E461" i="39" s="1"/>
  <c r="H460" i="39"/>
  <c r="D460" i="39"/>
  <c r="E460" i="39" s="1"/>
  <c r="C459" i="39"/>
  <c r="H459" i="39" s="1"/>
  <c r="H458" i="39"/>
  <c r="D458" i="39"/>
  <c r="E458" i="39" s="1"/>
  <c r="H457" i="39"/>
  <c r="D457" i="39"/>
  <c r="E457" i="39" s="1"/>
  <c r="H456" i="39"/>
  <c r="D456" i="39"/>
  <c r="E456" i="39" s="1"/>
  <c r="C455" i="39"/>
  <c r="H455" i="39" s="1"/>
  <c r="H454" i="39"/>
  <c r="D454" i="39"/>
  <c r="E454" i="39" s="1"/>
  <c r="H453" i="39"/>
  <c r="D453" i="39"/>
  <c r="E453" i="39" s="1"/>
  <c r="H452" i="39"/>
  <c r="D452" i="39"/>
  <c r="E452" i="39" s="1"/>
  <c r="H451" i="39"/>
  <c r="D451" i="39"/>
  <c r="C450" i="39"/>
  <c r="H450" i="39" s="1"/>
  <c r="H449" i="39"/>
  <c r="D449" i="39"/>
  <c r="E449" i="39" s="1"/>
  <c r="H448" i="39"/>
  <c r="D448" i="39"/>
  <c r="E448" i="39" s="1"/>
  <c r="H447" i="39"/>
  <c r="D447" i="39"/>
  <c r="E447" i="39" s="1"/>
  <c r="H446" i="39"/>
  <c r="D446" i="39"/>
  <c r="E446" i="39" s="1"/>
  <c r="C445" i="39"/>
  <c r="H445" i="39" s="1"/>
  <c r="H443" i="39"/>
  <c r="D443" i="39"/>
  <c r="E443" i="39" s="1"/>
  <c r="H442" i="39"/>
  <c r="D442" i="39"/>
  <c r="E442" i="39" s="1"/>
  <c r="H441" i="39"/>
  <c r="D441" i="39"/>
  <c r="E441" i="39" s="1"/>
  <c r="H440" i="39"/>
  <c r="D440" i="39"/>
  <c r="E440" i="39" s="1"/>
  <c r="H439" i="39"/>
  <c r="D439" i="39"/>
  <c r="E439" i="39" s="1"/>
  <c r="H438" i="39"/>
  <c r="D438" i="39"/>
  <c r="E438" i="39" s="1"/>
  <c r="H437" i="39"/>
  <c r="D437" i="39"/>
  <c r="E437" i="39" s="1"/>
  <c r="H436" i="39"/>
  <c r="D436" i="39"/>
  <c r="E436" i="39" s="1"/>
  <c r="H435" i="39"/>
  <c r="D435" i="39"/>
  <c r="E435" i="39" s="1"/>
  <c r="H434" i="39"/>
  <c r="D434" i="39"/>
  <c r="E434" i="39" s="1"/>
  <c r="H433" i="39"/>
  <c r="D433" i="39"/>
  <c r="E433" i="39" s="1"/>
  <c r="H432" i="39"/>
  <c r="D432" i="39"/>
  <c r="E432" i="39" s="1"/>
  <c r="H431" i="39"/>
  <c r="D431" i="39"/>
  <c r="E431" i="39" s="1"/>
  <c r="H430" i="39"/>
  <c r="D430" i="39"/>
  <c r="E430" i="39" s="1"/>
  <c r="C429" i="39"/>
  <c r="H429" i="39" s="1"/>
  <c r="H428" i="39"/>
  <c r="D428" i="39"/>
  <c r="E428" i="39" s="1"/>
  <c r="H427" i="39"/>
  <c r="D427" i="39"/>
  <c r="E427" i="39" s="1"/>
  <c r="H426" i="39"/>
  <c r="D426" i="39"/>
  <c r="E426" i="39" s="1"/>
  <c r="H425" i="39"/>
  <c r="D425" i="39"/>
  <c r="E425" i="39" s="1"/>
  <c r="H424" i="39"/>
  <c r="D424" i="39"/>
  <c r="E424" i="39" s="1"/>
  <c r="H423" i="39"/>
  <c r="D423" i="39"/>
  <c r="E423" i="39" s="1"/>
  <c r="C422" i="39"/>
  <c r="H422" i="39" s="1"/>
  <c r="H421" i="39"/>
  <c r="D421" i="39"/>
  <c r="E421" i="39" s="1"/>
  <c r="H420" i="39"/>
  <c r="D420" i="39"/>
  <c r="E420" i="39" s="1"/>
  <c r="H419" i="39"/>
  <c r="D419" i="39"/>
  <c r="E419" i="39" s="1"/>
  <c r="H418" i="39"/>
  <c r="D418" i="39"/>
  <c r="E418" i="39" s="1"/>
  <c r="H417" i="39"/>
  <c r="D417" i="39"/>
  <c r="E417" i="39" s="1"/>
  <c r="C416" i="39"/>
  <c r="H416" i="39" s="1"/>
  <c r="H415" i="39"/>
  <c r="D415" i="39"/>
  <c r="E415" i="39" s="1"/>
  <c r="H414" i="39"/>
  <c r="D414" i="39"/>
  <c r="E414" i="39" s="1"/>
  <c r="H413" i="39"/>
  <c r="D413" i="39"/>
  <c r="E413" i="39" s="1"/>
  <c r="C412" i="39"/>
  <c r="H412" i="39" s="1"/>
  <c r="H411" i="39"/>
  <c r="D411" i="39"/>
  <c r="E411" i="39" s="1"/>
  <c r="H410" i="39"/>
  <c r="D410" i="39"/>
  <c r="E410" i="39" s="1"/>
  <c r="C409" i="39"/>
  <c r="H409" i="39" s="1"/>
  <c r="H408" i="39"/>
  <c r="D408" i="39"/>
  <c r="E408" i="39" s="1"/>
  <c r="H407" i="39"/>
  <c r="D407" i="39"/>
  <c r="E407" i="39" s="1"/>
  <c r="H406" i="39"/>
  <c r="D406" i="39"/>
  <c r="E406" i="39" s="1"/>
  <c r="H405" i="39"/>
  <c r="D405" i="39"/>
  <c r="C404" i="39"/>
  <c r="H404" i="39" s="1"/>
  <c r="H403" i="39"/>
  <c r="D403" i="39"/>
  <c r="E403" i="39" s="1"/>
  <c r="H402" i="39"/>
  <c r="D402" i="39"/>
  <c r="E402" i="39" s="1"/>
  <c r="H401" i="39"/>
  <c r="D401" i="39"/>
  <c r="E401" i="39" s="1"/>
  <c r="H400" i="39"/>
  <c r="D400" i="39"/>
  <c r="E400" i="39" s="1"/>
  <c r="C399" i="39"/>
  <c r="H399" i="39" s="1"/>
  <c r="H398" i="39"/>
  <c r="D398" i="39"/>
  <c r="E398" i="39" s="1"/>
  <c r="H397" i="39"/>
  <c r="D397" i="39"/>
  <c r="E397" i="39" s="1"/>
  <c r="H396" i="39"/>
  <c r="D396" i="39"/>
  <c r="E396" i="39" s="1"/>
  <c r="C395" i="39"/>
  <c r="H395" i="39" s="1"/>
  <c r="H394" i="39"/>
  <c r="D394" i="39"/>
  <c r="E394" i="39" s="1"/>
  <c r="H393" i="39"/>
  <c r="D393" i="39"/>
  <c r="E393" i="39" s="1"/>
  <c r="C392" i="39"/>
  <c r="H392" i="39" s="1"/>
  <c r="H391" i="39"/>
  <c r="D391" i="39"/>
  <c r="E391" i="39" s="1"/>
  <c r="H390" i="39"/>
  <c r="D390" i="39"/>
  <c r="E390" i="39" s="1"/>
  <c r="H389" i="39"/>
  <c r="D389" i="39"/>
  <c r="C388" i="39"/>
  <c r="H388" i="39" s="1"/>
  <c r="H387" i="39"/>
  <c r="D387" i="39"/>
  <c r="E387" i="39" s="1"/>
  <c r="H386" i="39"/>
  <c r="D386" i="39"/>
  <c r="E386" i="39" s="1"/>
  <c r="H385" i="39"/>
  <c r="D385" i="39"/>
  <c r="E385" i="39" s="1"/>
  <c r="H384" i="39"/>
  <c r="D384" i="39"/>
  <c r="E384" i="39" s="1"/>
  <c r="H383" i="39"/>
  <c r="D383" i="39"/>
  <c r="E383" i="39" s="1"/>
  <c r="C382" i="39"/>
  <c r="H382" i="39" s="1"/>
  <c r="H381" i="39"/>
  <c r="D381" i="39"/>
  <c r="E381" i="39" s="1"/>
  <c r="H380" i="39"/>
  <c r="D380" i="39"/>
  <c r="E380" i="39" s="1"/>
  <c r="H379" i="39"/>
  <c r="D379" i="39"/>
  <c r="E379" i="39" s="1"/>
  <c r="C378" i="39"/>
  <c r="H378" i="39" s="1"/>
  <c r="H377" i="39"/>
  <c r="D377" i="39"/>
  <c r="E377" i="39" s="1"/>
  <c r="H376" i="39"/>
  <c r="D376" i="39"/>
  <c r="E376" i="39" s="1"/>
  <c r="H375" i="39"/>
  <c r="D375" i="39"/>
  <c r="E375" i="39" s="1"/>
  <c r="H374" i="39"/>
  <c r="D374" i="39"/>
  <c r="E374" i="39" s="1"/>
  <c r="C373" i="39"/>
  <c r="H373" i="39" s="1"/>
  <c r="H372" i="39"/>
  <c r="D372" i="39"/>
  <c r="E372" i="39" s="1"/>
  <c r="H371" i="39"/>
  <c r="D371" i="39"/>
  <c r="E371" i="39" s="1"/>
  <c r="H370" i="39"/>
  <c r="D370" i="39"/>
  <c r="E370" i="39" s="1"/>
  <c r="H369" i="39"/>
  <c r="D369" i="39"/>
  <c r="C368" i="39"/>
  <c r="H368" i="39" s="1"/>
  <c r="H367" i="39"/>
  <c r="D367" i="39"/>
  <c r="E367" i="39" s="1"/>
  <c r="H366" i="39"/>
  <c r="D366" i="39"/>
  <c r="E366" i="39" s="1"/>
  <c r="H365" i="39"/>
  <c r="D365" i="39"/>
  <c r="E365" i="39" s="1"/>
  <c r="H364" i="39"/>
  <c r="D364" i="39"/>
  <c r="E364" i="39" s="1"/>
  <c r="H363" i="39"/>
  <c r="D363" i="39"/>
  <c r="E363" i="39" s="1"/>
  <c r="C362" i="39"/>
  <c r="H362" i="39" s="1"/>
  <c r="H361" i="39"/>
  <c r="D361" i="39"/>
  <c r="E361" i="39" s="1"/>
  <c r="H360" i="39"/>
  <c r="D360" i="39"/>
  <c r="E360" i="39" s="1"/>
  <c r="H359" i="39"/>
  <c r="D359" i="39"/>
  <c r="E359" i="39" s="1"/>
  <c r="H358" i="39"/>
  <c r="D358" i="39"/>
  <c r="E358" i="39" s="1"/>
  <c r="C357" i="39"/>
  <c r="H357" i="39" s="1"/>
  <c r="H356" i="39"/>
  <c r="D356" i="39"/>
  <c r="E356" i="39" s="1"/>
  <c r="H355" i="39"/>
  <c r="D355" i="39"/>
  <c r="E355" i="39" s="1"/>
  <c r="H354" i="39"/>
  <c r="D354" i="39"/>
  <c r="E354" i="39" s="1"/>
  <c r="C353" i="39"/>
  <c r="H353" i="39" s="1"/>
  <c r="H352" i="39"/>
  <c r="D352" i="39"/>
  <c r="E352" i="39" s="1"/>
  <c r="H351" i="39"/>
  <c r="D351" i="39"/>
  <c r="E351" i="39" s="1"/>
  <c r="H350" i="39"/>
  <c r="D350" i="39"/>
  <c r="E350" i="39" s="1"/>
  <c r="H349" i="39"/>
  <c r="D349" i="39"/>
  <c r="C348" i="39"/>
  <c r="H348" i="39" s="1"/>
  <c r="H347" i="39"/>
  <c r="D347" i="39"/>
  <c r="E347" i="39" s="1"/>
  <c r="H346" i="39"/>
  <c r="D346" i="39"/>
  <c r="E346" i="39" s="1"/>
  <c r="H345" i="39"/>
  <c r="D345" i="39"/>
  <c r="E345" i="39" s="1"/>
  <c r="C344" i="39"/>
  <c r="H344" i="39" s="1"/>
  <c r="H343" i="39"/>
  <c r="D343" i="39"/>
  <c r="E343" i="39" s="1"/>
  <c r="H342" i="39"/>
  <c r="D342" i="39"/>
  <c r="E342" i="39" s="1"/>
  <c r="H341" i="39"/>
  <c r="D341" i="39"/>
  <c r="E341" i="39" s="1"/>
  <c r="H338" i="39"/>
  <c r="D338" i="39"/>
  <c r="E338" i="39" s="1"/>
  <c r="H337" i="39"/>
  <c r="D337" i="39"/>
  <c r="E337" i="39" s="1"/>
  <c r="H336" i="39"/>
  <c r="D336" i="39"/>
  <c r="E336" i="39" s="1"/>
  <c r="H335" i="39"/>
  <c r="D335" i="39"/>
  <c r="E335" i="39" s="1"/>
  <c r="H334" i="39"/>
  <c r="D334" i="39"/>
  <c r="E334" i="39" s="1"/>
  <c r="H333" i="39"/>
  <c r="D333" i="39"/>
  <c r="E333" i="39" s="1"/>
  <c r="H332" i="39"/>
  <c r="D332" i="39"/>
  <c r="E332" i="39" s="1"/>
  <c r="C331" i="39"/>
  <c r="H331" i="39" s="1"/>
  <c r="H330" i="39"/>
  <c r="D330" i="39"/>
  <c r="E330" i="39" s="1"/>
  <c r="H329" i="39"/>
  <c r="D329" i="39"/>
  <c r="E329" i="39" s="1"/>
  <c r="C328" i="39"/>
  <c r="H328" i="39" s="1"/>
  <c r="H327" i="39"/>
  <c r="D327" i="39"/>
  <c r="E327" i="39" s="1"/>
  <c r="H326" i="39"/>
  <c r="D326" i="39"/>
  <c r="E326" i="39" s="1"/>
  <c r="C325" i="39"/>
  <c r="H325" i="39" s="1"/>
  <c r="H324" i="39"/>
  <c r="D324" i="39"/>
  <c r="E324" i="39" s="1"/>
  <c r="H323" i="39"/>
  <c r="D323" i="39"/>
  <c r="E323" i="39" s="1"/>
  <c r="H322" i="39"/>
  <c r="D322" i="39"/>
  <c r="E322" i="39" s="1"/>
  <c r="H321" i="39"/>
  <c r="D321" i="39"/>
  <c r="E321" i="39" s="1"/>
  <c r="H320" i="39"/>
  <c r="D320" i="39"/>
  <c r="E320" i="39" s="1"/>
  <c r="H319" i="39"/>
  <c r="D319" i="39"/>
  <c r="E319" i="39" s="1"/>
  <c r="H318" i="39"/>
  <c r="D318" i="39"/>
  <c r="E318" i="39" s="1"/>
  <c r="H317" i="39"/>
  <c r="D317" i="39"/>
  <c r="E317" i="39" s="1"/>
  <c r="H316" i="39"/>
  <c r="D316" i="39"/>
  <c r="E316" i="39" s="1"/>
  <c r="C315" i="39"/>
  <c r="H315" i="39" s="1"/>
  <c r="H313" i="39"/>
  <c r="D313" i="39"/>
  <c r="E313" i="39" s="1"/>
  <c r="H312" i="39"/>
  <c r="D312" i="39"/>
  <c r="E312" i="39" s="1"/>
  <c r="H311" i="39"/>
  <c r="D311" i="39"/>
  <c r="E311" i="39" s="1"/>
  <c r="H310" i="39"/>
  <c r="D310" i="39"/>
  <c r="E310" i="39" s="1"/>
  <c r="H309" i="39"/>
  <c r="D309" i="39"/>
  <c r="E309" i="39" s="1"/>
  <c r="C308" i="39"/>
  <c r="H308" i="39" s="1"/>
  <c r="H307" i="39"/>
  <c r="D307" i="39"/>
  <c r="E307" i="39" s="1"/>
  <c r="H306" i="39"/>
  <c r="D306" i="39"/>
  <c r="C305" i="39"/>
  <c r="H305" i="39" s="1"/>
  <c r="H304" i="39"/>
  <c r="D304" i="39"/>
  <c r="E304" i="39" s="1"/>
  <c r="H303" i="39"/>
  <c r="D303" i="39"/>
  <c r="C302" i="39"/>
  <c r="H302" i="39" s="1"/>
  <c r="H301" i="39"/>
  <c r="D301" i="39"/>
  <c r="E301" i="39" s="1"/>
  <c r="H300" i="39"/>
  <c r="D300" i="39"/>
  <c r="E300" i="39" s="1"/>
  <c r="H299" i="39"/>
  <c r="D299" i="39"/>
  <c r="E299" i="39" s="1"/>
  <c r="C298" i="39"/>
  <c r="H298" i="39" s="1"/>
  <c r="H297" i="39"/>
  <c r="D297" i="39"/>
  <c r="E297" i="39" s="1"/>
  <c r="E296" i="39" s="1"/>
  <c r="C296" i="39"/>
  <c r="H296" i="39" s="1"/>
  <c r="H295" i="39"/>
  <c r="D295" i="39"/>
  <c r="E295" i="39" s="1"/>
  <c r="H294" i="39"/>
  <c r="D294" i="39"/>
  <c r="E294" i="39" s="1"/>
  <c r="H293" i="39"/>
  <c r="D293" i="39"/>
  <c r="E293" i="39" s="1"/>
  <c r="H292" i="39"/>
  <c r="D292" i="39"/>
  <c r="E292" i="39" s="1"/>
  <c r="H291" i="39"/>
  <c r="D291" i="39"/>
  <c r="E291" i="39" s="1"/>
  <c r="H290" i="39"/>
  <c r="D290" i="39"/>
  <c r="C289" i="39"/>
  <c r="H289" i="39" s="1"/>
  <c r="H288" i="39"/>
  <c r="D288" i="39"/>
  <c r="E288" i="39" s="1"/>
  <c r="H287" i="39"/>
  <c r="D287" i="39"/>
  <c r="E287" i="39" s="1"/>
  <c r="H286" i="39"/>
  <c r="D286" i="39"/>
  <c r="E286" i="39" s="1"/>
  <c r="H285" i="39"/>
  <c r="D285" i="39"/>
  <c r="E285" i="39" s="1"/>
  <c r="H284" i="39"/>
  <c r="D284" i="39"/>
  <c r="E284" i="39" s="1"/>
  <c r="H283" i="39"/>
  <c r="D283" i="39"/>
  <c r="E283" i="39" s="1"/>
  <c r="H282" i="39"/>
  <c r="D282" i="39"/>
  <c r="E282" i="39" s="1"/>
  <c r="H281" i="39"/>
  <c r="D281" i="39"/>
  <c r="E281" i="39" s="1"/>
  <c r="H280" i="39"/>
  <c r="D280" i="39"/>
  <c r="E280" i="39" s="1"/>
  <c r="H279" i="39"/>
  <c r="D279" i="39"/>
  <c r="E279" i="39" s="1"/>
  <c r="H278" i="39"/>
  <c r="D278" i="39"/>
  <c r="E278" i="39" s="1"/>
  <c r="H277" i="39"/>
  <c r="D277" i="39"/>
  <c r="E277" i="39" s="1"/>
  <c r="H276" i="39"/>
  <c r="D276" i="39"/>
  <c r="E276" i="39" s="1"/>
  <c r="H275" i="39"/>
  <c r="D275" i="39"/>
  <c r="E275" i="39" s="1"/>
  <c r="H274" i="39"/>
  <c r="D274" i="39"/>
  <c r="E274" i="39" s="1"/>
  <c r="H273" i="39"/>
  <c r="D273" i="39"/>
  <c r="E273" i="39" s="1"/>
  <c r="H272" i="39"/>
  <c r="D272" i="39"/>
  <c r="E272" i="39" s="1"/>
  <c r="H271" i="39"/>
  <c r="D271" i="39"/>
  <c r="E271" i="39" s="1"/>
  <c r="H270" i="39"/>
  <c r="D270" i="39"/>
  <c r="E270" i="39" s="1"/>
  <c r="H269" i="39"/>
  <c r="D269" i="39"/>
  <c r="E269" i="39" s="1"/>
  <c r="H268" i="39"/>
  <c r="D268" i="39"/>
  <c r="E268" i="39" s="1"/>
  <c r="H267" i="39"/>
  <c r="D267" i="39"/>
  <c r="E267" i="39" s="1"/>
  <c r="H266" i="39"/>
  <c r="D266" i="39"/>
  <c r="E266" i="39" s="1"/>
  <c r="C265" i="39"/>
  <c r="H265" i="39" s="1"/>
  <c r="H264" i="39"/>
  <c r="D264" i="39"/>
  <c r="E264" i="39" s="1"/>
  <c r="H262" i="39"/>
  <c r="D262" i="39"/>
  <c r="E262" i="39" s="1"/>
  <c r="H261" i="39"/>
  <c r="D261" i="39"/>
  <c r="E261" i="39" s="1"/>
  <c r="C260" i="39"/>
  <c r="H260" i="39" s="1"/>
  <c r="D252" i="39"/>
  <c r="E252" i="39" s="1"/>
  <c r="D251" i="39"/>
  <c r="E251" i="39" s="1"/>
  <c r="C250" i="39"/>
  <c r="D249" i="39"/>
  <c r="E249" i="39" s="1"/>
  <c r="D248" i="39"/>
  <c r="E248" i="39" s="1"/>
  <c r="D247" i="39"/>
  <c r="E247" i="39" s="1"/>
  <c r="D246" i="39"/>
  <c r="E246" i="39" s="1"/>
  <c r="D245" i="39"/>
  <c r="E245" i="39" s="1"/>
  <c r="C244" i="39"/>
  <c r="C243" i="39" s="1"/>
  <c r="D242" i="39"/>
  <c r="D241" i="39"/>
  <c r="E241" i="39" s="1"/>
  <c r="D240" i="39"/>
  <c r="E240" i="39" s="1"/>
  <c r="C239" i="39"/>
  <c r="C238" i="39" s="1"/>
  <c r="D237" i="39"/>
  <c r="D236" i="39" s="1"/>
  <c r="D235" i="39" s="1"/>
  <c r="C236" i="39"/>
  <c r="C235" i="39" s="1"/>
  <c r="D234" i="39"/>
  <c r="D233" i="39" s="1"/>
  <c r="C233" i="39"/>
  <c r="D232" i="39"/>
  <c r="E232" i="39" s="1"/>
  <c r="D231" i="39"/>
  <c r="E231" i="39" s="1"/>
  <c r="D230" i="39"/>
  <c r="E230" i="39" s="1"/>
  <c r="C229" i="39"/>
  <c r="C228" i="39" s="1"/>
  <c r="D227" i="39"/>
  <c r="E227" i="39" s="1"/>
  <c r="D226" i="39"/>
  <c r="E226" i="39" s="1"/>
  <c r="D225" i="39"/>
  <c r="E225" i="39" s="1"/>
  <c r="D224" i="39"/>
  <c r="E224" i="39" s="1"/>
  <c r="C223" i="39"/>
  <c r="C222" i="39" s="1"/>
  <c r="D221" i="39"/>
  <c r="E221" i="39" s="1"/>
  <c r="E220" i="39" s="1"/>
  <c r="C220" i="39"/>
  <c r="D219" i="39"/>
  <c r="D218" i="39"/>
  <c r="E218" i="39" s="1"/>
  <c r="D217" i="39"/>
  <c r="E217" i="39" s="1"/>
  <c r="C216" i="39"/>
  <c r="C215" i="39" s="1"/>
  <c r="D214" i="39"/>
  <c r="E214" i="39" s="1"/>
  <c r="E213" i="39" s="1"/>
  <c r="C213" i="39"/>
  <c r="D212" i="39"/>
  <c r="C211" i="39"/>
  <c r="D210" i="39"/>
  <c r="E210" i="39" s="1"/>
  <c r="D209" i="39"/>
  <c r="E209" i="39" s="1"/>
  <c r="D208" i="39"/>
  <c r="E208" i="39" s="1"/>
  <c r="C207" i="39"/>
  <c r="D206" i="39"/>
  <c r="E206" i="39" s="1"/>
  <c r="D205" i="39"/>
  <c r="C204" i="39"/>
  <c r="D202" i="39"/>
  <c r="C201" i="39"/>
  <c r="C200" i="39" s="1"/>
  <c r="D199" i="39"/>
  <c r="C198" i="39"/>
  <c r="C197" i="39" s="1"/>
  <c r="D196" i="39"/>
  <c r="C195" i="39"/>
  <c r="D194" i="39"/>
  <c r="D193" i="39" s="1"/>
  <c r="C193" i="39"/>
  <c r="D192" i="39"/>
  <c r="E192" i="39" s="1"/>
  <c r="D191" i="39"/>
  <c r="E191" i="39" s="1"/>
  <c r="D190" i="39"/>
  <c r="E190" i="39" s="1"/>
  <c r="C189" i="39"/>
  <c r="D187" i="39"/>
  <c r="E187" i="39" s="1"/>
  <c r="D186" i="39"/>
  <c r="E186" i="39" s="1"/>
  <c r="C185" i="39"/>
  <c r="C184" i="39" s="1"/>
  <c r="D183" i="39"/>
  <c r="E183" i="39" s="1"/>
  <c r="E182" i="39" s="1"/>
  <c r="C182" i="39"/>
  <c r="D181" i="39"/>
  <c r="D180" i="39" s="1"/>
  <c r="C180" i="39"/>
  <c r="H176" i="39"/>
  <c r="D176" i="39"/>
  <c r="E176" i="39" s="1"/>
  <c r="H175" i="39"/>
  <c r="D175" i="39"/>
  <c r="E175" i="39" s="1"/>
  <c r="C174" i="39"/>
  <c r="H174" i="39" s="1"/>
  <c r="H173" i="39"/>
  <c r="D173" i="39"/>
  <c r="E173" i="39" s="1"/>
  <c r="H172" i="39"/>
  <c r="D172" i="39"/>
  <c r="E172" i="39" s="1"/>
  <c r="C171" i="39"/>
  <c r="H171" i="39" s="1"/>
  <c r="H169" i="39"/>
  <c r="D169" i="39"/>
  <c r="E169" i="39" s="1"/>
  <c r="H168" i="39"/>
  <c r="D168" i="39"/>
  <c r="C167" i="39"/>
  <c r="H167" i="39" s="1"/>
  <c r="H166" i="39"/>
  <c r="D166" i="39"/>
  <c r="E166" i="39" s="1"/>
  <c r="H165" i="39"/>
  <c r="D165" i="39"/>
  <c r="C164" i="39"/>
  <c r="H162" i="39"/>
  <c r="D162" i="39"/>
  <c r="E162" i="39" s="1"/>
  <c r="H161" i="39"/>
  <c r="D161" i="39"/>
  <c r="C160" i="39"/>
  <c r="H160" i="39" s="1"/>
  <c r="H159" i="39"/>
  <c r="D159" i="39"/>
  <c r="E159" i="39" s="1"/>
  <c r="H158" i="39"/>
  <c r="D158" i="39"/>
  <c r="C157" i="39"/>
  <c r="H157" i="39" s="1"/>
  <c r="H156" i="39"/>
  <c r="D156" i="39"/>
  <c r="E156" i="39" s="1"/>
  <c r="H155" i="39"/>
  <c r="D155" i="39"/>
  <c r="C154" i="39"/>
  <c r="H154" i="39" s="1"/>
  <c r="H151" i="39"/>
  <c r="D151" i="39"/>
  <c r="E151" i="39" s="1"/>
  <c r="H150" i="39"/>
  <c r="D150" i="39"/>
  <c r="E150" i="39" s="1"/>
  <c r="C149" i="39"/>
  <c r="H149" i="39" s="1"/>
  <c r="H148" i="39"/>
  <c r="D148" i="39"/>
  <c r="E148" i="39" s="1"/>
  <c r="H147" i="39"/>
  <c r="D147" i="39"/>
  <c r="E147" i="39" s="1"/>
  <c r="C146" i="39"/>
  <c r="H146" i="39" s="1"/>
  <c r="H145" i="39"/>
  <c r="D145" i="39"/>
  <c r="E145" i="39" s="1"/>
  <c r="H144" i="39"/>
  <c r="D144" i="39"/>
  <c r="E144" i="39" s="1"/>
  <c r="C143" i="39"/>
  <c r="H143" i="39" s="1"/>
  <c r="H142" i="39"/>
  <c r="D142" i="39"/>
  <c r="E142" i="39" s="1"/>
  <c r="H141" i="39"/>
  <c r="D141" i="39"/>
  <c r="E141" i="39" s="1"/>
  <c r="C140" i="39"/>
  <c r="H140" i="39" s="1"/>
  <c r="H139" i="39"/>
  <c r="D139" i="39"/>
  <c r="E139" i="39" s="1"/>
  <c r="H138" i="39"/>
  <c r="D138" i="39"/>
  <c r="E138" i="39" s="1"/>
  <c r="H137" i="39"/>
  <c r="D137" i="39"/>
  <c r="C136" i="39"/>
  <c r="H134" i="39"/>
  <c r="D134" i="39"/>
  <c r="E134" i="39" s="1"/>
  <c r="H133" i="39"/>
  <c r="D133" i="39"/>
  <c r="C132" i="39"/>
  <c r="H132" i="39" s="1"/>
  <c r="H131" i="39"/>
  <c r="D131" i="39"/>
  <c r="E131" i="39" s="1"/>
  <c r="H130" i="39"/>
  <c r="D130" i="39"/>
  <c r="E130" i="39" s="1"/>
  <c r="C129" i="39"/>
  <c r="H129" i="39" s="1"/>
  <c r="H128" i="39"/>
  <c r="D128" i="39"/>
  <c r="E128" i="39" s="1"/>
  <c r="H127" i="39"/>
  <c r="D127" i="39"/>
  <c r="E127" i="39" s="1"/>
  <c r="C126" i="39"/>
  <c r="H126" i="39" s="1"/>
  <c r="H125" i="39"/>
  <c r="D125" i="39"/>
  <c r="E125" i="39" s="1"/>
  <c r="H124" i="39"/>
  <c r="D124" i="39"/>
  <c r="E124" i="39" s="1"/>
  <c r="C123" i="39"/>
  <c r="H123" i="39" s="1"/>
  <c r="H122" i="39"/>
  <c r="D122" i="39"/>
  <c r="E122" i="39" s="1"/>
  <c r="H121" i="39"/>
  <c r="D121" i="39"/>
  <c r="E121" i="39" s="1"/>
  <c r="C120" i="39"/>
  <c r="H120" i="39" s="1"/>
  <c r="H119" i="39"/>
  <c r="D119" i="39"/>
  <c r="E119" i="39" s="1"/>
  <c r="H118" i="39"/>
  <c r="D118" i="39"/>
  <c r="E118" i="39" s="1"/>
  <c r="C117" i="39"/>
  <c r="H117" i="39" s="1"/>
  <c r="H113" i="39"/>
  <c r="D113" i="39"/>
  <c r="E113" i="39" s="1"/>
  <c r="H112" i="39"/>
  <c r="D112" i="39"/>
  <c r="E112" i="39" s="1"/>
  <c r="H111" i="39"/>
  <c r="D111" i="39"/>
  <c r="E111" i="39" s="1"/>
  <c r="H110" i="39"/>
  <c r="D110" i="39"/>
  <c r="E110" i="39" s="1"/>
  <c r="H109" i="39"/>
  <c r="D109" i="39"/>
  <c r="E109" i="39" s="1"/>
  <c r="H108" i="39"/>
  <c r="D108" i="39"/>
  <c r="E108" i="39" s="1"/>
  <c r="H107" i="39"/>
  <c r="D107" i="39"/>
  <c r="E107" i="39" s="1"/>
  <c r="H106" i="39"/>
  <c r="D106" i="39"/>
  <c r="E106" i="39" s="1"/>
  <c r="H105" i="39"/>
  <c r="D105" i="39"/>
  <c r="E105" i="39" s="1"/>
  <c r="H104" i="39"/>
  <c r="D104" i="39"/>
  <c r="E104" i="39" s="1"/>
  <c r="H103" i="39"/>
  <c r="D103" i="39"/>
  <c r="E103" i="39" s="1"/>
  <c r="H102" i="39"/>
  <c r="D102" i="39"/>
  <c r="E102" i="39" s="1"/>
  <c r="H101" i="39"/>
  <c r="D101" i="39"/>
  <c r="E101" i="39" s="1"/>
  <c r="H100" i="39"/>
  <c r="D100" i="39"/>
  <c r="E100" i="39" s="1"/>
  <c r="H99" i="39"/>
  <c r="D99" i="39"/>
  <c r="E99" i="39" s="1"/>
  <c r="H98" i="39"/>
  <c r="D98" i="39"/>
  <c r="E98" i="39" s="1"/>
  <c r="C97" i="39"/>
  <c r="H97" i="39" s="1"/>
  <c r="J97" i="39" s="1"/>
  <c r="H96" i="39"/>
  <c r="D96" i="39"/>
  <c r="E96" i="39" s="1"/>
  <c r="H95" i="39"/>
  <c r="D95" i="39"/>
  <c r="E95" i="39" s="1"/>
  <c r="H94" i="39"/>
  <c r="D94" i="39"/>
  <c r="E94" i="39" s="1"/>
  <c r="H93" i="39"/>
  <c r="D93" i="39"/>
  <c r="E93" i="39" s="1"/>
  <c r="H92" i="39"/>
  <c r="D92" i="39"/>
  <c r="E92" i="39" s="1"/>
  <c r="H91" i="39"/>
  <c r="D91" i="39"/>
  <c r="E91" i="39" s="1"/>
  <c r="H90" i="39"/>
  <c r="D90" i="39"/>
  <c r="E90" i="39" s="1"/>
  <c r="H89" i="39"/>
  <c r="D89" i="39"/>
  <c r="E89" i="39" s="1"/>
  <c r="H88" i="39"/>
  <c r="D88" i="39"/>
  <c r="E88" i="39" s="1"/>
  <c r="H87" i="39"/>
  <c r="D87" i="39"/>
  <c r="E87" i="39" s="1"/>
  <c r="H86" i="39"/>
  <c r="D86" i="39"/>
  <c r="E86" i="39" s="1"/>
  <c r="H85" i="39"/>
  <c r="D85" i="39"/>
  <c r="E85" i="39" s="1"/>
  <c r="H84" i="39"/>
  <c r="D84" i="39"/>
  <c r="E84" i="39" s="1"/>
  <c r="H83" i="39"/>
  <c r="D83" i="39"/>
  <c r="E83" i="39" s="1"/>
  <c r="H82" i="39"/>
  <c r="D82" i="39"/>
  <c r="E82" i="39" s="1"/>
  <c r="H81" i="39"/>
  <c r="D81" i="39"/>
  <c r="E81" i="39" s="1"/>
  <c r="H80" i="39"/>
  <c r="D80" i="39"/>
  <c r="E80" i="39" s="1"/>
  <c r="H79" i="39"/>
  <c r="D79" i="39"/>
  <c r="E79" i="39" s="1"/>
  <c r="H78" i="39"/>
  <c r="D78" i="39"/>
  <c r="E78" i="39" s="1"/>
  <c r="H77" i="39"/>
  <c r="D77" i="39"/>
  <c r="E77" i="39" s="1"/>
  <c r="H76" i="39"/>
  <c r="D76" i="39"/>
  <c r="E76" i="39" s="1"/>
  <c r="H75" i="39"/>
  <c r="D75" i="39"/>
  <c r="E75" i="39" s="1"/>
  <c r="H74" i="39"/>
  <c r="D74" i="39"/>
  <c r="E74" i="39" s="1"/>
  <c r="H73" i="39"/>
  <c r="D73" i="39"/>
  <c r="E73" i="39" s="1"/>
  <c r="H72" i="39"/>
  <c r="D72" i="39"/>
  <c r="E72" i="39" s="1"/>
  <c r="H71" i="39"/>
  <c r="D71" i="39"/>
  <c r="E71" i="39" s="1"/>
  <c r="H70" i="39"/>
  <c r="D70" i="39"/>
  <c r="E70" i="39" s="1"/>
  <c r="H69" i="39"/>
  <c r="D69" i="39"/>
  <c r="E69" i="39" s="1"/>
  <c r="C68" i="39"/>
  <c r="H68" i="39" s="1"/>
  <c r="J68" i="39" s="1"/>
  <c r="H66" i="39"/>
  <c r="D66" i="39"/>
  <c r="E66" i="39" s="1"/>
  <c r="H65" i="39"/>
  <c r="D65" i="39"/>
  <c r="E65" i="39" s="1"/>
  <c r="H64" i="39"/>
  <c r="D64" i="39"/>
  <c r="E64" i="39" s="1"/>
  <c r="H63" i="39"/>
  <c r="D63" i="39"/>
  <c r="E63" i="39" s="1"/>
  <c r="H62" i="39"/>
  <c r="D62" i="39"/>
  <c r="E62" i="39" s="1"/>
  <c r="C61" i="39"/>
  <c r="H61" i="39" s="1"/>
  <c r="J61" i="39" s="1"/>
  <c r="H60" i="39"/>
  <c r="D60" i="39"/>
  <c r="E60" i="39" s="1"/>
  <c r="H59" i="39"/>
  <c r="D59" i="39"/>
  <c r="E59" i="39" s="1"/>
  <c r="H58" i="39"/>
  <c r="D58" i="39"/>
  <c r="E58" i="39" s="1"/>
  <c r="H57" i="39"/>
  <c r="D57" i="39"/>
  <c r="E57" i="39" s="1"/>
  <c r="H56" i="39"/>
  <c r="D56" i="39"/>
  <c r="E56" i="39" s="1"/>
  <c r="H55" i="39"/>
  <c r="D55" i="39"/>
  <c r="E55" i="39" s="1"/>
  <c r="H54" i="39"/>
  <c r="D54" i="39"/>
  <c r="E54" i="39" s="1"/>
  <c r="H53" i="39"/>
  <c r="D53" i="39"/>
  <c r="E53" i="39" s="1"/>
  <c r="H52" i="39"/>
  <c r="D52" i="39"/>
  <c r="E52" i="39" s="1"/>
  <c r="H51" i="39"/>
  <c r="D51" i="39"/>
  <c r="E51" i="39" s="1"/>
  <c r="H50" i="39"/>
  <c r="D50" i="39"/>
  <c r="E50" i="39" s="1"/>
  <c r="H49" i="39"/>
  <c r="D49" i="39"/>
  <c r="E49" i="39" s="1"/>
  <c r="H48" i="39"/>
  <c r="D48" i="39"/>
  <c r="E48" i="39" s="1"/>
  <c r="H47" i="39"/>
  <c r="D47" i="39"/>
  <c r="E47" i="39" s="1"/>
  <c r="H46" i="39"/>
  <c r="D46" i="39"/>
  <c r="E46" i="39" s="1"/>
  <c r="H45" i="39"/>
  <c r="D45" i="39"/>
  <c r="E45" i="39" s="1"/>
  <c r="H44" i="39"/>
  <c r="D44" i="39"/>
  <c r="E44" i="39" s="1"/>
  <c r="H43" i="39"/>
  <c r="D43" i="39"/>
  <c r="E43" i="39" s="1"/>
  <c r="H42" i="39"/>
  <c r="D42" i="39"/>
  <c r="E42" i="39" s="1"/>
  <c r="H41" i="39"/>
  <c r="D41" i="39"/>
  <c r="E41" i="39" s="1"/>
  <c r="H40" i="39"/>
  <c r="D40" i="39"/>
  <c r="E40" i="39" s="1"/>
  <c r="H39" i="39"/>
  <c r="D39" i="39"/>
  <c r="E39" i="39" s="1"/>
  <c r="C38" i="39"/>
  <c r="H38" i="39" s="1"/>
  <c r="J38" i="39" s="1"/>
  <c r="H37" i="39"/>
  <c r="D37" i="39"/>
  <c r="E37" i="39" s="1"/>
  <c r="H36" i="39"/>
  <c r="D36" i="39"/>
  <c r="E36" i="39" s="1"/>
  <c r="H35" i="39"/>
  <c r="D35" i="39"/>
  <c r="E35" i="39" s="1"/>
  <c r="H34" i="39"/>
  <c r="D34" i="39"/>
  <c r="E34" i="39" s="1"/>
  <c r="H33" i="39"/>
  <c r="D33" i="39"/>
  <c r="E33" i="39" s="1"/>
  <c r="H32" i="39"/>
  <c r="D32" i="39"/>
  <c r="E32" i="39" s="1"/>
  <c r="H31" i="39"/>
  <c r="D31" i="39"/>
  <c r="E31" i="39" s="1"/>
  <c r="H30" i="39"/>
  <c r="D30" i="39"/>
  <c r="E30" i="39" s="1"/>
  <c r="H29" i="39"/>
  <c r="D29" i="39"/>
  <c r="E29" i="39" s="1"/>
  <c r="H28" i="39"/>
  <c r="D28" i="39"/>
  <c r="E28" i="39" s="1"/>
  <c r="H27" i="39"/>
  <c r="D27" i="39"/>
  <c r="E27" i="39" s="1"/>
  <c r="H26" i="39"/>
  <c r="D26" i="39"/>
  <c r="E26" i="39" s="1"/>
  <c r="H25" i="39"/>
  <c r="D25" i="39"/>
  <c r="E25" i="39" s="1"/>
  <c r="H24" i="39"/>
  <c r="D24" i="39"/>
  <c r="E24" i="39" s="1"/>
  <c r="H23" i="39"/>
  <c r="D23" i="39"/>
  <c r="E23" i="39" s="1"/>
  <c r="H22" i="39"/>
  <c r="D22" i="39"/>
  <c r="E22" i="39" s="1"/>
  <c r="H21" i="39"/>
  <c r="D21" i="39"/>
  <c r="E21" i="39" s="1"/>
  <c r="H20" i="39"/>
  <c r="D20" i="39"/>
  <c r="E20" i="39" s="1"/>
  <c r="H19" i="39"/>
  <c r="D19" i="39"/>
  <c r="E19" i="39" s="1"/>
  <c r="H18" i="39"/>
  <c r="D18" i="39"/>
  <c r="E18" i="39" s="1"/>
  <c r="H17" i="39"/>
  <c r="D17" i="39"/>
  <c r="E17" i="39" s="1"/>
  <c r="H16" i="39"/>
  <c r="D16" i="39"/>
  <c r="E16" i="39" s="1"/>
  <c r="H15" i="39"/>
  <c r="D15" i="39"/>
  <c r="E15" i="39" s="1"/>
  <c r="H14" i="39"/>
  <c r="D14" i="39"/>
  <c r="E14" i="39" s="1"/>
  <c r="H13" i="39"/>
  <c r="D13" i="39"/>
  <c r="E13" i="39" s="1"/>
  <c r="H12" i="39"/>
  <c r="D12" i="39"/>
  <c r="E12" i="39" s="1"/>
  <c r="C11" i="39"/>
  <c r="H11" i="39" s="1"/>
  <c r="J11" i="39" s="1"/>
  <c r="H10" i="39"/>
  <c r="D10" i="39"/>
  <c r="E10" i="39" s="1"/>
  <c r="H9" i="39"/>
  <c r="D9" i="39"/>
  <c r="E9" i="39" s="1"/>
  <c r="H8" i="39"/>
  <c r="D8" i="39"/>
  <c r="E8" i="39" s="1"/>
  <c r="H7" i="39"/>
  <c r="D7" i="39"/>
  <c r="E7" i="39" s="1"/>
  <c r="H6" i="39"/>
  <c r="D6" i="39"/>
  <c r="E6" i="39" s="1"/>
  <c r="H5" i="39"/>
  <c r="D5" i="39"/>
  <c r="E5" i="39" s="1"/>
  <c r="C4" i="39"/>
  <c r="H4" i="39" s="1"/>
  <c r="J4" i="39" s="1"/>
  <c r="E328" i="39" l="1"/>
  <c r="E497" i="39"/>
  <c r="E174" i="39"/>
  <c r="C179" i="39"/>
  <c r="C153" i="39"/>
  <c r="H153" i="39" s="1"/>
  <c r="J153" i="39" s="1"/>
  <c r="E331" i="39"/>
  <c r="D422" i="39"/>
  <c r="D595" i="39"/>
  <c r="D772" i="39"/>
  <c r="D771" i="39" s="1"/>
  <c r="D302" i="39"/>
  <c r="C314" i="39"/>
  <c r="H314" i="39" s="1"/>
  <c r="E494" i="39"/>
  <c r="D661" i="39"/>
  <c r="D305" i="39"/>
  <c r="D348" i="39"/>
  <c r="D368" i="39"/>
  <c r="E399" i="39"/>
  <c r="D450" i="39"/>
  <c r="D486" i="39"/>
  <c r="E237" i="39"/>
  <c r="E236" i="39" s="1"/>
  <c r="E235" i="39" s="1"/>
  <c r="D679" i="39"/>
  <c r="D687" i="39"/>
  <c r="E718" i="39"/>
  <c r="D741" i="39"/>
  <c r="D768" i="39"/>
  <c r="D767" i="39" s="1"/>
  <c r="D409" i="39"/>
  <c r="E577" i="39"/>
  <c r="D592" i="39"/>
  <c r="D676" i="39"/>
  <c r="D132" i="39"/>
  <c r="D154" i="39"/>
  <c r="D160" i="39"/>
  <c r="D153" i="39" s="1"/>
  <c r="E171" i="39"/>
  <c r="E170" i="39" s="1"/>
  <c r="E325" i="39"/>
  <c r="D373" i="39"/>
  <c r="D404" i="39"/>
  <c r="E491" i="39"/>
  <c r="E734" i="39"/>
  <c r="E733" i="39" s="1"/>
  <c r="D577" i="39"/>
  <c r="D412" i="39"/>
  <c r="D388" i="39"/>
  <c r="D353" i="39"/>
  <c r="D157" i="39"/>
  <c r="D207" i="39"/>
  <c r="D213" i="39"/>
  <c r="E223" i="39"/>
  <c r="E222" i="39" s="1"/>
  <c r="D239" i="39"/>
  <c r="D238" i="39" s="1"/>
  <c r="D296" i="39"/>
  <c r="D378" i="39"/>
  <c r="E389" i="39"/>
  <c r="E445" i="39"/>
  <c r="E451" i="39"/>
  <c r="E450" i="39" s="1"/>
  <c r="D468" i="39"/>
  <c r="E487" i="39"/>
  <c r="D504" i="39"/>
  <c r="C538" i="39"/>
  <c r="H538" i="39" s="1"/>
  <c r="D544" i="39"/>
  <c r="D556" i="39"/>
  <c r="E587" i="39"/>
  <c r="E593" i="39"/>
  <c r="E592" i="39" s="1"/>
  <c r="D603" i="39"/>
  <c r="D610" i="39"/>
  <c r="E671" i="39"/>
  <c r="E677" i="39"/>
  <c r="E722" i="39"/>
  <c r="D734" i="39"/>
  <c r="D733" i="39" s="1"/>
  <c r="E745" i="39"/>
  <c r="E744" i="39" s="1"/>
  <c r="E260" i="39"/>
  <c r="E392" i="39"/>
  <c r="E133" i="39"/>
  <c r="D216" i="39"/>
  <c r="D244" i="39"/>
  <c r="D243" i="39" s="1"/>
  <c r="D289" i="39"/>
  <c r="D455" i="39"/>
  <c r="E459" i="39"/>
  <c r="C484" i="39"/>
  <c r="H484" i="39" s="1"/>
  <c r="E513" i="39"/>
  <c r="E509" i="39" s="1"/>
  <c r="D547" i="39"/>
  <c r="D587" i="39"/>
  <c r="D671" i="39"/>
  <c r="D694" i="39"/>
  <c r="D727" i="39"/>
  <c r="C743" i="39"/>
  <c r="C726" i="39" s="1"/>
  <c r="E761" i="39"/>
  <c r="E760" i="39" s="1"/>
  <c r="D765" i="39"/>
  <c r="E769" i="39"/>
  <c r="E244" i="39"/>
  <c r="E243" i="39" s="1"/>
  <c r="E422" i="39"/>
  <c r="D463" i="39"/>
  <c r="D97" i="39"/>
  <c r="D117" i="39"/>
  <c r="D120" i="39"/>
  <c r="D123" i="39"/>
  <c r="D126" i="39"/>
  <c r="D129" i="39"/>
  <c r="E155" i="39"/>
  <c r="E154" i="39" s="1"/>
  <c r="E158" i="39"/>
  <c r="E157" i="39" s="1"/>
  <c r="E161" i="39"/>
  <c r="E160" i="39" s="1"/>
  <c r="C170" i="39"/>
  <c r="H170" i="39" s="1"/>
  <c r="J170" i="39" s="1"/>
  <c r="D185" i="39"/>
  <c r="D184" i="39" s="1"/>
  <c r="D229" i="39"/>
  <c r="D228" i="39" s="1"/>
  <c r="E242" i="39"/>
  <c r="E239" i="39" s="1"/>
  <c r="E238" i="39" s="1"/>
  <c r="D250" i="39"/>
  <c r="D260" i="39"/>
  <c r="E290" i="39"/>
  <c r="E289" i="39" s="1"/>
  <c r="E303" i="39"/>
  <c r="E302" i="39" s="1"/>
  <c r="E306" i="39"/>
  <c r="E305" i="39" s="1"/>
  <c r="D325" i="39"/>
  <c r="D328" i="39"/>
  <c r="D331" i="39"/>
  <c r="E349" i="39"/>
  <c r="E348" i="39" s="1"/>
  <c r="E369" i="39"/>
  <c r="E368" i="39" s="1"/>
  <c r="E395" i="39"/>
  <c r="D399" i="39"/>
  <c r="E405" i="39"/>
  <c r="E404" i="39" s="1"/>
  <c r="D429" i="39"/>
  <c r="E477" i="39"/>
  <c r="D491" i="39"/>
  <c r="D494" i="39"/>
  <c r="D497" i="39"/>
  <c r="E530" i="39"/>
  <c r="E529" i="39" s="1"/>
  <c r="E638" i="39"/>
  <c r="E688" i="39"/>
  <c r="E687" i="39" s="1"/>
  <c r="D718" i="39"/>
  <c r="D731" i="39"/>
  <c r="D730" i="39" s="1"/>
  <c r="D746" i="39"/>
  <c r="D756" i="39"/>
  <c r="D755" i="39" s="1"/>
  <c r="E773" i="39"/>
  <c r="E772" i="39" s="1"/>
  <c r="E771" i="39" s="1"/>
  <c r="D11" i="39"/>
  <c r="E181" i="39"/>
  <c r="E180" i="39" s="1"/>
  <c r="E179" i="39" s="1"/>
  <c r="C188" i="39"/>
  <c r="E207" i="39"/>
  <c r="E219" i="39"/>
  <c r="E216" i="39" s="1"/>
  <c r="E215" i="39" s="1"/>
  <c r="E234" i="39"/>
  <c r="E233" i="39" s="1"/>
  <c r="E265" i="39"/>
  <c r="E308" i="39"/>
  <c r="E455" i="39"/>
  <c r="E531" i="39"/>
  <c r="D628" i="39"/>
  <c r="E728" i="39"/>
  <c r="E727" i="39" s="1"/>
  <c r="C116" i="39"/>
  <c r="D445" i="39"/>
  <c r="E474" i="39"/>
  <c r="E547" i="39"/>
  <c r="C717" i="39"/>
  <c r="C716" i="39" s="1"/>
  <c r="H716" i="39" s="1"/>
  <c r="J716" i="39" s="1"/>
  <c r="D751" i="39"/>
  <c r="D750" i="39" s="1"/>
  <c r="D761" i="39"/>
  <c r="D760" i="39" s="1"/>
  <c r="E768" i="39"/>
  <c r="E767" i="39" s="1"/>
  <c r="E11" i="39"/>
  <c r="E194" i="39"/>
  <c r="E193" i="39" s="1"/>
  <c r="C203" i="39"/>
  <c r="D220" i="39"/>
  <c r="D223" i="39"/>
  <c r="D222" i="39" s="1"/>
  <c r="E250" i="39"/>
  <c r="E298" i="39"/>
  <c r="E344" i="39"/>
  <c r="E357" i="39"/>
  <c r="E409" i="39"/>
  <c r="E412" i="39"/>
  <c r="E416" i="39"/>
  <c r="E581" i="39"/>
  <c r="E642" i="39"/>
  <c r="E661" i="39"/>
  <c r="E665" i="39"/>
  <c r="E683" i="39"/>
  <c r="D743" i="39"/>
  <c r="E756" i="39"/>
  <c r="E755" i="39" s="1"/>
  <c r="E61" i="39"/>
  <c r="E68" i="39"/>
  <c r="E4" i="39"/>
  <c r="E38" i="39"/>
  <c r="E97" i="39"/>
  <c r="E168" i="39"/>
  <c r="E167" i="39" s="1"/>
  <c r="D167" i="39"/>
  <c r="H136" i="39"/>
  <c r="C135" i="39"/>
  <c r="H135" i="39" s="1"/>
  <c r="J135" i="39" s="1"/>
  <c r="H164" i="39"/>
  <c r="C163" i="39"/>
  <c r="H163" i="39" s="1"/>
  <c r="J163" i="39" s="1"/>
  <c r="D211" i="39"/>
  <c r="E212" i="39"/>
  <c r="E211" i="39" s="1"/>
  <c r="D61" i="39"/>
  <c r="E143" i="39"/>
  <c r="E146" i="39"/>
  <c r="D4" i="39"/>
  <c r="C67" i="39"/>
  <c r="H67" i="39" s="1"/>
  <c r="J67" i="39" s="1"/>
  <c r="D182" i="39"/>
  <c r="D179" i="39" s="1"/>
  <c r="E189" i="39"/>
  <c r="E362" i="39"/>
  <c r="E522" i="39"/>
  <c r="E552" i="39"/>
  <c r="E562" i="39"/>
  <c r="E569" i="39"/>
  <c r="E646" i="39"/>
  <c r="E653" i="39"/>
  <c r="E743" i="39"/>
  <c r="E751" i="39"/>
  <c r="E750" i="39" s="1"/>
  <c r="H116" i="39"/>
  <c r="J116" i="39" s="1"/>
  <c r="D195" i="39"/>
  <c r="E196" i="39"/>
  <c r="E195" i="39" s="1"/>
  <c r="D198" i="39"/>
  <c r="D197" i="39" s="1"/>
  <c r="E199" i="39"/>
  <c r="E198" i="39" s="1"/>
  <c r="E197" i="39" s="1"/>
  <c r="D201" i="39"/>
  <c r="D200" i="39" s="1"/>
  <c r="E202" i="39"/>
  <c r="E201" i="39" s="1"/>
  <c r="E200" i="39" s="1"/>
  <c r="D189" i="39"/>
  <c r="E429" i="39"/>
  <c r="E544" i="39"/>
  <c r="E538" i="39" s="1"/>
  <c r="E556" i="39"/>
  <c r="E616" i="39"/>
  <c r="E137" i="39"/>
  <c r="E136" i="39" s="1"/>
  <c r="D136" i="39"/>
  <c r="E165" i="39"/>
  <c r="E164" i="39" s="1"/>
  <c r="D164" i="39"/>
  <c r="D204" i="39"/>
  <c r="E205" i="39"/>
  <c r="E204" i="39" s="1"/>
  <c r="C3" i="39"/>
  <c r="D38" i="39"/>
  <c r="D68" i="39"/>
  <c r="E117" i="39"/>
  <c r="E120" i="39"/>
  <c r="E123" i="39"/>
  <c r="E126" i="39"/>
  <c r="E129" i="39"/>
  <c r="E132" i="39"/>
  <c r="D140" i="39"/>
  <c r="D143" i="39"/>
  <c r="D146" i="39"/>
  <c r="D149" i="39"/>
  <c r="D171" i="39"/>
  <c r="D174" i="39"/>
  <c r="E185" i="39"/>
  <c r="E184" i="39" s="1"/>
  <c r="E229" i="39"/>
  <c r="E378" i="39"/>
  <c r="E382" i="39"/>
  <c r="E388" i="39"/>
  <c r="E486" i="39"/>
  <c r="E595" i="39"/>
  <c r="E599" i="39"/>
  <c r="E610" i="39"/>
  <c r="E628" i="39"/>
  <c r="E676" i="39"/>
  <c r="E700" i="39"/>
  <c r="E140" i="39"/>
  <c r="E149" i="39"/>
  <c r="E315" i="39"/>
  <c r="E314" i="39" s="1"/>
  <c r="E353" i="39"/>
  <c r="E373" i="39"/>
  <c r="E504" i="39"/>
  <c r="C263" i="39"/>
  <c r="D265" i="39"/>
  <c r="D344" i="39"/>
  <c r="D395" i="39"/>
  <c r="D416" i="39"/>
  <c r="D459" i="39"/>
  <c r="E465" i="39"/>
  <c r="E463" i="39" s="1"/>
  <c r="E470" i="39"/>
  <c r="E468" i="39" s="1"/>
  <c r="D474" i="39"/>
  <c r="C509" i="39"/>
  <c r="H509" i="39" s="1"/>
  <c r="C528" i="39"/>
  <c r="H528" i="39" s="1"/>
  <c r="D531" i="39"/>
  <c r="D528" i="39" s="1"/>
  <c r="D552" i="39"/>
  <c r="D551" i="39" s="1"/>
  <c r="D550" i="39" s="1"/>
  <c r="C561" i="39"/>
  <c r="D569" i="39"/>
  <c r="D599" i="39"/>
  <c r="E605" i="39"/>
  <c r="E603" i="39" s="1"/>
  <c r="D642" i="39"/>
  <c r="D646" i="39"/>
  <c r="D665" i="39"/>
  <c r="E681" i="39"/>
  <c r="E679" i="39" s="1"/>
  <c r="E696" i="39"/>
  <c r="E694" i="39" s="1"/>
  <c r="D700" i="39"/>
  <c r="D722" i="39"/>
  <c r="E740" i="39"/>
  <c r="E739" i="39" s="1"/>
  <c r="E778" i="39"/>
  <c r="E777" i="39" s="1"/>
  <c r="D308" i="39"/>
  <c r="D298" i="39"/>
  <c r="D315" i="39"/>
  <c r="C340" i="39"/>
  <c r="D357" i="39"/>
  <c r="D362" i="39"/>
  <c r="D382" i="39"/>
  <c r="D392" i="39"/>
  <c r="C444" i="39"/>
  <c r="H444" i="39" s="1"/>
  <c r="D477" i="39"/>
  <c r="D513" i="39"/>
  <c r="D509" i="39" s="1"/>
  <c r="D522" i="39"/>
  <c r="D538" i="39"/>
  <c r="C551" i="39"/>
  <c r="D562" i="39"/>
  <c r="D581" i="39"/>
  <c r="D616" i="39"/>
  <c r="D638" i="39"/>
  <c r="C645" i="39"/>
  <c r="H645" i="39" s="1"/>
  <c r="J645" i="39" s="1"/>
  <c r="D653" i="39"/>
  <c r="D683" i="39"/>
  <c r="H722" i="39"/>
  <c r="Q29" i="12"/>
  <c r="P28" i="12"/>
  <c r="P23" i="12"/>
  <c r="M28" i="12"/>
  <c r="M23" i="12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 s="1"/>
  <c r="D766" i="37"/>
  <c r="E766" i="37" s="1"/>
  <c r="E765" i="37" s="1"/>
  <c r="C765" i="37"/>
  <c r="D764" i="37"/>
  <c r="E764" i="37" s="1"/>
  <c r="D763" i="37"/>
  <c r="E763" i="37" s="1"/>
  <c r="D762" i="37"/>
  <c r="E762" i="37" s="1"/>
  <c r="C761" i="37"/>
  <c r="C760" i="37" s="1"/>
  <c r="D759" i="37"/>
  <c r="E759" i="37" s="1"/>
  <c r="D758" i="37"/>
  <c r="E758" i="37" s="1"/>
  <c r="D757" i="37"/>
  <c r="E757" i="37" s="1"/>
  <c r="C756" i="37"/>
  <c r="C755" i="37" s="1"/>
  <c r="D754" i="37"/>
  <c r="E754" i="37" s="1"/>
  <c r="D753" i="37"/>
  <c r="E753" i="37" s="1"/>
  <c r="D752" i="37"/>
  <c r="E752" i="37" s="1"/>
  <c r="C751" i="37"/>
  <c r="C750" i="37" s="1"/>
  <c r="D749" i="37"/>
  <c r="E749" i="37" s="1"/>
  <c r="D748" i="37"/>
  <c r="E748" i="37" s="1"/>
  <c r="D747" i="37"/>
  <c r="D746" i="37" s="1"/>
  <c r="C746" i="37"/>
  <c r="D745" i="37"/>
  <c r="D744" i="37" s="1"/>
  <c r="C744" i="37"/>
  <c r="C743" i="37" s="1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C727" i="37"/>
  <c r="H724" i="37"/>
  <c r="D724" i="37"/>
  <c r="E724" i="37" s="1"/>
  <c r="H723" i="37"/>
  <c r="D723" i="37"/>
  <c r="D722" i="37" s="1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D684" i="37"/>
  <c r="E684" i="37" s="1"/>
  <c r="C683" i="37"/>
  <c r="H683" i="37" s="1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E668" i="37"/>
  <c r="D668" i="37"/>
  <c r="H667" i="37"/>
  <c r="D667" i="37"/>
  <c r="E667" i="37" s="1"/>
  <c r="H666" i="37"/>
  <c r="D666" i="37"/>
  <c r="E666" i="37" s="1"/>
  <c r="D665" i="37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D647" i="37"/>
  <c r="E647" i="37" s="1"/>
  <c r="C646" i="37"/>
  <c r="H644" i="37"/>
  <c r="D644" i="37"/>
  <c r="E644" i="37" s="1"/>
  <c r="H643" i="37"/>
  <c r="D643" i="37"/>
  <c r="E643" i="37" s="1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H563" i="37"/>
  <c r="D563" i="37"/>
  <c r="E563" i="37" s="1"/>
  <c r="C562" i="37"/>
  <c r="H562" i="37" s="1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C547" i="37"/>
  <c r="H547" i="37" s="1"/>
  <c r="J547" i="37" s="1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H537" i="37"/>
  <c r="E537" i="37"/>
  <c r="D537" i="37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E492" i="37" s="1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D487" i="37"/>
  <c r="E487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E455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E451" i="37"/>
  <c r="D451" i="37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E432" i="37"/>
  <c r="D432" i="37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E376" i="37"/>
  <c r="D376" i="37"/>
  <c r="H375" i="37"/>
  <c r="D375" i="37"/>
  <c r="E375" i="37" s="1"/>
  <c r="H374" i="37"/>
  <c r="D374" i="37"/>
  <c r="E374" i="37" s="1"/>
  <c r="D373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E343" i="37"/>
  <c r="D343" i="37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E332" i="37" s="1"/>
  <c r="C331" i="37"/>
  <c r="H331" i="37" s="1"/>
  <c r="H330" i="37"/>
  <c r="D330" i="37"/>
  <c r="E330" i="37" s="1"/>
  <c r="H329" i="37"/>
  <c r="D329" i="37"/>
  <c r="E329" i="37" s="1"/>
  <c r="C328" i="37"/>
  <c r="H327" i="37"/>
  <c r="D327" i="37"/>
  <c r="E327" i="37" s="1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D240" i="37"/>
  <c r="E240" i="37" s="1"/>
  <c r="C239" i="37"/>
  <c r="C238" i="37" s="1"/>
  <c r="D237" i="37"/>
  <c r="C236" i="37"/>
  <c r="C235" i="37" s="1"/>
  <c r="D234" i="37"/>
  <c r="C233" i="37"/>
  <c r="D232" i="37"/>
  <c r="E232" i="37" s="1"/>
  <c r="D231" i="37"/>
  <c r="E231" i="37" s="1"/>
  <c r="D230" i="37"/>
  <c r="E230" i="37" s="1"/>
  <c r="C229" i="37"/>
  <c r="C228" i="37" s="1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C216" i="37"/>
  <c r="D214" i="37"/>
  <c r="E214" i="37" s="1"/>
  <c r="E213" i="37" s="1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C201" i="37"/>
  <c r="C200" i="37" s="1"/>
  <c r="D199" i="37"/>
  <c r="D198" i="37" s="1"/>
  <c r="D197" i="37" s="1"/>
  <c r="C198" i="37"/>
  <c r="C197" i="37" s="1"/>
  <c r="E196" i="37"/>
  <c r="E195" i="37" s="1"/>
  <c r="D196" i="37"/>
  <c r="D195" i="37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 s="1"/>
  <c r="D183" i="37"/>
  <c r="E183" i="37" s="1"/>
  <c r="E182" i="37" s="1"/>
  <c r="D182" i="37"/>
  <c r="C182" i="37"/>
  <c r="D181" i="37"/>
  <c r="D180" i="37" s="1"/>
  <c r="C180" i="37"/>
  <c r="C179" i="37" s="1"/>
  <c r="H176" i="37"/>
  <c r="D176" i="37"/>
  <c r="E176" i="37" s="1"/>
  <c r="H175" i="37"/>
  <c r="D175" i="37"/>
  <c r="E175" i="37" s="1"/>
  <c r="C174" i="37"/>
  <c r="H174" i="37" s="1"/>
  <c r="H173" i="37"/>
  <c r="D173" i="37"/>
  <c r="E173" i="37" s="1"/>
  <c r="H172" i="37"/>
  <c r="D172" i="37"/>
  <c r="E172" i="37" s="1"/>
  <c r="C171" i="37"/>
  <c r="H169" i="37"/>
  <c r="D169" i="37"/>
  <c r="E169" i="37" s="1"/>
  <c r="H168" i="37"/>
  <c r="D168" i="37"/>
  <c r="E168" i="37" s="1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E160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E147" i="37"/>
  <c r="D147" i="37"/>
  <c r="D146" i="37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4" i="37"/>
  <c r="D134" i="37"/>
  <c r="E134" i="37" s="1"/>
  <c r="H133" i="37"/>
  <c r="D133" i="37"/>
  <c r="E133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E104" i="37"/>
  <c r="D104" i="37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E94" i="37"/>
  <c r="D94" i="37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E77" i="37"/>
  <c r="D77" i="37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E51" i="37"/>
  <c r="D51" i="37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E25" i="37"/>
  <c r="D25" i="37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D742" i="36"/>
  <c r="E742" i="36" s="1"/>
  <c r="E741" i="36" s="1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C734" i="36"/>
  <c r="C733" i="36" s="1"/>
  <c r="D732" i="36"/>
  <c r="E732" i="36" s="1"/>
  <c r="E731" i="36" s="1"/>
  <c r="E730" i="36" s="1"/>
  <c r="C731" i="36"/>
  <c r="C730" i="36" s="1"/>
  <c r="D729" i="36"/>
  <c r="E729" i="36" s="1"/>
  <c r="D728" i="36"/>
  <c r="E728" i="36" s="1"/>
  <c r="E727" i="36" s="1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E514" i="36" s="1"/>
  <c r="C513" i="36"/>
  <c r="H512" i="36"/>
  <c r="D512" i="36"/>
  <c r="E512" i="36" s="1"/>
  <c r="H511" i="36"/>
  <c r="D511" i="36"/>
  <c r="E511" i="36" s="1"/>
  <c r="H510" i="36"/>
  <c r="D510" i="36"/>
  <c r="E510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E478" i="36"/>
  <c r="D478" i="36"/>
  <c r="D477" i="36"/>
  <c r="C477" i="36"/>
  <c r="H477" i="36" s="1"/>
  <c r="H476" i="36"/>
  <c r="D476" i="36"/>
  <c r="E476" i="36" s="1"/>
  <c r="H475" i="36"/>
  <c r="D475" i="36"/>
  <c r="E475" i="36" s="1"/>
  <c r="E474" i="36" s="1"/>
  <c r="C474" i="36"/>
  <c r="H474" i="36" s="1"/>
  <c r="H473" i="36"/>
  <c r="D473" i="36"/>
  <c r="E473" i="36" s="1"/>
  <c r="H472" i="36"/>
  <c r="E472" i="36"/>
  <c r="D472" i="36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H447" i="36"/>
  <c r="D447" i="36"/>
  <c r="E447" i="36" s="1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C382" i="36"/>
  <c r="H382" i="36" s="1"/>
  <c r="H381" i="36"/>
  <c r="D381" i="36"/>
  <c r="E381" i="36" s="1"/>
  <c r="H380" i="36"/>
  <c r="D380" i="36"/>
  <c r="E380" i="36" s="1"/>
  <c r="H379" i="36"/>
  <c r="D379" i="36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E360" i="36" s="1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E337" i="36"/>
  <c r="D337" i="36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H326" i="36"/>
  <c r="D326" i="36"/>
  <c r="E326" i="36" s="1"/>
  <c r="H325" i="36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H308" i="36"/>
  <c r="H307" i="36"/>
  <c r="D307" i="36"/>
  <c r="E307" i="36" s="1"/>
  <c r="H306" i="36"/>
  <c r="D306" i="36"/>
  <c r="H305" i="36"/>
  <c r="H304" i="36"/>
  <c r="D304" i="36"/>
  <c r="E304" i="36" s="1"/>
  <c r="H303" i="36"/>
  <c r="D303" i="36"/>
  <c r="H302" i="36"/>
  <c r="H301" i="36"/>
  <c r="E301" i="36"/>
  <c r="H300" i="36"/>
  <c r="D300" i="36"/>
  <c r="E300" i="36" s="1"/>
  <c r="H299" i="36"/>
  <c r="D299" i="36"/>
  <c r="E299" i="36" s="1"/>
  <c r="H298" i="36"/>
  <c r="H297" i="36"/>
  <c r="D297" i="36"/>
  <c r="H296" i="36"/>
  <c r="H295" i="36"/>
  <c r="D295" i="36"/>
  <c r="E295" i="36" s="1"/>
  <c r="H294" i="36"/>
  <c r="D294" i="36"/>
  <c r="E294" i="36" s="1"/>
  <c r="H293" i="36"/>
  <c r="E293" i="36"/>
  <c r="D293" i="36"/>
  <c r="H292" i="36"/>
  <c r="D292" i="36"/>
  <c r="H291" i="36"/>
  <c r="D291" i="36"/>
  <c r="E291" i="36" s="1"/>
  <c r="H290" i="36"/>
  <c r="D290" i="36"/>
  <c r="E290" i="36" s="1"/>
  <c r="H289" i="36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E267" i="36"/>
  <c r="D267" i="36"/>
  <c r="H266" i="36"/>
  <c r="D266" i="36"/>
  <c r="E266" i="36" s="1"/>
  <c r="C263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8" i="36"/>
  <c r="D248" i="36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E240" i="36"/>
  <c r="D240" i="36"/>
  <c r="C239" i="36"/>
  <c r="C238" i="36" s="1"/>
  <c r="D237" i="36"/>
  <c r="E237" i="36" s="1"/>
  <c r="E236" i="36" s="1"/>
  <c r="E235" i="36" s="1"/>
  <c r="C236" i="36"/>
  <c r="C235" i="36" s="1"/>
  <c r="D234" i="36"/>
  <c r="E234" i="36" s="1"/>
  <c r="E233" i="36" s="1"/>
  <c r="C233" i="36"/>
  <c r="D232" i="36"/>
  <c r="E232" i="36" s="1"/>
  <c r="D231" i="36"/>
  <c r="E231" i="36" s="1"/>
  <c r="D230" i="36"/>
  <c r="E230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D217" i="36"/>
  <c r="E217" i="36" s="1"/>
  <c r="C216" i="36"/>
  <c r="D214" i="36"/>
  <c r="C213" i="36"/>
  <c r="D212" i="36"/>
  <c r="E212" i="36" s="1"/>
  <c r="E211" i="36" s="1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C203" i="36" s="1"/>
  <c r="D202" i="36"/>
  <c r="C201" i="36"/>
  <c r="C200" i="36" s="1"/>
  <c r="D199" i="36"/>
  <c r="C198" i="36"/>
  <c r="C197" i="36" s="1"/>
  <c r="D196" i="36"/>
  <c r="C195" i="36"/>
  <c r="D194" i="36"/>
  <c r="C193" i="36"/>
  <c r="D192" i="36"/>
  <c r="E192" i="36" s="1"/>
  <c r="D191" i="36"/>
  <c r="E191" i="36" s="1"/>
  <c r="D190" i="36"/>
  <c r="C189" i="36"/>
  <c r="D187" i="36"/>
  <c r="E187" i="36" s="1"/>
  <c r="D186" i="36"/>
  <c r="C185" i="36"/>
  <c r="C184" i="36" s="1"/>
  <c r="D183" i="36"/>
  <c r="C182" i="36"/>
  <c r="D181" i="36"/>
  <c r="D180" i="36" s="1"/>
  <c r="C180" i="36"/>
  <c r="H176" i="36"/>
  <c r="D176" i="36"/>
  <c r="E176" i="36" s="1"/>
  <c r="H175" i="36"/>
  <c r="D175" i="36"/>
  <c r="C174" i="36"/>
  <c r="H174" i="36" s="1"/>
  <c r="H173" i="36"/>
  <c r="D173" i="36"/>
  <c r="H172" i="36"/>
  <c r="D172" i="36"/>
  <c r="E172" i="36" s="1"/>
  <c r="C171" i="36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E158" i="36" s="1"/>
  <c r="C157" i="36"/>
  <c r="H157" i="36" s="1"/>
  <c r="H156" i="36"/>
  <c r="D156" i="36"/>
  <c r="H155" i="36"/>
  <c r="D155" i="36"/>
  <c r="E155" i="36" s="1"/>
  <c r="C154" i="36"/>
  <c r="H154" i="36" s="1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D147" i="36"/>
  <c r="C146" i="36"/>
  <c r="H146" i="36" s="1"/>
  <c r="H145" i="36"/>
  <c r="D145" i="36"/>
  <c r="H144" i="36"/>
  <c r="D144" i="36"/>
  <c r="E144" i="36" s="1"/>
  <c r="C143" i="36"/>
  <c r="H143" i="36" s="1"/>
  <c r="H142" i="36"/>
  <c r="D142" i="36"/>
  <c r="E142" i="36" s="1"/>
  <c r="H141" i="36"/>
  <c r="D141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D118" i="36"/>
  <c r="E118" i="36" s="1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E77" i="36"/>
  <c r="D77" i="36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D772" i="35" s="1"/>
  <c r="D771" i="35" s="1"/>
  <c r="C772" i="35"/>
  <c r="C771" i="35"/>
  <c r="D770" i="35"/>
  <c r="E770" i="35" s="1"/>
  <c r="E769" i="35"/>
  <c r="E768" i="35" s="1"/>
  <c r="E767" i="35" s="1"/>
  <c r="D769" i="35"/>
  <c r="C768" i="35"/>
  <c r="C767" i="35" s="1"/>
  <c r="D766" i="35"/>
  <c r="E766" i="35" s="1"/>
  <c r="E765" i="35" s="1"/>
  <c r="C765" i="35"/>
  <c r="D764" i="35"/>
  <c r="E764" i="35" s="1"/>
  <c r="D763" i="35"/>
  <c r="E763" i="35" s="1"/>
  <c r="D762" i="35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 s="1"/>
  <c r="D749" i="35"/>
  <c r="E749" i="35" s="1"/>
  <c r="D748" i="35"/>
  <c r="E748" i="35" s="1"/>
  <c r="D747" i="35"/>
  <c r="E747" i="35" s="1"/>
  <c r="E746" i="35" s="1"/>
  <c r="C746" i="35"/>
  <c r="D745" i="35"/>
  <c r="D744" i="35" s="1"/>
  <c r="C744" i="35"/>
  <c r="C743" i="35" s="1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E736" i="35"/>
  <c r="D736" i="35"/>
  <c r="D735" i="35"/>
  <c r="C734" i="35"/>
  <c r="C733" i="35"/>
  <c r="D732" i="35"/>
  <c r="D731" i="35" s="1"/>
  <c r="D730" i="35" s="1"/>
  <c r="C731" i="35"/>
  <c r="C730" i="35" s="1"/>
  <c r="D729" i="35"/>
  <c r="D728" i="35"/>
  <c r="E728" i="35" s="1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D687" i="35" s="1"/>
  <c r="C687" i="35"/>
  <c r="H687" i="35" s="1"/>
  <c r="H686" i="35"/>
  <c r="D686" i="35"/>
  <c r="E686" i="35" s="1"/>
  <c r="H685" i="35"/>
  <c r="D685" i="35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D671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D662" i="35"/>
  <c r="D661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E657" i="35"/>
  <c r="D657" i="35"/>
  <c r="H656" i="35"/>
  <c r="D656" i="35"/>
  <c r="E656" i="35" s="1"/>
  <c r="H655" i="35"/>
  <c r="D655" i="35"/>
  <c r="H654" i="35"/>
  <c r="D654" i="35"/>
  <c r="E654" i="35" s="1"/>
  <c r="H653" i="35"/>
  <c r="C653" i="35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E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E600" i="35" s="1"/>
  <c r="C599" i="35"/>
  <c r="H599" i="35" s="1"/>
  <c r="H598" i="35"/>
  <c r="D598" i="35"/>
  <c r="E598" i="35" s="1"/>
  <c r="H597" i="35"/>
  <c r="D597" i="35"/>
  <c r="E597" i="35" s="1"/>
  <c r="H596" i="35"/>
  <c r="D596" i="35"/>
  <c r="E596" i="35" s="1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H548" i="35"/>
  <c r="D548" i="35"/>
  <c r="E548" i="35" s="1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E536" i="35"/>
  <c r="D536" i="35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E470" i="35"/>
  <c r="D470" i="35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E426" i="35"/>
  <c r="D426" i="35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E401" i="35"/>
  <c r="D401" i="35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E385" i="35"/>
  <c r="D385" i="35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E374" i="35" s="1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D353" i="35" s="1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D344" i="35" s="1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H325" i="35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E318" i="35"/>
  <c r="D318" i="35"/>
  <c r="H317" i="35"/>
  <c r="D317" i="35"/>
  <c r="E317" i="35" s="1"/>
  <c r="H316" i="35"/>
  <c r="D316" i="35"/>
  <c r="E316" i="35" s="1"/>
  <c r="H315" i="35"/>
  <c r="C315" i="35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H308" i="35"/>
  <c r="H307" i="35"/>
  <c r="D307" i="35"/>
  <c r="E307" i="35" s="1"/>
  <c r="H306" i="35"/>
  <c r="D306" i="35"/>
  <c r="E306" i="35" s="1"/>
  <c r="H305" i="35"/>
  <c r="H304" i="35"/>
  <c r="D304" i="35"/>
  <c r="E304" i="35" s="1"/>
  <c r="H303" i="35"/>
  <c r="D303" i="35"/>
  <c r="E303" i="35" s="1"/>
  <c r="C302" i="35"/>
  <c r="H302" i="35" s="1"/>
  <c r="H301" i="35"/>
  <c r="D301" i="35"/>
  <c r="E301" i="35" s="1"/>
  <c r="H300" i="35"/>
  <c r="D300" i="35"/>
  <c r="E300" i="35" s="1"/>
  <c r="H299" i="35"/>
  <c r="D299" i="35"/>
  <c r="E299" i="35" s="1"/>
  <c r="H298" i="35"/>
  <c r="H297" i="35"/>
  <c r="D297" i="35"/>
  <c r="E297" i="35" s="1"/>
  <c r="H296" i="35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H289" i="35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D266" i="35"/>
  <c r="E266" i="35" s="1"/>
  <c r="H265" i="35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C236" i="35"/>
  <c r="C235" i="35" s="1"/>
  <c r="D234" i="35"/>
  <c r="E234" i="35" s="1"/>
  <c r="E233" i="35" s="1"/>
  <c r="C233" i="35"/>
  <c r="D232" i="35"/>
  <c r="E232" i="35" s="1"/>
  <c r="E231" i="35"/>
  <c r="D231" i="35"/>
  <c r="D229" i="35" s="1"/>
  <c r="D230" i="35"/>
  <c r="E230" i="35" s="1"/>
  <c r="C229" i="35"/>
  <c r="D227" i="35"/>
  <c r="E227" i="35" s="1"/>
  <c r="D226" i="35"/>
  <c r="E226" i="35" s="1"/>
  <c r="D225" i="35"/>
  <c r="E225" i="35" s="1"/>
  <c r="D224" i="35"/>
  <c r="E224" i="35" s="1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D212" i="35"/>
  <c r="D211" i="35" s="1"/>
  <c r="C211" i="35"/>
  <c r="D210" i="35"/>
  <c r="E210" i="35" s="1"/>
  <c r="D209" i="35"/>
  <c r="E209" i="35" s="1"/>
  <c r="D208" i="35"/>
  <c r="E208" i="35" s="1"/>
  <c r="C207" i="35"/>
  <c r="D206" i="35"/>
  <c r="E206" i="35" s="1"/>
  <c r="E205" i="35"/>
  <c r="E204" i="35" s="1"/>
  <c r="D205" i="35"/>
  <c r="C204" i="35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D193" i="35"/>
  <c r="C193" i="35"/>
  <c r="D192" i="35"/>
  <c r="E192" i="35" s="1"/>
  <c r="D191" i="35"/>
  <c r="E191" i="35" s="1"/>
  <c r="D190" i="35"/>
  <c r="E190" i="35" s="1"/>
  <c r="C189" i="35"/>
  <c r="D187" i="35"/>
  <c r="E187" i="35" s="1"/>
  <c r="D186" i="35"/>
  <c r="E186" i="35" s="1"/>
  <c r="E185" i="35" s="1"/>
  <c r="E184" i="35" s="1"/>
  <c r="C185" i="35"/>
  <c r="C184" i="35" s="1"/>
  <c r="D183" i="35"/>
  <c r="D182" i="35" s="1"/>
  <c r="C182" i="35"/>
  <c r="D181" i="35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C164" i="35"/>
  <c r="H164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H123" i="35"/>
  <c r="C123" i="35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E84" i="35"/>
  <c r="D84" i="35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E28" i="35"/>
  <c r="D28" i="35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E769" i="34"/>
  <c r="D769" i="34"/>
  <c r="C768" i="34"/>
  <c r="C767" i="34" s="1"/>
  <c r="D766" i="34"/>
  <c r="E766" i="34" s="1"/>
  <c r="E765" i="34" s="1"/>
  <c r="D765" i="34"/>
  <c r="C765" i="34"/>
  <c r="D764" i="34"/>
  <c r="E764" i="34" s="1"/>
  <c r="D763" i="34"/>
  <c r="E763" i="34" s="1"/>
  <c r="D762" i="34"/>
  <c r="C761" i="34"/>
  <c r="C760" i="34"/>
  <c r="D759" i="34"/>
  <c r="E759" i="34" s="1"/>
  <c r="D758" i="34"/>
  <c r="E758" i="34" s="1"/>
  <c r="D757" i="34"/>
  <c r="C756" i="34"/>
  <c r="C755" i="34" s="1"/>
  <c r="D754" i="34"/>
  <c r="E754" i="34" s="1"/>
  <c r="D753" i="34"/>
  <c r="E753" i="34" s="1"/>
  <c r="D752" i="34"/>
  <c r="E752" i="34" s="1"/>
  <c r="C751" i="34"/>
  <c r="C750" i="34" s="1"/>
  <c r="D749" i="34"/>
  <c r="E749" i="34" s="1"/>
  <c r="D748" i="34"/>
  <c r="E748" i="34" s="1"/>
  <c r="D747" i="34"/>
  <c r="E747" i="34" s="1"/>
  <c r="E746" i="34" s="1"/>
  <c r="C746" i="34"/>
  <c r="C743" i="34" s="1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C731" i="34"/>
  <c r="C730" i="34" s="1"/>
  <c r="D729" i="34"/>
  <c r="E729" i="34" s="1"/>
  <c r="D728" i="34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E711" i="34"/>
  <c r="D711" i="34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E678" i="34"/>
  <c r="D678" i="34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E654" i="34" s="1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E649" i="34"/>
  <c r="D649" i="34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E642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E630" i="34"/>
  <c r="D630" i="34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E592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E545" i="34"/>
  <c r="D545" i="34"/>
  <c r="C544" i="34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E533" i="34"/>
  <c r="D533" i="34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D507" i="34"/>
  <c r="E507" i="34" s="1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H491" i="34"/>
  <c r="C491" i="34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C486" i="34"/>
  <c r="H485" i="34"/>
  <c r="D485" i="34"/>
  <c r="E485" i="34" s="1"/>
  <c r="H482" i="34"/>
  <c r="H481" i="34"/>
  <c r="E481" i="34"/>
  <c r="D481" i="34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E469" i="34"/>
  <c r="D469" i="34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E464" i="34"/>
  <c r="D464" i="34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C450" i="34"/>
  <c r="H450" i="34" s="1"/>
  <c r="H449" i="34"/>
  <c r="D449" i="34"/>
  <c r="E449" i="34" s="1"/>
  <c r="H448" i="34"/>
  <c r="D448" i="34"/>
  <c r="H447" i="34"/>
  <c r="D447" i="34"/>
  <c r="E447" i="34" s="1"/>
  <c r="H446" i="34"/>
  <c r="D446" i="34"/>
  <c r="E446" i="34" s="1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E423" i="34" s="1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E413" i="34" s="1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D407" i="34"/>
  <c r="E407" i="34" s="1"/>
  <c r="H406" i="34"/>
  <c r="D406" i="34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E378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E348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E338" i="34"/>
  <c r="D338" i="34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H325" i="34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H308" i="34"/>
  <c r="H307" i="34"/>
  <c r="D307" i="34"/>
  <c r="E307" i="34" s="1"/>
  <c r="H306" i="34"/>
  <c r="D306" i="34"/>
  <c r="E306" i="34" s="1"/>
  <c r="H305" i="34"/>
  <c r="H304" i="34"/>
  <c r="D304" i="34"/>
  <c r="E304" i="34" s="1"/>
  <c r="H303" i="34"/>
  <c r="D303" i="34"/>
  <c r="E303" i="34" s="1"/>
  <c r="H302" i="34"/>
  <c r="H301" i="34"/>
  <c r="D301" i="34"/>
  <c r="E301" i="34" s="1"/>
  <c r="H300" i="34"/>
  <c r="D300" i="34"/>
  <c r="E300" i="34" s="1"/>
  <c r="H299" i="34"/>
  <c r="D299" i="34"/>
  <c r="H298" i="34"/>
  <c r="H297" i="34"/>
  <c r="D297" i="34"/>
  <c r="E297" i="34" s="1"/>
  <c r="H296" i="34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H289" i="34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E280" i="34"/>
  <c r="D280" i="34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E266" i="34" s="1"/>
  <c r="H265" i="34"/>
  <c r="H264" i="34"/>
  <c r="D264" i="34"/>
  <c r="E264" i="34" s="1"/>
  <c r="C263" i="34"/>
  <c r="H263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D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D187" i="34"/>
  <c r="E187" i="34" s="1"/>
  <c r="D186" i="34"/>
  <c r="D185" i="34" s="1"/>
  <c r="D184" i="34" s="1"/>
  <c r="C185" i="34"/>
  <c r="C184" i="34" s="1"/>
  <c r="D183" i="34"/>
  <c r="D182" i="34" s="1"/>
  <c r="C182" i="34"/>
  <c r="D181" i="34"/>
  <c r="D180" i="34" s="1"/>
  <c r="C180" i="34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C167" i="34"/>
  <c r="H167" i="34" s="1"/>
  <c r="H166" i="34"/>
  <c r="D166" i="34"/>
  <c r="E166" i="34" s="1"/>
  <c r="H165" i="34"/>
  <c r="D165" i="34"/>
  <c r="C164" i="34"/>
  <c r="H164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E77" i="34"/>
  <c r="D77" i="34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H68" i="34" s="1"/>
  <c r="J68" i="34" s="1"/>
  <c r="H66" i="34"/>
  <c r="D66" i="34"/>
  <c r="E66" i="34" s="1"/>
  <c r="H65" i="34"/>
  <c r="E65" i="34"/>
  <c r="D65" i="34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E48" i="34"/>
  <c r="D48" i="34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E33" i="34"/>
  <c r="D33" i="34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D171" i="36" l="1"/>
  <c r="D140" i="36"/>
  <c r="C228" i="36"/>
  <c r="E392" i="36"/>
  <c r="D146" i="36"/>
  <c r="C178" i="39"/>
  <c r="E212" i="34"/>
  <c r="E211" i="34" s="1"/>
  <c r="D445" i="34"/>
  <c r="D746" i="34"/>
  <c r="D213" i="35"/>
  <c r="D244" i="35"/>
  <c r="D243" i="35" s="1"/>
  <c r="D373" i="35"/>
  <c r="E662" i="35"/>
  <c r="E672" i="35"/>
  <c r="E147" i="36"/>
  <c r="E146" i="36" s="1"/>
  <c r="D157" i="36"/>
  <c r="E181" i="36"/>
  <c r="E180" i="36" s="1"/>
  <c r="D211" i="36"/>
  <c r="D117" i="37"/>
  <c r="D126" i="37"/>
  <c r="D132" i="37"/>
  <c r="D216" i="37"/>
  <c r="D683" i="37"/>
  <c r="E723" i="37"/>
  <c r="E751" i="37"/>
  <c r="D170" i="39"/>
  <c r="C179" i="34"/>
  <c r="E183" i="34"/>
  <c r="E182" i="34" s="1"/>
  <c r="D756" i="34"/>
  <c r="D755" i="34" s="1"/>
  <c r="D399" i="35"/>
  <c r="D416" i="35"/>
  <c r="E513" i="35"/>
  <c r="D154" i="36"/>
  <c r="D229" i="36"/>
  <c r="E117" i="37"/>
  <c r="E132" i="37"/>
  <c r="D179" i="37"/>
  <c r="E260" i="37"/>
  <c r="E491" i="37"/>
  <c r="D642" i="37"/>
  <c r="E679" i="37"/>
  <c r="E740" i="37"/>
  <c r="E739" i="37" s="1"/>
  <c r="E228" i="39"/>
  <c r="D163" i="39"/>
  <c r="C152" i="39"/>
  <c r="H152" i="39" s="1"/>
  <c r="J152" i="39" s="1"/>
  <c r="D164" i="34"/>
  <c r="E196" i="34"/>
  <c r="E195" i="34" s="1"/>
  <c r="D373" i="34"/>
  <c r="D544" i="34"/>
  <c r="D653" i="34"/>
  <c r="E229" i="35"/>
  <c r="D315" i="35"/>
  <c r="D497" i="35"/>
  <c r="E661" i="35"/>
  <c r="D746" i="35"/>
  <c r="C179" i="36"/>
  <c r="D353" i="36"/>
  <c r="D388" i="36"/>
  <c r="D734" i="36"/>
  <c r="D741" i="36"/>
  <c r="E167" i="37"/>
  <c r="C170" i="37"/>
  <c r="H170" i="37" s="1"/>
  <c r="J170" i="37" s="1"/>
  <c r="D599" i="37"/>
  <c r="E163" i="39"/>
  <c r="E717" i="39"/>
  <c r="E716" i="39" s="1"/>
  <c r="E484" i="39"/>
  <c r="D67" i="39"/>
  <c r="D203" i="39"/>
  <c r="D188" i="39"/>
  <c r="D178" i="39" s="1"/>
  <c r="D177" i="39" s="1"/>
  <c r="D215" i="39"/>
  <c r="D484" i="39"/>
  <c r="E528" i="39"/>
  <c r="E263" i="39"/>
  <c r="E259" i="39" s="1"/>
  <c r="C115" i="39"/>
  <c r="D717" i="39"/>
  <c r="D716" i="39" s="1"/>
  <c r="E203" i="39"/>
  <c r="E726" i="39"/>
  <c r="E725" i="39" s="1"/>
  <c r="H717" i="39"/>
  <c r="J717" i="39" s="1"/>
  <c r="C483" i="39"/>
  <c r="H483" i="39" s="1"/>
  <c r="J483" i="39" s="1"/>
  <c r="D314" i="39"/>
  <c r="D726" i="39"/>
  <c r="D725" i="39" s="1"/>
  <c r="E444" i="39"/>
  <c r="E340" i="39"/>
  <c r="D152" i="39"/>
  <c r="D116" i="39"/>
  <c r="H340" i="39"/>
  <c r="C339" i="39"/>
  <c r="H339" i="39" s="1"/>
  <c r="J339" i="39" s="1"/>
  <c r="D561" i="39"/>
  <c r="D645" i="39"/>
  <c r="E188" i="39"/>
  <c r="D3" i="39"/>
  <c r="D2" i="39" s="1"/>
  <c r="E3" i="39"/>
  <c r="C259" i="39"/>
  <c r="H263" i="39"/>
  <c r="H115" i="39"/>
  <c r="J115" i="39" s="1"/>
  <c r="H726" i="39"/>
  <c r="J726" i="39" s="1"/>
  <c r="C725" i="39"/>
  <c r="H725" i="39" s="1"/>
  <c r="J725" i="39" s="1"/>
  <c r="E116" i="39"/>
  <c r="E645" i="39"/>
  <c r="E551" i="39"/>
  <c r="E550" i="39" s="1"/>
  <c r="H3" i="39"/>
  <c r="J3" i="39" s="1"/>
  <c r="C2" i="39"/>
  <c r="D483" i="39"/>
  <c r="D444" i="39"/>
  <c r="D263" i="39"/>
  <c r="D259" i="39" s="1"/>
  <c r="E135" i="39"/>
  <c r="E561" i="39"/>
  <c r="E560" i="39" s="1"/>
  <c r="E67" i="39"/>
  <c r="H551" i="39"/>
  <c r="J551" i="39" s="1"/>
  <c r="C550" i="39"/>
  <c r="H550" i="39" s="1"/>
  <c r="J550" i="39" s="1"/>
  <c r="H561" i="39"/>
  <c r="J561" i="39" s="1"/>
  <c r="C560" i="39"/>
  <c r="H178" i="39"/>
  <c r="J178" i="39" s="1"/>
  <c r="C177" i="39"/>
  <c r="H177" i="39" s="1"/>
  <c r="J177" i="39" s="1"/>
  <c r="D340" i="39"/>
  <c r="E153" i="39"/>
  <c r="E152" i="39" s="1"/>
  <c r="D135" i="39"/>
  <c r="D115" i="39" s="1"/>
  <c r="E762" i="35"/>
  <c r="D761" i="35"/>
  <c r="D760" i="35" s="1"/>
  <c r="C170" i="36"/>
  <c r="H170" i="36" s="1"/>
  <c r="J170" i="36" s="1"/>
  <c r="H171" i="36"/>
  <c r="E379" i="36"/>
  <c r="D378" i="36"/>
  <c r="C163" i="34"/>
  <c r="H163" i="34" s="1"/>
  <c r="J163" i="34" s="1"/>
  <c r="E186" i="34"/>
  <c r="E185" i="34" s="1"/>
  <c r="E184" i="34" s="1"/>
  <c r="E202" i="34"/>
  <c r="E201" i="34" s="1"/>
  <c r="E200" i="34" s="1"/>
  <c r="E331" i="34"/>
  <c r="E374" i="34"/>
  <c r="E448" i="34"/>
  <c r="E628" i="34"/>
  <c r="C645" i="34"/>
  <c r="H645" i="34" s="1"/>
  <c r="J645" i="34" s="1"/>
  <c r="E757" i="34"/>
  <c r="C116" i="35"/>
  <c r="H116" i="35" s="1"/>
  <c r="J116" i="35" s="1"/>
  <c r="C163" i="35"/>
  <c r="H163" i="35" s="1"/>
  <c r="J163" i="35" s="1"/>
  <c r="E183" i="35"/>
  <c r="E182" i="35" s="1"/>
  <c r="E202" i="35"/>
  <c r="E201" i="35" s="1"/>
  <c r="E200" i="35" s="1"/>
  <c r="E328" i="35"/>
  <c r="E345" i="35"/>
  <c r="E344" i="35" s="1"/>
  <c r="E417" i="35"/>
  <c r="D463" i="35"/>
  <c r="C509" i="35"/>
  <c r="H509" i="35" s="1"/>
  <c r="D646" i="35"/>
  <c r="E688" i="35"/>
  <c r="D167" i="34"/>
  <c r="D388" i="34"/>
  <c r="D450" i="34"/>
  <c r="E513" i="34"/>
  <c r="E587" i="34"/>
  <c r="D671" i="34"/>
  <c r="D731" i="34"/>
  <c r="D730" i="34" s="1"/>
  <c r="D129" i="35"/>
  <c r="C188" i="35"/>
  <c r="E212" i="35"/>
  <c r="E211" i="35" s="1"/>
  <c r="D445" i="35"/>
  <c r="E477" i="35"/>
  <c r="D547" i="35"/>
  <c r="D595" i="35"/>
  <c r="D599" i="35"/>
  <c r="D683" i="35"/>
  <c r="D700" i="35"/>
  <c r="C188" i="36"/>
  <c r="E345" i="36"/>
  <c r="D344" i="36"/>
  <c r="H513" i="36"/>
  <c r="C509" i="36"/>
  <c r="H509" i="36" s="1"/>
  <c r="D201" i="37"/>
  <c r="D200" i="37" s="1"/>
  <c r="E202" i="37"/>
  <c r="E201" i="37" s="1"/>
  <c r="E200" i="37" s="1"/>
  <c r="D236" i="37"/>
  <c r="D235" i="37" s="1"/>
  <c r="E237" i="37"/>
  <c r="E236" i="37" s="1"/>
  <c r="E235" i="37" s="1"/>
  <c r="H328" i="37"/>
  <c r="C314" i="37"/>
  <c r="H314" i="37" s="1"/>
  <c r="D97" i="34"/>
  <c r="D204" i="34"/>
  <c r="C215" i="34"/>
  <c r="D244" i="34"/>
  <c r="D243" i="34" s="1"/>
  <c r="D250" i="34"/>
  <c r="E368" i="34"/>
  <c r="E451" i="34"/>
  <c r="E474" i="34"/>
  <c r="E665" i="34"/>
  <c r="E718" i="34"/>
  <c r="D727" i="34"/>
  <c r="D761" i="34"/>
  <c r="D760" i="34" s="1"/>
  <c r="C153" i="35"/>
  <c r="H153" i="35" s="1"/>
  <c r="J153" i="35" s="1"/>
  <c r="C179" i="35"/>
  <c r="D189" i="35"/>
  <c r="C228" i="35"/>
  <c r="D250" i="35"/>
  <c r="D412" i="35"/>
  <c r="D491" i="35"/>
  <c r="D610" i="35"/>
  <c r="E694" i="35"/>
  <c r="E448" i="36"/>
  <c r="D445" i="36"/>
  <c r="H529" i="36"/>
  <c r="C528" i="36"/>
  <c r="H528" i="36" s="1"/>
  <c r="E413" i="37"/>
  <c r="D412" i="37"/>
  <c r="E735" i="37"/>
  <c r="D734" i="37"/>
  <c r="D733" i="37" s="1"/>
  <c r="E756" i="37"/>
  <c r="E755" i="37" s="1"/>
  <c r="E761" i="37"/>
  <c r="E760" i="37" s="1"/>
  <c r="C153" i="36"/>
  <c r="H153" i="36" s="1"/>
  <c r="J153" i="36" s="1"/>
  <c r="D233" i="36"/>
  <c r="D236" i="36"/>
  <c r="D235" i="36" s="1"/>
  <c r="D474" i="36"/>
  <c r="D727" i="36"/>
  <c r="D731" i="36"/>
  <c r="D730" i="36" s="1"/>
  <c r="D213" i="37"/>
  <c r="D229" i="37"/>
  <c r="D727" i="37"/>
  <c r="D765" i="37"/>
  <c r="D768" i="37"/>
  <c r="D767" i="37" s="1"/>
  <c r="E167" i="36"/>
  <c r="C215" i="36"/>
  <c r="D722" i="36"/>
  <c r="C743" i="36"/>
  <c r="E136" i="37"/>
  <c r="E174" i="37"/>
  <c r="D331" i="37"/>
  <c r="E141" i="36"/>
  <c r="E140" i="36" s="1"/>
  <c r="D143" i="36"/>
  <c r="D149" i="36"/>
  <c r="D189" i="36"/>
  <c r="D188" i="36" s="1"/>
  <c r="D768" i="36"/>
  <c r="D767" i="36" s="1"/>
  <c r="D250" i="37"/>
  <c r="D547" i="37"/>
  <c r="E747" i="37"/>
  <c r="E746" i="37" s="1"/>
  <c r="D718" i="34"/>
  <c r="E595" i="34"/>
  <c r="E581" i="34"/>
  <c r="D581" i="34"/>
  <c r="E569" i="34"/>
  <c r="E486" i="34"/>
  <c r="D412" i="34"/>
  <c r="D409" i="34"/>
  <c r="E392" i="34"/>
  <c r="E389" i="34"/>
  <c r="E388" i="34" s="1"/>
  <c r="E382" i="34"/>
  <c r="D136" i="34"/>
  <c r="C67" i="34"/>
  <c r="H67" i="34" s="1"/>
  <c r="J67" i="34" s="1"/>
  <c r="D11" i="34"/>
  <c r="E595" i="35"/>
  <c r="E494" i="35"/>
  <c r="D136" i="35"/>
  <c r="H117" i="35"/>
  <c r="D513" i="36"/>
  <c r="D382" i="36"/>
  <c r="D357" i="36"/>
  <c r="E4" i="36"/>
  <c r="D163" i="34"/>
  <c r="E250" i="34"/>
  <c r="E229" i="34"/>
  <c r="E174" i="34"/>
  <c r="D494" i="34"/>
  <c r="E495" i="34"/>
  <c r="E494" i="34" s="1"/>
  <c r="D395" i="35"/>
  <c r="E396" i="35"/>
  <c r="E395" i="35" s="1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E188" i="35" s="1"/>
  <c r="D195" i="35"/>
  <c r="E196" i="35"/>
  <c r="E195" i="35" s="1"/>
  <c r="E228" i="35"/>
  <c r="E260" i="35"/>
  <c r="C263" i="35"/>
  <c r="H263" i="35" s="1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06" i="34"/>
  <c r="D404" i="34"/>
  <c r="E430" i="35"/>
  <c r="E429" i="35" s="1"/>
  <c r="D429" i="35"/>
  <c r="E702" i="36"/>
  <c r="E700" i="36" s="1"/>
  <c r="D700" i="36"/>
  <c r="E117" i="34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 s="1"/>
  <c r="D239" i="34"/>
  <c r="D238" i="34" s="1"/>
  <c r="E260" i="34"/>
  <c r="E299" i="34"/>
  <c r="D486" i="34"/>
  <c r="E506" i="34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D188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E369" i="36"/>
  <c r="E368" i="36" s="1"/>
  <c r="D368" i="36"/>
  <c r="E302" i="34"/>
  <c r="E459" i="34"/>
  <c r="D463" i="34"/>
  <c r="D468" i="34"/>
  <c r="D547" i="34"/>
  <c r="E751" i="34"/>
  <c r="E750" i="34" s="1"/>
  <c r="E756" i="34"/>
  <c r="E755" i="34" s="1"/>
  <c r="E207" i="35"/>
  <c r="E203" i="35" s="1"/>
  <c r="E392" i="35"/>
  <c r="E544" i="35"/>
  <c r="E538" i="35" s="1"/>
  <c r="E646" i="35"/>
  <c r="E687" i="35"/>
  <c r="E98" i="36"/>
  <c r="E97" i="36" s="1"/>
  <c r="D97" i="36"/>
  <c r="D120" i="36"/>
  <c r="E121" i="36"/>
  <c r="D126" i="36"/>
  <c r="E127" i="36"/>
  <c r="D174" i="36"/>
  <c r="D170" i="36" s="1"/>
  <c r="E175" i="36"/>
  <c r="E183" i="36"/>
  <c r="E182" i="36" s="1"/>
  <c r="E179" i="36" s="1"/>
  <c r="D182" i="36"/>
  <c r="D179" i="36" s="1"/>
  <c r="D193" i="36"/>
  <c r="E194" i="36"/>
  <c r="E193" i="36" s="1"/>
  <c r="E306" i="36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31" i="35"/>
  <c r="E378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216" i="36"/>
  <c r="D223" i="36"/>
  <c r="D222" i="36" s="1"/>
  <c r="D250" i="36"/>
  <c r="E327" i="36"/>
  <c r="C340" i="36"/>
  <c r="H340" i="36" s="1"/>
  <c r="E344" i="36"/>
  <c r="E364" i="36"/>
  <c r="E362" i="36" s="1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416" i="34"/>
  <c r="E547" i="34"/>
  <c r="E679" i="34"/>
  <c r="C726" i="34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D348" i="35"/>
  <c r="D368" i="35"/>
  <c r="E373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E123" i="36" s="1"/>
  <c r="D160" i="36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E616" i="36" s="1"/>
  <c r="D616" i="36"/>
  <c r="E647" i="36"/>
  <c r="E646" i="36" s="1"/>
  <c r="D646" i="36"/>
  <c r="E673" i="36"/>
  <c r="E671" i="36" s="1"/>
  <c r="D671" i="36"/>
  <c r="E689" i="36"/>
  <c r="E687" i="36" s="1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C178" i="36"/>
  <c r="C177" i="36" s="1"/>
  <c r="H177" i="36" s="1"/>
  <c r="J177" i="36" s="1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751" i="36"/>
  <c r="E146" i="37"/>
  <c r="D233" i="37"/>
  <c r="D228" i="37" s="1"/>
  <c r="E234" i="37"/>
  <c r="E233" i="37" s="1"/>
  <c r="E295" i="37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E676" i="35"/>
  <c r="D734" i="35"/>
  <c r="D733" i="35" s="1"/>
  <c r="D743" i="35"/>
  <c r="D129" i="36"/>
  <c r="E164" i="36"/>
  <c r="D215" i="36"/>
  <c r="D239" i="36"/>
  <c r="D238" i="36" s="1"/>
  <c r="D260" i="36"/>
  <c r="E348" i="36"/>
  <c r="E373" i="36"/>
  <c r="E404" i="36"/>
  <c r="D409" i="36"/>
  <c r="E416" i="36"/>
  <c r="E422" i="36"/>
  <c r="E429" i="36"/>
  <c r="E455" i="36"/>
  <c r="E459" i="36"/>
  <c r="E494" i="36"/>
  <c r="E484" i="36" s="1"/>
  <c r="D531" i="36"/>
  <c r="H544" i="36"/>
  <c r="E569" i="36"/>
  <c r="E577" i="36"/>
  <c r="E581" i="36"/>
  <c r="E587" i="36"/>
  <c r="E595" i="36"/>
  <c r="E599" i="36"/>
  <c r="E603" i="36"/>
  <c r="E773" i="36"/>
  <c r="E772" i="36" s="1"/>
  <c r="E771" i="36" s="1"/>
  <c r="D772" i="36"/>
  <c r="D771" i="36" s="1"/>
  <c r="C153" i="37"/>
  <c r="H154" i="37"/>
  <c r="D174" i="37"/>
  <c r="E204" i="37"/>
  <c r="E289" i="37"/>
  <c r="E307" i="37"/>
  <c r="E305" i="37" s="1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E509" i="37" s="1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494" i="37"/>
  <c r="E556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H263" i="36"/>
  <c r="E117" i="36"/>
  <c r="E120" i="36"/>
  <c r="E126" i="36"/>
  <c r="E174" i="36"/>
  <c r="H178" i="36"/>
  <c r="J178" i="36" s="1"/>
  <c r="E229" i="36"/>
  <c r="E228" i="36" s="1"/>
  <c r="E11" i="36"/>
  <c r="E61" i="36"/>
  <c r="E68" i="36"/>
  <c r="E157" i="36"/>
  <c r="E163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E292" i="36"/>
  <c r="E303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D136" i="36"/>
  <c r="D135" i="36" s="1"/>
  <c r="C163" i="36"/>
  <c r="H163" i="36" s="1"/>
  <c r="J163" i="36" s="1"/>
  <c r="D167" i="36"/>
  <c r="D315" i="36"/>
  <c r="H328" i="36"/>
  <c r="C314" i="36"/>
  <c r="H314" i="36" s="1"/>
  <c r="E463" i="36"/>
  <c r="E486" i="36"/>
  <c r="E522" i="36"/>
  <c r="E297" i="36"/>
  <c r="E309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42" i="36"/>
  <c r="E676" i="36"/>
  <c r="E750" i="36"/>
  <c r="E756" i="36"/>
  <c r="E755" i="36" s="1"/>
  <c r="D416" i="36"/>
  <c r="E592" i="36"/>
  <c r="E628" i="36"/>
  <c r="D429" i="36"/>
  <c r="D463" i="36"/>
  <c r="D468" i="36"/>
  <c r="D494" i="36"/>
  <c r="D504" i="36"/>
  <c r="D509" i="36"/>
  <c r="D529" i="36"/>
  <c r="D528" i="36" s="1"/>
  <c r="E718" i="36"/>
  <c r="E734" i="36"/>
  <c r="E733" i="36" s="1"/>
  <c r="E638" i="36"/>
  <c r="D556" i="36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D610" i="36"/>
  <c r="D628" i="36"/>
  <c r="D718" i="36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3" i="35" s="1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E263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C314" i="35"/>
  <c r="H314" i="35" s="1"/>
  <c r="D331" i="35"/>
  <c r="D314" i="35" s="1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302" i="35"/>
  <c r="D263" i="35" s="1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D551" i="35" s="1"/>
  <c r="D550" i="35" s="1"/>
  <c r="E750" i="35"/>
  <c r="E756" i="35"/>
  <c r="E755" i="35" s="1"/>
  <c r="D494" i="35"/>
  <c r="D484" i="35" s="1"/>
  <c r="D504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16" i="34"/>
  <c r="E136" i="34"/>
  <c r="E135" i="34" s="1"/>
  <c r="E153" i="34"/>
  <c r="E207" i="34"/>
  <c r="E263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C314" i="34"/>
  <c r="H314" i="34" s="1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44" i="34"/>
  <c r="E538" i="34" s="1"/>
  <c r="D117" i="34"/>
  <c r="D123" i="34"/>
  <c r="D129" i="34"/>
  <c r="D143" i="34"/>
  <c r="D149" i="34"/>
  <c r="D154" i="34"/>
  <c r="D153" i="34" s="1"/>
  <c r="D160" i="34"/>
  <c r="D171" i="34"/>
  <c r="D170" i="34" s="1"/>
  <c r="E181" i="34"/>
  <c r="E180" i="34" s="1"/>
  <c r="E179" i="34" s="1"/>
  <c r="E194" i="34"/>
  <c r="E193" i="34" s="1"/>
  <c r="E188" i="34" s="1"/>
  <c r="D260" i="34"/>
  <c r="D302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D313" i="33"/>
  <c r="E313" i="33" s="1"/>
  <c r="D312" i="33"/>
  <c r="D311" i="33"/>
  <c r="E311" i="33" s="1"/>
  <c r="D310" i="33"/>
  <c r="E310" i="33" s="1"/>
  <c r="D309" i="33"/>
  <c r="E309" i="33" s="1"/>
  <c r="H308" i="33"/>
  <c r="D307" i="33"/>
  <c r="E307" i="33" s="1"/>
  <c r="D306" i="33"/>
  <c r="H305" i="33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H298" i="33"/>
  <c r="D297" i="33"/>
  <c r="E297" i="33" s="1"/>
  <c r="H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H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D551" i="36" l="1"/>
  <c r="D550" i="36" s="1"/>
  <c r="E188" i="36"/>
  <c r="D717" i="36"/>
  <c r="D716" i="36" s="1"/>
  <c r="C115" i="36"/>
  <c r="H115" i="36" s="1"/>
  <c r="J115" i="36" s="1"/>
  <c r="D153" i="36"/>
  <c r="D444" i="36"/>
  <c r="D203" i="36"/>
  <c r="D228" i="36"/>
  <c r="D178" i="36" s="1"/>
  <c r="D177" i="36" s="1"/>
  <c r="E483" i="39"/>
  <c r="D152" i="34"/>
  <c r="E551" i="34"/>
  <c r="E550" i="34" s="1"/>
  <c r="E178" i="39"/>
  <c r="E177" i="39" s="1"/>
  <c r="C188" i="33"/>
  <c r="E203" i="34"/>
  <c r="E645" i="35"/>
  <c r="D339" i="39"/>
  <c r="D258" i="39" s="1"/>
  <c r="D257" i="39" s="1"/>
  <c r="E339" i="39"/>
  <c r="E258" i="39" s="1"/>
  <c r="E257" i="39" s="1"/>
  <c r="E559" i="39"/>
  <c r="D114" i="39"/>
  <c r="C114" i="39"/>
  <c r="H114" i="39" s="1"/>
  <c r="J114" i="39" s="1"/>
  <c r="E2" i="39"/>
  <c r="D560" i="39"/>
  <c r="D559" i="39" s="1"/>
  <c r="H259" i="39"/>
  <c r="J259" i="39" s="1"/>
  <c r="C258" i="39"/>
  <c r="H560" i="39"/>
  <c r="J560" i="39" s="1"/>
  <c r="C559" i="39"/>
  <c r="H559" i="39" s="1"/>
  <c r="J559" i="39" s="1"/>
  <c r="H2" i="39"/>
  <c r="J2" i="39" s="1"/>
  <c r="E115" i="39"/>
  <c r="E114" i="39" s="1"/>
  <c r="D160" i="33"/>
  <c r="C203" i="33"/>
  <c r="H315" i="33"/>
  <c r="C314" i="33"/>
  <c r="D135" i="34"/>
  <c r="E259" i="34"/>
  <c r="D726" i="35"/>
  <c r="D725" i="35" s="1"/>
  <c r="D116" i="35"/>
  <c r="D645" i="37"/>
  <c r="E67" i="37"/>
  <c r="D135" i="35"/>
  <c r="E528" i="37"/>
  <c r="E551" i="36"/>
  <c r="E550" i="36" s="1"/>
  <c r="E215" i="35"/>
  <c r="C178" i="34"/>
  <c r="H178" i="34" s="1"/>
  <c r="J178" i="34" s="1"/>
  <c r="E178" i="35"/>
  <c r="E177" i="35" s="1"/>
  <c r="E135" i="36"/>
  <c r="D263" i="37"/>
  <c r="C178" i="37"/>
  <c r="E228" i="37"/>
  <c r="E67" i="34"/>
  <c r="E67" i="35"/>
  <c r="C560" i="36"/>
  <c r="C339" i="36"/>
  <c r="H339" i="36" s="1"/>
  <c r="J339" i="36" s="1"/>
  <c r="E67" i="36"/>
  <c r="C177" i="34"/>
  <c r="H177" i="34" s="1"/>
  <c r="J177" i="34" s="1"/>
  <c r="E340" i="37"/>
  <c r="E3" i="34"/>
  <c r="D178" i="34"/>
  <c r="D177" i="34" s="1"/>
  <c r="C538" i="33"/>
  <c r="H538" i="33" s="1"/>
  <c r="E561" i="34"/>
  <c r="D340" i="34"/>
  <c r="E484" i="35"/>
  <c r="E483" i="35" s="1"/>
  <c r="C115" i="35"/>
  <c r="H115" i="35" s="1"/>
  <c r="J115" i="35" s="1"/>
  <c r="C178" i="35"/>
  <c r="D726" i="36"/>
  <c r="D725" i="36" s="1"/>
  <c r="C725" i="36"/>
  <c r="H725" i="36" s="1"/>
  <c r="J725" i="36" s="1"/>
  <c r="E726" i="36"/>
  <c r="E725" i="36" s="1"/>
  <c r="D340" i="36"/>
  <c r="D339" i="36" s="1"/>
  <c r="C152" i="36"/>
  <c r="H152" i="36" s="1"/>
  <c r="J152" i="36" s="1"/>
  <c r="D3" i="36"/>
  <c r="D2" i="36" s="1"/>
  <c r="E215" i="36"/>
  <c r="D561" i="37"/>
  <c r="E263" i="37"/>
  <c r="E215" i="37"/>
  <c r="D178" i="37"/>
  <c r="D177" i="37" s="1"/>
  <c r="D67" i="37"/>
  <c r="E314" i="37"/>
  <c r="E135" i="37"/>
  <c r="D645" i="36"/>
  <c r="E203" i="36"/>
  <c r="E163" i="34"/>
  <c r="D561" i="34"/>
  <c r="D726" i="34"/>
  <c r="D725" i="34" s="1"/>
  <c r="E340" i="34"/>
  <c r="D263" i="34"/>
  <c r="E152" i="34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E2" i="36" s="1"/>
  <c r="D340" i="37"/>
  <c r="D170" i="37"/>
  <c r="E116" i="37"/>
  <c r="E115" i="37" s="1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339" i="35" s="1"/>
  <c r="D115" i="35"/>
  <c r="D153" i="35"/>
  <c r="E263" i="36"/>
  <c r="E203" i="37"/>
  <c r="D116" i="37"/>
  <c r="E3" i="37"/>
  <c r="D560" i="37"/>
  <c r="D559" i="37" s="1"/>
  <c r="E726" i="37"/>
  <c r="E725" i="37" s="1"/>
  <c r="H717" i="37"/>
  <c r="J717" i="37" s="1"/>
  <c r="C716" i="37"/>
  <c r="E645" i="37"/>
  <c r="E561" i="37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152" i="37" s="1"/>
  <c r="D551" i="37"/>
  <c r="D550" i="37" s="1"/>
  <c r="D135" i="37"/>
  <c r="D115" i="37" s="1"/>
  <c r="H116" i="37"/>
  <c r="J116" i="37" s="1"/>
  <c r="C115" i="37"/>
  <c r="E152" i="37"/>
  <c r="D3" i="37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H178" i="37"/>
  <c r="J178" i="37" s="1"/>
  <c r="C177" i="37"/>
  <c r="H177" i="37" s="1"/>
  <c r="J177" i="37" s="1"/>
  <c r="E314" i="36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D314" i="36"/>
  <c r="D163" i="36"/>
  <c r="D152" i="36" s="1"/>
  <c r="E178" i="36"/>
  <c r="E177" i="36" s="1"/>
  <c r="E116" i="36"/>
  <c r="E115" i="36" s="1"/>
  <c r="D561" i="36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D483" i="35"/>
  <c r="D178" i="35"/>
  <c r="D177" i="35" s="1"/>
  <c r="E116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D114" i="34" s="1"/>
  <c r="E444" i="34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D259" i="34"/>
  <c r="H340" i="34"/>
  <c r="C339" i="34"/>
  <c r="H339" i="34" s="1"/>
  <c r="J339" i="34" s="1"/>
  <c r="C259" i="34"/>
  <c r="H116" i="34"/>
  <c r="J116" i="34" s="1"/>
  <c r="C115" i="34"/>
  <c r="E185" i="33"/>
  <c r="E184" i="33" s="1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31" i="33"/>
  <c r="E345" i="33"/>
  <c r="E344" i="33" s="1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E244" i="33"/>
  <c r="E243" i="33" s="1"/>
  <c r="E38" i="33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79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H314" i="33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D201" i="33"/>
  <c r="D200" i="33" s="1"/>
  <c r="E202" i="33"/>
  <c r="E201" i="33" s="1"/>
  <c r="E200" i="33" s="1"/>
  <c r="E67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D743" i="33" s="1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16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9" i="12"/>
  <c r="S359" i="12"/>
  <c r="M359" i="12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BA28" i="12"/>
  <c r="S28" i="12"/>
  <c r="BA27" i="12"/>
  <c r="BA26" i="12"/>
  <c r="BA25" i="12"/>
  <c r="S25" i="12"/>
  <c r="BA24" i="12"/>
  <c r="S24" i="12"/>
  <c r="P24" i="12" s="1"/>
  <c r="M24" i="12" s="1"/>
  <c r="BA23" i="12"/>
  <c r="S23" i="12"/>
  <c r="BA22" i="12"/>
  <c r="BA21" i="12"/>
  <c r="S21" i="12"/>
  <c r="BA20" i="12"/>
  <c r="S20" i="12"/>
  <c r="BA19" i="12"/>
  <c r="S19" i="12"/>
  <c r="BA18" i="12"/>
  <c r="BA17" i="12"/>
  <c r="S17" i="12"/>
  <c r="BA16" i="12"/>
  <c r="BA15" i="12"/>
  <c r="BA14" i="12"/>
  <c r="BA13" i="12"/>
  <c r="BA12" i="12"/>
  <c r="BA11" i="12"/>
  <c r="BA9" i="12"/>
  <c r="BA8" i="12"/>
  <c r="BA7" i="12"/>
  <c r="BA6" i="12"/>
  <c r="BA5" i="12"/>
  <c r="BA4" i="12"/>
  <c r="A4" i="12"/>
  <c r="A5" i="12" s="1"/>
  <c r="A6" i="12" s="1"/>
  <c r="A7" i="12" s="1"/>
  <c r="A8" i="12" s="1"/>
  <c r="A9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BA3" i="12"/>
  <c r="BA2" i="12"/>
  <c r="BA1" i="12"/>
  <c r="C114" i="36" l="1"/>
  <c r="H114" i="36" s="1"/>
  <c r="J114" i="36" s="1"/>
  <c r="D560" i="36"/>
  <c r="D559" i="36" s="1"/>
  <c r="E560" i="36"/>
  <c r="D67" i="33"/>
  <c r="D153" i="33"/>
  <c r="E560" i="37"/>
  <c r="H1" i="39"/>
  <c r="J1" i="39" s="1"/>
  <c r="D114" i="37"/>
  <c r="D2" i="37"/>
  <c r="H258" i="39"/>
  <c r="J258" i="39" s="1"/>
  <c r="C257" i="39"/>
  <c r="D258" i="37"/>
  <c r="D257" i="37" s="1"/>
  <c r="E314" i="33"/>
  <c r="E178" i="37"/>
  <c r="E177" i="37" s="1"/>
  <c r="D3" i="33"/>
  <c r="E152" i="35"/>
  <c r="D339" i="34"/>
  <c r="D258" i="34" s="1"/>
  <c r="D257" i="34" s="1"/>
  <c r="E339" i="34"/>
  <c r="E258" i="34" s="1"/>
  <c r="E257" i="34" s="1"/>
  <c r="E2" i="34"/>
  <c r="E339" i="35"/>
  <c r="C114" i="35"/>
  <c r="H114" i="35" s="1"/>
  <c r="J114" i="35" s="1"/>
  <c r="E339" i="36"/>
  <c r="E259" i="36"/>
  <c r="E258" i="35"/>
  <c r="E257" i="35" s="1"/>
  <c r="D560" i="34"/>
  <c r="D559" i="34" s="1"/>
  <c r="E528" i="33"/>
  <c r="D258" i="35"/>
  <c r="D257" i="35" s="1"/>
  <c r="E114" i="36"/>
  <c r="E259" i="37"/>
  <c r="E258" i="37" s="1"/>
  <c r="D444" i="33"/>
  <c r="D259" i="36"/>
  <c r="D258" i="36" s="1"/>
  <c r="D257" i="36" s="1"/>
  <c r="E560" i="34"/>
  <c r="E559" i="34" s="1"/>
  <c r="D152" i="35"/>
  <c r="D114" i="35" s="1"/>
  <c r="D114" i="36"/>
  <c r="H259" i="37"/>
  <c r="J259" i="37" s="1"/>
  <c r="C258" i="37"/>
  <c r="H115" i="37"/>
  <c r="J115" i="37" s="1"/>
  <c r="H114" i="37"/>
  <c r="J114" i="37" s="1"/>
  <c r="H2" i="37"/>
  <c r="J2" i="37" s="1"/>
  <c r="H716" i="37"/>
  <c r="J716" i="37" s="1"/>
  <c r="H559" i="37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717" i="33"/>
  <c r="E716" i="33" s="1"/>
  <c r="D645" i="33"/>
  <c r="D561" i="33"/>
  <c r="D340" i="33"/>
  <c r="D339" i="33" s="1"/>
  <c r="E188" i="33"/>
  <c r="E116" i="33"/>
  <c r="E258" i="36" l="1"/>
  <c r="E257" i="36" s="1"/>
  <c r="H256" i="39"/>
  <c r="J256" i="39" s="1"/>
  <c r="H257" i="39"/>
  <c r="J257" i="39" s="1"/>
  <c r="E115" i="33"/>
  <c r="H1" i="37"/>
  <c r="J1" i="37" s="1"/>
  <c r="H258" i="37"/>
  <c r="J258" i="37" s="1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E114" i="33" l="1"/>
  <c r="H257" i="37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12" i="4" l="1"/>
  <c r="C17" i="4"/>
  <c r="F63" i="16" l="1"/>
  <c r="F62" i="16"/>
  <c r="F61" i="16"/>
  <c r="F60" i="16"/>
  <c r="H59" i="16"/>
  <c r="G59" i="16"/>
  <c r="F59" i="16"/>
  <c r="I59" i="16" l="1"/>
  <c r="F22" i="16"/>
  <c r="S361" i="12" l="1"/>
  <c r="S360" i="12"/>
  <c r="F71" i="16" l="1"/>
  <c r="F70" i="16"/>
  <c r="H69" i="16"/>
  <c r="G69" i="16"/>
  <c r="F69" i="16"/>
  <c r="F68" i="16"/>
  <c r="H67" i="16"/>
  <c r="G67" i="16"/>
  <c r="F67" i="16"/>
  <c r="F66" i="16"/>
  <c r="F65" i="16"/>
  <c r="H64" i="16"/>
  <c r="G64" i="16"/>
  <c r="F64" i="16"/>
  <c r="I67" i="16" l="1"/>
  <c r="I64" i="16"/>
  <c r="I69" i="16"/>
  <c r="H72" i="16"/>
  <c r="G72" i="16"/>
  <c r="H50" i="16"/>
  <c r="G50" i="16"/>
  <c r="H48" i="16"/>
  <c r="G48" i="16"/>
  <c r="H46" i="16"/>
  <c r="G46" i="16"/>
  <c r="H39" i="16"/>
  <c r="G39" i="16"/>
  <c r="H36" i="16"/>
  <c r="G36" i="16"/>
  <c r="H33" i="16"/>
  <c r="G33" i="16"/>
  <c r="H24" i="16"/>
  <c r="G24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3" i="16"/>
  <c r="F4" i="16"/>
  <c r="F5" i="16"/>
  <c r="F6" i="16"/>
  <c r="F2" i="16"/>
  <c r="I48" i="16" l="1"/>
  <c r="I36" i="16"/>
  <c r="I2" i="16"/>
  <c r="I46" i="16"/>
  <c r="I72" i="16"/>
  <c r="I50" i="16"/>
  <c r="I39" i="16"/>
  <c r="I33" i="16"/>
  <c r="I24" i="16"/>
  <c r="I9" i="16"/>
  <c r="M360" i="12"/>
  <c r="M361" i="12"/>
</calcChain>
</file>

<file path=xl/sharedStrings.xml><?xml version="1.0" encoding="utf-8"?>
<sst xmlns="http://schemas.openxmlformats.org/spreadsheetml/2006/main" count="5466" uniqueCount="926">
  <si>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</si>
  <si>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</si>
  <si>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</si>
  <si>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</si>
  <si>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</si>
  <si>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</si>
  <si>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</si>
  <si>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</si>
  <si>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</si>
  <si>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</si>
  <si>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</si>
  <si>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</si>
  <si>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</si>
  <si>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</si>
  <si>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</si>
  <si>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</si>
  <si>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</si>
  <si>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</si>
  <si>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</si>
  <si>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</si>
  <si>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</si>
  <si>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</si>
  <si>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</si>
  <si>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</si>
  <si>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</si>
  <si>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</si>
  <si>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</si>
  <si>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</si>
  <si>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</si>
  <si>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</si>
  <si>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</si>
  <si>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</si>
  <si>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</si>
  <si>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</si>
  <si>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</si>
  <si>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</si>
  <si>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</si>
  <si>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</si>
  <si>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</si>
  <si>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</si>
  <si>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</si>
  <si>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</si>
  <si>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</si>
  <si>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</si>
  <si>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</si>
  <si>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</si>
  <si>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</si>
  <si>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</si>
  <si>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</si>
  <si>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</si>
  <si>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</si>
  <si>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</si>
  <si>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</si>
  <si>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</si>
  <si>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</si>
  <si>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</si>
  <si>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</si>
  <si>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</si>
  <si>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</si>
  <si>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</si>
  <si>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</si>
  <si>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</si>
  <si>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</si>
  <si>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</si>
  <si>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</si>
  <si>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</si>
  <si>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</si>
  <si>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</si>
  <si>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</si>
  <si>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</si>
  <si>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</si>
  <si>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</si>
  <si>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</si>
  <si>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</si>
  <si>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</si>
  <si>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</si>
  <si>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</si>
  <si>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</si>
  <si>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</si>
  <si>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</si>
  <si>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</si>
  <si>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</si>
  <si>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</si>
  <si>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</si>
  <si>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</si>
  <si>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</si>
  <si>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</si>
  <si>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</si>
  <si>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</si>
  <si>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</si>
  <si>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</si>
  <si>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</si>
  <si>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</si>
  <si>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</si>
  <si>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</si>
  <si>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</si>
  <si>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</si>
  <si>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</si>
  <si>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</si>
  <si>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</si>
  <si>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</si>
  <si>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</si>
  <si>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</si>
  <si>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</si>
  <si>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</si>
  <si>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</si>
  <si>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</si>
  <si>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</si>
  <si>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</si>
  <si>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</si>
  <si>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</si>
  <si>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</si>
  <si>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</si>
  <si>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</si>
  <si>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</si>
  <si>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</si>
  <si>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</si>
  <si>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</si>
  <si>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</si>
  <si>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</si>
  <si>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</si>
  <si>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</si>
  <si>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</si>
  <si>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</si>
  <si>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</si>
  <si>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</si>
  <si>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</si>
  <si>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</si>
  <si>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</si>
  <si>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</si>
  <si>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</si>
  <si>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</si>
  <si>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</si>
  <si>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</si>
  <si>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</si>
  <si>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</si>
  <si>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</si>
  <si>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</si>
  <si>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</si>
  <si>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</si>
  <si>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</si>
  <si>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</si>
  <si>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</si>
  <si>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</si>
  <si>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</si>
  <si>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</si>
  <si>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</si>
  <si>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</si>
  <si>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</si>
  <si>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</si>
  <si>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</si>
  <si>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</si>
  <si>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</si>
  <si>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</si>
  <si>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</si>
  <si>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</si>
  <si>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</si>
  <si>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</si>
  <si>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</si>
  <si>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</si>
  <si>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</si>
  <si>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</si>
  <si>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</si>
  <si>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</si>
  <si>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</si>
  <si>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</si>
  <si>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</si>
  <si>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</si>
  <si>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</si>
  <si>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</si>
  <si>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</si>
  <si>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</si>
  <si>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</si>
  <si>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</si>
  <si>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</si>
  <si>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</si>
  <si>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</si>
  <si>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</si>
  <si>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</si>
  <si>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</si>
  <si>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</si>
  <si>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</si>
  <si>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</si>
  <si>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</si>
  <si>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</si>
  <si>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</si>
  <si>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</si>
  <si>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</si>
  <si>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</si>
  <si>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</si>
  <si>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</si>
  <si>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</si>
  <si>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</si>
  <si>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</si>
  <si>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</si>
  <si>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</si>
  <si>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</si>
  <si>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</si>
  <si>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</si>
  <si>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</si>
  <si>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</si>
  <si>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</si>
  <si>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</si>
  <si>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</si>
  <si>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</si>
  <si>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</si>
  <si>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</si>
  <si>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</si>
  <si>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</si>
  <si>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</si>
  <si>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</si>
  <si>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</si>
  <si>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</si>
  <si>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</si>
  <si>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</si>
  <si>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</si>
  <si>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</si>
  <si>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</si>
  <si>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</si>
  <si>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</si>
  <si>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</si>
  <si>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</si>
  <si>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</si>
  <si>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</si>
  <si>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</si>
  <si>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</si>
  <si>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</si>
  <si>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</si>
  <si>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</si>
  <si>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</si>
  <si>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</si>
  <si>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</si>
  <si>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</si>
  <si>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</si>
  <si>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</si>
  <si>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</si>
  <si>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</si>
  <si>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</si>
  <si>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</si>
  <si>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</si>
  <si>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</si>
  <si>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</si>
  <si>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</si>
  <si>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</si>
  <si>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</si>
  <si>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</si>
  <si>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</si>
  <si>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</si>
  <si>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</si>
  <si>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</si>
  <si>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</si>
  <si>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</si>
  <si>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</si>
  <si>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</si>
  <si>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</si>
  <si>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</si>
  <si>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</si>
  <si>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</si>
  <si>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</si>
  <si>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</si>
  <si>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</si>
  <si>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</si>
  <si>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</si>
  <si>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</si>
  <si>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</si>
  <si>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</si>
  <si>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</si>
  <si>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</si>
  <si>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</si>
  <si>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</si>
  <si>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</si>
  <si>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</si>
  <si>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</si>
  <si>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</si>
  <si>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</si>
  <si>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</si>
  <si>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</si>
  <si>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</si>
  <si>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</si>
  <si>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</si>
  <si>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</si>
  <si>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</si>
  <si>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</si>
  <si>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</si>
  <si>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</si>
  <si>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</si>
  <si>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</si>
  <si>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</si>
  <si>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</si>
  <si>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</si>
  <si>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</si>
  <si>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</si>
  <si>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</si>
  <si>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</si>
  <si>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</si>
  <si>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</si>
  <si>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</si>
  <si>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</si>
  <si>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</si>
  <si>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</si>
  <si>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</si>
  <si>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</si>
  <si>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</si>
  <si>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</si>
  <si>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</si>
  <si>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</si>
  <si>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</si>
  <si>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</si>
  <si>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</si>
  <si>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</si>
  <si>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</si>
  <si>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</si>
  <si>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</si>
  <si>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</si>
  <si>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</si>
  <si>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</si>
  <si>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</si>
  <si>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</si>
  <si>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</si>
  <si>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</si>
  <si>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</si>
  <si>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</si>
  <si>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</si>
  <si>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</si>
  <si>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</si>
  <si>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</si>
  <si>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</si>
  <si>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</si>
  <si>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</si>
  <si>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</si>
  <si>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</si>
  <si>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</si>
  <si>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</si>
  <si>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</si>
  <si>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</si>
  <si>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</si>
  <si>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</si>
  <si>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</si>
  <si>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</si>
  <si>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</si>
  <si>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</si>
  <si>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</si>
  <si>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</si>
  <si>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</si>
  <si>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</si>
  <si>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</si>
  <si>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</si>
  <si>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</si>
  <si>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</si>
  <si>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</si>
  <si>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</si>
  <si>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</si>
  <si>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</si>
  <si>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</si>
  <si>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</si>
  <si>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</si>
  <si>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</si>
  <si>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</si>
  <si>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</si>
  <si>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</si>
  <si>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</si>
  <si>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</si>
  <si>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</si>
  <si>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</si>
  <si>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</si>
  <si>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</si>
  <si>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</si>
  <si>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</si>
  <si>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</si>
  <si>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</si>
  <si>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</si>
  <si>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</si>
  <si>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</si>
  <si>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</si>
  <si>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</si>
  <si>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</si>
  <si>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</si>
  <si>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</si>
  <si>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</si>
  <si>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</si>
  <si>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</si>
  <si>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</si>
  <si>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</si>
  <si>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</si>
  <si>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</si>
  <si>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</si>
  <si>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</si>
  <si>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</si>
  <si>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</si>
  <si>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</si>
  <si>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</si>
  <si>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</si>
  <si>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</si>
  <si>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</si>
  <si>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</si>
  <si>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</si>
  <si>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</si>
  <si>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</si>
  <si>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</si>
  <si>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</si>
  <si>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</si>
  <si>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</si>
  <si>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</si>
  <si>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</si>
  <si>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</si>
  <si>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</si>
  <si>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</si>
  <si>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</si>
  <si>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</si>
  <si>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</si>
  <si>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</si>
  <si>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</si>
  <si>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</si>
  <si>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</si>
  <si>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</si>
  <si>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</si>
  <si>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</si>
  <si>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</si>
  <si>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</si>
  <si>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</si>
  <si>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</si>
  <si>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</si>
  <si>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</si>
  <si>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</si>
  <si>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</si>
  <si>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</si>
  <si>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</si>
  <si>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</si>
  <si>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</si>
  <si>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</si>
  <si>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</si>
  <si>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</si>
  <si>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</si>
  <si>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</si>
  <si>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</si>
  <si>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</si>
  <si>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</si>
  <si>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</si>
  <si>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</si>
  <si>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</si>
  <si>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</si>
  <si>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</si>
  <si>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</si>
  <si>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</si>
  <si>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</si>
  <si>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</si>
  <si>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</si>
  <si>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</si>
  <si>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</si>
  <si>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</si>
  <si>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</si>
  <si>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</si>
  <si>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</si>
  <si>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</si>
  <si>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</si>
  <si>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</si>
  <si>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</si>
  <si>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</si>
  <si>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</si>
  <si>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</si>
  <si>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</si>
  <si>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</si>
  <si>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</si>
  <si>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</si>
  <si>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</si>
  <si>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</si>
  <si>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</si>
  <si>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</si>
  <si>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</si>
  <si>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</si>
  <si>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</si>
  <si>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</si>
  <si>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</si>
  <si>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</si>
  <si>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</si>
  <si>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</si>
  <si>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</si>
  <si>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</si>
  <si>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</si>
  <si>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</si>
  <si>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</si>
  <si>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</si>
  <si>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</si>
  <si>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</si>
  <si>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</si>
  <si>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</si>
  <si>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</si>
  <si>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</si>
  <si>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</si>
  <si>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</si>
  <si>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</si>
  <si>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</si>
  <si>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</si>
  <si>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</si>
  <si>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</si>
  <si>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</si>
  <si>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</si>
  <si>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</si>
  <si>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</si>
  <si>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</si>
  <si>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</si>
  <si>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</si>
  <si>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</si>
  <si>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</si>
  <si>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</si>
  <si>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</si>
  <si>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</si>
  <si>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</si>
  <si>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</si>
  <si>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</si>
  <si>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</si>
  <si>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</si>
  <si>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</si>
  <si>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</si>
  <si>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</si>
  <si>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</si>
  <si>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</si>
  <si>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</si>
  <si>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</si>
  <si>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</si>
  <si>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</si>
  <si>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</si>
  <si>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</si>
  <si>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</si>
  <si>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</si>
  <si>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</si>
  <si>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</si>
  <si>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</si>
  <si>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</si>
  <si>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</si>
  <si>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</si>
  <si>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</si>
  <si>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</si>
  <si>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</si>
  <si>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</si>
  <si>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</si>
  <si>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</si>
  <si>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</si>
  <si>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</si>
  <si>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</si>
  <si>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</si>
  <si>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</si>
  <si>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</si>
  <si>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</si>
  <si>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</si>
  <si>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</si>
  <si>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</si>
  <si>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</si>
  <si>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</si>
  <si>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</si>
  <si>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</si>
  <si>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</si>
  <si>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</si>
  <si>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</si>
  <si>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</si>
  <si>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</si>
  <si>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</si>
  <si>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</si>
  <si>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</si>
  <si>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</si>
  <si>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</si>
  <si>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</si>
  <si>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</si>
  <si>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</si>
  <si>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</si>
  <si>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</si>
  <si>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</si>
  <si>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</si>
  <si>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</si>
  <si>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</si>
  <si>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</si>
  <si>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</si>
  <si>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</si>
  <si>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</si>
  <si>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</si>
  <si>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</si>
  <si>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</si>
  <si>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</si>
  <si>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</si>
  <si>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</si>
  <si>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</si>
  <si>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</si>
  <si>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</si>
  <si>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</si>
  <si>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</si>
  <si>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</si>
  <si>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</si>
  <si>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</si>
  <si>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</si>
  <si>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</si>
  <si>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</si>
  <si>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</si>
  <si>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</si>
  <si>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</si>
  <si>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</si>
  <si>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</si>
  <si>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</si>
  <si>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</si>
  <si>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</si>
  <si>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</si>
  <si>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</si>
  <si>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</si>
  <si>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</si>
  <si>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</si>
  <si>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</si>
  <si>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</si>
  <si>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</si>
  <si>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</si>
  <si>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</si>
  <si>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</si>
  <si>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</si>
  <si>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</si>
  <si>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</si>
  <si>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</si>
  <si>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</si>
  <si>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</si>
  <si>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</si>
  <si>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</si>
  <si>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</si>
  <si>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</si>
  <si>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</si>
  <si>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</si>
  <si>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</si>
  <si>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</si>
  <si>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</si>
  <si>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</si>
  <si>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</si>
  <si>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</si>
  <si>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</si>
  <si>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</si>
  <si>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</si>
  <si>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</si>
  <si>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</si>
  <si>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</si>
  <si>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</si>
  <si>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</si>
  <si>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</si>
  <si>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</si>
  <si>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</si>
  <si>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</si>
  <si>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</si>
  <si>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</si>
  <si>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</si>
  <si>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</si>
  <si>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</si>
  <si>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</si>
  <si>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</si>
  <si>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</si>
  <si>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</si>
  <si>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</si>
  <si>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</si>
  <si>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</si>
  <si>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</si>
  <si>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</si>
  <si>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</si>
  <si>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</si>
  <si>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</si>
  <si>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</si>
  <si>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</si>
  <si>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</si>
  <si>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</si>
  <si>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</si>
  <si>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</si>
  <si>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</si>
  <si>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</si>
  <si>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</si>
  <si>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</si>
  <si>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</si>
  <si>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</si>
  <si>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</si>
  <si>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</si>
  <si>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</si>
  <si>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</si>
  <si>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</si>
  <si>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</si>
  <si>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</si>
  <si>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</si>
  <si>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</si>
  <si>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</si>
  <si>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</si>
  <si>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</si>
  <si>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</si>
  <si>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</si>
  <si>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</si>
  <si>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</si>
  <si>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</si>
  <si>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</si>
  <si>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</si>
  <si>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</si>
  <si>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</si>
  <si>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</si>
  <si>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</si>
  <si>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</si>
  <si>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</si>
  <si>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</si>
  <si>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</si>
  <si>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</si>
  <si>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</si>
  <si>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</si>
  <si>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</si>
  <si>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</si>
  <si>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</si>
  <si>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</si>
  <si>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</si>
  <si>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</si>
  <si>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</si>
  <si>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</si>
  <si>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</si>
  <si>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</si>
  <si>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</si>
  <si>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</si>
  <si>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</si>
  <si>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</si>
  <si>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</si>
  <si>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</si>
  <si>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</si>
  <si>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</si>
  <si>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</si>
  <si>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</si>
  <si>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</si>
  <si>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</si>
  <si>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</si>
  <si>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</si>
  <si>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</si>
  <si>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</si>
  <si>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</si>
  <si>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</si>
  <si>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</si>
  <si>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</si>
  <si>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</si>
  <si>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</si>
  <si>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</si>
  <si>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</si>
  <si>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</si>
  <si>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</si>
  <si>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</si>
  <si>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</si>
  <si>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</si>
  <si>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</si>
  <si>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</si>
  <si>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</si>
  <si>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</si>
  <si>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</si>
  <si>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</si>
  <si>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</si>
  <si>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</si>
  <si>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</si>
  <si>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</si>
  <si>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</si>
  <si>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</si>
  <si>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</si>
  <si>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</si>
  <si>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</si>
  <si>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</si>
  <si>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</si>
  <si>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</si>
  <si>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</si>
  <si>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</si>
  <si>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</si>
  <si>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</si>
  <si>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</si>
  <si>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</si>
  <si>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</si>
  <si>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</si>
  <si>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</si>
  <si>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</si>
  <si>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</si>
  <si>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</si>
  <si>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</si>
  <si>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</si>
  <si>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</si>
  <si>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</si>
  <si>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</si>
  <si>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</si>
  <si>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</si>
  <si>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</si>
  <si>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</si>
  <si>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</si>
  <si>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</si>
  <si>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</si>
  <si>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</si>
  <si>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</si>
  <si>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</si>
  <si>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</si>
  <si>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</si>
  <si>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</si>
  <si>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</si>
  <si>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</si>
  <si>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</si>
  <si>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</si>
  <si>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</si>
  <si>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</si>
  <si>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</si>
  <si>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</si>
  <si>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</si>
  <si>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</si>
  <si>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</si>
  <si>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</si>
  <si>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</si>
  <si>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</si>
  <si>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</si>
  <si>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</si>
  <si>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</si>
  <si>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</si>
  <si>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</si>
  <si>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</si>
  <si>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</si>
  <si>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</si>
  <si>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</si>
  <si>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</si>
  <si>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</si>
  <si>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</si>
  <si>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</si>
  <si>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</si>
  <si>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</si>
  <si>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</si>
  <si>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</si>
  <si>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</si>
  <si>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</si>
  <si>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</si>
  <si>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</si>
  <si>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</si>
  <si>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</si>
  <si>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</si>
  <si>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</si>
  <si>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</si>
  <si>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</si>
  <si>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</si>
  <si>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</si>
  <si>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</si>
  <si>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</si>
  <si>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</si>
  <si>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</si>
  <si>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</si>
  <si>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</si>
  <si>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</si>
  <si>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</si>
  <si>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</si>
  <si>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</si>
  <si>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</si>
  <si>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</si>
  <si>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</si>
  <si>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</si>
  <si>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</si>
  <si>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</si>
  <si>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</si>
  <si>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</si>
  <si>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</si>
  <si>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</si>
  <si>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</si>
  <si>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</si>
  <si>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</si>
  <si>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</si>
  <si>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</si>
  <si>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</si>
  <si>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</si>
  <si>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</si>
  <si>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</si>
  <si>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</si>
  <si>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</si>
  <si>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</si>
  <si>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</si>
  <si>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</si>
  <si>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</si>
  <si>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الكتابة العامة </t>
  </si>
  <si>
    <t xml:space="preserve">القسم الاداري و المالي </t>
  </si>
  <si>
    <t xml:space="preserve">قسم الحالة المدنية و شؤون الانتخابات </t>
  </si>
  <si>
    <t xml:space="preserve">القسم الفني </t>
  </si>
  <si>
    <t>عون وقتي أ2</t>
  </si>
  <si>
    <t>الأمر عدد 660 المؤرخ في 02/06/2011</t>
  </si>
  <si>
    <t xml:space="preserve">رضا ضو </t>
  </si>
  <si>
    <t xml:space="preserve">عبد الله الهميسي </t>
  </si>
  <si>
    <t xml:space="preserve">ياسين صبري </t>
  </si>
  <si>
    <t xml:space="preserve">زهير البوعبيدي </t>
  </si>
  <si>
    <t xml:space="preserve">احمد البكري </t>
  </si>
  <si>
    <t xml:space="preserve">حسن طاهري </t>
  </si>
  <si>
    <t xml:space="preserve">الهادي جلابي </t>
  </si>
  <si>
    <t xml:space="preserve">نهى كحيلة </t>
  </si>
  <si>
    <t xml:space="preserve">لجنة البتات </t>
  </si>
  <si>
    <t>التطهير و تصريف مياه الامطار</t>
  </si>
  <si>
    <t xml:space="preserve">الطرقات و الارصفة </t>
  </si>
  <si>
    <t xml:space="preserve">تجميل المدينة </t>
  </si>
  <si>
    <t xml:space="preserve">اقتناء معدات نظافة </t>
  </si>
  <si>
    <t xml:space="preserve">اقتناء معدات اعلامية </t>
  </si>
  <si>
    <t>المستودع البلدي</t>
  </si>
  <si>
    <t xml:space="preserve">تعهد و صيانة المنشات البلدية </t>
  </si>
  <si>
    <t xml:space="preserve">قصر البلدية </t>
  </si>
  <si>
    <t xml:space="preserve">دراسات </t>
  </si>
  <si>
    <t xml:space="preserve">قاعة رياضة </t>
  </si>
  <si>
    <t xml:space="preserve">راس الزاوية </t>
  </si>
  <si>
    <t>الملعب الجديد</t>
  </si>
  <si>
    <t xml:space="preserve">حاوية مجرورة </t>
  </si>
  <si>
    <t xml:space="preserve">مجرورة صغيرة </t>
  </si>
  <si>
    <t xml:space="preserve">مفرغة ابار </t>
  </si>
  <si>
    <t>سيارة رباعية الدفع</t>
  </si>
  <si>
    <t>جرار جذع</t>
  </si>
  <si>
    <t>لنديني</t>
  </si>
  <si>
    <t>فرقسون</t>
  </si>
  <si>
    <t>نيوهولاند</t>
  </si>
  <si>
    <t>8860.53743524</t>
  </si>
  <si>
    <t>7860.537450132</t>
  </si>
  <si>
    <t>000.8</t>
  </si>
  <si>
    <t>000.6</t>
  </si>
  <si>
    <t>بدون رقم</t>
  </si>
  <si>
    <t>صهريج</t>
  </si>
  <si>
    <t>غير صالح</t>
  </si>
  <si>
    <t>المسبح البلدي</t>
  </si>
  <si>
    <t>المضيف البلدي</t>
  </si>
  <si>
    <t>المخيم البلدي</t>
  </si>
  <si>
    <t xml:space="preserve">واحة البلدية </t>
  </si>
  <si>
    <t xml:space="preserve">السوق البلدية </t>
  </si>
  <si>
    <t>السوق المركزية 1</t>
  </si>
  <si>
    <t>السوق المركزية 2</t>
  </si>
  <si>
    <t xml:space="preserve">الحي الحرفي (طريق الوديان) 3محلات </t>
  </si>
  <si>
    <t xml:space="preserve">الحي الحرفي (طريق الحامة ) 3محلات </t>
  </si>
  <si>
    <t xml:space="preserve">الحي الحرفي (وسط المدينة ) 4محلات </t>
  </si>
  <si>
    <t xml:space="preserve">بناية </t>
  </si>
  <si>
    <t>مسوغة للوكالة الوطنية للتشغيل</t>
  </si>
  <si>
    <t xml:space="preserve">دكان </t>
  </si>
  <si>
    <t xml:space="preserve">مقر القباضة المالية </t>
  </si>
  <si>
    <t xml:space="preserve">مقر الحماية المدنية </t>
  </si>
  <si>
    <t xml:space="preserve">مقهى البلدية </t>
  </si>
  <si>
    <t>المسلخ البلدي</t>
  </si>
  <si>
    <t>الملعب البلدي</t>
  </si>
  <si>
    <t>المسرح البلدي</t>
  </si>
  <si>
    <t xml:space="preserve">مقر الادارة البلدية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</si>
</sst>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17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/>
    <xf numFmtId="0" fontId="3" fillId="0" borderId="1" xfId="0" applyFont="1" applyBorder="1"/>
    <xf numFmtId="0" fontId="0" fillId="0" borderId="1" xfId="0" applyFont="1" applyBorder="1"/>
    <xf numFmtId="167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/>
    <xf numFmtId="0" fontId="3" fillId="4" borderId="1" xfId="0" applyFont="1" applyFill="1" applyBorder="1"/>
    <xf numFmtId="0" fontId="0" fillId="4" borderId="1" xfId="0" applyFill="1" applyBorder="1" applyAlignment="1">
      <alignment vertical="center" readingOrder="2"/>
    </xf>
    <xf numFmtId="167" fontId="2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vertical="center" readingOrder="2"/>
    </xf>
    <xf numFmtId="0" fontId="19" fillId="4" borderId="1" xfId="0" applyFon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/>
    <xf numFmtId="167" fontId="18" fillId="4" borderId="1" xfId="0" applyNumberFormat="1" applyFont="1" applyFill="1" applyBorder="1"/>
    <xf numFmtId="167" fontId="9" fillId="4" borderId="1" xfId="0" applyNumberFormat="1" applyFont="1" applyFill="1" applyBorder="1"/>
    <xf numFmtId="167" fontId="0" fillId="0" borderId="1" xfId="0" applyNumberFormat="1" applyFont="1" applyBorder="1"/>
    <xf numFmtId="14" fontId="0" fillId="4" borderId="1" xfId="0" applyNumberFormat="1" applyFill="1" applyBorder="1"/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topLeftCell="A90" zoomScale="75" zoomScaleNormal="75" workbookViewId="0">
      <selection activeCell="C100" sqref="C10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6" t="s">
        <v>30</v>
      </c>
      <c r="B1" s="176"/>
      <c r="C1" s="176"/>
      <c r="D1" s="159" t="s">
        <v>853</v>
      </c>
      <c r="E1" s="159" t="s">
        <v>852</v>
      </c>
      <c r="G1" s="43" t="s">
        <v>31</v>
      </c>
      <c r="H1" s="44">
        <f>C2+C114</f>
        <v>1615000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f>C3+C67</f>
        <v>1252000</v>
      </c>
      <c r="D2" s="26">
        <f>D3+D67</f>
        <v>1252000</v>
      </c>
      <c r="E2" s="26">
        <f>E3+E67</f>
        <v>1252000</v>
      </c>
      <c r="G2" s="39" t="s">
        <v>60</v>
      </c>
      <c r="H2" s="41">
        <f>C2</f>
        <v>1252000</v>
      </c>
      <c r="I2" s="42"/>
      <c r="J2" s="40" t="b">
        <f>AND(H2=I2)</f>
        <v>0</v>
      </c>
    </row>
    <row r="3" spans="1:14">
      <c r="A3" s="181" t="s">
        <v>578</v>
      </c>
      <c r="B3" s="181"/>
      <c r="C3" s="23">
        <f>C4+C11+C38+C61</f>
        <v>342000</v>
      </c>
      <c r="D3" s="23">
        <f>D4+D11+D38+D61</f>
        <v>342000</v>
      </c>
      <c r="E3" s="23">
        <f>E4+E11+E38+E61</f>
        <v>342000</v>
      </c>
      <c r="G3" s="39" t="s">
        <v>57</v>
      </c>
      <c r="H3" s="41">
        <f t="shared" ref="H3:H66" si="0">C3</f>
        <v>342000</v>
      </c>
      <c r="I3" s="42"/>
      <c r="J3" s="40" t="b">
        <f>AND(H3=I3)</f>
        <v>0</v>
      </c>
    </row>
    <row r="4" spans="1:14" ht="15" customHeight="1">
      <c r="A4" s="177" t="s">
        <v>124</v>
      </c>
      <c r="B4" s="178"/>
      <c r="C4" s="21">
        <f>SUM(C5:C10)</f>
        <v>171000</v>
      </c>
      <c r="D4" s="21">
        <f>SUM(D5:D10)</f>
        <v>171000</v>
      </c>
      <c r="E4" s="21">
        <f>SUM(E5:E10)</f>
        <v>171000</v>
      </c>
      <c r="F4" s="17"/>
      <c r="G4" s="39" t="s">
        <v>53</v>
      </c>
      <c r="H4" s="41">
        <f t="shared" si="0"/>
        <v>171000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80000</v>
      </c>
      <c r="D7" s="2">
        <f t="shared" si="1"/>
        <v>80000</v>
      </c>
      <c r="E7" s="2">
        <f t="shared" si="1"/>
        <v>80000</v>
      </c>
      <c r="F7" s="17"/>
      <c r="G7" s="17"/>
      <c r="H7" s="41">
        <f t="shared" si="0"/>
        <v>80000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40000</v>
      </c>
      <c r="D8" s="2">
        <f t="shared" si="1"/>
        <v>40000</v>
      </c>
      <c r="E8" s="2">
        <f t="shared" si="1"/>
        <v>40000</v>
      </c>
      <c r="F8" s="17"/>
      <c r="G8" s="17"/>
      <c r="H8" s="41">
        <f t="shared" si="0"/>
        <v>40000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47000</v>
      </c>
      <c r="D11" s="21">
        <f>SUM(D12:D37)</f>
        <v>47000</v>
      </c>
      <c r="E11" s="21">
        <f>SUM(E12:E37)</f>
        <v>47000</v>
      </c>
      <c r="F11" s="17"/>
      <c r="G11" s="39" t="s">
        <v>54</v>
      </c>
      <c r="H11" s="41">
        <f t="shared" si="0"/>
        <v>47000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35000</v>
      </c>
      <c r="D12" s="2">
        <f>C12</f>
        <v>35000</v>
      </c>
      <c r="E12" s="2">
        <f>D12</f>
        <v>35000</v>
      </c>
      <c r="H12" s="41">
        <f t="shared" si="0"/>
        <v>35000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1000</v>
      </c>
      <c r="D29" s="2">
        <f t="shared" ref="D29:E37" si="3">C29</f>
        <v>1000</v>
      </c>
      <c r="E29" s="2">
        <f t="shared" si="3"/>
        <v>1000</v>
      </c>
      <c r="H29" s="41">
        <f t="shared" si="0"/>
        <v>1000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3000</v>
      </c>
      <c r="D36" s="2">
        <f t="shared" si="3"/>
        <v>3000</v>
      </c>
      <c r="E36" s="2">
        <f t="shared" si="3"/>
        <v>3000</v>
      </c>
      <c r="H36" s="41">
        <f t="shared" si="0"/>
        <v>3000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7" t="s">
        <v>145</v>
      </c>
      <c r="B38" s="178"/>
      <c r="C38" s="21">
        <f>SUM(C39:C60)</f>
        <v>124000</v>
      </c>
      <c r="D38" s="21">
        <f>SUM(D39:D60)</f>
        <v>124000</v>
      </c>
      <c r="E38" s="21">
        <f>SUM(E39:E60)</f>
        <v>124000</v>
      </c>
      <c r="G38" s="39" t="s">
        <v>55</v>
      </c>
      <c r="H38" s="41">
        <f t="shared" si="0"/>
        <v>124000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12000</v>
      </c>
      <c r="D39" s="2">
        <f>C39</f>
        <v>12000</v>
      </c>
      <c r="E39" s="2">
        <f>D39</f>
        <v>12000</v>
      </c>
      <c r="H39" s="41">
        <f t="shared" si="0"/>
        <v>12000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2000</v>
      </c>
      <c r="D52" s="2">
        <f t="shared" si="4"/>
        <v>2000</v>
      </c>
      <c r="E52" s="2">
        <f t="shared" si="4"/>
        <v>2000</v>
      </c>
      <c r="H52" s="41">
        <f t="shared" si="0"/>
        <v>2000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50000</v>
      </c>
      <c r="D55" s="2">
        <f t="shared" si="4"/>
        <v>50000</v>
      </c>
      <c r="E55" s="2">
        <f t="shared" si="4"/>
        <v>50000</v>
      </c>
      <c r="H55" s="41">
        <f t="shared" si="0"/>
        <v>50000</v>
      </c>
    </row>
    <row r="56" spans="1:10" outlineLevel="1">
      <c r="A56" s="20">
        <v>3303</v>
      </c>
      <c r="B56" s="20" t="s">
        <v>154</v>
      </c>
      <c r="C56" s="2">
        <v>30000</v>
      </c>
      <c r="D56" s="2">
        <f t="shared" ref="D56:E60" si="5">C56</f>
        <v>30000</v>
      </c>
      <c r="E56" s="2">
        <f t="shared" si="5"/>
        <v>30000</v>
      </c>
      <c r="H56" s="41">
        <f t="shared" si="0"/>
        <v>30000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1" t="s">
        <v>579</v>
      </c>
      <c r="B67" s="181"/>
      <c r="C67" s="25">
        <f>C97+C68</f>
        <v>910000</v>
      </c>
      <c r="D67" s="25">
        <f>D97+D68</f>
        <v>910000</v>
      </c>
      <c r="E67" s="25">
        <f>E97+E68</f>
        <v>910000</v>
      </c>
      <c r="G67" s="39" t="s">
        <v>59</v>
      </c>
      <c r="H67" s="41">
        <f t="shared" ref="H67:H130" si="7">C67</f>
        <v>910000</v>
      </c>
      <c r="I67" s="42"/>
      <c r="J67" s="40" t="b">
        <f>AND(H67=I67)</f>
        <v>0</v>
      </c>
    </row>
    <row r="68" spans="1:10">
      <c r="A68" s="177" t="s">
        <v>163</v>
      </c>
      <c r="B68" s="178"/>
      <c r="C68" s="21">
        <f>SUM(C69:C96)</f>
        <v>49000</v>
      </c>
      <c r="D68" s="21">
        <f>SUM(D69:D96)</f>
        <v>49000</v>
      </c>
      <c r="E68" s="21">
        <f>SUM(E69:E96)</f>
        <v>49000</v>
      </c>
      <c r="G68" s="39" t="s">
        <v>56</v>
      </c>
      <c r="H68" s="41">
        <f t="shared" si="7"/>
        <v>49000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>
        <v>20000</v>
      </c>
      <c r="D72" s="2">
        <f t="shared" si="8"/>
        <v>20000</v>
      </c>
      <c r="E72" s="2">
        <f t="shared" si="8"/>
        <v>20000</v>
      </c>
      <c r="H72" s="41">
        <f t="shared" si="7"/>
        <v>20000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2000</v>
      </c>
      <c r="D76" s="2">
        <f t="shared" si="8"/>
        <v>2000</v>
      </c>
      <c r="E76" s="2">
        <f t="shared" si="8"/>
        <v>2000</v>
      </c>
      <c r="H76" s="41">
        <f t="shared" si="7"/>
        <v>2000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</v>
      </c>
      <c r="D79" s="2">
        <f t="shared" si="8"/>
        <v>10000</v>
      </c>
      <c r="E79" s="2">
        <f t="shared" si="8"/>
        <v>10000</v>
      </c>
      <c r="H79" s="41">
        <f t="shared" si="7"/>
        <v>10000</v>
      </c>
    </row>
    <row r="80" spans="1:10" ht="15" customHeight="1" outlineLevel="1">
      <c r="A80" s="3">
        <v>5202</v>
      </c>
      <c r="B80" s="2" t="s">
        <v>172</v>
      </c>
      <c r="C80" s="2">
        <v>4000</v>
      </c>
      <c r="D80" s="2">
        <f t="shared" si="8"/>
        <v>4000</v>
      </c>
      <c r="E80" s="2">
        <f t="shared" si="8"/>
        <v>4000</v>
      </c>
      <c r="H80" s="41">
        <f t="shared" si="7"/>
        <v>4000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>
        <v>8000</v>
      </c>
      <c r="D86" s="2">
        <f t="shared" ref="D86:E96" si="9">C86</f>
        <v>8000</v>
      </c>
      <c r="E86" s="2">
        <f t="shared" si="9"/>
        <v>8000</v>
      </c>
      <c r="H86" s="41">
        <f t="shared" si="7"/>
        <v>8000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861000</v>
      </c>
      <c r="D97" s="21">
        <f>SUM(D98:D113)</f>
        <v>861000</v>
      </c>
      <c r="E97" s="21">
        <f>SUM(E98:E113)</f>
        <v>861000</v>
      </c>
      <c r="G97" s="39" t="s">
        <v>58</v>
      </c>
      <c r="H97" s="41">
        <f t="shared" si="7"/>
        <v>861000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710000</v>
      </c>
      <c r="D98" s="2">
        <f>C98</f>
        <v>710000</v>
      </c>
      <c r="E98" s="2">
        <f>D98</f>
        <v>710000</v>
      </c>
      <c r="H98" s="41">
        <f t="shared" si="7"/>
        <v>710000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150000</v>
      </c>
      <c r="D100" s="2">
        <f t="shared" si="10"/>
        <v>150000</v>
      </c>
      <c r="E100" s="2">
        <f t="shared" si="10"/>
        <v>150000</v>
      </c>
      <c r="H100" s="41">
        <f t="shared" si="7"/>
        <v>150000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2" t="s">
        <v>62</v>
      </c>
      <c r="B114" s="183"/>
      <c r="C114" s="26">
        <f>C115+C152+C177</f>
        <v>363000</v>
      </c>
      <c r="D114" s="26">
        <f>D115+D152+D177</f>
        <v>363000</v>
      </c>
      <c r="E114" s="26">
        <f>E115+E152+E177</f>
        <v>363000</v>
      </c>
      <c r="G114" s="39" t="s">
        <v>62</v>
      </c>
      <c r="H114" s="41">
        <f t="shared" si="7"/>
        <v>363000</v>
      </c>
      <c r="I114" s="42"/>
      <c r="J114" s="40" t="b">
        <f>AND(H114=I114)</f>
        <v>0</v>
      </c>
    </row>
    <row r="115" spans="1:10">
      <c r="A115" s="179" t="s">
        <v>580</v>
      </c>
      <c r="B115" s="180"/>
      <c r="C115" s="23">
        <f>C116+C135</f>
        <v>363000</v>
      </c>
      <c r="D115" s="23">
        <f>D116+D135</f>
        <v>363000</v>
      </c>
      <c r="E115" s="23">
        <f>E116+E135</f>
        <v>363000</v>
      </c>
      <c r="G115" s="39" t="s">
        <v>61</v>
      </c>
      <c r="H115" s="41">
        <f t="shared" si="7"/>
        <v>363000</v>
      </c>
      <c r="I115" s="42"/>
      <c r="J115" s="40" t="b">
        <f>AND(H115=I115)</f>
        <v>0</v>
      </c>
    </row>
    <row r="116" spans="1:10" ht="15" customHeight="1">
      <c r="A116" s="177" t="s">
        <v>195</v>
      </c>
      <c r="B116" s="178"/>
      <c r="C116" s="21">
        <f>C117+C120+C123+C126+C129+C132</f>
        <v>283000</v>
      </c>
      <c r="D116" s="21">
        <f>D117+D120+D123+D126+D129+D132</f>
        <v>283000</v>
      </c>
      <c r="E116" s="21">
        <f>E117+E120+E123+E126+E129+E132</f>
        <v>283000</v>
      </c>
      <c r="G116" s="39" t="s">
        <v>583</v>
      </c>
      <c r="H116" s="41">
        <f t="shared" si="7"/>
        <v>283000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283000</v>
      </c>
      <c r="D117" s="2">
        <f>D118+D119</f>
        <v>283000</v>
      </c>
      <c r="E117" s="2">
        <f>E118+E119</f>
        <v>283000</v>
      </c>
      <c r="H117" s="41">
        <f t="shared" si="7"/>
        <v>283000</v>
      </c>
    </row>
    <row r="118" spans="1:10" ht="15" hidden="1" customHeight="1" outlineLevel="2">
      <c r="A118" s="129"/>
      <c r="B118" s="128" t="s">
        <v>855</v>
      </c>
      <c r="C118" s="127">
        <v>283000</v>
      </c>
      <c r="D118" s="127">
        <f>C118</f>
        <v>283000</v>
      </c>
      <c r="E118" s="127">
        <f>D118</f>
        <v>283000</v>
      </c>
      <c r="H118" s="41">
        <f t="shared" si="7"/>
        <v>283000</v>
      </c>
    </row>
    <row r="119" spans="1:10" ht="15" hidden="1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hidden="1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hidden="1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hidden="1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hidden="1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hidden="1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77" t="s">
        <v>202</v>
      </c>
      <c r="B135" s="178"/>
      <c r="C135" s="21">
        <f>C136+C140+C143+C146+C149</f>
        <v>80000</v>
      </c>
      <c r="D135" s="21">
        <f>D136+D140+D143+D146+D149</f>
        <v>80000</v>
      </c>
      <c r="E135" s="21">
        <f>E136+E140+E143+E146+E149</f>
        <v>80000</v>
      </c>
      <c r="G135" s="39" t="s">
        <v>584</v>
      </c>
      <c r="H135" s="41">
        <f t="shared" si="11"/>
        <v>80000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80000</v>
      </c>
      <c r="D136" s="2">
        <f>D137+D138+D139</f>
        <v>80000</v>
      </c>
      <c r="E136" s="2">
        <f>E137+E138+E139</f>
        <v>80000</v>
      </c>
      <c r="H136" s="41">
        <f t="shared" si="11"/>
        <v>80000</v>
      </c>
    </row>
    <row r="137" spans="1:10" ht="15" hidden="1" customHeight="1" outlineLevel="2">
      <c r="A137" s="129"/>
      <c r="B137" s="128" t="s">
        <v>855</v>
      </c>
      <c r="C137" s="127">
        <v>46200</v>
      </c>
      <c r="D137" s="127">
        <f>C137</f>
        <v>46200</v>
      </c>
      <c r="E137" s="127">
        <f>D137</f>
        <v>46200</v>
      </c>
      <c r="H137" s="41">
        <f t="shared" si="11"/>
        <v>46200</v>
      </c>
    </row>
    <row r="138" spans="1:10" ht="15" hidden="1" customHeight="1" outlineLevel="2">
      <c r="A138" s="129"/>
      <c r="B138" s="128" t="s">
        <v>862</v>
      </c>
      <c r="C138" s="127">
        <v>30000</v>
      </c>
      <c r="D138" s="127">
        <f t="shared" ref="D138:E139" si="12">C138</f>
        <v>30000</v>
      </c>
      <c r="E138" s="127">
        <f t="shared" si="12"/>
        <v>30000</v>
      </c>
      <c r="H138" s="41">
        <f t="shared" si="11"/>
        <v>30000</v>
      </c>
    </row>
    <row r="139" spans="1:10" ht="15" hidden="1" customHeight="1" outlineLevel="2">
      <c r="A139" s="129"/>
      <c r="B139" s="128" t="s">
        <v>861</v>
      </c>
      <c r="C139" s="127">
        <v>3800</v>
      </c>
      <c r="D139" s="127">
        <f t="shared" si="12"/>
        <v>3800</v>
      </c>
      <c r="E139" s="127">
        <f t="shared" si="12"/>
        <v>3800</v>
      </c>
      <c r="H139" s="41">
        <f t="shared" si="11"/>
        <v>3800</v>
      </c>
    </row>
    <row r="140" spans="1:10" ht="15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hidden="1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hidden="1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hidden="1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 collapsed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hidden="1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hidden="1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hidden="1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hidden="1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hidden="1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hidden="1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hidden="1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hidden="1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hidden="1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hidden="1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hidden="1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 collapsed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hidden="1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hidden="1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 collapsed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hidden="1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hidden="1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hidden="1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hidden="1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hidden="1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hidden="1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hidden="1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 collapsed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hidden="1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 collapsed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hidden="1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 collapsed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hidden="1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hidden="1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hidden="1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hidden="1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hidden="1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hidden="1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hidden="1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hidden="1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hidden="1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hidden="1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 collapsed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hidden="1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hidden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hidden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hidden="1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hidden="1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 collapsed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hidden="1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hidden="1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hidden="1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hidden="1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 collapsed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hidden="1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hidden="1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hidden="1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hidden="1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hidden="1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 collapsed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hidden="1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 collapsed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hidden="1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hidden="1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hidden="1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 collapsed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hidden="1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hidden="1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hidden="1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hidden="1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hidden="1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 collapsed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hidden="1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76" t="s">
        <v>67</v>
      </c>
      <c r="B256" s="176"/>
      <c r="C256" s="176"/>
      <c r="D256" s="159" t="s">
        <v>853</v>
      </c>
      <c r="E256" s="159" t="s">
        <v>852</v>
      </c>
      <c r="G256" s="47" t="s">
        <v>589</v>
      </c>
      <c r="H256" s="48">
        <f>C257+C559</f>
        <v>1615000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1202000</v>
      </c>
      <c r="D257" s="37">
        <f>D258+D550</f>
        <v>1202000</v>
      </c>
      <c r="E257" s="37">
        <f>E258+E550</f>
        <v>1202000</v>
      </c>
      <c r="G257" s="39" t="s">
        <v>60</v>
      </c>
      <c r="H257" s="41">
        <f>C257</f>
        <v>1202000</v>
      </c>
      <c r="I257" s="42"/>
      <c r="J257" s="40" t="b">
        <f>AND(H257=I257)</f>
        <v>0</v>
      </c>
    </row>
    <row r="258" spans="1:10">
      <c r="A258" s="164" t="s">
        <v>266</v>
      </c>
      <c r="B258" s="165"/>
      <c r="C258" s="36">
        <f>C259+C339+C483+C547</f>
        <v>1192000</v>
      </c>
      <c r="D258" s="36">
        <f>D259+D339+D483+D547</f>
        <v>1192000</v>
      </c>
      <c r="E258" s="36">
        <f>E259+E339+E483+E547</f>
        <v>1192000</v>
      </c>
      <c r="G258" s="39" t="s">
        <v>57</v>
      </c>
      <c r="H258" s="41">
        <f t="shared" ref="H258:H321" si="21">C258</f>
        <v>1192000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615000</v>
      </c>
      <c r="D259" s="33">
        <f>D260+D263+D314</f>
        <v>615000</v>
      </c>
      <c r="E259" s="33">
        <f>E260+E263+E314</f>
        <v>615000</v>
      </c>
      <c r="G259" s="39" t="s">
        <v>590</v>
      </c>
      <c r="H259" s="41">
        <f t="shared" si="21"/>
        <v>615000</v>
      </c>
      <c r="I259" s="42"/>
      <c r="J259" s="40" t="b">
        <f>AND(H259=I259)</f>
        <v>0</v>
      </c>
    </row>
    <row r="260" spans="1:10" outlineLevel="1">
      <c r="A260" s="166" t="s">
        <v>268</v>
      </c>
      <c r="B260" s="167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>
        <v>720</v>
      </c>
      <c r="D262" s="5">
        <f>C262</f>
        <v>720</v>
      </c>
      <c r="E262" s="5">
        <f>D262</f>
        <v>720</v>
      </c>
      <c r="H262" s="41">
        <f t="shared" si="21"/>
        <v>720</v>
      </c>
    </row>
    <row r="263" spans="1:10" outlineLevel="1" collapsed="1">
      <c r="A263" s="166" t="s">
        <v>269</v>
      </c>
      <c r="B263" s="167"/>
      <c r="C263" s="32">
        <f>C264+C265+C289+C296+C298+C302+C305+C308+C313</f>
        <v>614280</v>
      </c>
      <c r="D263" s="32">
        <f>D264+D265+D289+D296+D298+D302+D305+D308+D313</f>
        <v>614280</v>
      </c>
      <c r="E263" s="32">
        <f>E264+E265+E289+E296+E298+E302+E305+E308+E313</f>
        <v>614280</v>
      </c>
      <c r="H263" s="41">
        <f t="shared" si="21"/>
        <v>614280</v>
      </c>
    </row>
    <row r="264" spans="1:10" hidden="1" outlineLevel="2">
      <c r="A264" s="6">
        <v>1101</v>
      </c>
      <c r="B264" s="4" t="s">
        <v>34</v>
      </c>
      <c r="C264" s="5">
        <v>263000</v>
      </c>
      <c r="D264" s="5">
        <f>C264</f>
        <v>263000</v>
      </c>
      <c r="E264" s="5">
        <f>D264</f>
        <v>263000</v>
      </c>
      <c r="H264" s="41">
        <f t="shared" si="21"/>
        <v>263000</v>
      </c>
    </row>
    <row r="265" spans="1:10" hidden="1" outlineLevel="2">
      <c r="A265" s="6">
        <v>1101</v>
      </c>
      <c r="B265" s="4" t="s">
        <v>35</v>
      </c>
      <c r="C265" s="5">
        <f>SUM(C266:C288)</f>
        <v>256000</v>
      </c>
      <c r="D265" s="5">
        <f>SUM(D266:D288)</f>
        <v>256000</v>
      </c>
      <c r="E265" s="5">
        <f>SUM(E266:E288)</f>
        <v>256000</v>
      </c>
      <c r="H265" s="41">
        <f t="shared" si="21"/>
        <v>256000</v>
      </c>
    </row>
    <row r="266" spans="1:10" hidden="1" outlineLevel="3">
      <c r="A266" s="29"/>
      <c r="B266" s="28" t="s">
        <v>218</v>
      </c>
      <c r="C266" s="30">
        <v>21200</v>
      </c>
      <c r="D266" s="30">
        <f>C266</f>
        <v>21200</v>
      </c>
      <c r="E266" s="30">
        <f>D266</f>
        <v>21200</v>
      </c>
      <c r="H266" s="41">
        <f t="shared" si="21"/>
        <v>21200</v>
      </c>
    </row>
    <row r="267" spans="1:10" hidden="1" outlineLevel="3">
      <c r="A267" s="29"/>
      <c r="B267" s="28" t="s">
        <v>219</v>
      </c>
      <c r="C267" s="30">
        <v>89600</v>
      </c>
      <c r="D267" s="30">
        <f t="shared" ref="D267:E282" si="22">C267</f>
        <v>89600</v>
      </c>
      <c r="E267" s="30">
        <f t="shared" si="22"/>
        <v>89600</v>
      </c>
      <c r="H267" s="41">
        <f t="shared" si="21"/>
        <v>89600</v>
      </c>
    </row>
    <row r="268" spans="1:10" hidden="1" outlineLevel="3">
      <c r="A268" s="29"/>
      <c r="B268" s="28" t="s">
        <v>220</v>
      </c>
      <c r="C268" s="30">
        <v>63000</v>
      </c>
      <c r="D268" s="30">
        <f t="shared" si="22"/>
        <v>63000</v>
      </c>
      <c r="E268" s="30">
        <f t="shared" si="22"/>
        <v>63000</v>
      </c>
      <c r="H268" s="41">
        <f t="shared" si="21"/>
        <v>63000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3200</v>
      </c>
      <c r="D276" s="30">
        <f t="shared" si="22"/>
        <v>3200</v>
      </c>
      <c r="E276" s="30">
        <f t="shared" si="22"/>
        <v>3200</v>
      </c>
      <c r="H276" s="41">
        <f t="shared" si="21"/>
        <v>3200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>
        <v>1300</v>
      </c>
      <c r="D283" s="30">
        <f t="shared" ref="D283:E288" si="23">C283</f>
        <v>1300</v>
      </c>
      <c r="E283" s="30">
        <f t="shared" si="23"/>
        <v>1300</v>
      </c>
      <c r="H283" s="41">
        <f t="shared" si="21"/>
        <v>1300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70000</v>
      </c>
      <c r="D286" s="30">
        <f t="shared" si="23"/>
        <v>70000</v>
      </c>
      <c r="E286" s="30">
        <f t="shared" si="23"/>
        <v>70000</v>
      </c>
      <c r="H286" s="41">
        <f t="shared" si="21"/>
        <v>70000</v>
      </c>
    </row>
    <row r="287" spans="1:8" hidden="1" outlineLevel="3">
      <c r="A287" s="29"/>
      <c r="B287" s="28" t="s">
        <v>239</v>
      </c>
      <c r="C287" s="30">
        <v>7700</v>
      </c>
      <c r="D287" s="30">
        <f t="shared" si="23"/>
        <v>7700</v>
      </c>
      <c r="E287" s="30">
        <f t="shared" si="23"/>
        <v>7700</v>
      </c>
      <c r="H287" s="41">
        <f t="shared" si="21"/>
        <v>7700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4500</v>
      </c>
      <c r="D289" s="5">
        <f>SUM(D290:D295)</f>
        <v>4500</v>
      </c>
      <c r="E289" s="5">
        <f>SUM(E290:E295)</f>
        <v>4500</v>
      </c>
      <c r="H289" s="41">
        <f t="shared" si="21"/>
        <v>4500</v>
      </c>
    </row>
    <row r="290" spans="1:8" hidden="1" outlineLevel="3">
      <c r="A290" s="29"/>
      <c r="B290" s="28" t="s">
        <v>241</v>
      </c>
      <c r="C290" s="30">
        <v>2500</v>
      </c>
      <c r="D290" s="30">
        <f>C290</f>
        <v>2500</v>
      </c>
      <c r="E290" s="30">
        <f>D290</f>
        <v>2500</v>
      </c>
      <c r="H290" s="41">
        <f t="shared" si="21"/>
        <v>2500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700</v>
      </c>
      <c r="D292" s="30">
        <f t="shared" si="24"/>
        <v>700</v>
      </c>
      <c r="E292" s="30">
        <f t="shared" si="24"/>
        <v>700</v>
      </c>
      <c r="H292" s="41">
        <f t="shared" si="21"/>
        <v>700</v>
      </c>
    </row>
    <row r="293" spans="1:8" hidden="1" outlineLevel="3">
      <c r="A293" s="29"/>
      <c r="B293" s="28" t="s">
        <v>244</v>
      </c>
      <c r="C293" s="30">
        <v>300</v>
      </c>
      <c r="D293" s="30">
        <f t="shared" si="24"/>
        <v>300</v>
      </c>
      <c r="E293" s="30">
        <f t="shared" si="24"/>
        <v>300</v>
      </c>
      <c r="H293" s="41">
        <f t="shared" si="21"/>
        <v>300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1000</v>
      </c>
      <c r="D295" s="30">
        <f t="shared" si="24"/>
        <v>1000</v>
      </c>
      <c r="E295" s="30">
        <f t="shared" si="24"/>
        <v>1000</v>
      </c>
      <c r="H295" s="41">
        <f t="shared" si="21"/>
        <v>1000</v>
      </c>
    </row>
    <row r="296" spans="1:8" hidden="1" outlineLevel="2">
      <c r="A296" s="6">
        <v>1101</v>
      </c>
      <c r="B296" s="4" t="s">
        <v>247</v>
      </c>
      <c r="C296" s="5">
        <f>SUM(C297)</f>
        <v>1500</v>
      </c>
      <c r="D296" s="5">
        <f>SUM(D297)</f>
        <v>1500</v>
      </c>
      <c r="E296" s="5">
        <f>SUM(E297)</f>
        <v>1500</v>
      </c>
      <c r="H296" s="41">
        <f t="shared" si="21"/>
        <v>1500</v>
      </c>
    </row>
    <row r="297" spans="1:8" hidden="1" outlineLevel="3">
      <c r="A297" s="29"/>
      <c r="B297" s="28" t="s">
        <v>111</v>
      </c>
      <c r="C297" s="30">
        <v>1500</v>
      </c>
      <c r="D297" s="30">
        <f>C297</f>
        <v>1500</v>
      </c>
      <c r="E297" s="30">
        <f>D297</f>
        <v>1500</v>
      </c>
      <c r="H297" s="41">
        <f t="shared" si="21"/>
        <v>1500</v>
      </c>
    </row>
    <row r="298" spans="1:8" hidden="1" outlineLevel="2">
      <c r="A298" s="6">
        <v>1101</v>
      </c>
      <c r="B298" s="4" t="s">
        <v>37</v>
      </c>
      <c r="C298" s="5">
        <f>SUM(C299:C301)</f>
        <v>18780</v>
      </c>
      <c r="D298" s="5">
        <f>SUM(D299:D301)</f>
        <v>18780</v>
      </c>
      <c r="E298" s="5">
        <f>SUM(E299:E301)</f>
        <v>18780</v>
      </c>
      <c r="H298" s="41">
        <f t="shared" si="21"/>
        <v>18780</v>
      </c>
    </row>
    <row r="299" spans="1:8" hidden="1" outlineLevel="3">
      <c r="A299" s="29"/>
      <c r="B299" s="28" t="s">
        <v>248</v>
      </c>
      <c r="C299" s="30">
        <v>5780</v>
      </c>
      <c r="D299" s="30">
        <f>C299</f>
        <v>5780</v>
      </c>
      <c r="E299" s="30">
        <f>D299</f>
        <v>5780</v>
      </c>
      <c r="H299" s="41">
        <f t="shared" si="21"/>
        <v>5780</v>
      </c>
    </row>
    <row r="300" spans="1:8" hidden="1" outlineLevel="3">
      <c r="A300" s="29"/>
      <c r="B300" s="28" t="s">
        <v>249</v>
      </c>
      <c r="C300" s="30">
        <v>13000</v>
      </c>
      <c r="D300" s="30">
        <f t="shared" ref="D300:E301" si="25">C300</f>
        <v>13000</v>
      </c>
      <c r="E300" s="30">
        <f t="shared" si="25"/>
        <v>13000</v>
      </c>
      <c r="H300" s="41">
        <f t="shared" si="21"/>
        <v>13000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7500</v>
      </c>
      <c r="D305" s="5">
        <f>SUM(D306:D307)</f>
        <v>7500</v>
      </c>
      <c r="E305" s="5">
        <f>SUM(E306:E307)</f>
        <v>7500</v>
      </c>
      <c r="H305" s="41">
        <f t="shared" si="21"/>
        <v>7500</v>
      </c>
    </row>
    <row r="306" spans="1:8" hidden="1" outlineLevel="3">
      <c r="A306" s="29"/>
      <c r="B306" s="28" t="s">
        <v>254</v>
      </c>
      <c r="C306" s="30">
        <v>6000</v>
      </c>
      <c r="D306" s="30">
        <f>C306</f>
        <v>6000</v>
      </c>
      <c r="E306" s="30">
        <f>D306</f>
        <v>6000</v>
      </c>
      <c r="H306" s="41">
        <f t="shared" si="21"/>
        <v>6000</v>
      </c>
    </row>
    <row r="307" spans="1:8" hidden="1" outlineLevel="3">
      <c r="A307" s="29"/>
      <c r="B307" s="28" t="s">
        <v>255</v>
      </c>
      <c r="C307" s="30">
        <v>1500</v>
      </c>
      <c r="D307" s="30">
        <f>C307</f>
        <v>1500</v>
      </c>
      <c r="E307" s="30">
        <f>D307</f>
        <v>1500</v>
      </c>
      <c r="H307" s="41">
        <f t="shared" si="21"/>
        <v>1500</v>
      </c>
    </row>
    <row r="308" spans="1:8" hidden="1" outlineLevel="2">
      <c r="A308" s="6">
        <v>1101</v>
      </c>
      <c r="B308" s="4" t="s">
        <v>39</v>
      </c>
      <c r="C308" s="5">
        <f>SUM(C309:C312)</f>
        <v>63000</v>
      </c>
      <c r="D308" s="5">
        <f>SUM(D309:D312)</f>
        <v>63000</v>
      </c>
      <c r="E308" s="5">
        <f>SUM(E309:E312)</f>
        <v>63000</v>
      </c>
      <c r="H308" s="41">
        <f t="shared" si="21"/>
        <v>63000</v>
      </c>
    </row>
    <row r="309" spans="1:8" hidden="1" outlineLevel="3">
      <c r="A309" s="29"/>
      <c r="B309" s="28" t="s">
        <v>256</v>
      </c>
      <c r="C309" s="30">
        <v>55000</v>
      </c>
      <c r="D309" s="30">
        <f>C309</f>
        <v>55000</v>
      </c>
      <c r="E309" s="30">
        <f>D309</f>
        <v>55000</v>
      </c>
      <c r="H309" s="41">
        <f t="shared" si="21"/>
        <v>55000</v>
      </c>
    </row>
    <row r="310" spans="1:8" hidden="1" outlineLevel="3">
      <c r="A310" s="29"/>
      <c r="B310" s="28" t="s">
        <v>257</v>
      </c>
      <c r="C310" s="30">
        <v>5000</v>
      </c>
      <c r="D310" s="30">
        <f t="shared" ref="D310:E312" si="26">C310</f>
        <v>5000</v>
      </c>
      <c r="E310" s="30">
        <f t="shared" si="26"/>
        <v>5000</v>
      </c>
      <c r="H310" s="41">
        <f t="shared" si="21"/>
        <v>5000</v>
      </c>
    </row>
    <row r="311" spans="1:8" hidden="1" outlineLevel="3">
      <c r="A311" s="29"/>
      <c r="B311" s="28" t="s">
        <v>258</v>
      </c>
      <c r="C311" s="30">
        <v>3000</v>
      </c>
      <c r="D311" s="30">
        <f t="shared" si="26"/>
        <v>3000</v>
      </c>
      <c r="E311" s="30">
        <f t="shared" si="26"/>
        <v>3000</v>
      </c>
      <c r="H311" s="41">
        <f t="shared" si="21"/>
        <v>3000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 collapsed="1">
      <c r="A314" s="166" t="s">
        <v>601</v>
      </c>
      <c r="B314" s="16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2" t="s">
        <v>270</v>
      </c>
      <c r="B339" s="163"/>
      <c r="C339" s="33">
        <f>C340+C444+C482</f>
        <v>494200</v>
      </c>
      <c r="D339" s="33">
        <f>D340+D444+D482</f>
        <v>494200</v>
      </c>
      <c r="E339" s="33">
        <f>E340+E444+E482</f>
        <v>494200</v>
      </c>
      <c r="G339" s="39" t="s">
        <v>591</v>
      </c>
      <c r="H339" s="41">
        <f t="shared" si="28"/>
        <v>494200</v>
      </c>
      <c r="I339" s="42"/>
      <c r="J339" s="40" t="b">
        <f>AND(H339=I339)</f>
        <v>0</v>
      </c>
    </row>
    <row r="340" spans="1:10" outlineLevel="1">
      <c r="A340" s="166" t="s">
        <v>271</v>
      </c>
      <c r="B340" s="167"/>
      <c r="C340" s="32">
        <f>C341+C342+C343+C344+C347+C348+C353+C356+C357+C362+C367+C368+C371+C372+C373+C376+C377+C378+C382+C388+C391+C392+C395+C398+C399+C404+C407+C408+C409+C412+C415+C416+C419+C420+C421+C422+C429+C443</f>
        <v>428200</v>
      </c>
      <c r="D340" s="32">
        <f>D341+D342+D343+D344+D347+D348+D353+D356+D357+D362+D367+BH290668+D371+D372+D373+D376+D377+D378+D382+D388+D391+D392+D395+D398+D399+D404+D407+D408+D409+D412+D415+D416+D419+D420+D421+D422+D429+D443</f>
        <v>428200</v>
      </c>
      <c r="E340" s="32">
        <f>E341+E342+E343+E344+E347+E348+E353+E356+E357+E362+E367+BI290668+E371+E372+E373+E376+E377+E378+E382+E388+E391+E392+E395+E398+E399+E404+E407+E408+E409+E412+E415+E416+E419+E420+E421+E422+E429+E443</f>
        <v>428200</v>
      </c>
      <c r="H340" s="41">
        <f t="shared" si="28"/>
        <v>428200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10000</v>
      </c>
      <c r="D342" s="5">
        <f t="shared" ref="D342:E343" si="31">C342</f>
        <v>10000</v>
      </c>
      <c r="E342" s="5">
        <f t="shared" si="31"/>
        <v>10000</v>
      </c>
      <c r="H342" s="41">
        <f t="shared" si="28"/>
        <v>10000</v>
      </c>
    </row>
    <row r="343" spans="1:10" hidden="1" outlineLevel="2">
      <c r="A343" s="6">
        <v>2201</v>
      </c>
      <c r="B343" s="4" t="s">
        <v>41</v>
      </c>
      <c r="C343" s="5">
        <v>130000</v>
      </c>
      <c r="D343" s="5">
        <f t="shared" si="31"/>
        <v>130000</v>
      </c>
      <c r="E343" s="5">
        <f t="shared" si="31"/>
        <v>130000</v>
      </c>
      <c r="H343" s="41">
        <f t="shared" si="28"/>
        <v>130000</v>
      </c>
    </row>
    <row r="344" spans="1:10" hidden="1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hidden="1" outlineLevel="2">
      <c r="A348" s="6">
        <v>2201</v>
      </c>
      <c r="B348" s="4" t="s">
        <v>277</v>
      </c>
      <c r="C348" s="5">
        <f>SUM(C349:C352)</f>
        <v>60000</v>
      </c>
      <c r="D348" s="5">
        <f>SUM(D349:D352)</f>
        <v>60000</v>
      </c>
      <c r="E348" s="5">
        <f>SUM(E349:E352)</f>
        <v>60000</v>
      </c>
      <c r="H348" s="41">
        <f t="shared" si="28"/>
        <v>60000</v>
      </c>
    </row>
    <row r="349" spans="1:10" hidden="1" outlineLevel="3">
      <c r="A349" s="29"/>
      <c r="B349" s="28" t="s">
        <v>278</v>
      </c>
      <c r="C349" s="30">
        <v>60000</v>
      </c>
      <c r="D349" s="30">
        <f>C349</f>
        <v>60000</v>
      </c>
      <c r="E349" s="30">
        <f>D349</f>
        <v>60000</v>
      </c>
      <c r="H349" s="41">
        <f t="shared" si="28"/>
        <v>60000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hidden="1" outlineLevel="2">
      <c r="A357" s="6">
        <v>2201</v>
      </c>
      <c r="B357" s="4" t="s">
        <v>285</v>
      </c>
      <c r="C357" s="5">
        <f>SUM(C358:C361)</f>
        <v>15000</v>
      </c>
      <c r="D357" s="5">
        <f>SUM(D358:D361)</f>
        <v>15000</v>
      </c>
      <c r="E357" s="5">
        <f>SUM(E358:E361)</f>
        <v>15000</v>
      </c>
      <c r="H357" s="41">
        <f t="shared" si="28"/>
        <v>15000</v>
      </c>
    </row>
    <row r="358" spans="1:8" hidden="1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8"/>
        <v>15000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77000</v>
      </c>
      <c r="D362" s="5">
        <f>SUM(D363:D366)</f>
        <v>77000</v>
      </c>
      <c r="E362" s="5">
        <f>SUM(E363:E366)</f>
        <v>77000</v>
      </c>
      <c r="H362" s="41">
        <f t="shared" si="28"/>
        <v>77000</v>
      </c>
    </row>
    <row r="363" spans="1:8" hidden="1" outlineLevel="3">
      <c r="A363" s="29"/>
      <c r="B363" s="28" t="s">
        <v>291</v>
      </c>
      <c r="C363" s="30">
        <v>25000</v>
      </c>
      <c r="D363" s="30">
        <f>C363</f>
        <v>25000</v>
      </c>
      <c r="E363" s="30">
        <f>D363</f>
        <v>25000</v>
      </c>
      <c r="H363" s="41">
        <f t="shared" si="28"/>
        <v>25000</v>
      </c>
    </row>
    <row r="364" spans="1:8" hidden="1" outlineLevel="3">
      <c r="A364" s="29"/>
      <c r="B364" s="28" t="s">
        <v>292</v>
      </c>
      <c r="C364" s="30">
        <v>50000</v>
      </c>
      <c r="D364" s="30">
        <f t="shared" ref="D364:E366" si="36">C364</f>
        <v>50000</v>
      </c>
      <c r="E364" s="30">
        <f t="shared" si="36"/>
        <v>50000</v>
      </c>
      <c r="H364" s="41">
        <f t="shared" si="28"/>
        <v>50000</v>
      </c>
    </row>
    <row r="365" spans="1:8" hidden="1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hidden="1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hidden="1" outlineLevel="2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  <c r="H378" s="41">
        <f t="shared" si="28"/>
        <v>8000</v>
      </c>
    </row>
    <row r="379" spans="1:8" hidden="1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hidden="1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hidden="1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hidden="1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 t="shared" si="28"/>
        <v>4000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1000</v>
      </c>
      <c r="D386" s="30">
        <f t="shared" si="40"/>
        <v>1000</v>
      </c>
      <c r="E386" s="30">
        <f t="shared" si="40"/>
        <v>1000</v>
      </c>
      <c r="H386" s="41">
        <f t="shared" ref="H386:H449" si="41">C386</f>
        <v>1000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  <c r="H388" s="41">
        <f t="shared" si="41"/>
        <v>3000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2000</v>
      </c>
      <c r="D390" s="30">
        <f t="shared" si="42"/>
        <v>2000</v>
      </c>
      <c r="E390" s="30">
        <f t="shared" si="42"/>
        <v>2000</v>
      </c>
      <c r="H390" s="41">
        <f t="shared" si="41"/>
        <v>2000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  <c r="H392" s="41">
        <f t="shared" si="41"/>
        <v>10000</v>
      </c>
    </row>
    <row r="393" spans="1:8" hidden="1" outlineLevel="3">
      <c r="A393" s="29"/>
      <c r="B393" s="28" t="s">
        <v>313</v>
      </c>
      <c r="C393" s="30">
        <v>1000</v>
      </c>
      <c r="D393" s="30">
        <f>C393</f>
        <v>1000</v>
      </c>
      <c r="E393" s="30">
        <f>D393</f>
        <v>1000</v>
      </c>
      <c r="H393" s="41">
        <f t="shared" si="41"/>
        <v>1000</v>
      </c>
    </row>
    <row r="394" spans="1:8" hidden="1" outlineLevel="3">
      <c r="A394" s="29"/>
      <c r="B394" s="28" t="s">
        <v>314</v>
      </c>
      <c r="C394" s="30">
        <v>9000</v>
      </c>
      <c r="D394" s="30">
        <f>C394</f>
        <v>9000</v>
      </c>
      <c r="E394" s="30">
        <f>D394</f>
        <v>9000</v>
      </c>
      <c r="H394" s="41">
        <f t="shared" si="41"/>
        <v>9000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1"/>
        <v>1500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hidden="1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15000</v>
      </c>
      <c r="D420" s="5">
        <f t="shared" si="47"/>
        <v>15000</v>
      </c>
      <c r="E420" s="5">
        <f t="shared" si="47"/>
        <v>15000</v>
      </c>
      <c r="H420" s="41">
        <f t="shared" si="41"/>
        <v>15000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4000</v>
      </c>
      <c r="D422" s="5">
        <f>SUM(D423:D428)</f>
        <v>4000</v>
      </c>
      <c r="E422" s="5">
        <f>SUM(E423:E428)</f>
        <v>4000</v>
      </c>
      <c r="H422" s="41">
        <f t="shared" si="41"/>
        <v>4000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3000</v>
      </c>
      <c r="D425" s="30">
        <f t="shared" si="48"/>
        <v>3000</v>
      </c>
      <c r="E425" s="30">
        <f t="shared" si="48"/>
        <v>3000</v>
      </c>
      <c r="H425" s="41">
        <f t="shared" si="41"/>
        <v>3000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1000</v>
      </c>
      <c r="D428" s="30">
        <f t="shared" si="48"/>
        <v>1000</v>
      </c>
      <c r="E428" s="30">
        <f t="shared" si="48"/>
        <v>1000</v>
      </c>
      <c r="H428" s="41">
        <f t="shared" si="41"/>
        <v>1000</v>
      </c>
    </row>
    <row r="429" spans="1:8" hidden="1" outlineLevel="2">
      <c r="A429" s="6">
        <v>2201</v>
      </c>
      <c r="B429" s="4" t="s">
        <v>342</v>
      </c>
      <c r="C429" s="5">
        <f>SUM(C430:C442)</f>
        <v>66000</v>
      </c>
      <c r="D429" s="5">
        <f>SUM(D430:D442)</f>
        <v>66000</v>
      </c>
      <c r="E429" s="5">
        <f>SUM(E430:E442)</f>
        <v>66000</v>
      </c>
      <c r="H429" s="41">
        <f t="shared" si="41"/>
        <v>66000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31000</v>
      </c>
      <c r="D431" s="30">
        <f t="shared" ref="D431:E442" si="49">C431</f>
        <v>31000</v>
      </c>
      <c r="E431" s="30">
        <f t="shared" si="49"/>
        <v>31000</v>
      </c>
      <c r="H431" s="41">
        <f t="shared" si="41"/>
        <v>31000</v>
      </c>
    </row>
    <row r="432" spans="1:8" hidden="1" outlineLevel="3">
      <c r="A432" s="29"/>
      <c r="B432" s="28" t="s">
        <v>345</v>
      </c>
      <c r="C432" s="30">
        <v>10000</v>
      </c>
      <c r="D432" s="30">
        <f t="shared" si="49"/>
        <v>10000</v>
      </c>
      <c r="E432" s="30">
        <f t="shared" si="49"/>
        <v>10000</v>
      </c>
      <c r="H432" s="41">
        <f t="shared" si="41"/>
        <v>10000</v>
      </c>
    </row>
    <row r="433" spans="1:8" hidden="1" outlineLevel="3">
      <c r="A433" s="29"/>
      <c r="B433" s="28" t="s">
        <v>346</v>
      </c>
      <c r="C433" s="30">
        <v>10000</v>
      </c>
      <c r="D433" s="30">
        <f t="shared" si="49"/>
        <v>10000</v>
      </c>
      <c r="E433" s="30">
        <f t="shared" si="49"/>
        <v>10000</v>
      </c>
      <c r="H433" s="41">
        <f t="shared" si="41"/>
        <v>10000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hidden="1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 collapsed="1">
      <c r="A444" s="166" t="s">
        <v>357</v>
      </c>
      <c r="B444" s="167"/>
      <c r="C444" s="32">
        <f>C445+C454+C455+C459+C462+C463+C468+C474+C477+C480+C481+C450</f>
        <v>66000</v>
      </c>
      <c r="D444" s="32">
        <f>D445+D454+D455+D459+D462+D463+D468+D474+D477+D480+D481+D450</f>
        <v>66000</v>
      </c>
      <c r="E444" s="32">
        <f>E445+E454+E455+E459+E462+E463+E468+E474+E477+E480+E481+E450</f>
        <v>66000</v>
      </c>
      <c r="H444" s="41">
        <f t="shared" si="41"/>
        <v>66000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19000</v>
      </c>
      <c r="D445" s="5">
        <f>SUM(D446:D449)</f>
        <v>19000</v>
      </c>
      <c r="E445" s="5">
        <f>SUM(E446:E449)</f>
        <v>19000</v>
      </c>
      <c r="H445" s="41">
        <f t="shared" si="41"/>
        <v>19000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/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hidden="1" customHeight="1" outlineLevel="3">
      <c r="A449" s="28"/>
      <c r="B449" s="28" t="s">
        <v>362</v>
      </c>
      <c r="C449" s="30">
        <v>12000</v>
      </c>
      <c r="D449" s="30">
        <f t="shared" si="50"/>
        <v>12000</v>
      </c>
      <c r="E449" s="30">
        <f t="shared" si="50"/>
        <v>12000</v>
      </c>
      <c r="H449" s="41">
        <f t="shared" si="41"/>
        <v>12000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hidden="1" outlineLevel="2">
      <c r="A455" s="6">
        <v>2202</v>
      </c>
      <c r="B455" s="4" t="s">
        <v>120</v>
      </c>
      <c r="C455" s="5">
        <f>SUM(C456:C458)</f>
        <v>15000</v>
      </c>
      <c r="D455" s="5">
        <f>SUM(D456:D458)</f>
        <v>15000</v>
      </c>
      <c r="E455" s="5">
        <f>SUM(E456:E458)</f>
        <v>15000</v>
      </c>
      <c r="H455" s="41">
        <f t="shared" si="51"/>
        <v>15000</v>
      </c>
    </row>
    <row r="456" spans="1:8" ht="15" hidden="1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hidden="1" customHeight="1" outlineLevel="3">
      <c r="A457" s="28"/>
      <c r="B457" s="28" t="s">
        <v>368</v>
      </c>
      <c r="C457" s="30">
        <v>10000</v>
      </c>
      <c r="D457" s="30">
        <f t="shared" ref="D457:E458" si="53">C457</f>
        <v>10000</v>
      </c>
      <c r="E457" s="30">
        <f t="shared" si="53"/>
        <v>10000</v>
      </c>
      <c r="H457" s="41">
        <f t="shared" si="51"/>
        <v>10000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>
        <v>2000</v>
      </c>
      <c r="D461" s="30">
        <f t="shared" si="54"/>
        <v>2000</v>
      </c>
      <c r="E461" s="30">
        <f t="shared" si="54"/>
        <v>2000</v>
      </c>
      <c r="H461" s="41">
        <f t="shared" si="51"/>
        <v>2000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1"/>
        <v>5000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5000</v>
      </c>
      <c r="D466" s="30">
        <f t="shared" si="55"/>
        <v>5000</v>
      </c>
      <c r="E466" s="30">
        <f t="shared" si="55"/>
        <v>5000</v>
      </c>
      <c r="H466" s="41">
        <f t="shared" si="51"/>
        <v>5000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  <c r="H474" s="41">
        <f t="shared" si="51"/>
        <v>10000</v>
      </c>
    </row>
    <row r="475" spans="1:8" ht="15" hidden="1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 collapsed="1">
      <c r="A482" s="166" t="s">
        <v>388</v>
      </c>
      <c r="B482" s="16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2" t="s">
        <v>389</v>
      </c>
      <c r="B483" s="173"/>
      <c r="C483" s="35">
        <f>C484+C504+C509+C522+C528+C538</f>
        <v>52800</v>
      </c>
      <c r="D483" s="35">
        <f>D484+D504+D509+D522+D528+D538</f>
        <v>52800</v>
      </c>
      <c r="E483" s="35">
        <f>E484+E504+E509+E522+E528+E538</f>
        <v>52800</v>
      </c>
      <c r="G483" s="39" t="s">
        <v>592</v>
      </c>
      <c r="H483" s="41">
        <f t="shared" si="51"/>
        <v>52800</v>
      </c>
      <c r="I483" s="42"/>
      <c r="J483" s="40" t="b">
        <f>AND(H483=I483)</f>
        <v>0</v>
      </c>
    </row>
    <row r="484" spans="1:10" outlineLevel="1">
      <c r="A484" s="166" t="s">
        <v>390</v>
      </c>
      <c r="B484" s="167"/>
      <c r="C484" s="32">
        <f>C485+C486+C490+C491+C494+C497+C500+C501+C502+C503</f>
        <v>31400</v>
      </c>
      <c r="D484" s="32">
        <f>D485+D486+D490+D491+D494+D497+D500+D501+D502+D503</f>
        <v>31400</v>
      </c>
      <c r="E484" s="32">
        <f>E485+E486+E490+E491+E494+E497+E500+E501+E502+E503</f>
        <v>31400</v>
      </c>
      <c r="H484" s="41">
        <f t="shared" si="51"/>
        <v>31400</v>
      </c>
    </row>
    <row r="485" spans="1:10" hidden="1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hidden="1" outlineLevel="2">
      <c r="A486" s="6">
        <v>3302</v>
      </c>
      <c r="B486" s="4" t="s">
        <v>392</v>
      </c>
      <c r="C486" s="5">
        <f>SUM(C487:C489)</f>
        <v>16000</v>
      </c>
      <c r="D486" s="5">
        <f>SUM(D487:D489)</f>
        <v>16000</v>
      </c>
      <c r="E486" s="5">
        <f>SUM(E487:E489)</f>
        <v>16000</v>
      </c>
      <c r="H486" s="41">
        <f t="shared" si="51"/>
        <v>16000</v>
      </c>
    </row>
    <row r="487" spans="1:10" ht="15" hidden="1" customHeight="1" outlineLevel="3">
      <c r="A487" s="28"/>
      <c r="B487" s="28" t="s">
        <v>393</v>
      </c>
      <c r="C487" s="30">
        <v>8000</v>
      </c>
      <c r="D487" s="30">
        <f>C487</f>
        <v>8000</v>
      </c>
      <c r="E487" s="30">
        <f>D487</f>
        <v>8000</v>
      </c>
      <c r="H487" s="41">
        <f t="shared" si="51"/>
        <v>8000</v>
      </c>
    </row>
    <row r="488" spans="1:10" ht="15" hidden="1" customHeight="1" outlineLevel="3">
      <c r="A488" s="28"/>
      <c r="B488" s="28" t="s">
        <v>394</v>
      </c>
      <c r="C488" s="30">
        <v>8000</v>
      </c>
      <c r="D488" s="30">
        <f t="shared" ref="D488:E489" si="58">C488</f>
        <v>8000</v>
      </c>
      <c r="E488" s="30">
        <f t="shared" si="58"/>
        <v>8000</v>
      </c>
      <c r="H488" s="41">
        <f t="shared" si="51"/>
        <v>8000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4400</v>
      </c>
      <c r="D494" s="5">
        <f>SUM(D495:D496)</f>
        <v>4400</v>
      </c>
      <c r="E494" s="5">
        <f>SUM(E495:E496)</f>
        <v>4400</v>
      </c>
      <c r="H494" s="41">
        <f t="shared" si="51"/>
        <v>4400</v>
      </c>
    </row>
    <row r="495" spans="1:10" ht="15" hidden="1" customHeight="1" outlineLevel="3">
      <c r="A495" s="28"/>
      <c r="B495" s="28" t="s">
        <v>401</v>
      </c>
      <c r="C495" s="30">
        <v>4400</v>
      </c>
      <c r="D495" s="30">
        <f>C495</f>
        <v>4400</v>
      </c>
      <c r="E495" s="30">
        <f>D495</f>
        <v>4400</v>
      </c>
      <c r="H495" s="41">
        <f t="shared" si="51"/>
        <v>4400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10000</v>
      </c>
      <c r="D503" s="5">
        <f t="shared" si="59"/>
        <v>10000</v>
      </c>
      <c r="E503" s="5">
        <f t="shared" si="59"/>
        <v>10000</v>
      </c>
      <c r="H503" s="41">
        <f t="shared" si="51"/>
        <v>10000</v>
      </c>
    </row>
    <row r="504" spans="1:12" outlineLevel="1" collapsed="1">
      <c r="A504" s="166" t="s">
        <v>410</v>
      </c>
      <c r="B504" s="167"/>
      <c r="C504" s="32">
        <f>SUM(C505:C508)</f>
        <v>7100</v>
      </c>
      <c r="D504" s="32">
        <f>SUM(D505:D508)</f>
        <v>7100</v>
      </c>
      <c r="E504" s="32">
        <f>SUM(E505:E508)</f>
        <v>7100</v>
      </c>
      <c r="H504" s="41">
        <f t="shared" si="51"/>
        <v>7100</v>
      </c>
    </row>
    <row r="505" spans="1:12" hidden="1" outlineLevel="2" collapsed="1">
      <c r="A505" s="6">
        <v>3303</v>
      </c>
      <c r="B505" s="4" t="s">
        <v>411</v>
      </c>
      <c r="C505" s="5">
        <v>3100</v>
      </c>
      <c r="D505" s="5">
        <f>C505</f>
        <v>3100</v>
      </c>
      <c r="E505" s="5">
        <f>D505</f>
        <v>3100</v>
      </c>
      <c r="H505" s="41">
        <f t="shared" si="51"/>
        <v>3100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4000</v>
      </c>
      <c r="D507" s="5">
        <f t="shared" si="60"/>
        <v>4000</v>
      </c>
      <c r="E507" s="5">
        <f t="shared" si="60"/>
        <v>4000</v>
      </c>
      <c r="H507" s="41">
        <f t="shared" si="51"/>
        <v>4000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 collapsed="1">
      <c r="A509" s="166" t="s">
        <v>414</v>
      </c>
      <c r="B509" s="167"/>
      <c r="C509" s="32">
        <f>C510+C511+C512+C513+C517+C518+C519+C520+C521</f>
        <v>13000</v>
      </c>
      <c r="D509" s="32">
        <f>D510+D511+D512+D513+D517+D518+D519+D520+D521</f>
        <v>13000</v>
      </c>
      <c r="E509" s="32">
        <f>E510+E511+E512+E513+E517+E518+E519+E520+E521</f>
        <v>13000</v>
      </c>
      <c r="F509" s="51"/>
      <c r="H509" s="41">
        <f t="shared" si="51"/>
        <v>13000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hidden="1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12000</v>
      </c>
      <c r="D520" s="5">
        <f t="shared" si="62"/>
        <v>12000</v>
      </c>
      <c r="E520" s="5">
        <f t="shared" si="62"/>
        <v>12000</v>
      </c>
      <c r="H520" s="41">
        <f t="shared" si="63"/>
        <v>12000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 collapsed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 collapsed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 collapsed="1">
      <c r="A538" s="166" t="s">
        <v>441</v>
      </c>
      <c r="B538" s="167"/>
      <c r="C538" s="32">
        <f>SUM(C539:C544)</f>
        <v>1300</v>
      </c>
      <c r="D538" s="32">
        <f>SUM(D539:D544)</f>
        <v>1300</v>
      </c>
      <c r="E538" s="32">
        <f>SUM(E539:E544)</f>
        <v>1300</v>
      </c>
      <c r="H538" s="41">
        <f t="shared" si="63"/>
        <v>1300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1300</v>
      </c>
      <c r="D540" s="5">
        <f t="shared" ref="D540:E543" si="66">C540</f>
        <v>1300</v>
      </c>
      <c r="E540" s="5">
        <f t="shared" si="66"/>
        <v>1300</v>
      </c>
      <c r="H540" s="41">
        <f t="shared" si="63"/>
        <v>1300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0" t="s">
        <v>449</v>
      </c>
      <c r="B547" s="171"/>
      <c r="C547" s="35">
        <f>C548+C549</f>
        <v>30000</v>
      </c>
      <c r="D547" s="35">
        <f>D548+D549</f>
        <v>30000</v>
      </c>
      <c r="E547" s="35">
        <f>E548+E549</f>
        <v>30000</v>
      </c>
      <c r="G547" s="39" t="s">
        <v>593</v>
      </c>
      <c r="H547" s="41">
        <f t="shared" si="63"/>
        <v>30000</v>
      </c>
      <c r="I547" s="42"/>
      <c r="J547" s="40" t="b">
        <f>AND(H547=I547)</f>
        <v>0</v>
      </c>
    </row>
    <row r="548" spans="1:10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6" t="s">
        <v>451</v>
      </c>
      <c r="B549" s="167"/>
      <c r="C549" s="32">
        <v>30000</v>
      </c>
      <c r="D549" s="32">
        <f>C549</f>
        <v>30000</v>
      </c>
      <c r="E549" s="32">
        <f>D549</f>
        <v>30000</v>
      </c>
      <c r="H549" s="41">
        <f t="shared" si="63"/>
        <v>30000</v>
      </c>
    </row>
    <row r="550" spans="1:10">
      <c r="A550" s="164" t="s">
        <v>455</v>
      </c>
      <c r="B550" s="165"/>
      <c r="C550" s="36">
        <f>C551</f>
        <v>10000</v>
      </c>
      <c r="D550" s="36">
        <f>D551</f>
        <v>10000</v>
      </c>
      <c r="E550" s="36">
        <f>E551</f>
        <v>10000</v>
      </c>
      <c r="G550" s="39" t="s">
        <v>59</v>
      </c>
      <c r="H550" s="41">
        <f t="shared" si="63"/>
        <v>10000</v>
      </c>
      <c r="I550" s="42"/>
      <c r="J550" s="40" t="b">
        <f>AND(H550=I550)</f>
        <v>0</v>
      </c>
    </row>
    <row r="551" spans="1:10">
      <c r="A551" s="162" t="s">
        <v>456</v>
      </c>
      <c r="B551" s="163"/>
      <c r="C551" s="33">
        <f>C552+C556</f>
        <v>10000</v>
      </c>
      <c r="D551" s="33">
        <f>D552+D556</f>
        <v>10000</v>
      </c>
      <c r="E551" s="33">
        <f>E552+E556</f>
        <v>10000</v>
      </c>
      <c r="G551" s="39" t="s">
        <v>594</v>
      </c>
      <c r="H551" s="41">
        <f t="shared" si="63"/>
        <v>10000</v>
      </c>
      <c r="I551" s="42"/>
      <c r="J551" s="40" t="b">
        <f>AND(H551=I551)</f>
        <v>0</v>
      </c>
    </row>
    <row r="552" spans="1:10" outlineLevel="1">
      <c r="A552" s="166" t="s">
        <v>457</v>
      </c>
      <c r="B552" s="167"/>
      <c r="C552" s="32">
        <f>SUM(C553:C555)</f>
        <v>10000</v>
      </c>
      <c r="D552" s="32">
        <f>SUM(D553:D555)</f>
        <v>10000</v>
      </c>
      <c r="E552" s="32">
        <f>SUM(E553:E555)</f>
        <v>10000</v>
      </c>
      <c r="H552" s="41">
        <f t="shared" si="63"/>
        <v>10000</v>
      </c>
    </row>
    <row r="553" spans="1:10" hidden="1" outlineLevel="2" collapsed="1">
      <c r="A553" s="6">
        <v>5500</v>
      </c>
      <c r="B553" s="4" t="s">
        <v>458</v>
      </c>
      <c r="C553" s="5">
        <v>10000</v>
      </c>
      <c r="D553" s="5">
        <f t="shared" ref="D553:E555" si="67">C553</f>
        <v>10000</v>
      </c>
      <c r="E553" s="5">
        <f t="shared" si="67"/>
        <v>10000</v>
      </c>
      <c r="H553" s="41">
        <f t="shared" si="63"/>
        <v>10000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 collapsed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8" t="s">
        <v>62</v>
      </c>
      <c r="B559" s="169"/>
      <c r="C559" s="37">
        <f>C560+C716+C725</f>
        <v>413000</v>
      </c>
      <c r="D559" s="37">
        <f>D560+D716+D725</f>
        <v>413000</v>
      </c>
      <c r="E559" s="37">
        <f>E560+E716+E725</f>
        <v>413000</v>
      </c>
      <c r="G559" s="39" t="s">
        <v>62</v>
      </c>
      <c r="H559" s="41">
        <f t="shared" si="63"/>
        <v>413000</v>
      </c>
      <c r="I559" s="42"/>
      <c r="J559" s="40" t="b">
        <f>AND(H559=I559)</f>
        <v>0</v>
      </c>
    </row>
    <row r="560" spans="1:10">
      <c r="A560" s="164" t="s">
        <v>464</v>
      </c>
      <c r="B560" s="165"/>
      <c r="C560" s="36">
        <f>C561+C638+C642+C645</f>
        <v>368000</v>
      </c>
      <c r="D560" s="36">
        <f>D561+D638+D642+D645</f>
        <v>368000</v>
      </c>
      <c r="E560" s="36">
        <f>E561+E638+E642+E645</f>
        <v>368000</v>
      </c>
      <c r="G560" s="39" t="s">
        <v>61</v>
      </c>
      <c r="H560" s="41">
        <f t="shared" si="63"/>
        <v>368000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363000</v>
      </c>
      <c r="D561" s="38">
        <f>D562+D567+D568+D569+D576+D577+D581+D584+D585+D586+D587+D592+D595+D599+D603+D610+D616+D628</f>
        <v>363000</v>
      </c>
      <c r="E561" s="38">
        <f>E562+E567+E568+E569+E576+E577+E581+E584+E585+E586+E587+E592+E595+E599+E603+E610+E616+E628</f>
        <v>363000</v>
      </c>
      <c r="G561" s="39" t="s">
        <v>595</v>
      </c>
      <c r="H561" s="41">
        <f t="shared" si="63"/>
        <v>363000</v>
      </c>
      <c r="I561" s="42"/>
      <c r="J561" s="40" t="b">
        <f>AND(H561=I561)</f>
        <v>0</v>
      </c>
    </row>
    <row r="562" spans="1:10" outlineLevel="1">
      <c r="A562" s="166" t="s">
        <v>466</v>
      </c>
      <c r="B562" s="167"/>
      <c r="C562" s="32">
        <f>SUM(C563:C566)</f>
        <v>16000</v>
      </c>
      <c r="D562" s="32">
        <f>SUM(D563:D566)</f>
        <v>16000</v>
      </c>
      <c r="E562" s="32">
        <f>SUM(E563:E566)</f>
        <v>16000</v>
      </c>
      <c r="H562" s="41">
        <f t="shared" si="63"/>
        <v>16000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16000</v>
      </c>
      <c r="D566" s="5">
        <f t="shared" si="68"/>
        <v>16000</v>
      </c>
      <c r="E566" s="5">
        <f t="shared" si="68"/>
        <v>16000</v>
      </c>
      <c r="H566" s="41">
        <f t="shared" si="63"/>
        <v>16000</v>
      </c>
    </row>
    <row r="567" spans="1:10" outlineLevel="1" collapsed="1">
      <c r="A567" s="166" t="s">
        <v>467</v>
      </c>
      <c r="B567" s="16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6" t="s">
        <v>473</v>
      </c>
      <c r="B569" s="167"/>
      <c r="C569" s="32">
        <f>SUM(C570:C575)</f>
        <v>167500</v>
      </c>
      <c r="D569" s="32">
        <f>SUM(D570:D575)</f>
        <v>167500</v>
      </c>
      <c r="E569" s="32">
        <f>SUM(E570:E575)</f>
        <v>167500</v>
      </c>
      <c r="H569" s="41">
        <f t="shared" si="63"/>
        <v>167500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153000</v>
      </c>
      <c r="D572" s="5">
        <f t="shared" si="69"/>
        <v>153000</v>
      </c>
      <c r="E572" s="5">
        <f t="shared" si="69"/>
        <v>153000</v>
      </c>
      <c r="H572" s="41">
        <f t="shared" si="63"/>
        <v>153000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4500</v>
      </c>
      <c r="D574" s="5">
        <f t="shared" si="69"/>
        <v>4500</v>
      </c>
      <c r="E574" s="5">
        <f t="shared" si="69"/>
        <v>4500</v>
      </c>
      <c r="H574" s="41">
        <f t="shared" si="63"/>
        <v>4500</v>
      </c>
    </row>
    <row r="575" spans="1:10" hidden="1" outlineLevel="2">
      <c r="A575" s="7">
        <v>6603</v>
      </c>
      <c r="B575" s="4" t="s">
        <v>479</v>
      </c>
      <c r="C575" s="5">
        <v>10000</v>
      </c>
      <c r="D575" s="5">
        <f t="shared" si="69"/>
        <v>10000</v>
      </c>
      <c r="E575" s="5">
        <f t="shared" si="69"/>
        <v>10000</v>
      </c>
      <c r="H575" s="41">
        <f t="shared" si="63"/>
        <v>10000</v>
      </c>
    </row>
    <row r="576" spans="1:10" outlineLevel="1" collapsed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6" t="s">
        <v>481</v>
      </c>
      <c r="B577" s="167"/>
      <c r="C577" s="32">
        <f>SUM(C578:C580)</f>
        <v>7500</v>
      </c>
      <c r="D577" s="32">
        <f>SUM(D578:D580)</f>
        <v>7500</v>
      </c>
      <c r="E577" s="32">
        <f>SUM(E578:E580)</f>
        <v>7500</v>
      </c>
      <c r="H577" s="41">
        <f t="shared" si="63"/>
        <v>7500</v>
      </c>
    </row>
    <row r="578" spans="1:8" hidden="1" outlineLevel="2">
      <c r="A578" s="7">
        <v>6605</v>
      </c>
      <c r="B578" s="4" t="s">
        <v>482</v>
      </c>
      <c r="C578" s="5">
        <v>7500</v>
      </c>
      <c r="D578" s="5">
        <f t="shared" ref="D578:E580" si="70">C578</f>
        <v>7500</v>
      </c>
      <c r="E578" s="5">
        <f t="shared" si="70"/>
        <v>7500</v>
      </c>
      <c r="H578" s="41">
        <f t="shared" ref="H578:H641" si="71">C578</f>
        <v>7500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 collapsed="1">
      <c r="A581" s="166" t="s">
        <v>485</v>
      </c>
      <c r="B581" s="167"/>
      <c r="C581" s="32">
        <f>SUM(C582:C583)</f>
        <v>119400</v>
      </c>
      <c r="D581" s="32">
        <f>SUM(D582:D583)</f>
        <v>119400</v>
      </c>
      <c r="E581" s="32">
        <f>SUM(E582:E583)</f>
        <v>119400</v>
      </c>
      <c r="H581" s="41">
        <f t="shared" si="71"/>
        <v>119400</v>
      </c>
    </row>
    <row r="582" spans="1:8" hidden="1" outlineLevel="2">
      <c r="A582" s="7">
        <v>6606</v>
      </c>
      <c r="B582" s="4" t="s">
        <v>486</v>
      </c>
      <c r="C582" s="5">
        <v>119400</v>
      </c>
      <c r="D582" s="5">
        <f t="shared" ref="D582:E586" si="72">C582</f>
        <v>119400</v>
      </c>
      <c r="E582" s="5">
        <f t="shared" si="72"/>
        <v>119400</v>
      </c>
      <c r="H582" s="41">
        <f t="shared" si="71"/>
        <v>119400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 collapsed="1">
      <c r="A584" s="166" t="s">
        <v>488</v>
      </c>
      <c r="B584" s="16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6" t="s">
        <v>489</v>
      </c>
      <c r="B585" s="16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6" t="s">
        <v>490</v>
      </c>
      <c r="B586" s="16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6" t="s">
        <v>491</v>
      </c>
      <c r="B587" s="167"/>
      <c r="C587" s="32">
        <f>SUM(C588:C591)</f>
        <v>1600</v>
      </c>
      <c r="D587" s="32">
        <f>SUM(D588:D591)</f>
        <v>1600</v>
      </c>
      <c r="E587" s="32">
        <f>SUM(E588:E591)</f>
        <v>1600</v>
      </c>
      <c r="H587" s="41">
        <f t="shared" si="71"/>
        <v>1600</v>
      </c>
    </row>
    <row r="588" spans="1:8" hidden="1" outlineLevel="2">
      <c r="A588" s="7">
        <v>6610</v>
      </c>
      <c r="B588" s="4" t="s">
        <v>492</v>
      </c>
      <c r="C588" s="5">
        <v>1600</v>
      </c>
      <c r="D588" s="5">
        <f>C588</f>
        <v>1600</v>
      </c>
      <c r="E588" s="5">
        <f>D588</f>
        <v>1600</v>
      </c>
      <c r="H588" s="41">
        <f t="shared" si="71"/>
        <v>1600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 collapsed="1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 collapsed="1">
      <c r="A595" s="166" t="s">
        <v>502</v>
      </c>
      <c r="B595" s="167"/>
      <c r="C595" s="32">
        <f>SUM(C596:C598)</f>
        <v>2000</v>
      </c>
      <c r="D595" s="32">
        <f>SUM(D596:D598)</f>
        <v>2000</v>
      </c>
      <c r="E595" s="32">
        <f>SUM(E596:E598)</f>
        <v>2000</v>
      </c>
      <c r="H595" s="41">
        <f t="shared" si="71"/>
        <v>2000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2000</v>
      </c>
      <c r="D598" s="5">
        <f t="shared" si="74"/>
        <v>2000</v>
      </c>
      <c r="E598" s="5">
        <f t="shared" si="74"/>
        <v>2000</v>
      </c>
      <c r="H598" s="41">
        <f t="shared" si="71"/>
        <v>2000</v>
      </c>
    </row>
    <row r="599" spans="1:8" outlineLevel="1" collapsed="1">
      <c r="A599" s="166" t="s">
        <v>503</v>
      </c>
      <c r="B599" s="167"/>
      <c r="C599" s="32">
        <f>SUM(C600:C602)</f>
        <v>49000</v>
      </c>
      <c r="D599" s="32">
        <f>SUM(D600:D602)</f>
        <v>49000</v>
      </c>
      <c r="E599" s="32">
        <f>SUM(E600:E602)</f>
        <v>49000</v>
      </c>
      <c r="H599" s="41">
        <f t="shared" si="71"/>
        <v>49000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49000</v>
      </c>
      <c r="D601" s="5">
        <f t="shared" si="75"/>
        <v>49000</v>
      </c>
      <c r="E601" s="5">
        <f t="shared" si="75"/>
        <v>49000</v>
      </c>
      <c r="H601" s="41">
        <f t="shared" si="71"/>
        <v>49000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 collapsed="1">
      <c r="A603" s="166" t="s">
        <v>506</v>
      </c>
      <c r="B603" s="16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 collapsed="1">
      <c r="A610" s="166" t="s">
        <v>513</v>
      </c>
      <c r="B610" s="16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 collapsed="1">
      <c r="A616" s="166" t="s">
        <v>519</v>
      </c>
      <c r="B616" s="16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 collapsed="1">
      <c r="A628" s="166" t="s">
        <v>531</v>
      </c>
      <c r="B628" s="16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2" t="s">
        <v>541</v>
      </c>
      <c r="B638" s="163"/>
      <c r="C638" s="38">
        <f>C639+C640+C641</f>
        <v>5000</v>
      </c>
      <c r="D638" s="38">
        <f>D639+D640+D641</f>
        <v>5000</v>
      </c>
      <c r="E638" s="38">
        <f>E639+E640+E641</f>
        <v>5000</v>
      </c>
      <c r="G638" s="39" t="s">
        <v>596</v>
      </c>
      <c r="H638" s="41">
        <f t="shared" si="71"/>
        <v>5000</v>
      </c>
      <c r="I638" s="42"/>
      <c r="J638" s="40" t="b">
        <f>AND(H638=I638)</f>
        <v>0</v>
      </c>
    </row>
    <row r="639" spans="1:10" outlineLevel="1">
      <c r="A639" s="166" t="s">
        <v>542</v>
      </c>
      <c r="B639" s="16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6" t="s">
        <v>543</v>
      </c>
      <c r="B640" s="16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6" t="s">
        <v>544</v>
      </c>
      <c r="B641" s="167"/>
      <c r="C641" s="32">
        <v>5000</v>
      </c>
      <c r="D641" s="32">
        <f t="shared" si="80"/>
        <v>5000</v>
      </c>
      <c r="E641" s="32">
        <f t="shared" si="80"/>
        <v>5000</v>
      </c>
      <c r="H641" s="41">
        <f t="shared" si="71"/>
        <v>5000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 collapsed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 collapsed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 collapsed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 collapsed="1">
      <c r="A668" s="166" t="s">
        <v>556</v>
      </c>
      <c r="B668" s="16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6" t="s">
        <v>557</v>
      </c>
      <c r="B669" s="16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6" t="s">
        <v>558</v>
      </c>
      <c r="B670" s="16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 collapsed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 collapsed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 collapsed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 collapsed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 collapsed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 collapsed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 collapsed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6" t="s">
        <v>567</v>
      </c>
      <c r="B713" s="16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6" t="s">
        <v>568</v>
      </c>
      <c r="B714" s="16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6" t="s">
        <v>569</v>
      </c>
      <c r="B715" s="16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4" t="s">
        <v>570</v>
      </c>
      <c r="B716" s="165"/>
      <c r="C716" s="36">
        <f>C717</f>
        <v>45000</v>
      </c>
      <c r="D716" s="36">
        <f>D717</f>
        <v>45000</v>
      </c>
      <c r="E716" s="36">
        <f>E717</f>
        <v>45000</v>
      </c>
      <c r="G716" s="39" t="s">
        <v>66</v>
      </c>
      <c r="H716" s="41">
        <f t="shared" si="92"/>
        <v>45000</v>
      </c>
      <c r="I716" s="42"/>
      <c r="J716" s="40" t="b">
        <f>AND(H716=I716)</f>
        <v>0</v>
      </c>
    </row>
    <row r="717" spans="1:10">
      <c r="A717" s="162" t="s">
        <v>571</v>
      </c>
      <c r="B717" s="163"/>
      <c r="C717" s="33">
        <f>C718+C722</f>
        <v>45000</v>
      </c>
      <c r="D717" s="33">
        <f>D718+D722</f>
        <v>45000</v>
      </c>
      <c r="E717" s="33">
        <f>E718+E722</f>
        <v>45000</v>
      </c>
      <c r="G717" s="39" t="s">
        <v>599</v>
      </c>
      <c r="H717" s="41">
        <f t="shared" si="92"/>
        <v>45000</v>
      </c>
      <c r="I717" s="42"/>
      <c r="J717" s="40" t="b">
        <f>AND(H717=I717)</f>
        <v>0</v>
      </c>
    </row>
    <row r="718" spans="1:10" outlineLevel="1" collapsed="1">
      <c r="A718" s="160" t="s">
        <v>851</v>
      </c>
      <c r="B718" s="161"/>
      <c r="C718" s="31">
        <f>SUM(C719:C721)</f>
        <v>45000</v>
      </c>
      <c r="D718" s="31">
        <f>SUM(D719:D721)</f>
        <v>45000</v>
      </c>
      <c r="E718" s="31">
        <f>SUM(E719:E721)</f>
        <v>45000</v>
      </c>
      <c r="H718" s="41">
        <f t="shared" si="92"/>
        <v>45000</v>
      </c>
    </row>
    <row r="719" spans="1:10" ht="15" hidden="1" customHeight="1" outlineLevel="2">
      <c r="A719" s="6">
        <v>10950</v>
      </c>
      <c r="B719" s="4" t="s">
        <v>572</v>
      </c>
      <c r="C719" s="5">
        <v>45000</v>
      </c>
      <c r="D719" s="5">
        <f>C719</f>
        <v>45000</v>
      </c>
      <c r="E719" s="5">
        <f>D719</f>
        <v>45000</v>
      </c>
      <c r="H719" s="41">
        <f t="shared" si="92"/>
        <v>45000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 collapsed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 collapsed="1">
      <c r="A730" s="160" t="s">
        <v>848</v>
      </c>
      <c r="B730" s="16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 collapsed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 collapsed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 collapsed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 collapsed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 collapsed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hidden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hidden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 collapsed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 collapsed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 collapsed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 collapsed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 collapsed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 collapsed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ColWidth="9.1796875" defaultRowHeight="14.5"/>
  <cols>
    <col min="1" max="1" width="19.7265625" style="97" customWidth="1"/>
    <col min="2" max="4" width="15" style="97" customWidth="1"/>
    <col min="5" max="9" width="9.1796875" style="112"/>
    <col min="10" max="10" width="0" style="112" hidden="1" customWidth="1"/>
    <col min="11" max="38" width="9.1796875" style="112"/>
    <col min="39" max="16384" width="9.1796875" style="94"/>
  </cols>
  <sheetData>
    <row r="1" spans="1:10" s="112" customFormat="1" ht="26.25" customHeight="1">
      <c r="A1" s="185" t="s">
        <v>68</v>
      </c>
      <c r="B1" s="185" t="s">
        <v>793</v>
      </c>
      <c r="C1" s="185" t="s">
        <v>795</v>
      </c>
      <c r="D1" s="185" t="s">
        <v>799</v>
      </c>
    </row>
    <row r="2" spans="1:10" s="112" customFormat="1" ht="23.25" customHeight="1">
      <c r="A2" s="185"/>
      <c r="B2" s="185"/>
      <c r="C2" s="185"/>
      <c r="D2" s="185"/>
    </row>
    <row r="3" spans="1:10" s="112" customFormat="1">
      <c r="A3" s="136"/>
      <c r="B3" s="100"/>
      <c r="C3" s="100"/>
      <c r="D3" s="100"/>
      <c r="J3" s="112" t="s">
        <v>796</v>
      </c>
    </row>
    <row r="4" spans="1:10" s="112" customFormat="1">
      <c r="A4" s="102"/>
      <c r="B4" s="102"/>
      <c r="C4" s="102"/>
      <c r="D4" s="102"/>
      <c r="J4" s="112" t="s">
        <v>797</v>
      </c>
    </row>
    <row r="5" spans="1:10" s="112" customFormat="1">
      <c r="A5" s="102"/>
      <c r="B5" s="102"/>
      <c r="C5" s="102"/>
      <c r="D5" s="102"/>
      <c r="J5" s="112" t="s">
        <v>798</v>
      </c>
    </row>
    <row r="6" spans="1:10" s="112" customFormat="1">
      <c r="A6" s="103"/>
      <c r="B6" s="103"/>
      <c r="C6" s="103"/>
      <c r="D6" s="103"/>
      <c r="J6" s="112" t="s">
        <v>779</v>
      </c>
    </row>
    <row r="7" spans="1:10" s="112" customFormat="1">
      <c r="A7" s="103"/>
      <c r="B7" s="103"/>
      <c r="C7" s="103"/>
      <c r="D7" s="103"/>
    </row>
    <row r="8" spans="1:10" s="112" customFormat="1">
      <c r="A8" s="102"/>
      <c r="B8" s="102"/>
      <c r="C8" s="102"/>
      <c r="D8" s="102"/>
    </row>
    <row r="9" spans="1:10" s="112" customFormat="1">
      <c r="A9" s="102"/>
      <c r="B9" s="102"/>
      <c r="C9" s="102"/>
      <c r="D9" s="102"/>
    </row>
    <row r="10" spans="1:10" s="112" customFormat="1">
      <c r="A10" s="102"/>
      <c r="B10" s="102"/>
      <c r="C10" s="102"/>
      <c r="D10" s="102"/>
    </row>
    <row r="11" spans="1:10" s="112" customFormat="1">
      <c r="A11" s="102"/>
      <c r="B11" s="102"/>
      <c r="C11" s="102"/>
      <c r="D11" s="102"/>
    </row>
    <row r="12" spans="1:10" s="112" customFormat="1">
      <c r="A12" s="102"/>
      <c r="B12" s="102"/>
      <c r="C12" s="102"/>
      <c r="D12" s="102"/>
    </row>
    <row r="13" spans="1:10" s="112" customFormat="1">
      <c r="A13" s="102"/>
      <c r="B13" s="102"/>
      <c r="C13" s="102"/>
      <c r="D13" s="102"/>
    </row>
    <row r="14" spans="1:10" s="112" customFormat="1">
      <c r="A14" s="102"/>
      <c r="B14" s="102"/>
      <c r="C14" s="102"/>
      <c r="D14" s="102"/>
    </row>
    <row r="15" spans="1:10" s="112" customFormat="1">
      <c r="A15" s="102"/>
      <c r="B15" s="102"/>
      <c r="C15" s="102"/>
      <c r="D15" s="102"/>
    </row>
    <row r="16" spans="1:10" s="112" customFormat="1">
      <c r="A16" s="102"/>
      <c r="B16" s="102"/>
      <c r="C16" s="102"/>
      <c r="D16" s="102"/>
    </row>
    <row r="17" spans="1:4" s="112" customFormat="1">
      <c r="A17" s="102"/>
      <c r="B17" s="102"/>
      <c r="C17" s="102"/>
      <c r="D17" s="102"/>
    </row>
    <row r="18" spans="1:4" s="112" customFormat="1">
      <c r="A18" s="102"/>
      <c r="B18" s="102"/>
      <c r="C18" s="102"/>
      <c r="D18" s="102"/>
    </row>
    <row r="19" spans="1:4" s="112" customFormat="1">
      <c r="A19" s="102"/>
      <c r="B19" s="102"/>
      <c r="C19" s="102"/>
      <c r="D19" s="102"/>
    </row>
    <row r="20" spans="1:4" s="112" customFormat="1">
      <c r="A20" s="102"/>
      <c r="B20" s="102"/>
      <c r="C20" s="102"/>
      <c r="D20" s="102"/>
    </row>
    <row r="21" spans="1:4" s="112" customFormat="1">
      <c r="A21" s="102"/>
      <c r="B21" s="102"/>
      <c r="C21" s="102"/>
      <c r="D21" s="102"/>
    </row>
    <row r="22" spans="1:4" s="112" customFormat="1">
      <c r="A22" s="102"/>
      <c r="B22" s="102"/>
      <c r="C22" s="102"/>
      <c r="D22" s="102"/>
    </row>
    <row r="23" spans="1:4" s="112" customFormat="1">
      <c r="A23" s="102"/>
      <c r="B23" s="102"/>
      <c r="C23" s="102"/>
      <c r="D23" s="102"/>
    </row>
    <row r="24" spans="1:4" s="112" customFormat="1">
      <c r="A24" s="102"/>
      <c r="B24" s="102"/>
      <c r="C24" s="102"/>
      <c r="D24" s="102"/>
    </row>
    <row r="25" spans="1:4" s="112" customFormat="1">
      <c r="A25" s="102"/>
      <c r="B25" s="102"/>
      <c r="C25" s="102"/>
      <c r="D25" s="102"/>
    </row>
    <row r="26" spans="1:4" s="112" customFormat="1">
      <c r="A26" s="102"/>
      <c r="B26" s="102"/>
      <c r="C26" s="102"/>
      <c r="D26" s="102"/>
    </row>
    <row r="27" spans="1:4" s="112" customFormat="1">
      <c r="A27" s="106"/>
      <c r="B27" s="106"/>
      <c r="C27" s="106"/>
      <c r="D27" s="106"/>
    </row>
    <row r="28" spans="1:4" s="112" customFormat="1">
      <c r="A28" s="98"/>
      <c r="B28" s="99"/>
      <c r="C28" s="99"/>
      <c r="D28" s="99"/>
    </row>
    <row r="29" spans="1:4" s="112" customFormat="1">
      <c r="A29" s="98"/>
      <c r="B29" s="99"/>
      <c r="C29" s="99"/>
      <c r="D29" s="99"/>
    </row>
    <row r="30" spans="1:4" s="112" customFormat="1">
      <c r="A30" s="98"/>
      <c r="B30" s="99"/>
      <c r="C30" s="99"/>
      <c r="D30" s="99"/>
    </row>
    <row r="31" spans="1:4" s="112" customFormat="1">
      <c r="A31" s="98"/>
      <c r="B31" s="99"/>
      <c r="C31" s="99"/>
      <c r="D31" s="99"/>
    </row>
    <row r="32" spans="1:4" s="112" customFormat="1">
      <c r="A32" s="98"/>
      <c r="B32" s="99"/>
      <c r="C32" s="99"/>
      <c r="D32" s="99"/>
    </row>
    <row r="33" spans="1:4" s="112" customFormat="1">
      <c r="A33" s="98"/>
      <c r="B33" s="99"/>
      <c r="C33" s="99"/>
      <c r="D33" s="99"/>
    </row>
    <row r="34" spans="1:4" s="112" customFormat="1">
      <c r="A34" s="98"/>
      <c r="B34" s="99"/>
      <c r="C34" s="99"/>
      <c r="D34" s="99"/>
    </row>
    <row r="35" spans="1:4" s="112" customFormat="1">
      <c r="A35" s="98"/>
      <c r="B35" s="99"/>
      <c r="C35" s="99"/>
      <c r="D35" s="99"/>
    </row>
    <row r="36" spans="1:4" s="112" customFormat="1">
      <c r="A36" s="98"/>
      <c r="B36" s="99"/>
      <c r="C36" s="99"/>
      <c r="D36" s="99"/>
    </row>
    <row r="37" spans="1:4" s="112" customFormat="1">
      <c r="A37" s="98"/>
      <c r="B37" s="99"/>
      <c r="C37" s="99"/>
      <c r="D37" s="99"/>
    </row>
    <row r="38" spans="1:4" s="112" customFormat="1">
      <c r="A38" s="98"/>
      <c r="B38" s="99"/>
      <c r="C38" s="99"/>
      <c r="D38" s="99"/>
    </row>
    <row r="39" spans="1:4" s="112" customFormat="1">
      <c r="A39" s="98"/>
      <c r="B39" s="99"/>
      <c r="C39" s="99"/>
      <c r="D39" s="99"/>
    </row>
    <row r="40" spans="1:4" s="112" customFormat="1">
      <c r="A40" s="107"/>
      <c r="B40" s="107"/>
      <c r="C40" s="107"/>
      <c r="D40" s="107"/>
    </row>
    <row r="41" spans="1:4" s="112" customFormat="1">
      <c r="A41" s="107"/>
      <c r="B41" s="107"/>
      <c r="C41" s="107"/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107"/>
      <c r="B47" s="107"/>
      <c r="C47" s="107"/>
      <c r="D47" s="107"/>
    </row>
    <row r="48" spans="1:4" s="112" customFormat="1">
      <c r="A48" s="65"/>
      <c r="B48" s="96"/>
      <c r="C48" s="96"/>
      <c r="D48" s="96"/>
    </row>
    <row r="49" spans="1:4" s="112" customFormat="1">
      <c r="A49" s="65"/>
      <c r="B49" s="96"/>
      <c r="C49" s="96"/>
      <c r="D49" s="96"/>
    </row>
    <row r="50" spans="1:4" s="112" customFormat="1">
      <c r="A50" s="137"/>
      <c r="B50" s="95"/>
      <c r="C50" s="95"/>
      <c r="D50" s="95"/>
    </row>
    <row r="51" spans="1:4" s="112" customFormat="1">
      <c r="A51" s="137"/>
      <c r="B51" s="95"/>
      <c r="C51" s="95"/>
      <c r="D51" s="95"/>
    </row>
    <row r="52" spans="1:4" s="112" customFormat="1">
      <c r="A52" s="137"/>
      <c r="B52" s="95"/>
      <c r="C52" s="95"/>
      <c r="D52" s="95"/>
    </row>
    <row r="53" spans="1:4" s="112" customFormat="1">
      <c r="A53" s="137"/>
      <c r="B53" s="95"/>
      <c r="C53" s="95"/>
      <c r="D53" s="95"/>
    </row>
    <row r="54" spans="1:4" s="112" customFormat="1">
      <c r="A54" s="137"/>
      <c r="B54" s="95"/>
      <c r="C54" s="95"/>
      <c r="D54" s="95"/>
    </row>
    <row r="55" spans="1:4" s="112" customFormat="1">
      <c r="A55" s="90"/>
      <c r="B55" s="95"/>
      <c r="C55" s="95"/>
      <c r="D55" s="95"/>
    </row>
    <row r="56" spans="1:4" s="112" customFormat="1">
      <c r="A56" s="90"/>
      <c r="B56" s="95"/>
      <c r="C56" s="95"/>
      <c r="D56" s="95"/>
    </row>
    <row r="57" spans="1:4" s="112" customFormat="1">
      <c r="A57" s="90"/>
      <c r="B57" s="95"/>
      <c r="C57" s="95"/>
      <c r="D57" s="95"/>
    </row>
    <row r="58" spans="1:4" s="112" customFormat="1">
      <c r="A58" s="103"/>
      <c r="B58" s="103"/>
      <c r="C58" s="103"/>
      <c r="D58" s="103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6" priority="28" operator="equal">
      <formula>0</formula>
    </cfRule>
  </conditionalFormatting>
  <conditionalFormatting sqref="D3:D57">
    <cfRule type="cellIs" dxfId="35" priority="14" operator="equal">
      <formula>0</formula>
    </cfRule>
  </conditionalFormatting>
  <conditionalFormatting sqref="D58:D77">
    <cfRule type="cellIs" dxfId="34" priority="13" operator="equal">
      <formula>0</formula>
    </cfRule>
  </conditionalFormatting>
  <conditionalFormatting sqref="D78:D97">
    <cfRule type="cellIs" dxfId="33" priority="12" operator="equal">
      <formula>0</formula>
    </cfRule>
  </conditionalFormatting>
  <conditionalFormatting sqref="D98:D117">
    <cfRule type="cellIs" dxfId="32" priority="11" operator="equal">
      <formula>0</formula>
    </cfRule>
  </conditionalFormatting>
  <conditionalFormatting sqref="D118:D137">
    <cfRule type="cellIs" dxfId="31" priority="10" operator="equal">
      <formula>0</formula>
    </cfRule>
  </conditionalFormatting>
  <conditionalFormatting sqref="D138:D157">
    <cfRule type="cellIs" dxfId="30" priority="9" operator="equal">
      <formula>0</formula>
    </cfRule>
  </conditionalFormatting>
  <conditionalFormatting sqref="D158:D177">
    <cfRule type="cellIs" dxfId="29" priority="8" operator="equal">
      <formula>0</formula>
    </cfRule>
  </conditionalFormatting>
  <conditionalFormatting sqref="D178:D197">
    <cfRule type="cellIs" dxfId="28" priority="7" operator="equal">
      <formula>0</formula>
    </cfRule>
  </conditionalFormatting>
  <conditionalFormatting sqref="D198:D217">
    <cfRule type="cellIs" dxfId="27" priority="6" operator="equal">
      <formula>0</formula>
    </cfRule>
  </conditionalFormatting>
  <conditionalFormatting sqref="D218:D237">
    <cfRule type="cellIs" dxfId="26" priority="5" operator="equal">
      <formula>0</formula>
    </cfRule>
  </conditionalFormatting>
  <conditionalFormatting sqref="D238:D257">
    <cfRule type="cellIs" dxfId="25" priority="4" operator="equal">
      <formula>0</formula>
    </cfRule>
  </conditionalFormatting>
  <conditionalFormatting sqref="D258:D277">
    <cfRule type="cellIs" dxfId="24" priority="3" operator="equal">
      <formula>0</formula>
    </cfRule>
  </conditionalFormatting>
  <conditionalFormatting sqref="D278:D297">
    <cfRule type="cellIs" dxfId="23" priority="2" operator="equal">
      <formula>0</formula>
    </cfRule>
  </conditionalFormatting>
  <conditionalFormatting sqref="D298:D317">
    <cfRule type="cellIs" dxfId="22" priority="1" operator="equal">
      <formula>0</formula>
    </cfRule>
  </conditionalFormatting>
  <dataValidations count="1">
    <dataValidation type="list" allowBlank="1" showInputMessage="1" showErrorMessage="1" sqref="C3:C1048576" xr:uid="{00000000-0002-0000-09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9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75"/>
  <sheetViews>
    <sheetView rightToLeft="1" workbookViewId="0">
      <selection activeCell="C7" sqref="C7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2"/>
    <col min="4" max="4" width="23.81640625" style="116" bestFit="1" customWidth="1"/>
    <col min="5" max="5" width="9.1796875" style="116"/>
    <col min="6" max="6" width="9.1796875" style="116" hidden="1" customWidth="1"/>
    <col min="7" max="27" width="9.1796875" style="116"/>
  </cols>
  <sheetData>
    <row r="1" spans="1:6">
      <c r="A1" s="193" t="s">
        <v>82</v>
      </c>
      <c r="B1" s="193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194" t="s">
        <v>780</v>
      </c>
      <c r="B6" s="194"/>
      <c r="C6" s="68">
        <v>0.4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191" t="s">
        <v>749</v>
      </c>
      <c r="B9" s="192"/>
      <c r="C9" s="68">
        <v>0.4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/>
    </row>
    <row r="12" spans="1:6">
      <c r="A12" s="191" t="s">
        <v>73</v>
      </c>
      <c r="B12" s="192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191" t="s">
        <v>76</v>
      </c>
      <c r="B15" s="192"/>
      <c r="C15" s="68">
        <v>0.9</v>
      </c>
    </row>
    <row r="16" spans="1:6">
      <c r="A16" s="10" t="s">
        <v>77</v>
      </c>
      <c r="B16" s="11"/>
      <c r="C16" s="119"/>
    </row>
    <row r="17" spans="1:3">
      <c r="A17" s="191" t="s">
        <v>78</v>
      </c>
      <c r="B17" s="192"/>
      <c r="C17" s="68" t="e">
        <f>B18/B3</f>
        <v>#DIV/0!</v>
      </c>
    </row>
    <row r="18" spans="1:3">
      <c r="A18" s="10" t="s">
        <v>79</v>
      </c>
      <c r="B18" s="11"/>
      <c r="C18" s="119"/>
    </row>
    <row r="19" spans="1:3">
      <c r="A19" s="191" t="s">
        <v>747</v>
      </c>
      <c r="B19" s="192"/>
      <c r="C19" s="68">
        <v>0.9</v>
      </c>
    </row>
    <row r="20" spans="1:3">
      <c r="A20" s="10" t="s">
        <v>783</v>
      </c>
      <c r="B20" s="11"/>
      <c r="C20" s="119"/>
    </row>
    <row r="21" spans="1:3">
      <c r="A21" s="191" t="s">
        <v>784</v>
      </c>
      <c r="B21" s="192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1" priority="11" operator="equal">
      <formula>0</formula>
    </cfRule>
  </conditionalFormatting>
  <conditionalFormatting sqref="A9:C9 A10:A11">
    <cfRule type="cellIs" dxfId="20" priority="9" operator="equal">
      <formula>0</formula>
    </cfRule>
  </conditionalFormatting>
  <conditionalFormatting sqref="A20">
    <cfRule type="cellIs" dxfId="19" priority="8" operator="equal">
      <formula>0</formula>
    </cfRule>
  </conditionalFormatting>
  <conditionalFormatting sqref="A21:B21">
    <cfRule type="cellIs" dxfId="18" priority="7" operator="equal">
      <formula>0</formula>
    </cfRule>
  </conditionalFormatting>
  <conditionalFormatting sqref="B23:B24">
    <cfRule type="cellIs" dxfId="17" priority="6" operator="equal">
      <formula>0</formula>
    </cfRule>
  </conditionalFormatting>
  <conditionalFormatting sqref="B10:B11">
    <cfRule type="cellIs" dxfId="16" priority="5" operator="equal">
      <formula>0</formula>
    </cfRule>
  </conditionalFormatting>
  <conditionalFormatting sqref="B13:B14">
    <cfRule type="cellIs" dxfId="15" priority="4" operator="equal">
      <formula>0</formula>
    </cfRule>
  </conditionalFormatting>
  <conditionalFormatting sqref="B16">
    <cfRule type="cellIs" dxfId="14" priority="3" operator="equal">
      <formula>0</formula>
    </cfRule>
  </conditionalFormatting>
  <conditionalFormatting sqref="B18">
    <cfRule type="cellIs" dxfId="13" priority="2" operator="equal">
      <formula>0</formula>
    </cfRule>
  </conditionalFormatting>
  <conditionalFormatting sqref="B20">
    <cfRule type="cellIs" dxfId="12" priority="1" operator="equal">
      <formula>0</formula>
    </cfRule>
  </conditionalFormatting>
  <dataValidations count="6">
    <dataValidation type="list" allowBlank="1" showInputMessage="1" showErrorMessage="1" sqref="B22" xr:uid="{00000000-0002-0000-0A00-000000000000}">
      <formula1>$F$6:$F$7</formula1>
    </dataValidation>
    <dataValidation type="decimal" allowBlank="1" showInputMessage="1" showErrorMessage="1" sqref="B2:B5" xr:uid="{00000000-0002-0000-0A00-000001000000}">
      <formula1>0</formula1>
      <formula2>100000</formula2>
    </dataValidation>
    <dataValidation type="date" allowBlank="1" showInputMessage="1" showErrorMessage="1" sqref="B23" xr:uid="{00000000-0002-0000-0A00-000002000000}">
      <formula1>1</formula1>
      <formula2>54789</formula2>
    </dataValidation>
    <dataValidation type="whole" allowBlank="1" showInputMessage="1" showErrorMessage="1" sqref="B24" xr:uid="{00000000-0002-0000-0A00-000003000000}">
      <formula1>0</formula1>
      <formula2>1000</formula2>
    </dataValidation>
    <dataValidation type="decimal" allowBlank="1" showInputMessage="1" showErrorMessage="1" sqref="B7:B8" xr:uid="{00000000-0002-0000-0A00-000004000000}">
      <formula1>0</formula1>
      <formula2>1000000000000</formula2>
    </dataValidation>
    <dataValidation type="decimal" allowBlank="1" showInputMessage="1" showErrorMessage="1" sqref="B10:B11 B13:B14 B16 B18 B20" xr:uid="{00000000-0002-0000-0A00-000005000000}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89"/>
  <sheetViews>
    <sheetView rightToLeft="1" topLeftCell="A43" workbookViewId="0">
      <selection activeCell="B59" sqref="B59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6"/>
    <col min="7" max="7" width="0" style="116" hidden="1" customWidth="1"/>
    <col min="8" max="28" width="9.1796875" style="116"/>
  </cols>
  <sheetData>
    <row r="1" spans="1:7">
      <c r="A1" s="195" t="s">
        <v>83</v>
      </c>
      <c r="B1" s="195"/>
    </row>
    <row r="2" spans="1:7">
      <c r="A2" s="10" t="s">
        <v>84</v>
      </c>
      <c r="B2" s="12">
        <v>40708</v>
      </c>
    </row>
    <row r="3" spans="1:7">
      <c r="A3" s="10" t="s">
        <v>750</v>
      </c>
      <c r="B3" s="12" t="s">
        <v>869</v>
      </c>
    </row>
    <row r="4" spans="1:7">
      <c r="A4" s="10" t="s">
        <v>751</v>
      </c>
      <c r="B4" s="12"/>
    </row>
    <row r="5" spans="1:7">
      <c r="A5" s="193" t="s">
        <v>85</v>
      </c>
      <c r="B5" s="196"/>
      <c r="G5" s="116" t="s">
        <v>800</v>
      </c>
    </row>
    <row r="6" spans="1:7">
      <c r="A6" s="87" t="s">
        <v>95</v>
      </c>
      <c r="B6" s="10" t="s">
        <v>870</v>
      </c>
      <c r="G6" s="116" t="s">
        <v>801</v>
      </c>
    </row>
    <row r="7" spans="1:7">
      <c r="A7" s="87" t="s">
        <v>741</v>
      </c>
      <c r="B7" s="10" t="s">
        <v>871</v>
      </c>
      <c r="G7" s="116" t="s">
        <v>802</v>
      </c>
    </row>
    <row r="8" spans="1:7">
      <c r="A8" s="87" t="s">
        <v>86</v>
      </c>
      <c r="B8" s="10" t="s">
        <v>872</v>
      </c>
      <c r="G8" s="116" t="s">
        <v>803</v>
      </c>
    </row>
    <row r="9" spans="1:7">
      <c r="A9" s="87" t="s">
        <v>86</v>
      </c>
      <c r="B9" s="10" t="s">
        <v>873</v>
      </c>
    </row>
    <row r="10" spans="1:7">
      <c r="A10" s="87" t="s">
        <v>86</v>
      </c>
      <c r="B10" s="10" t="s">
        <v>874</v>
      </c>
    </row>
    <row r="11" spans="1:7">
      <c r="A11" s="87" t="s">
        <v>86</v>
      </c>
      <c r="B11" s="10" t="s">
        <v>875</v>
      </c>
    </row>
    <row r="12" spans="1:7">
      <c r="A12" s="87" t="s">
        <v>86</v>
      </c>
      <c r="B12" s="10" t="s">
        <v>876</v>
      </c>
    </row>
    <row r="13" spans="1:7">
      <c r="A13" s="87" t="s">
        <v>86</v>
      </c>
      <c r="B13" s="10" t="s">
        <v>877</v>
      </c>
    </row>
    <row r="14" spans="1:7">
      <c r="A14" s="87" t="s">
        <v>86</v>
      </c>
      <c r="B14" s="10"/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6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6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 t="s">
        <v>871</v>
      </c>
    </row>
    <row r="50" spans="1:2">
      <c r="A50" s="10" t="s">
        <v>87</v>
      </c>
      <c r="B50" s="10" t="s">
        <v>873</v>
      </c>
    </row>
    <row r="51" spans="1:2">
      <c r="A51" s="10" t="s">
        <v>88</v>
      </c>
      <c r="B51" s="10" t="s">
        <v>877</v>
      </c>
    </row>
    <row r="52" spans="1:2">
      <c r="A52" s="10" t="s">
        <v>89</v>
      </c>
      <c r="B52" s="10" t="s">
        <v>876</v>
      </c>
    </row>
    <row r="53" spans="1:2">
      <c r="A53" s="10" t="s">
        <v>90</v>
      </c>
      <c r="B53" s="10" t="s">
        <v>874</v>
      </c>
    </row>
    <row r="54" spans="1:2">
      <c r="A54" s="10" t="s">
        <v>92</v>
      </c>
      <c r="B54" s="10" t="s">
        <v>875</v>
      </c>
    </row>
    <row r="55" spans="1:2">
      <c r="A55" s="10" t="s">
        <v>93</v>
      </c>
      <c r="B55" s="10" t="s">
        <v>874</v>
      </c>
    </row>
    <row r="56" spans="1:2">
      <c r="A56" s="10" t="s">
        <v>94</v>
      </c>
      <c r="B56" s="10" t="s">
        <v>870</v>
      </c>
    </row>
    <row r="57" spans="1:2">
      <c r="A57" s="110" t="s">
        <v>806</v>
      </c>
      <c r="B57" s="114" t="s">
        <v>804</v>
      </c>
    </row>
    <row r="58" spans="1:2">
      <c r="A58" s="10" t="s">
        <v>878</v>
      </c>
      <c r="B58" s="10" t="s">
        <v>870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1" priority="8" operator="equal">
      <formula>0</formula>
    </cfRule>
  </conditionalFormatting>
  <conditionalFormatting sqref="B6:B7 B35:B47">
    <cfRule type="cellIs" dxfId="10" priority="7" operator="equal">
      <formula>0</formula>
    </cfRule>
  </conditionalFormatting>
  <conditionalFormatting sqref="B49:B56">
    <cfRule type="cellIs" dxfId="9" priority="6" operator="equal">
      <formula>0</formula>
    </cfRule>
  </conditionalFormatting>
  <conditionalFormatting sqref="A58:B60">
    <cfRule type="cellIs" dxfId="8" priority="5" operator="equal">
      <formula>0</formula>
    </cfRule>
  </conditionalFormatting>
  <conditionalFormatting sqref="B8:B19 B34">
    <cfRule type="cellIs" dxfId="7" priority="4" operator="equal">
      <formula>0</formula>
    </cfRule>
  </conditionalFormatting>
  <conditionalFormatting sqref="B21:B33">
    <cfRule type="cellIs" dxfId="6" priority="3" operator="equal">
      <formula>0</formula>
    </cfRule>
  </conditionalFormatting>
  <conditionalFormatting sqref="B20">
    <cfRule type="cellIs" dxfId="5" priority="2" operator="equal">
      <formula>0</formula>
    </cfRule>
  </conditionalFormatting>
  <conditionalFormatting sqref="A61:B63">
    <cfRule type="cellIs" dxfId="4" priority="1" operator="equal">
      <formula>0</formula>
    </cfRule>
  </conditionalFormatting>
  <dataValidations count="3">
    <dataValidation type="list" allowBlank="1" showInputMessage="1" showErrorMessage="1" sqref="B4" xr:uid="{00000000-0002-0000-0B00-000000000000}">
      <formula1>$G$5:$G$35</formula1>
    </dataValidation>
    <dataValidation type="date" allowBlank="1" showInputMessage="1" showErrorMessage="1" sqref="B2" xr:uid="{00000000-0002-0000-0B00-000001000000}">
      <formula1>1</formula1>
      <formula2>54789</formula2>
    </dataValidation>
    <dataValidation type="list" allowBlank="1" showInputMessage="1" showErrorMessage="1" sqref="B49:B56 B58:B63" xr:uid="{00000000-0002-0000-0B00-000002000000}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rightToLeft="1" workbookViewId="0">
      <selection activeCell="B3" sqref="B3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>
        <v>41705</v>
      </c>
    </row>
    <row r="3" spans="1:11">
      <c r="A3" s="10" t="s">
        <v>98</v>
      </c>
      <c r="B3" s="12">
        <v>41782</v>
      </c>
    </row>
    <row r="4" spans="1:11">
      <c r="A4" s="10" t="s">
        <v>99</v>
      </c>
      <c r="B4" s="12">
        <v>41844</v>
      </c>
    </row>
    <row r="5" spans="1:11">
      <c r="A5" s="10" t="s">
        <v>100</v>
      </c>
      <c r="B5" s="12">
        <v>41978</v>
      </c>
    </row>
    <row r="6" spans="1:11">
      <c r="A6" s="110" t="s">
        <v>101</v>
      </c>
      <c r="B6" s="9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9"/>
  <sheetViews>
    <sheetView rightToLeft="1" workbookViewId="0">
      <selection activeCell="B3" sqref="B3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>
        <v>42067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8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8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29"/>
  <sheetViews>
    <sheetView rightToLeft="1" zoomScale="120" zoomScaleNormal="12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09" customWidth="1"/>
    <col min="5" max="10" width="9.1796875" style="116"/>
    <col min="11" max="12" width="0" style="116" hidden="1" customWidth="1"/>
    <col min="13" max="43" width="9.179687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5">
      <c r="A2" s="13" t="s">
        <v>906</v>
      </c>
    </row>
    <row r="3" spans="1:12" ht="15.5">
      <c r="A3" s="13" t="s">
        <v>907</v>
      </c>
      <c r="K3" s="116" t="s">
        <v>756</v>
      </c>
      <c r="L3" s="116" t="s">
        <v>758</v>
      </c>
    </row>
    <row r="4" spans="1:12" ht="15.5">
      <c r="A4" s="13" t="s">
        <v>908</v>
      </c>
      <c r="K4" s="116" t="s">
        <v>757</v>
      </c>
      <c r="L4" s="116" t="s">
        <v>759</v>
      </c>
    </row>
    <row r="5" spans="1:12" ht="15.5">
      <c r="A5" s="13" t="s">
        <v>909</v>
      </c>
      <c r="L5" s="116" t="s">
        <v>760</v>
      </c>
    </row>
    <row r="6" spans="1:12" ht="15.5">
      <c r="A6" s="13" t="s">
        <v>910</v>
      </c>
      <c r="L6" s="116" t="s">
        <v>761</v>
      </c>
    </row>
    <row r="7" spans="1:12" ht="15.5">
      <c r="A7" s="13" t="s">
        <v>911</v>
      </c>
    </row>
    <row r="8" spans="1:12" ht="15.5">
      <c r="A8" s="13" t="s">
        <v>912</v>
      </c>
    </row>
    <row r="9" spans="1:12" ht="15.5">
      <c r="A9" s="13" t="s">
        <v>913</v>
      </c>
    </row>
    <row r="10" spans="1:12" ht="15.5">
      <c r="A10" s="13" t="s">
        <v>914</v>
      </c>
    </row>
    <row r="11" spans="1:12" ht="15.5">
      <c r="A11" s="13" t="s">
        <v>915</v>
      </c>
    </row>
    <row r="12" spans="1:12" ht="15.5">
      <c r="A12" s="13" t="s">
        <v>916</v>
      </c>
      <c r="D12" s="109" t="s">
        <v>917</v>
      </c>
    </row>
    <row r="13" spans="1:12" ht="15.5">
      <c r="A13" s="13" t="s">
        <v>918</v>
      </c>
    </row>
    <row r="14" spans="1:12" ht="15.5">
      <c r="A14" s="13" t="s">
        <v>918</v>
      </c>
    </row>
    <row r="15" spans="1:12" ht="15.5">
      <c r="A15" s="13" t="s">
        <v>918</v>
      </c>
    </row>
    <row r="16" spans="1:12" ht="15.5">
      <c r="A16" s="13" t="s">
        <v>918</v>
      </c>
    </row>
    <row r="17" spans="1:1" ht="15.5">
      <c r="A17" s="13" t="s">
        <v>918</v>
      </c>
    </row>
    <row r="18" spans="1:1" ht="15.5">
      <c r="A18" s="13" t="s">
        <v>918</v>
      </c>
    </row>
    <row r="19" spans="1:1" ht="15.5">
      <c r="A19" s="13" t="s">
        <v>919</v>
      </c>
    </row>
    <row r="20" spans="1:1" ht="15.5">
      <c r="A20" s="13" t="s">
        <v>920</v>
      </c>
    </row>
    <row r="21" spans="1:1" ht="15.5">
      <c r="A21" s="13" t="s">
        <v>921</v>
      </c>
    </row>
    <row r="22" spans="1:1" ht="15.5">
      <c r="A22" s="13" t="s">
        <v>922</v>
      </c>
    </row>
    <row r="23" spans="1:1" ht="15.5">
      <c r="A23" s="13" t="s">
        <v>923</v>
      </c>
    </row>
    <row r="24" spans="1:1" ht="15.5">
      <c r="A24" s="13" t="s">
        <v>924</v>
      </c>
    </row>
    <row r="25" spans="1:1" ht="15.5">
      <c r="A25" s="13" t="s">
        <v>884</v>
      </c>
    </row>
    <row r="26" spans="1:1" ht="15.5">
      <c r="A26" s="13" t="s">
        <v>925</v>
      </c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3" priority="1" operator="equal">
      <formula>0</formula>
    </cfRule>
  </conditionalFormatting>
  <dataValidations count="2">
    <dataValidation type="list" allowBlank="1" showInputMessage="1" showErrorMessage="1" sqref="B2:B1048576" xr:uid="{00000000-0002-0000-0E00-000000000000}">
      <formula1>$K$3:$K$4</formula1>
    </dataValidation>
    <dataValidation type="list" allowBlank="1" showInputMessage="1" showErrorMessage="1" sqref="C2:C1048576" xr:uid="{00000000-0002-0000-0E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09" customWidth="1"/>
    <col min="4" max="9" width="9.1796875" style="116"/>
    <col min="10" max="11" width="0" style="116" hidden="1" customWidth="1"/>
    <col min="12" max="36" width="9.179687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5">
      <c r="A2" s="13"/>
    </row>
    <row r="3" spans="1:36" ht="15.5">
      <c r="A3" s="13"/>
      <c r="J3" s="116" t="s">
        <v>756</v>
      </c>
      <c r="K3" s="116" t="s">
        <v>758</v>
      </c>
    </row>
    <row r="4" spans="1:36" ht="15.5">
      <c r="A4" s="13"/>
      <c r="J4" s="116" t="s">
        <v>757</v>
      </c>
      <c r="K4" s="116" t="s">
        <v>759</v>
      </c>
    </row>
    <row r="5" spans="1:36" ht="15.5">
      <c r="A5" s="13"/>
      <c r="K5" s="116" t="s">
        <v>760</v>
      </c>
    </row>
    <row r="6" spans="1:36" ht="15.5">
      <c r="A6" s="13"/>
      <c r="K6" s="116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2" priority="1" operator="equal">
      <formula>0</formula>
    </cfRule>
  </conditionalFormatting>
  <dataValidations count="1">
    <dataValidation type="list" allowBlank="1" showInputMessage="1" showErrorMessage="1" sqref="B2:B1048576" xr:uid="{00000000-0002-0000-0F00-000000000000}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6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BA479"/>
  <sheetViews>
    <sheetView rightToLeft="1" zoomScale="85" zoomScaleNormal="85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H7" sqref="AH7"/>
    </sheetView>
  </sheetViews>
  <sheetFormatPr defaultColWidth="9.1796875" defaultRowHeight="14.5"/>
  <cols>
    <col min="1" max="1" width="4" style="70" bestFit="1" customWidth="1"/>
    <col min="2" max="2" width="62.26953125" style="10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5.26953125" style="67" bestFit="1" customWidth="1"/>
    <col min="14" max="14" width="15.1796875" style="67" customWidth="1"/>
    <col min="15" max="15" width="19" style="67" customWidth="1"/>
    <col min="16" max="16" width="17.7265625" style="67" customWidth="1"/>
    <col min="17" max="17" width="21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199" t="s">
        <v>602</v>
      </c>
      <c r="C1" s="201" t="s">
        <v>603</v>
      </c>
      <c r="D1" s="201" t="s">
        <v>604</v>
      </c>
      <c r="E1" s="201" t="s">
        <v>605</v>
      </c>
      <c r="F1" s="201" t="s">
        <v>606</v>
      </c>
      <c r="G1" s="201" t="s">
        <v>607</v>
      </c>
      <c r="H1" s="201" t="s">
        <v>608</v>
      </c>
      <c r="I1" s="201" t="s">
        <v>609</v>
      </c>
      <c r="J1" s="201" t="s">
        <v>610</v>
      </c>
      <c r="K1" s="201" t="s">
        <v>611</v>
      </c>
      <c r="L1" s="201" t="s">
        <v>612</v>
      </c>
      <c r="M1" s="197" t="s">
        <v>737</v>
      </c>
      <c r="N1" s="205" t="s">
        <v>613</v>
      </c>
      <c r="O1" s="205"/>
      <c r="P1" s="205"/>
      <c r="Q1" s="205"/>
      <c r="R1" s="205"/>
      <c r="S1" s="197" t="s">
        <v>738</v>
      </c>
      <c r="T1" s="205" t="s">
        <v>613</v>
      </c>
      <c r="U1" s="205"/>
      <c r="V1" s="205"/>
      <c r="W1" s="205"/>
      <c r="X1" s="205"/>
      <c r="Y1" s="206" t="s">
        <v>614</v>
      </c>
      <c r="Z1" s="206" t="s">
        <v>615</v>
      </c>
      <c r="AA1" s="206" t="s">
        <v>616</v>
      </c>
      <c r="AB1" s="206" t="s">
        <v>617</v>
      </c>
      <c r="AC1" s="206" t="s">
        <v>618</v>
      </c>
      <c r="AD1" s="206" t="s">
        <v>619</v>
      </c>
      <c r="AE1" s="208" t="s">
        <v>620</v>
      </c>
      <c r="AF1" s="210" t="s">
        <v>621</v>
      </c>
      <c r="AG1" s="212" t="s">
        <v>622</v>
      </c>
      <c r="AH1" s="214" t="s">
        <v>623</v>
      </c>
      <c r="AI1" s="20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00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19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07"/>
      <c r="Z2" s="207"/>
      <c r="AA2" s="207"/>
      <c r="AB2" s="207"/>
      <c r="AC2" s="207"/>
      <c r="AD2" s="207"/>
      <c r="AE2" s="209"/>
      <c r="AF2" s="211"/>
      <c r="AG2" s="213"/>
      <c r="AH2" s="215"/>
      <c r="AI2" s="20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65" t="s">
        <v>879</v>
      </c>
      <c r="C3" s="10"/>
      <c r="D3" s="72" t="s">
        <v>631</v>
      </c>
      <c r="E3" s="65" t="s">
        <v>632</v>
      </c>
      <c r="F3" s="65" t="s">
        <v>633</v>
      </c>
      <c r="G3" s="65">
        <v>2010</v>
      </c>
      <c r="H3" s="65"/>
      <c r="I3" s="65"/>
      <c r="J3" s="65"/>
      <c r="K3" s="65"/>
      <c r="L3" s="65"/>
      <c r="M3" s="66">
        <v>100000</v>
      </c>
      <c r="N3" s="73"/>
      <c r="O3" s="73"/>
      <c r="P3" s="66">
        <v>100000</v>
      </c>
      <c r="Q3" s="66"/>
      <c r="R3" s="66"/>
      <c r="S3" s="66">
        <v>100000</v>
      </c>
      <c r="T3" s="73"/>
      <c r="U3" s="73"/>
      <c r="V3" s="73"/>
      <c r="W3" s="73"/>
      <c r="X3" s="73"/>
      <c r="Y3" s="74"/>
      <c r="Z3" s="74"/>
      <c r="AA3" s="74"/>
      <c r="AB3" s="74"/>
      <c r="AC3" s="74"/>
      <c r="AD3" s="74"/>
      <c r="AE3" s="75">
        <v>2012</v>
      </c>
      <c r="AF3" s="75"/>
      <c r="AG3" s="76"/>
      <c r="AH3" s="77"/>
      <c r="AI3" s="77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73</v>
      </c>
      <c r="C4" s="10"/>
      <c r="D4" s="72" t="s">
        <v>631</v>
      </c>
      <c r="E4" s="65" t="s">
        <v>632</v>
      </c>
      <c r="F4" s="65" t="s">
        <v>633</v>
      </c>
      <c r="G4" s="65">
        <v>2010</v>
      </c>
      <c r="H4" s="65"/>
      <c r="I4" s="65"/>
      <c r="J4" s="65"/>
      <c r="K4" s="65"/>
      <c r="L4" s="65"/>
      <c r="M4" s="66">
        <v>83901</v>
      </c>
      <c r="N4" s="67"/>
      <c r="O4" s="67"/>
      <c r="P4" s="66">
        <v>83901</v>
      </c>
      <c r="Q4" s="67"/>
      <c r="R4" s="67"/>
      <c r="S4" s="66">
        <v>83901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2011</v>
      </c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9" si="0">A4+1</f>
        <v>3</v>
      </c>
      <c r="B5" s="79" t="s">
        <v>880</v>
      </c>
      <c r="C5" s="10"/>
      <c r="D5" s="72" t="s">
        <v>631</v>
      </c>
      <c r="E5" s="65" t="s">
        <v>632</v>
      </c>
      <c r="F5" s="65" t="s">
        <v>633</v>
      </c>
      <c r="G5" s="65">
        <v>2010</v>
      </c>
      <c r="H5" s="65"/>
      <c r="I5" s="65"/>
      <c r="J5" s="65"/>
      <c r="K5" s="65"/>
      <c r="L5" s="65"/>
      <c r="M5" s="66">
        <v>457760</v>
      </c>
      <c r="N5" s="67"/>
      <c r="O5" s="67"/>
      <c r="P5" s="66">
        <v>457760</v>
      </c>
      <c r="Q5" s="67"/>
      <c r="R5" s="67"/>
      <c r="S5" s="66">
        <v>4031</v>
      </c>
      <c r="T5" s="67"/>
      <c r="U5" s="67"/>
      <c r="V5" s="66"/>
      <c r="W5" s="66"/>
      <c r="X5" s="66"/>
      <c r="Y5" s="78"/>
      <c r="Z5" s="78"/>
      <c r="AA5" s="78"/>
      <c r="AB5" s="78"/>
      <c r="AC5" s="12"/>
      <c r="AD5" s="12"/>
      <c r="AE5" s="10">
        <v>2011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0"/>
        <v>4</v>
      </c>
      <c r="B6" s="65" t="s">
        <v>881</v>
      </c>
      <c r="C6" s="10"/>
      <c r="D6" s="72" t="s">
        <v>631</v>
      </c>
      <c r="E6" s="65" t="s">
        <v>638</v>
      </c>
      <c r="F6" s="65" t="s">
        <v>633</v>
      </c>
      <c r="G6" s="65">
        <v>2010</v>
      </c>
      <c r="H6" s="65"/>
      <c r="I6" s="65"/>
      <c r="J6" s="65"/>
      <c r="K6" s="65"/>
      <c r="L6" s="65"/>
      <c r="M6" s="66">
        <v>40000</v>
      </c>
      <c r="N6" s="67"/>
      <c r="O6" s="67"/>
      <c r="P6" s="66">
        <v>40000</v>
      </c>
      <c r="Q6" s="67"/>
      <c r="R6" s="67"/>
      <c r="S6" s="66">
        <v>36994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2010</v>
      </c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0"/>
        <v>5</v>
      </c>
      <c r="B7" s="65" t="s">
        <v>882</v>
      </c>
      <c r="C7" s="10"/>
      <c r="D7" s="72" t="s">
        <v>631</v>
      </c>
      <c r="E7" s="65" t="s">
        <v>641</v>
      </c>
      <c r="F7" s="65" t="s">
        <v>633</v>
      </c>
      <c r="G7" s="65">
        <v>2010</v>
      </c>
      <c r="H7" s="65"/>
      <c r="I7" s="65"/>
      <c r="J7" s="65"/>
      <c r="K7" s="65"/>
      <c r="L7" s="65"/>
      <c r="M7" s="66">
        <v>180000</v>
      </c>
      <c r="N7" s="67"/>
      <c r="O7" s="67"/>
      <c r="P7" s="66">
        <v>180000</v>
      </c>
      <c r="Q7" s="67"/>
      <c r="R7" s="67"/>
      <c r="S7" s="66">
        <v>180000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2011</v>
      </c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0"/>
        <v>6</v>
      </c>
      <c r="B8" s="65" t="s">
        <v>883</v>
      </c>
      <c r="C8" s="10"/>
      <c r="D8" s="72" t="s">
        <v>631</v>
      </c>
      <c r="E8" s="65" t="s">
        <v>641</v>
      </c>
      <c r="F8" s="65" t="s">
        <v>633</v>
      </c>
      <c r="G8" s="65">
        <v>2010</v>
      </c>
      <c r="H8" s="65"/>
      <c r="I8" s="65"/>
      <c r="J8" s="65"/>
      <c r="K8" s="65"/>
      <c r="L8" s="65"/>
      <c r="M8" s="66">
        <v>2264</v>
      </c>
      <c r="N8" s="67"/>
      <c r="O8" s="67"/>
      <c r="P8" s="66">
        <v>2264</v>
      </c>
      <c r="Q8" s="67"/>
      <c r="R8" s="67"/>
      <c r="S8" s="66">
        <v>2264</v>
      </c>
      <c r="T8" s="67"/>
      <c r="U8" s="67"/>
      <c r="V8" s="67"/>
      <c r="W8" s="67"/>
      <c r="X8" s="67"/>
      <c r="Y8" s="78"/>
      <c r="Z8" s="78"/>
      <c r="AA8" s="78"/>
      <c r="AB8" s="78"/>
      <c r="AC8" s="78"/>
      <c r="AD8" s="12"/>
      <c r="AE8" s="10">
        <v>2011</v>
      </c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0"/>
        <v>7</v>
      </c>
      <c r="B9" s="65" t="s">
        <v>884</v>
      </c>
      <c r="C9" s="10"/>
      <c r="D9" s="72" t="s">
        <v>631</v>
      </c>
      <c r="E9" s="65" t="s">
        <v>644</v>
      </c>
      <c r="F9" s="65" t="s">
        <v>633</v>
      </c>
      <c r="G9" s="65">
        <v>2010</v>
      </c>
      <c r="H9" s="65"/>
      <c r="I9" s="65"/>
      <c r="J9" s="65"/>
      <c r="K9" s="65"/>
      <c r="L9" s="65"/>
      <c r="M9" s="66">
        <v>20000</v>
      </c>
      <c r="N9" s="67"/>
      <c r="O9" s="67"/>
      <c r="P9" s="66">
        <v>20000</v>
      </c>
      <c r="Q9" s="67"/>
      <c r="R9" s="67"/>
      <c r="S9" s="66">
        <v>20000</v>
      </c>
      <c r="T9" s="67"/>
      <c r="U9" s="67"/>
      <c r="V9" s="67"/>
      <c r="W9" s="67"/>
      <c r="X9" s="67"/>
      <c r="Y9" s="78"/>
      <c r="Z9" s="78"/>
      <c r="AA9" s="78"/>
      <c r="AB9" s="78"/>
      <c r="AC9" s="78"/>
      <c r="AD9" s="12"/>
      <c r="AE9" s="10">
        <v>2010</v>
      </c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/>
      <c r="B10" s="65" t="s">
        <v>885</v>
      </c>
      <c r="C10" s="10"/>
      <c r="D10" s="72" t="s">
        <v>631</v>
      </c>
      <c r="E10" s="65" t="s">
        <v>644</v>
      </c>
      <c r="F10" s="65" t="s">
        <v>633</v>
      </c>
      <c r="G10" s="65">
        <v>2010</v>
      </c>
      <c r="H10" s="65"/>
      <c r="I10" s="65"/>
      <c r="J10" s="65"/>
      <c r="K10" s="65"/>
      <c r="L10" s="65"/>
      <c r="M10" s="66">
        <v>100000</v>
      </c>
      <c r="N10" s="67"/>
      <c r="O10" s="67"/>
      <c r="P10" s="66">
        <v>100000</v>
      </c>
      <c r="Q10" s="67"/>
      <c r="R10" s="67"/>
      <c r="S10" s="66">
        <v>100000</v>
      </c>
      <c r="T10" s="67"/>
      <c r="U10" s="67"/>
      <c r="V10" s="67"/>
      <c r="W10" s="67"/>
      <c r="X10" s="67"/>
      <c r="Y10" s="78"/>
      <c r="Z10" s="78"/>
      <c r="AA10" s="78"/>
      <c r="AB10" s="78"/>
      <c r="AC10" s="78"/>
      <c r="AD10" s="12"/>
      <c r="AE10" s="10">
        <v>2012</v>
      </c>
      <c r="AF10" s="10"/>
      <c r="AG10" s="68"/>
      <c r="AH10" s="12"/>
      <c r="AI10" s="10"/>
      <c r="AQ10" s="62"/>
      <c r="AR10" s="62"/>
      <c r="AS10" s="63"/>
      <c r="AT10" s="62"/>
      <c r="AU10" s="62"/>
    </row>
    <row r="11" spans="1:53" s="61" customFormat="1" ht="21">
      <c r="A11" s="71">
        <f>A9+1</f>
        <v>8</v>
      </c>
      <c r="B11" s="65" t="s">
        <v>886</v>
      </c>
      <c r="C11" s="10"/>
      <c r="D11" s="72" t="s">
        <v>631</v>
      </c>
      <c r="E11" s="65" t="s">
        <v>644</v>
      </c>
      <c r="F11" s="65" t="s">
        <v>633</v>
      </c>
      <c r="G11" s="65">
        <v>2010</v>
      </c>
      <c r="H11" s="65"/>
      <c r="I11" s="65"/>
      <c r="J11" s="65"/>
      <c r="K11" s="65"/>
      <c r="L11" s="65"/>
      <c r="M11" s="66">
        <v>40000</v>
      </c>
      <c r="N11" s="67"/>
      <c r="O11" s="67"/>
      <c r="P11" s="66">
        <v>40000</v>
      </c>
      <c r="Q11" s="67"/>
      <c r="R11" s="67"/>
      <c r="S11" s="66">
        <v>40000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2011</v>
      </c>
      <c r="AF11" s="10"/>
      <c r="AG11" s="68"/>
      <c r="AH11" s="12"/>
      <c r="AI11" s="10"/>
      <c r="AQ11" s="62"/>
      <c r="AR11" s="62"/>
      <c r="AS11" s="63" t="s">
        <v>650</v>
      </c>
      <c r="AT11" s="62"/>
      <c r="AU11" s="62"/>
      <c r="BA11" s="61">
        <f>[1]الأحياء!A10</f>
        <v>0</v>
      </c>
    </row>
    <row r="12" spans="1:53" s="61" customFormat="1" ht="21">
      <c r="A12" s="71">
        <f t="shared" si="0"/>
        <v>9</v>
      </c>
      <c r="B12" s="10" t="s">
        <v>887</v>
      </c>
      <c r="C12" s="10"/>
      <c r="D12" s="72" t="s">
        <v>631</v>
      </c>
      <c r="E12" s="10" t="s">
        <v>647</v>
      </c>
      <c r="F12" s="65" t="s">
        <v>633</v>
      </c>
      <c r="G12" s="65">
        <v>2010</v>
      </c>
      <c r="H12" s="65"/>
      <c r="I12" s="65"/>
      <c r="J12" s="65"/>
      <c r="K12" s="65"/>
      <c r="L12" s="65"/>
      <c r="M12" s="66">
        <v>36217</v>
      </c>
      <c r="N12" s="67"/>
      <c r="O12" s="67"/>
      <c r="P12" s="66">
        <v>36217</v>
      </c>
      <c r="Q12" s="67"/>
      <c r="R12" s="67"/>
      <c r="S12" s="66">
        <v>3990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2010</v>
      </c>
      <c r="AF12" s="10"/>
      <c r="AG12" s="68"/>
      <c r="AH12" s="12"/>
      <c r="AI12" s="10"/>
      <c r="AQ12" s="62"/>
      <c r="AR12" s="62"/>
      <c r="AS12" s="63" t="s">
        <v>651</v>
      </c>
      <c r="AT12" s="62"/>
      <c r="AU12" s="62"/>
      <c r="BA12" s="61">
        <f>[1]الأحياء!A11</f>
        <v>0</v>
      </c>
    </row>
    <row r="13" spans="1:53" s="61" customFormat="1" ht="21">
      <c r="A13" s="71">
        <f t="shared" si="0"/>
        <v>10</v>
      </c>
      <c r="B13" s="144" t="s">
        <v>888</v>
      </c>
      <c r="C13" s="58"/>
      <c r="D13" s="10" t="s">
        <v>637</v>
      </c>
      <c r="E13" s="58"/>
      <c r="F13" s="142" t="s">
        <v>633</v>
      </c>
      <c r="G13" s="142">
        <v>2010</v>
      </c>
      <c r="H13" s="56"/>
      <c r="I13" s="56"/>
      <c r="J13" s="56"/>
      <c r="K13" s="56"/>
      <c r="L13" s="56"/>
      <c r="M13" s="66">
        <v>500000</v>
      </c>
      <c r="N13" s="67"/>
      <c r="O13" s="67"/>
      <c r="P13" s="145"/>
      <c r="Q13" s="157">
        <v>500000</v>
      </c>
      <c r="R13" s="59"/>
      <c r="S13" s="66">
        <v>500000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2014</v>
      </c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[1]الأحياء!A12</f>
        <v>0</v>
      </c>
    </row>
    <row r="14" spans="1:53" s="61" customFormat="1" ht="21">
      <c r="A14" s="71">
        <f t="shared" si="0"/>
        <v>11</v>
      </c>
      <c r="B14" s="10" t="s">
        <v>889</v>
      </c>
      <c r="C14" s="10"/>
      <c r="D14" s="10" t="s">
        <v>640</v>
      </c>
      <c r="E14" s="10" t="s">
        <v>638</v>
      </c>
      <c r="F14" s="10" t="s">
        <v>633</v>
      </c>
      <c r="G14" s="10">
        <v>2010</v>
      </c>
      <c r="H14" s="65"/>
      <c r="I14" s="65"/>
      <c r="J14" s="65"/>
      <c r="K14" s="65"/>
      <c r="L14" s="65"/>
      <c r="M14" s="66">
        <v>500000</v>
      </c>
      <c r="N14" s="67"/>
      <c r="O14" s="67"/>
      <c r="P14" s="66">
        <v>500000</v>
      </c>
      <c r="Q14" s="67"/>
      <c r="R14" s="67"/>
      <c r="S14" s="66">
        <v>500000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2014</v>
      </c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[1]الأحياء!A13</f>
        <v>0</v>
      </c>
    </row>
    <row r="15" spans="1:53" s="61" customFormat="1" ht="21">
      <c r="A15" s="71">
        <f t="shared" si="0"/>
        <v>12</v>
      </c>
      <c r="B15" s="10" t="s">
        <v>890</v>
      </c>
      <c r="C15" s="10"/>
      <c r="D15" s="10" t="s">
        <v>640</v>
      </c>
      <c r="E15" s="10" t="s">
        <v>638</v>
      </c>
      <c r="F15" s="10" t="s">
        <v>633</v>
      </c>
      <c r="G15" s="10">
        <v>2010</v>
      </c>
      <c r="H15" s="65"/>
      <c r="I15" s="65"/>
      <c r="J15" s="65"/>
      <c r="K15" s="65"/>
      <c r="L15" s="65"/>
      <c r="M15" s="66">
        <v>350000</v>
      </c>
      <c r="N15" s="67"/>
      <c r="O15" s="67"/>
      <c r="P15" s="66">
        <v>350000</v>
      </c>
      <c r="Q15" s="67"/>
      <c r="R15" s="67"/>
      <c r="S15" s="66">
        <v>350000</v>
      </c>
      <c r="T15" s="67"/>
      <c r="U15" s="67"/>
      <c r="V15" s="67"/>
      <c r="W15" s="67"/>
      <c r="X15" s="67"/>
      <c r="Y15" s="12">
        <v>40476</v>
      </c>
      <c r="Z15" s="12"/>
      <c r="AA15" s="12"/>
      <c r="AB15" s="12">
        <v>40541</v>
      </c>
      <c r="AC15" s="12"/>
      <c r="AD15" s="12"/>
      <c r="AE15" s="10">
        <v>2010</v>
      </c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[1]الأحياء!A14</f>
        <v>0</v>
      </c>
    </row>
    <row r="16" spans="1:53" s="61" customFormat="1" ht="21">
      <c r="A16" s="71">
        <f t="shared" si="0"/>
        <v>13</v>
      </c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67"/>
      <c r="O16" s="67"/>
      <c r="P16" s="150"/>
      <c r="Q16" s="150"/>
      <c r="R16" s="150"/>
      <c r="S16" s="150"/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[1]الأحياء!A15</f>
        <v>0</v>
      </c>
    </row>
    <row r="17" spans="1:53" s="61" customFormat="1" ht="21">
      <c r="A17" s="71">
        <f t="shared" si="0"/>
        <v>14</v>
      </c>
      <c r="B17" s="147"/>
      <c r="C17" s="4"/>
      <c r="D17" s="148"/>
      <c r="E17" s="4"/>
      <c r="F17" s="148"/>
      <c r="G17" s="148"/>
      <c r="H17" s="148"/>
      <c r="I17" s="148"/>
      <c r="J17" s="148"/>
      <c r="K17" s="148"/>
      <c r="L17" s="148"/>
      <c r="M17" s="149"/>
      <c r="N17" s="67"/>
      <c r="O17" s="67"/>
      <c r="P17" s="149"/>
      <c r="Q17" s="154"/>
      <c r="R17" s="154"/>
      <c r="S17" s="153">
        <f t="shared" ref="S17:S67" si="1">T17+U17+V17+W17+X17</f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3"/>
      <c r="AT17" s="62"/>
      <c r="AU17" s="62"/>
      <c r="BA17" s="61">
        <f>[1]الأحياء!A16</f>
        <v>0</v>
      </c>
    </row>
    <row r="18" spans="1:53" s="61" customFormat="1" ht="21">
      <c r="A18" s="71">
        <f t="shared" si="0"/>
        <v>15</v>
      </c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67"/>
      <c r="O18" s="67"/>
      <c r="P18" s="150"/>
      <c r="Q18" s="150"/>
      <c r="R18" s="150"/>
      <c r="S18" s="150"/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[1]الأحياء!A17</f>
        <v>0</v>
      </c>
    </row>
    <row r="19" spans="1:53" s="61" customFormat="1" ht="21">
      <c r="A19" s="71">
        <f t="shared" si="0"/>
        <v>16</v>
      </c>
      <c r="B19" s="147"/>
      <c r="C19" s="4"/>
      <c r="D19" s="4"/>
      <c r="E19" s="4"/>
      <c r="F19" s="4"/>
      <c r="G19" s="4"/>
      <c r="H19" s="148"/>
      <c r="I19" s="148"/>
      <c r="J19" s="148"/>
      <c r="K19" s="148"/>
      <c r="L19" s="148"/>
      <c r="M19" s="149"/>
      <c r="N19" s="67"/>
      <c r="O19" s="67"/>
      <c r="P19" s="149"/>
      <c r="Q19" s="154"/>
      <c r="R19" s="154"/>
      <c r="S19" s="153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[1]الأحياء!A18</f>
        <v>0</v>
      </c>
    </row>
    <row r="20" spans="1:53" s="61" customFormat="1" ht="21">
      <c r="A20" s="71">
        <f t="shared" si="0"/>
        <v>17</v>
      </c>
      <c r="B20" s="141"/>
      <c r="C20" s="10"/>
      <c r="D20" s="10"/>
      <c r="E20" s="10"/>
      <c r="F20" s="10"/>
      <c r="G20" s="10"/>
      <c r="H20" s="65"/>
      <c r="I20" s="65"/>
      <c r="J20" s="65"/>
      <c r="K20" s="65"/>
      <c r="L20" s="65"/>
      <c r="M20" s="66"/>
      <c r="N20" s="67"/>
      <c r="O20" s="67"/>
      <c r="P20" s="153"/>
      <c r="Q20" s="154"/>
      <c r="R20" s="154"/>
      <c r="S20" s="153">
        <f t="shared" si="1"/>
        <v>0</v>
      </c>
      <c r="T20" s="67"/>
      <c r="U20" s="67"/>
      <c r="V20" s="67"/>
      <c r="W20" s="67"/>
      <c r="X20" s="67"/>
      <c r="Y20" s="12"/>
      <c r="Z20" s="12"/>
      <c r="AA20" s="12"/>
      <c r="AB20" s="12"/>
      <c r="AC20" s="12"/>
      <c r="AD20" s="12"/>
      <c r="AE20" s="10"/>
      <c r="AF20" s="10"/>
      <c r="AG20" s="68"/>
      <c r="AH20" s="12"/>
      <c r="AI20" s="10"/>
      <c r="AQ20" s="62"/>
      <c r="AR20" s="62"/>
      <c r="AS20" s="62"/>
      <c r="BA20" s="61">
        <f>[1]الأحياء!A19</f>
        <v>0</v>
      </c>
    </row>
    <row r="21" spans="1:53" s="61" customFormat="1" ht="26">
      <c r="A21" s="71">
        <f t="shared" si="0"/>
        <v>18</v>
      </c>
      <c r="B21" s="143"/>
      <c r="C21" s="58"/>
      <c r="D21" s="10"/>
      <c r="E21" s="58"/>
      <c r="F21" s="142"/>
      <c r="G21" s="142"/>
      <c r="H21" s="56"/>
      <c r="I21" s="56"/>
      <c r="J21" s="56"/>
      <c r="K21" s="56"/>
      <c r="L21" s="56"/>
      <c r="M21" s="145"/>
      <c r="N21" s="59"/>
      <c r="O21" s="59"/>
      <c r="P21" s="149"/>
      <c r="Q21" s="155"/>
      <c r="R21" s="156"/>
      <c r="S21" s="153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[1]الأحياء!A20</f>
        <v>0</v>
      </c>
    </row>
    <row r="22" spans="1:53" s="61" customFormat="1" ht="26">
      <c r="A22" s="71">
        <f t="shared" si="0"/>
        <v>19</v>
      </c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59"/>
      <c r="O22" s="59"/>
      <c r="P22" s="153"/>
      <c r="Q22" s="150"/>
      <c r="R22" s="150"/>
      <c r="S22" s="150"/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142"/>
      <c r="AF22" s="58"/>
      <c r="AG22" s="60"/>
      <c r="AH22" s="57"/>
      <c r="AI22" s="64"/>
      <c r="AQ22" s="62"/>
      <c r="AR22" s="62"/>
      <c r="AS22" s="62"/>
      <c r="BA22" s="61">
        <f>[1]الأحياء!A21</f>
        <v>0</v>
      </c>
    </row>
    <row r="23" spans="1:53" s="61" customFormat="1" ht="26">
      <c r="A23" s="71">
        <f t="shared" si="0"/>
        <v>20</v>
      </c>
      <c r="B23" s="147"/>
      <c r="C23" s="150"/>
      <c r="D23" s="150"/>
      <c r="E23" s="150"/>
      <c r="F23" s="150"/>
      <c r="G23" s="150"/>
      <c r="H23" s="151"/>
      <c r="I23" s="151"/>
      <c r="J23" s="151"/>
      <c r="K23" s="151"/>
      <c r="L23" s="151"/>
      <c r="M23" s="149">
        <f>M21</f>
        <v>0</v>
      </c>
      <c r="N23" s="59"/>
      <c r="O23" s="59"/>
      <c r="P23" s="149">
        <f>P21</f>
        <v>0</v>
      </c>
      <c r="Q23" s="155"/>
      <c r="R23" s="156"/>
      <c r="S23" s="153">
        <f t="shared" si="1"/>
        <v>0</v>
      </c>
      <c r="T23" s="59"/>
      <c r="U23" s="59"/>
      <c r="V23" s="59"/>
      <c r="W23" s="59"/>
      <c r="X23" s="59"/>
      <c r="Y23" s="57"/>
      <c r="Z23" s="57"/>
      <c r="AA23" s="57"/>
      <c r="AB23" s="57"/>
      <c r="AC23" s="57"/>
      <c r="AD23" s="57"/>
      <c r="AE23" s="58"/>
      <c r="AF23" s="58"/>
      <c r="AG23" s="60"/>
      <c r="AH23" s="57"/>
      <c r="AI23" s="64"/>
      <c r="AQ23" s="62"/>
      <c r="AR23" s="62"/>
      <c r="AS23" s="62"/>
      <c r="BA23" s="61">
        <f>[1]الأحياء!A22</f>
        <v>0</v>
      </c>
    </row>
    <row r="24" spans="1:53" ht="21">
      <c r="A24" s="71">
        <f t="shared" si="0"/>
        <v>21</v>
      </c>
      <c r="B24" s="152"/>
      <c r="C24" s="4"/>
      <c r="D24" s="4"/>
      <c r="E24" s="4"/>
      <c r="F24" s="4"/>
      <c r="G24" s="4"/>
      <c r="H24" s="148"/>
      <c r="I24" s="148"/>
      <c r="J24" s="148"/>
      <c r="K24" s="148"/>
      <c r="L24" s="148"/>
      <c r="M24" s="153">
        <f t="shared" ref="M24:M67" si="2">N24+O24+P24+Q24+R24</f>
        <v>0</v>
      </c>
      <c r="P24" s="153">
        <f t="shared" ref="P24" si="3">Q24+R24+S24+T24+U24</f>
        <v>0</v>
      </c>
      <c r="Q24" s="154"/>
      <c r="R24" s="154"/>
      <c r="S24" s="153">
        <f t="shared" si="1"/>
        <v>0</v>
      </c>
      <c r="AS24" s="54"/>
      <c r="AT24"/>
      <c r="AU24"/>
      <c r="BA24">
        <f>[1]الأحياء!A23</f>
        <v>0</v>
      </c>
    </row>
    <row r="25" spans="1:53" ht="26.15" customHeight="1">
      <c r="A25" s="71">
        <f t="shared" si="0"/>
        <v>22</v>
      </c>
      <c r="B25" s="147"/>
      <c r="C25" s="4"/>
      <c r="D25" s="4"/>
      <c r="E25" s="4"/>
      <c r="F25" s="4"/>
      <c r="G25" s="4"/>
      <c r="H25" s="148"/>
      <c r="I25" s="148"/>
      <c r="J25" s="148"/>
      <c r="K25" s="148"/>
      <c r="L25" s="148"/>
      <c r="M25" s="149"/>
      <c r="P25" s="149"/>
      <c r="Q25" s="154"/>
      <c r="R25" s="154"/>
      <c r="S25" s="153">
        <f t="shared" si="1"/>
        <v>0</v>
      </c>
      <c r="AS25" s="54"/>
      <c r="AT25"/>
      <c r="AU25"/>
      <c r="BA25">
        <f>[1]الأحياء!A24</f>
        <v>0</v>
      </c>
    </row>
    <row r="26" spans="1:53" ht="26.15" customHeight="1">
      <c r="A26" s="71">
        <f t="shared" si="0"/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54"/>
      <c r="P26" s="154"/>
      <c r="Q26" s="154"/>
      <c r="R26" s="154"/>
      <c r="S26" s="154"/>
      <c r="AS26" s="54"/>
      <c r="AT26"/>
      <c r="AU26"/>
      <c r="BA26">
        <f>[1]الأحياء!A25</f>
        <v>0</v>
      </c>
    </row>
    <row r="27" spans="1:53" ht="26.15" customHeight="1">
      <c r="A27" s="71">
        <f t="shared" si="0"/>
        <v>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154"/>
      <c r="P27" s="154"/>
      <c r="Q27" s="154"/>
      <c r="R27" s="154"/>
      <c r="S27" s="154"/>
      <c r="Y27" s="158"/>
      <c r="Z27" s="158"/>
      <c r="AA27" s="158"/>
      <c r="AB27" s="158"/>
      <c r="AS27" s="54"/>
      <c r="AT27"/>
      <c r="AU27"/>
      <c r="BA27">
        <f>[1]الأحياء!A26</f>
        <v>0</v>
      </c>
    </row>
    <row r="28" spans="1:53" ht="26.15" customHeight="1">
      <c r="A28" s="71">
        <f t="shared" si="0"/>
        <v>25</v>
      </c>
      <c r="B28" s="143"/>
      <c r="H28" s="65"/>
      <c r="I28" s="65"/>
      <c r="J28" s="65"/>
      <c r="K28" s="65"/>
      <c r="L28" s="65"/>
      <c r="M28" s="145">
        <f>M25</f>
        <v>0</v>
      </c>
      <c r="P28" s="145">
        <f>P25</f>
        <v>0</v>
      </c>
      <c r="S28" s="66">
        <f t="shared" si="1"/>
        <v>0</v>
      </c>
      <c r="AS28" s="54"/>
      <c r="AT28"/>
      <c r="AU28"/>
      <c r="BA28">
        <f>[1]الأحياء!A27</f>
        <v>0</v>
      </c>
    </row>
    <row r="29" spans="1:53" ht="26.15" customHeight="1">
      <c r="A29" s="71">
        <f t="shared" si="0"/>
        <v>26</v>
      </c>
      <c r="B29" s="143"/>
      <c r="H29" s="65"/>
      <c r="I29" s="65"/>
      <c r="J29" s="65"/>
      <c r="K29" s="65"/>
      <c r="L29" s="65"/>
      <c r="M29" s="145"/>
      <c r="P29" s="145"/>
      <c r="Q29" s="146">
        <f>Q23</f>
        <v>0</v>
      </c>
      <c r="S29" s="66">
        <f t="shared" si="1"/>
        <v>0</v>
      </c>
      <c r="AS29" s="54"/>
      <c r="AT29"/>
      <c r="AU29"/>
      <c r="BA29">
        <f>[1]الأحياء!A28</f>
        <v>0</v>
      </c>
    </row>
    <row r="30" spans="1:53">
      <c r="A30" s="71">
        <f t="shared" si="0"/>
        <v>27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1"/>
        <v>0</v>
      </c>
      <c r="AS30" s="54"/>
      <c r="AT30"/>
      <c r="AU30"/>
      <c r="BA30">
        <f>[1]الأحياء!A29</f>
        <v>0</v>
      </c>
    </row>
    <row r="31" spans="1:53">
      <c r="A31" s="71">
        <f t="shared" si="0"/>
        <v>28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1"/>
        <v>0</v>
      </c>
      <c r="AS31" s="54"/>
      <c r="AT31"/>
      <c r="AU31"/>
      <c r="BA31">
        <f>[1]الأحياء!A30</f>
        <v>0</v>
      </c>
    </row>
    <row r="32" spans="1:53">
      <c r="A32" s="71">
        <f t="shared" si="0"/>
        <v>29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1"/>
        <v>0</v>
      </c>
      <c r="AS32" s="54"/>
      <c r="AT32"/>
      <c r="AU32"/>
      <c r="BA32">
        <f>[1]الأحياء!A31</f>
        <v>0</v>
      </c>
    </row>
    <row r="33" spans="1:53">
      <c r="A33" s="71">
        <f t="shared" si="0"/>
        <v>30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1"/>
        <v>0</v>
      </c>
      <c r="AS33" s="54"/>
      <c r="AT33"/>
      <c r="AU33"/>
      <c r="BA33">
        <f>[1]الأحياء!A32</f>
        <v>0</v>
      </c>
    </row>
    <row r="34" spans="1:53">
      <c r="A34" s="71">
        <f t="shared" si="0"/>
        <v>31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1"/>
        <v>0</v>
      </c>
      <c r="AS34" s="54"/>
      <c r="AT34"/>
      <c r="AU34"/>
      <c r="BA34">
        <f>[1]الأحياء!A33</f>
        <v>0</v>
      </c>
    </row>
    <row r="35" spans="1:53">
      <c r="A35" s="71">
        <f t="shared" si="0"/>
        <v>32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1"/>
        <v>0</v>
      </c>
      <c r="AS35" s="54"/>
      <c r="AT35"/>
      <c r="AU35"/>
      <c r="BA35">
        <f>[1]الأحياء!A34</f>
        <v>0</v>
      </c>
    </row>
    <row r="36" spans="1:53">
      <c r="A36" s="71">
        <f t="shared" si="0"/>
        <v>33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1"/>
        <v>0</v>
      </c>
      <c r="AS36" s="54"/>
      <c r="AT36"/>
      <c r="AU36"/>
      <c r="BA36">
        <f>[1]الأحياء!A35</f>
        <v>0</v>
      </c>
    </row>
    <row r="37" spans="1:53">
      <c r="A37" s="71">
        <f t="shared" si="0"/>
        <v>34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1"/>
        <v>0</v>
      </c>
      <c r="AS37" s="54"/>
      <c r="AT37"/>
      <c r="AU37"/>
      <c r="BA37">
        <f>[1]الأحياء!A36</f>
        <v>0</v>
      </c>
    </row>
    <row r="38" spans="1:53">
      <c r="A38" s="71">
        <f t="shared" si="0"/>
        <v>35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1"/>
        <v>0</v>
      </c>
      <c r="AS38" s="54"/>
      <c r="AT38"/>
      <c r="AU38"/>
      <c r="BA38">
        <f>[1]الأحياء!A37</f>
        <v>0</v>
      </c>
    </row>
    <row r="39" spans="1:53">
      <c r="A39" s="71">
        <f t="shared" si="0"/>
        <v>36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1"/>
        <v>0</v>
      </c>
      <c r="AS39" s="54"/>
      <c r="AT39"/>
      <c r="AU39"/>
      <c r="BA39">
        <f>[1]الأحياء!A38</f>
        <v>0</v>
      </c>
    </row>
    <row r="40" spans="1:53">
      <c r="A40" s="71">
        <f t="shared" si="0"/>
        <v>37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1"/>
        <v>0</v>
      </c>
      <c r="AS40" s="54"/>
      <c r="AT40"/>
      <c r="AU40"/>
      <c r="BA40">
        <f>[1]الأحياء!A39</f>
        <v>0</v>
      </c>
    </row>
    <row r="41" spans="1:53">
      <c r="A41" s="71">
        <f t="shared" si="0"/>
        <v>38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1"/>
        <v>0</v>
      </c>
      <c r="AS41" s="54"/>
      <c r="AT41"/>
      <c r="AU41"/>
      <c r="BA41">
        <f>[1]الأحياء!A40</f>
        <v>0</v>
      </c>
    </row>
    <row r="42" spans="1:53">
      <c r="A42" s="71">
        <f t="shared" si="0"/>
        <v>39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1"/>
        <v>0</v>
      </c>
      <c r="AS42" s="54"/>
      <c r="AT42"/>
      <c r="AU42"/>
      <c r="BA42">
        <f>[1]الأحياء!A41</f>
        <v>0</v>
      </c>
    </row>
    <row r="43" spans="1:53">
      <c r="A43" s="71">
        <f t="shared" si="0"/>
        <v>40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1"/>
        <v>0</v>
      </c>
      <c r="AT43"/>
      <c r="AU43"/>
      <c r="BA43">
        <f>[1]الأحياء!A42</f>
        <v>0</v>
      </c>
    </row>
    <row r="44" spans="1:53">
      <c r="A44" s="71">
        <f t="shared" si="0"/>
        <v>41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1"/>
        <v>0</v>
      </c>
      <c r="AT44"/>
      <c r="AU44"/>
      <c r="BA44">
        <f>[1]الأحياء!A43</f>
        <v>0</v>
      </c>
    </row>
    <row r="45" spans="1:53">
      <c r="A45" s="71">
        <f t="shared" si="0"/>
        <v>42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1"/>
        <v>0</v>
      </c>
      <c r="AT45"/>
      <c r="AU45"/>
      <c r="BA45">
        <f>[1]الأحياء!A44</f>
        <v>0</v>
      </c>
    </row>
    <row r="46" spans="1:53">
      <c r="A46" s="71">
        <f t="shared" si="0"/>
        <v>43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1"/>
        <v>0</v>
      </c>
      <c r="AT46"/>
      <c r="AU46"/>
      <c r="BA46">
        <f>[1]الأحياء!A45</f>
        <v>0</v>
      </c>
    </row>
    <row r="47" spans="1:53">
      <c r="A47" s="71">
        <f t="shared" si="0"/>
        <v>44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1"/>
        <v>0</v>
      </c>
      <c r="AT47"/>
      <c r="AU47"/>
      <c r="BA47">
        <f>[1]الأحياء!A46</f>
        <v>0</v>
      </c>
    </row>
    <row r="48" spans="1:53">
      <c r="A48" s="71">
        <f t="shared" si="0"/>
        <v>45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1"/>
        <v>0</v>
      </c>
      <c r="AT48"/>
      <c r="AU48"/>
      <c r="BA48">
        <f>[1]الأحياء!A47</f>
        <v>0</v>
      </c>
    </row>
    <row r="49" spans="1:53">
      <c r="A49" s="71">
        <f t="shared" si="0"/>
        <v>46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1"/>
        <v>0</v>
      </c>
      <c r="AT49"/>
      <c r="AU49"/>
      <c r="BA49">
        <f>[1]الأحياء!A48</f>
        <v>0</v>
      </c>
    </row>
    <row r="50" spans="1:53">
      <c r="A50" s="71">
        <f t="shared" si="0"/>
        <v>47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1"/>
        <v>0</v>
      </c>
      <c r="AT50"/>
      <c r="AU50"/>
      <c r="BA50">
        <f>[1]الأحياء!A49</f>
        <v>0</v>
      </c>
    </row>
    <row r="51" spans="1:53">
      <c r="A51" s="71">
        <f t="shared" si="0"/>
        <v>48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1"/>
        <v>0</v>
      </c>
      <c r="AT51"/>
      <c r="AU51"/>
      <c r="BA51">
        <f>[1]الأحياء!A50</f>
        <v>0</v>
      </c>
    </row>
    <row r="52" spans="1:53">
      <c r="A52" s="71">
        <f t="shared" si="0"/>
        <v>49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[1]الأحياء!A51</f>
        <v>0</v>
      </c>
    </row>
    <row r="53" spans="1:53">
      <c r="A53" s="71">
        <f t="shared" si="0"/>
        <v>50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[1]الأحياء!A52</f>
        <v>0</v>
      </c>
    </row>
    <row r="54" spans="1:53">
      <c r="A54" s="71">
        <f t="shared" si="0"/>
        <v>51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[1]الأحياء!A53</f>
        <v>0</v>
      </c>
    </row>
    <row r="55" spans="1:53">
      <c r="A55" s="71">
        <f t="shared" si="0"/>
        <v>52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[1]الأحياء!A54</f>
        <v>0</v>
      </c>
    </row>
    <row r="56" spans="1:53">
      <c r="A56" s="71">
        <f t="shared" si="0"/>
        <v>53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[1]الأحياء!A55</f>
        <v>0</v>
      </c>
    </row>
    <row r="57" spans="1:53">
      <c r="A57" s="71">
        <f t="shared" si="0"/>
        <v>54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[1]الأحياء!A56</f>
        <v>0</v>
      </c>
    </row>
    <row r="58" spans="1:53">
      <c r="A58" s="71">
        <f t="shared" si="0"/>
        <v>55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[1]الأحياء!A57</f>
        <v>0</v>
      </c>
    </row>
    <row r="59" spans="1:53">
      <c r="A59" s="71">
        <f t="shared" si="0"/>
        <v>56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[1]الأحياء!A58</f>
        <v>0</v>
      </c>
    </row>
    <row r="60" spans="1:53">
      <c r="A60" s="71">
        <f t="shared" si="0"/>
        <v>57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[1]الأحياء!A59</f>
        <v>0</v>
      </c>
    </row>
    <row r="61" spans="1:53">
      <c r="A61" s="71">
        <f t="shared" si="0"/>
        <v>58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[1]الأحياء!A60</f>
        <v>0</v>
      </c>
    </row>
    <row r="62" spans="1:53">
      <c r="A62" s="71">
        <f t="shared" si="0"/>
        <v>59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[1]الأحياء!A61</f>
        <v>0</v>
      </c>
    </row>
    <row r="63" spans="1:53">
      <c r="A63" s="71">
        <f t="shared" si="0"/>
        <v>60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[1]الأحياء!A62</f>
        <v>0</v>
      </c>
    </row>
    <row r="64" spans="1:53">
      <c r="A64" s="71">
        <f t="shared" si="0"/>
        <v>61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[1]الأحياء!A63</f>
        <v>0</v>
      </c>
    </row>
    <row r="65" spans="1:53">
      <c r="A65" s="71">
        <f t="shared" si="0"/>
        <v>62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[1]الأحياء!A64</f>
        <v>0</v>
      </c>
    </row>
    <row r="66" spans="1:53">
      <c r="A66" s="71">
        <f t="shared" si="0"/>
        <v>63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[1]الأحياء!A65</f>
        <v>0</v>
      </c>
    </row>
    <row r="67" spans="1:53">
      <c r="A67" s="71">
        <f t="shared" si="0"/>
        <v>64</v>
      </c>
      <c r="H67" s="65"/>
      <c r="I67" s="65"/>
      <c r="J67" s="65"/>
      <c r="K67" s="65"/>
      <c r="L67" s="65"/>
      <c r="M67" s="66">
        <f t="shared" si="2"/>
        <v>0</v>
      </c>
      <c r="S67" s="66">
        <f t="shared" si="1"/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[1]الأحياء!A66</f>
        <v>0</v>
      </c>
    </row>
    <row r="68" spans="1:53">
      <c r="A68" s="71">
        <f t="shared" si="0"/>
        <v>65</v>
      </c>
      <c r="H68" s="65"/>
      <c r="I68" s="65"/>
      <c r="J68" s="65"/>
      <c r="K68" s="65"/>
      <c r="L68" s="65"/>
      <c r="M68" s="66">
        <f t="shared" ref="M68:M131" si="4">N68+O68+P68+Q68+R68</f>
        <v>0</v>
      </c>
      <c r="S68" s="66">
        <f t="shared" ref="S68:S131" si="5">T68+U68+V68+W68+X68</f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[1]الأحياء!A67</f>
        <v>0</v>
      </c>
    </row>
    <row r="69" spans="1:53">
      <c r="A69" s="71">
        <f t="shared" si="0"/>
        <v>66</v>
      </c>
      <c r="H69" s="65"/>
      <c r="I69" s="65"/>
      <c r="J69" s="65"/>
      <c r="K69" s="65"/>
      <c r="L69" s="65"/>
      <c r="M69" s="66">
        <f t="shared" si="4"/>
        <v>0</v>
      </c>
      <c r="S69" s="66">
        <f t="shared" si="5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[1]الأحياء!A68</f>
        <v>0</v>
      </c>
    </row>
    <row r="70" spans="1:53">
      <c r="A70" s="71">
        <f t="shared" ref="A70:A133" si="6">A69+1</f>
        <v>67</v>
      </c>
      <c r="H70" s="65"/>
      <c r="I70" s="65"/>
      <c r="J70" s="65"/>
      <c r="K70" s="65"/>
      <c r="L70" s="65"/>
      <c r="M70" s="66">
        <f t="shared" si="4"/>
        <v>0</v>
      </c>
      <c r="S70" s="66">
        <f t="shared" si="5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[1]الأحياء!A69</f>
        <v>0</v>
      </c>
    </row>
    <row r="71" spans="1:53">
      <c r="A71" s="71">
        <f t="shared" si="6"/>
        <v>68</v>
      </c>
      <c r="H71" s="65"/>
      <c r="I71" s="65"/>
      <c r="J71" s="65"/>
      <c r="K71" s="65"/>
      <c r="L71" s="65"/>
      <c r="M71" s="66">
        <f t="shared" si="4"/>
        <v>0</v>
      </c>
      <c r="S71" s="66">
        <f t="shared" si="5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[1]الأحياء!A70</f>
        <v>0</v>
      </c>
    </row>
    <row r="72" spans="1:53">
      <c r="A72" s="71">
        <f t="shared" si="6"/>
        <v>69</v>
      </c>
      <c r="H72" s="65"/>
      <c r="I72" s="65"/>
      <c r="J72" s="65"/>
      <c r="K72" s="65"/>
      <c r="L72" s="65"/>
      <c r="M72" s="66">
        <f t="shared" si="4"/>
        <v>0</v>
      </c>
      <c r="S72" s="66">
        <f t="shared" si="5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[1]الأحياء!A71</f>
        <v>0</v>
      </c>
    </row>
    <row r="73" spans="1:53">
      <c r="A73" s="71">
        <f t="shared" si="6"/>
        <v>70</v>
      </c>
      <c r="H73" s="65"/>
      <c r="I73" s="65"/>
      <c r="J73" s="65"/>
      <c r="K73" s="65"/>
      <c r="L73" s="65"/>
      <c r="M73" s="66">
        <f t="shared" si="4"/>
        <v>0</v>
      </c>
      <c r="S73" s="66">
        <f t="shared" si="5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[1]الأحياء!A72</f>
        <v>0</v>
      </c>
    </row>
    <row r="74" spans="1:53">
      <c r="A74" s="71">
        <f t="shared" si="6"/>
        <v>71</v>
      </c>
      <c r="H74" s="65"/>
      <c r="I74" s="65"/>
      <c r="J74" s="65"/>
      <c r="K74" s="65"/>
      <c r="L74" s="65"/>
      <c r="M74" s="66">
        <f t="shared" si="4"/>
        <v>0</v>
      </c>
      <c r="S74" s="66">
        <f t="shared" si="5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[1]الأحياء!A73</f>
        <v>0</v>
      </c>
    </row>
    <row r="75" spans="1:53">
      <c r="A75" s="71">
        <f t="shared" si="6"/>
        <v>72</v>
      </c>
      <c r="H75" s="65"/>
      <c r="I75" s="65"/>
      <c r="J75" s="65"/>
      <c r="K75" s="65"/>
      <c r="L75" s="65"/>
      <c r="M75" s="66">
        <f t="shared" si="4"/>
        <v>0</v>
      </c>
      <c r="S75" s="66">
        <f t="shared" si="5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[1]الأحياء!A74</f>
        <v>0</v>
      </c>
    </row>
    <row r="76" spans="1:53">
      <c r="A76" s="71">
        <f t="shared" si="6"/>
        <v>73</v>
      </c>
      <c r="H76" s="65"/>
      <c r="I76" s="65"/>
      <c r="J76" s="65"/>
      <c r="K76" s="65"/>
      <c r="L76" s="65"/>
      <c r="M76" s="66">
        <f t="shared" si="4"/>
        <v>0</v>
      </c>
      <c r="S76" s="66">
        <f t="shared" si="5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[1]الأحياء!A75</f>
        <v>0</v>
      </c>
    </row>
    <row r="77" spans="1:53">
      <c r="A77" s="71">
        <f t="shared" si="6"/>
        <v>74</v>
      </c>
      <c r="H77" s="65"/>
      <c r="I77" s="65"/>
      <c r="J77" s="65"/>
      <c r="K77" s="65"/>
      <c r="L77" s="65"/>
      <c r="M77" s="66">
        <f t="shared" si="4"/>
        <v>0</v>
      </c>
      <c r="S77" s="66">
        <f t="shared" si="5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[1]الأحياء!A76</f>
        <v>0</v>
      </c>
    </row>
    <row r="78" spans="1:53">
      <c r="A78" s="71">
        <f t="shared" si="6"/>
        <v>75</v>
      </c>
      <c r="H78" s="65"/>
      <c r="I78" s="65"/>
      <c r="J78" s="65"/>
      <c r="K78" s="65"/>
      <c r="L78" s="65"/>
      <c r="M78" s="66">
        <f t="shared" si="4"/>
        <v>0</v>
      </c>
      <c r="S78" s="66">
        <f t="shared" si="5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[1]الأحياء!A77</f>
        <v>0</v>
      </c>
    </row>
    <row r="79" spans="1:53">
      <c r="A79" s="71">
        <f t="shared" si="6"/>
        <v>76</v>
      </c>
      <c r="H79" s="65"/>
      <c r="I79" s="65"/>
      <c r="J79" s="65"/>
      <c r="K79" s="65"/>
      <c r="L79" s="65"/>
      <c r="M79" s="66">
        <f t="shared" si="4"/>
        <v>0</v>
      </c>
      <c r="S79" s="66">
        <f t="shared" si="5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[1]الأحياء!A78</f>
        <v>0</v>
      </c>
    </row>
    <row r="80" spans="1:53">
      <c r="A80" s="71">
        <f t="shared" si="6"/>
        <v>77</v>
      </c>
      <c r="H80" s="65"/>
      <c r="I80" s="65"/>
      <c r="J80" s="65"/>
      <c r="K80" s="65"/>
      <c r="L80" s="65"/>
      <c r="M80" s="66">
        <f t="shared" si="4"/>
        <v>0</v>
      </c>
      <c r="S80" s="66">
        <f t="shared" si="5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[1]الأحياء!A79</f>
        <v>0</v>
      </c>
    </row>
    <row r="81" spans="1:53">
      <c r="A81" s="71">
        <f t="shared" si="6"/>
        <v>78</v>
      </c>
      <c r="H81" s="65"/>
      <c r="I81" s="65"/>
      <c r="J81" s="65"/>
      <c r="K81" s="65"/>
      <c r="L81" s="65"/>
      <c r="M81" s="66">
        <f t="shared" si="4"/>
        <v>0</v>
      </c>
      <c r="S81" s="66">
        <f t="shared" si="5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[1]الأحياء!A80</f>
        <v>0</v>
      </c>
    </row>
    <row r="82" spans="1:53">
      <c r="A82" s="71">
        <f t="shared" si="6"/>
        <v>79</v>
      </c>
      <c r="H82" s="65"/>
      <c r="I82" s="65"/>
      <c r="J82" s="65"/>
      <c r="K82" s="65"/>
      <c r="L82" s="65"/>
      <c r="M82" s="66">
        <f t="shared" si="4"/>
        <v>0</v>
      </c>
      <c r="S82" s="66">
        <f t="shared" si="5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[1]الأحياء!A81</f>
        <v>0</v>
      </c>
    </row>
    <row r="83" spans="1:53">
      <c r="A83" s="71">
        <f t="shared" si="6"/>
        <v>80</v>
      </c>
      <c r="H83" s="65"/>
      <c r="I83" s="65"/>
      <c r="J83" s="65"/>
      <c r="K83" s="65"/>
      <c r="L83" s="65"/>
      <c r="M83" s="66">
        <f t="shared" si="4"/>
        <v>0</v>
      </c>
      <c r="S83" s="66">
        <f t="shared" si="5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[1]الأحياء!A82</f>
        <v>0</v>
      </c>
    </row>
    <row r="84" spans="1:53">
      <c r="A84" s="71">
        <f t="shared" si="6"/>
        <v>81</v>
      </c>
      <c r="H84" s="65"/>
      <c r="I84" s="65"/>
      <c r="J84" s="65"/>
      <c r="K84" s="65"/>
      <c r="L84" s="65"/>
      <c r="M84" s="66">
        <f t="shared" si="4"/>
        <v>0</v>
      </c>
      <c r="S84" s="66">
        <f t="shared" si="5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[1]الأحياء!A83</f>
        <v>0</v>
      </c>
    </row>
    <row r="85" spans="1:53">
      <c r="A85" s="71">
        <f t="shared" si="6"/>
        <v>82</v>
      </c>
      <c r="H85" s="65"/>
      <c r="I85" s="65"/>
      <c r="J85" s="65"/>
      <c r="K85" s="65"/>
      <c r="L85" s="65"/>
      <c r="M85" s="66">
        <f t="shared" si="4"/>
        <v>0</v>
      </c>
      <c r="S85" s="66">
        <f t="shared" si="5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[1]الأحياء!A84</f>
        <v>0</v>
      </c>
    </row>
    <row r="86" spans="1:53">
      <c r="A86" s="71">
        <f t="shared" si="6"/>
        <v>83</v>
      </c>
      <c r="H86" s="65"/>
      <c r="I86" s="65"/>
      <c r="J86" s="65"/>
      <c r="K86" s="65"/>
      <c r="L86" s="65"/>
      <c r="M86" s="66">
        <f t="shared" si="4"/>
        <v>0</v>
      </c>
      <c r="S86" s="66">
        <f t="shared" si="5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[1]الأحياء!A85</f>
        <v>0</v>
      </c>
    </row>
    <row r="87" spans="1:53">
      <c r="A87" s="71">
        <f t="shared" si="6"/>
        <v>84</v>
      </c>
      <c r="H87" s="65"/>
      <c r="I87" s="65"/>
      <c r="J87" s="65"/>
      <c r="K87" s="65"/>
      <c r="L87" s="65"/>
      <c r="M87" s="66">
        <f t="shared" si="4"/>
        <v>0</v>
      </c>
      <c r="S87" s="66">
        <f t="shared" si="5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[1]الأحياء!A86</f>
        <v>0</v>
      </c>
    </row>
    <row r="88" spans="1:53">
      <c r="A88" s="71">
        <f t="shared" si="6"/>
        <v>85</v>
      </c>
      <c r="H88" s="65"/>
      <c r="I88" s="65"/>
      <c r="J88" s="65"/>
      <c r="K88" s="65"/>
      <c r="L88" s="65"/>
      <c r="M88" s="66">
        <f t="shared" si="4"/>
        <v>0</v>
      </c>
      <c r="S88" s="66">
        <f t="shared" si="5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[1]الأحياء!A87</f>
        <v>0</v>
      </c>
    </row>
    <row r="89" spans="1:53">
      <c r="A89" s="71">
        <f t="shared" si="6"/>
        <v>86</v>
      </c>
      <c r="H89" s="65"/>
      <c r="I89" s="65"/>
      <c r="J89" s="65"/>
      <c r="K89" s="65"/>
      <c r="L89" s="65"/>
      <c r="M89" s="66">
        <f t="shared" si="4"/>
        <v>0</v>
      </c>
      <c r="S89" s="66">
        <f t="shared" si="5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[1]الأحياء!A88</f>
        <v>0</v>
      </c>
    </row>
    <row r="90" spans="1:53">
      <c r="A90" s="71">
        <f t="shared" si="6"/>
        <v>87</v>
      </c>
      <c r="H90" s="65"/>
      <c r="I90" s="65"/>
      <c r="J90" s="65"/>
      <c r="K90" s="65"/>
      <c r="L90" s="65"/>
      <c r="M90" s="66">
        <f t="shared" si="4"/>
        <v>0</v>
      </c>
      <c r="S90" s="66">
        <f t="shared" si="5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[1]الأحياء!A89</f>
        <v>0</v>
      </c>
    </row>
    <row r="91" spans="1:53">
      <c r="A91" s="71">
        <f t="shared" si="6"/>
        <v>88</v>
      </c>
      <c r="H91" s="65"/>
      <c r="I91" s="65"/>
      <c r="J91" s="65"/>
      <c r="K91" s="65"/>
      <c r="L91" s="65"/>
      <c r="M91" s="66">
        <f t="shared" si="4"/>
        <v>0</v>
      </c>
      <c r="S91" s="66">
        <f t="shared" si="5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[1]الأحياء!A90</f>
        <v>0</v>
      </c>
    </row>
    <row r="92" spans="1:53">
      <c r="A92" s="71">
        <f t="shared" si="6"/>
        <v>89</v>
      </c>
      <c r="H92" s="65"/>
      <c r="I92" s="65"/>
      <c r="J92" s="65"/>
      <c r="K92" s="65"/>
      <c r="L92" s="65"/>
      <c r="M92" s="66">
        <f t="shared" si="4"/>
        <v>0</v>
      </c>
      <c r="S92" s="66">
        <f t="shared" si="5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[1]الأحياء!A91</f>
        <v>0</v>
      </c>
    </row>
    <row r="93" spans="1:53">
      <c r="A93" s="71">
        <f t="shared" si="6"/>
        <v>90</v>
      </c>
      <c r="H93" s="65"/>
      <c r="I93" s="65"/>
      <c r="J93" s="65"/>
      <c r="K93" s="65"/>
      <c r="L93" s="65"/>
      <c r="M93" s="66">
        <f t="shared" si="4"/>
        <v>0</v>
      </c>
      <c r="S93" s="66">
        <f t="shared" si="5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[1]الأحياء!A92</f>
        <v>0</v>
      </c>
    </row>
    <row r="94" spans="1:53">
      <c r="A94" s="71">
        <f t="shared" si="6"/>
        <v>91</v>
      </c>
      <c r="H94" s="65"/>
      <c r="I94" s="65"/>
      <c r="J94" s="65"/>
      <c r="K94" s="65"/>
      <c r="L94" s="65"/>
      <c r="M94" s="66">
        <f t="shared" si="4"/>
        <v>0</v>
      </c>
      <c r="S94" s="66">
        <f t="shared" si="5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[1]الأحياء!A93</f>
        <v>0</v>
      </c>
    </row>
    <row r="95" spans="1:53">
      <c r="A95" s="71">
        <f t="shared" si="6"/>
        <v>92</v>
      </c>
      <c r="H95" s="65"/>
      <c r="I95" s="65"/>
      <c r="J95" s="65"/>
      <c r="K95" s="65"/>
      <c r="L95" s="65"/>
      <c r="M95" s="66">
        <f t="shared" si="4"/>
        <v>0</v>
      </c>
      <c r="S95" s="66">
        <f t="shared" si="5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[1]الأحياء!A94</f>
        <v>0</v>
      </c>
    </row>
    <row r="96" spans="1:53">
      <c r="A96" s="71">
        <f t="shared" si="6"/>
        <v>93</v>
      </c>
      <c r="H96" s="65"/>
      <c r="I96" s="65"/>
      <c r="J96" s="65"/>
      <c r="K96" s="65"/>
      <c r="L96" s="65"/>
      <c r="M96" s="66">
        <f t="shared" si="4"/>
        <v>0</v>
      </c>
      <c r="S96" s="66">
        <f t="shared" si="5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[1]الأحياء!A95</f>
        <v>0</v>
      </c>
    </row>
    <row r="97" spans="1:53">
      <c r="A97" s="71">
        <f t="shared" si="6"/>
        <v>94</v>
      </c>
      <c r="H97" s="65"/>
      <c r="I97" s="65"/>
      <c r="J97" s="65"/>
      <c r="K97" s="65"/>
      <c r="L97" s="65"/>
      <c r="M97" s="66">
        <f t="shared" si="4"/>
        <v>0</v>
      </c>
      <c r="S97" s="66">
        <f t="shared" si="5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[1]الأحياء!A96</f>
        <v>0</v>
      </c>
    </row>
    <row r="98" spans="1:53">
      <c r="A98" s="71">
        <f t="shared" si="6"/>
        <v>95</v>
      </c>
      <c r="H98" s="65"/>
      <c r="I98" s="65"/>
      <c r="J98" s="65"/>
      <c r="K98" s="65"/>
      <c r="L98" s="65"/>
      <c r="M98" s="66">
        <f t="shared" si="4"/>
        <v>0</v>
      </c>
      <c r="S98" s="66">
        <f t="shared" si="5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[1]الأحياء!A97</f>
        <v>0</v>
      </c>
    </row>
    <row r="99" spans="1:53">
      <c r="A99" s="71">
        <f t="shared" si="6"/>
        <v>96</v>
      </c>
      <c r="H99" s="65"/>
      <c r="I99" s="65"/>
      <c r="J99" s="65"/>
      <c r="K99" s="65"/>
      <c r="L99" s="65"/>
      <c r="M99" s="66">
        <f t="shared" si="4"/>
        <v>0</v>
      </c>
      <c r="S99" s="66">
        <f t="shared" si="5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[1]الأحياء!A98</f>
        <v>0</v>
      </c>
    </row>
    <row r="100" spans="1:53">
      <c r="A100" s="71">
        <f t="shared" si="6"/>
        <v>97</v>
      </c>
      <c r="H100" s="65"/>
      <c r="I100" s="65"/>
      <c r="J100" s="65"/>
      <c r="K100" s="65"/>
      <c r="L100" s="65"/>
      <c r="M100" s="66">
        <f t="shared" si="4"/>
        <v>0</v>
      </c>
      <c r="S100" s="66">
        <f t="shared" si="5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[1]الأحياء!A99</f>
        <v>0</v>
      </c>
    </row>
    <row r="101" spans="1:53">
      <c r="A101" s="71">
        <f t="shared" si="6"/>
        <v>98</v>
      </c>
      <c r="H101" s="65"/>
      <c r="I101" s="65"/>
      <c r="J101" s="65"/>
      <c r="K101" s="65"/>
      <c r="L101" s="65"/>
      <c r="M101" s="66">
        <f t="shared" si="4"/>
        <v>0</v>
      </c>
      <c r="S101" s="66">
        <f t="shared" si="5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[1]الأحياء!A100</f>
        <v>0</v>
      </c>
    </row>
    <row r="102" spans="1:53">
      <c r="A102" s="71">
        <f t="shared" si="6"/>
        <v>99</v>
      </c>
      <c r="H102" s="65"/>
      <c r="I102" s="65"/>
      <c r="J102" s="65"/>
      <c r="K102" s="65"/>
      <c r="L102" s="65"/>
      <c r="M102" s="66">
        <f t="shared" si="4"/>
        <v>0</v>
      </c>
      <c r="S102" s="66">
        <f t="shared" si="5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[1]الأحياء!A101</f>
        <v>0</v>
      </c>
    </row>
    <row r="103" spans="1:53">
      <c r="A103" s="71">
        <f t="shared" si="6"/>
        <v>100</v>
      </c>
      <c r="H103" s="65"/>
      <c r="I103" s="65"/>
      <c r="J103" s="65"/>
      <c r="K103" s="65"/>
      <c r="L103" s="65"/>
      <c r="M103" s="66">
        <f t="shared" si="4"/>
        <v>0</v>
      </c>
      <c r="S103" s="66">
        <f t="shared" si="5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[1]الأحياء!A102</f>
        <v>0</v>
      </c>
    </row>
    <row r="104" spans="1:53">
      <c r="A104" s="71">
        <f t="shared" si="6"/>
        <v>101</v>
      </c>
      <c r="H104" s="65"/>
      <c r="I104" s="65"/>
      <c r="J104" s="65"/>
      <c r="K104" s="65"/>
      <c r="L104" s="65"/>
      <c r="M104" s="66">
        <f t="shared" si="4"/>
        <v>0</v>
      </c>
      <c r="S104" s="66">
        <f t="shared" si="5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[1]الأحياء!A103</f>
        <v>0</v>
      </c>
    </row>
    <row r="105" spans="1:53">
      <c r="A105" s="71">
        <f t="shared" si="6"/>
        <v>102</v>
      </c>
      <c r="H105" s="65"/>
      <c r="I105" s="65"/>
      <c r="J105" s="65"/>
      <c r="K105" s="65"/>
      <c r="L105" s="65"/>
      <c r="M105" s="66">
        <f t="shared" si="4"/>
        <v>0</v>
      </c>
      <c r="S105" s="66">
        <f t="shared" si="5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[1]الأحياء!A104</f>
        <v>0</v>
      </c>
    </row>
    <row r="106" spans="1:53">
      <c r="A106" s="71">
        <f t="shared" si="6"/>
        <v>103</v>
      </c>
      <c r="H106" s="65"/>
      <c r="I106" s="65"/>
      <c r="J106" s="65"/>
      <c r="K106" s="65"/>
      <c r="L106" s="65"/>
      <c r="M106" s="66">
        <f t="shared" si="4"/>
        <v>0</v>
      </c>
      <c r="S106" s="66">
        <f t="shared" si="5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[1]الأحياء!A105</f>
        <v>0</v>
      </c>
    </row>
    <row r="107" spans="1:53">
      <c r="A107" s="71">
        <f t="shared" si="6"/>
        <v>104</v>
      </c>
      <c r="H107" s="65"/>
      <c r="I107" s="65"/>
      <c r="J107" s="65"/>
      <c r="K107" s="65"/>
      <c r="L107" s="65"/>
      <c r="M107" s="66">
        <f t="shared" si="4"/>
        <v>0</v>
      </c>
      <c r="S107" s="66">
        <f t="shared" si="5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[1]الأحياء!A106</f>
        <v>0</v>
      </c>
    </row>
    <row r="108" spans="1:53">
      <c r="A108" s="71">
        <f t="shared" si="6"/>
        <v>105</v>
      </c>
      <c r="H108" s="65"/>
      <c r="I108" s="65"/>
      <c r="J108" s="65"/>
      <c r="K108" s="65"/>
      <c r="L108" s="65"/>
      <c r="M108" s="66">
        <f t="shared" si="4"/>
        <v>0</v>
      </c>
      <c r="S108" s="66">
        <f t="shared" si="5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[1]الأحياء!A107</f>
        <v>0</v>
      </c>
    </row>
    <row r="109" spans="1:53">
      <c r="A109" s="71">
        <f t="shared" si="6"/>
        <v>106</v>
      </c>
      <c r="H109" s="65"/>
      <c r="I109" s="65"/>
      <c r="J109" s="65"/>
      <c r="K109" s="65"/>
      <c r="L109" s="65"/>
      <c r="M109" s="66">
        <f t="shared" si="4"/>
        <v>0</v>
      </c>
      <c r="S109" s="66">
        <f t="shared" si="5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[1]الأحياء!A108</f>
        <v>0</v>
      </c>
    </row>
    <row r="110" spans="1:53">
      <c r="A110" s="71">
        <f t="shared" si="6"/>
        <v>107</v>
      </c>
      <c r="H110" s="65"/>
      <c r="I110" s="65"/>
      <c r="J110" s="65"/>
      <c r="K110" s="65"/>
      <c r="L110" s="65"/>
      <c r="M110" s="66">
        <f t="shared" si="4"/>
        <v>0</v>
      </c>
      <c r="S110" s="66">
        <f t="shared" si="5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[1]الأحياء!A109</f>
        <v>0</v>
      </c>
    </row>
    <row r="111" spans="1:53">
      <c r="A111" s="71">
        <f t="shared" si="6"/>
        <v>108</v>
      </c>
      <c r="H111" s="65"/>
      <c r="I111" s="65"/>
      <c r="J111" s="65"/>
      <c r="K111" s="65"/>
      <c r="L111" s="65"/>
      <c r="M111" s="66">
        <f t="shared" si="4"/>
        <v>0</v>
      </c>
      <c r="S111" s="66">
        <f t="shared" si="5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[1]الأحياء!A110</f>
        <v>0</v>
      </c>
    </row>
    <row r="112" spans="1:53">
      <c r="A112" s="71">
        <f t="shared" si="6"/>
        <v>109</v>
      </c>
      <c r="H112" s="65"/>
      <c r="I112" s="65"/>
      <c r="J112" s="65"/>
      <c r="K112" s="65"/>
      <c r="L112" s="65"/>
      <c r="M112" s="66">
        <f t="shared" si="4"/>
        <v>0</v>
      </c>
      <c r="S112" s="66">
        <f t="shared" si="5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[1]الأحياء!A111</f>
        <v>0</v>
      </c>
    </row>
    <row r="113" spans="1:53">
      <c r="A113" s="71">
        <f t="shared" si="6"/>
        <v>110</v>
      </c>
      <c r="H113" s="65"/>
      <c r="I113" s="65"/>
      <c r="J113" s="65"/>
      <c r="K113" s="65"/>
      <c r="L113" s="65"/>
      <c r="M113" s="66">
        <f t="shared" si="4"/>
        <v>0</v>
      </c>
      <c r="S113" s="66">
        <f t="shared" si="5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[1]الأحياء!A112</f>
        <v>0</v>
      </c>
    </row>
    <row r="114" spans="1:53">
      <c r="A114" s="71">
        <f t="shared" si="6"/>
        <v>111</v>
      </c>
      <c r="H114" s="65"/>
      <c r="I114" s="65"/>
      <c r="J114" s="65"/>
      <c r="K114" s="65"/>
      <c r="L114" s="65"/>
      <c r="M114" s="66">
        <f t="shared" si="4"/>
        <v>0</v>
      </c>
      <c r="S114" s="66">
        <f t="shared" si="5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[1]الأحياء!A113</f>
        <v>0</v>
      </c>
    </row>
    <row r="115" spans="1:53">
      <c r="A115" s="71">
        <f t="shared" si="6"/>
        <v>112</v>
      </c>
      <c r="H115" s="65"/>
      <c r="I115" s="65"/>
      <c r="J115" s="65"/>
      <c r="K115" s="65"/>
      <c r="L115" s="65"/>
      <c r="M115" s="66">
        <f t="shared" si="4"/>
        <v>0</v>
      </c>
      <c r="S115" s="66">
        <f t="shared" si="5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[1]الأحياء!A114</f>
        <v>0</v>
      </c>
    </row>
    <row r="116" spans="1:53">
      <c r="A116" s="71">
        <f t="shared" si="6"/>
        <v>113</v>
      </c>
      <c r="H116" s="65"/>
      <c r="I116" s="65"/>
      <c r="J116" s="65"/>
      <c r="K116" s="65"/>
      <c r="L116" s="65"/>
      <c r="M116" s="66">
        <f t="shared" si="4"/>
        <v>0</v>
      </c>
      <c r="S116" s="66">
        <f t="shared" si="5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[1]الأحياء!A115</f>
        <v>0</v>
      </c>
    </row>
    <row r="117" spans="1:53">
      <c r="A117" s="71">
        <f t="shared" si="6"/>
        <v>114</v>
      </c>
      <c r="H117" s="65"/>
      <c r="I117" s="65"/>
      <c r="J117" s="65"/>
      <c r="K117" s="65"/>
      <c r="L117" s="65"/>
      <c r="M117" s="66">
        <f t="shared" si="4"/>
        <v>0</v>
      </c>
      <c r="S117" s="66">
        <f t="shared" si="5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[1]الأحياء!A116</f>
        <v>0</v>
      </c>
    </row>
    <row r="118" spans="1:53">
      <c r="A118" s="71">
        <f t="shared" si="6"/>
        <v>115</v>
      </c>
      <c r="H118" s="65"/>
      <c r="I118" s="65"/>
      <c r="J118" s="65"/>
      <c r="K118" s="65"/>
      <c r="L118" s="65"/>
      <c r="M118" s="66">
        <f t="shared" si="4"/>
        <v>0</v>
      </c>
      <c r="S118" s="66">
        <f t="shared" si="5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[1]الأحياء!A117</f>
        <v>0</v>
      </c>
    </row>
    <row r="119" spans="1:53">
      <c r="A119" s="71">
        <f t="shared" si="6"/>
        <v>116</v>
      </c>
      <c r="H119" s="65"/>
      <c r="I119" s="65"/>
      <c r="J119" s="65"/>
      <c r="K119" s="65"/>
      <c r="L119" s="65"/>
      <c r="M119" s="66">
        <f t="shared" si="4"/>
        <v>0</v>
      </c>
      <c r="S119" s="66">
        <f t="shared" si="5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[1]الأحياء!A118</f>
        <v>0</v>
      </c>
    </row>
    <row r="120" spans="1:53">
      <c r="A120" s="71">
        <f t="shared" si="6"/>
        <v>117</v>
      </c>
      <c r="H120" s="65"/>
      <c r="I120" s="65"/>
      <c r="J120" s="65"/>
      <c r="K120" s="65"/>
      <c r="L120" s="65"/>
      <c r="M120" s="66">
        <f t="shared" si="4"/>
        <v>0</v>
      </c>
      <c r="S120" s="66">
        <f t="shared" si="5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[1]الأحياء!A119</f>
        <v>0</v>
      </c>
    </row>
    <row r="121" spans="1:53">
      <c r="A121" s="71">
        <f t="shared" si="6"/>
        <v>118</v>
      </c>
      <c r="H121" s="65"/>
      <c r="I121" s="65"/>
      <c r="J121" s="65"/>
      <c r="K121" s="65"/>
      <c r="L121" s="65"/>
      <c r="M121" s="66">
        <f t="shared" si="4"/>
        <v>0</v>
      </c>
      <c r="S121" s="66">
        <f t="shared" si="5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[1]الأحياء!A120</f>
        <v>0</v>
      </c>
    </row>
    <row r="122" spans="1:53">
      <c r="A122" s="71">
        <f t="shared" si="6"/>
        <v>119</v>
      </c>
      <c r="H122" s="65"/>
      <c r="I122" s="65"/>
      <c r="J122" s="65"/>
      <c r="K122" s="65"/>
      <c r="L122" s="65"/>
      <c r="M122" s="66">
        <f t="shared" si="4"/>
        <v>0</v>
      </c>
      <c r="S122" s="66">
        <f t="shared" si="5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[1]الأحياء!A121</f>
        <v>0</v>
      </c>
    </row>
    <row r="123" spans="1:53">
      <c r="A123" s="71">
        <f t="shared" si="6"/>
        <v>120</v>
      </c>
      <c r="H123" s="65"/>
      <c r="I123" s="65"/>
      <c r="J123" s="65"/>
      <c r="K123" s="65"/>
      <c r="L123" s="65"/>
      <c r="M123" s="66">
        <f t="shared" si="4"/>
        <v>0</v>
      </c>
      <c r="S123" s="66">
        <f t="shared" si="5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[1]الأحياء!A122</f>
        <v>0</v>
      </c>
    </row>
    <row r="124" spans="1:53">
      <c r="A124" s="71">
        <f t="shared" si="6"/>
        <v>121</v>
      </c>
      <c r="H124" s="65"/>
      <c r="I124" s="65"/>
      <c r="J124" s="65"/>
      <c r="K124" s="65"/>
      <c r="L124" s="65"/>
      <c r="M124" s="66">
        <f t="shared" si="4"/>
        <v>0</v>
      </c>
      <c r="S124" s="66">
        <f t="shared" si="5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[1]الأحياء!A123</f>
        <v>0</v>
      </c>
    </row>
    <row r="125" spans="1:53">
      <c r="A125" s="71">
        <f t="shared" si="6"/>
        <v>122</v>
      </c>
      <c r="H125" s="65"/>
      <c r="I125" s="65"/>
      <c r="J125" s="65"/>
      <c r="K125" s="65"/>
      <c r="L125" s="65"/>
      <c r="M125" s="66">
        <f t="shared" si="4"/>
        <v>0</v>
      </c>
      <c r="S125" s="66">
        <f t="shared" si="5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[1]الأحياء!A124</f>
        <v>0</v>
      </c>
    </row>
    <row r="126" spans="1:53">
      <c r="A126" s="71">
        <f t="shared" si="6"/>
        <v>123</v>
      </c>
      <c r="H126" s="65"/>
      <c r="I126" s="65"/>
      <c r="J126" s="65"/>
      <c r="K126" s="65"/>
      <c r="L126" s="65"/>
      <c r="M126" s="66">
        <f t="shared" si="4"/>
        <v>0</v>
      </c>
      <c r="S126" s="66">
        <f t="shared" si="5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[1]الأحياء!A125</f>
        <v>0</v>
      </c>
    </row>
    <row r="127" spans="1:53">
      <c r="A127" s="71">
        <f t="shared" si="6"/>
        <v>124</v>
      </c>
      <c r="H127" s="65"/>
      <c r="I127" s="65"/>
      <c r="J127" s="65"/>
      <c r="K127" s="65"/>
      <c r="L127" s="65"/>
      <c r="M127" s="66">
        <f t="shared" si="4"/>
        <v>0</v>
      </c>
      <c r="S127" s="66">
        <f t="shared" si="5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[1]الأحياء!A126</f>
        <v>0</v>
      </c>
    </row>
    <row r="128" spans="1:53">
      <c r="A128" s="71">
        <f t="shared" si="6"/>
        <v>125</v>
      </c>
      <c r="H128" s="65"/>
      <c r="I128" s="65"/>
      <c r="J128" s="65"/>
      <c r="K128" s="65"/>
      <c r="L128" s="65"/>
      <c r="M128" s="66">
        <f t="shared" si="4"/>
        <v>0</v>
      </c>
      <c r="S128" s="66">
        <f t="shared" si="5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[1]الأحياء!A127</f>
        <v>0</v>
      </c>
    </row>
    <row r="129" spans="1:53">
      <c r="A129" s="71">
        <f t="shared" si="6"/>
        <v>126</v>
      </c>
      <c r="H129" s="65"/>
      <c r="I129" s="65"/>
      <c r="J129" s="65"/>
      <c r="K129" s="65"/>
      <c r="L129" s="65"/>
      <c r="M129" s="66">
        <f t="shared" si="4"/>
        <v>0</v>
      </c>
      <c r="S129" s="66">
        <f t="shared" si="5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[1]الأحياء!A128</f>
        <v>0</v>
      </c>
    </row>
    <row r="130" spans="1:53">
      <c r="A130" s="71">
        <f t="shared" si="6"/>
        <v>127</v>
      </c>
      <c r="H130" s="65"/>
      <c r="I130" s="65"/>
      <c r="J130" s="65"/>
      <c r="K130" s="65"/>
      <c r="L130" s="65"/>
      <c r="M130" s="66">
        <f t="shared" si="4"/>
        <v>0</v>
      </c>
      <c r="S130" s="66">
        <f t="shared" si="5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[1]الأحياء!A129</f>
        <v>0</v>
      </c>
    </row>
    <row r="131" spans="1:53">
      <c r="A131" s="71">
        <f t="shared" si="6"/>
        <v>128</v>
      </c>
      <c r="H131" s="65"/>
      <c r="I131" s="65"/>
      <c r="J131" s="65"/>
      <c r="K131" s="65"/>
      <c r="L131" s="65"/>
      <c r="M131" s="66">
        <f t="shared" si="4"/>
        <v>0</v>
      </c>
      <c r="S131" s="66">
        <f t="shared" si="5"/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[1]الأحياء!A130</f>
        <v>0</v>
      </c>
    </row>
    <row r="132" spans="1:53">
      <c r="A132" s="71">
        <f t="shared" si="6"/>
        <v>129</v>
      </c>
      <c r="H132" s="65"/>
      <c r="I132" s="65"/>
      <c r="J132" s="65"/>
      <c r="K132" s="65"/>
      <c r="L132" s="65"/>
      <c r="M132" s="66">
        <f t="shared" ref="M132:M195" si="7">N132+O132+P132+Q132+R132</f>
        <v>0</v>
      </c>
      <c r="S132" s="66">
        <f t="shared" ref="S132:S195" si="8">T132+U132+V132+W132+X132</f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[1]الأحياء!A131</f>
        <v>0</v>
      </c>
    </row>
    <row r="133" spans="1:53">
      <c r="A133" s="71">
        <f t="shared" si="6"/>
        <v>130</v>
      </c>
      <c r="H133" s="65"/>
      <c r="I133" s="65"/>
      <c r="J133" s="65"/>
      <c r="K133" s="65"/>
      <c r="L133" s="65"/>
      <c r="M133" s="66">
        <f t="shared" si="7"/>
        <v>0</v>
      </c>
      <c r="S133" s="66">
        <f t="shared" si="8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[1]الأحياء!A132</f>
        <v>0</v>
      </c>
    </row>
    <row r="134" spans="1:53">
      <c r="A134" s="71">
        <f t="shared" ref="A134:A197" si="9">A133+1</f>
        <v>131</v>
      </c>
      <c r="H134" s="65"/>
      <c r="I134" s="65"/>
      <c r="J134" s="65"/>
      <c r="K134" s="65"/>
      <c r="L134" s="65"/>
      <c r="M134" s="66">
        <f t="shared" si="7"/>
        <v>0</v>
      </c>
      <c r="S134" s="66">
        <f t="shared" si="8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[1]الأحياء!A133</f>
        <v>0</v>
      </c>
    </row>
    <row r="135" spans="1:53">
      <c r="A135" s="71">
        <f t="shared" si="9"/>
        <v>132</v>
      </c>
      <c r="H135" s="65"/>
      <c r="I135" s="65"/>
      <c r="J135" s="65"/>
      <c r="K135" s="65"/>
      <c r="L135" s="65"/>
      <c r="M135" s="66">
        <f t="shared" si="7"/>
        <v>0</v>
      </c>
      <c r="S135" s="66">
        <f t="shared" si="8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[1]الأحياء!A134</f>
        <v>0</v>
      </c>
    </row>
    <row r="136" spans="1:53">
      <c r="A136" s="71">
        <f t="shared" si="9"/>
        <v>133</v>
      </c>
      <c r="H136" s="65"/>
      <c r="I136" s="65"/>
      <c r="J136" s="65"/>
      <c r="K136" s="65"/>
      <c r="L136" s="65"/>
      <c r="M136" s="66">
        <f t="shared" si="7"/>
        <v>0</v>
      </c>
      <c r="S136" s="66">
        <f t="shared" si="8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[1]الأحياء!A135</f>
        <v>0</v>
      </c>
    </row>
    <row r="137" spans="1:53">
      <c r="A137" s="71">
        <f t="shared" si="9"/>
        <v>134</v>
      </c>
      <c r="H137" s="65"/>
      <c r="I137" s="65"/>
      <c r="J137" s="65"/>
      <c r="K137" s="65"/>
      <c r="L137" s="65"/>
      <c r="M137" s="66">
        <f t="shared" si="7"/>
        <v>0</v>
      </c>
      <c r="S137" s="66">
        <f t="shared" si="8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[1]الأحياء!A136</f>
        <v>0</v>
      </c>
    </row>
    <row r="138" spans="1:53">
      <c r="A138" s="71">
        <f t="shared" si="9"/>
        <v>135</v>
      </c>
      <c r="H138" s="65"/>
      <c r="I138" s="65"/>
      <c r="J138" s="65"/>
      <c r="K138" s="65"/>
      <c r="L138" s="65"/>
      <c r="M138" s="66">
        <f t="shared" si="7"/>
        <v>0</v>
      </c>
      <c r="S138" s="66">
        <f t="shared" si="8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[1]الأحياء!A137</f>
        <v>0</v>
      </c>
    </row>
    <row r="139" spans="1:53">
      <c r="A139" s="71">
        <f t="shared" si="9"/>
        <v>136</v>
      </c>
      <c r="H139" s="65"/>
      <c r="I139" s="65"/>
      <c r="J139" s="65"/>
      <c r="K139" s="65"/>
      <c r="L139" s="65"/>
      <c r="M139" s="66">
        <f t="shared" si="7"/>
        <v>0</v>
      </c>
      <c r="S139" s="66">
        <f t="shared" si="8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[1]الأحياء!A138</f>
        <v>0</v>
      </c>
    </row>
    <row r="140" spans="1:53">
      <c r="A140" s="71">
        <f t="shared" si="9"/>
        <v>137</v>
      </c>
      <c r="H140" s="65"/>
      <c r="I140" s="65"/>
      <c r="J140" s="65"/>
      <c r="K140" s="65"/>
      <c r="L140" s="65"/>
      <c r="M140" s="66">
        <f t="shared" si="7"/>
        <v>0</v>
      </c>
      <c r="S140" s="66">
        <f t="shared" si="8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[1]الأحياء!A139</f>
        <v>0</v>
      </c>
    </row>
    <row r="141" spans="1:53">
      <c r="A141" s="71">
        <f t="shared" si="9"/>
        <v>138</v>
      </c>
      <c r="H141" s="65"/>
      <c r="I141" s="65"/>
      <c r="J141" s="65"/>
      <c r="K141" s="65"/>
      <c r="L141" s="65"/>
      <c r="M141" s="66">
        <f t="shared" si="7"/>
        <v>0</v>
      </c>
      <c r="S141" s="66">
        <f t="shared" si="8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[1]الأحياء!A140</f>
        <v>0</v>
      </c>
    </row>
    <row r="142" spans="1:53">
      <c r="A142" s="71">
        <f t="shared" si="9"/>
        <v>139</v>
      </c>
      <c r="H142" s="65"/>
      <c r="I142" s="65"/>
      <c r="J142" s="65"/>
      <c r="K142" s="65"/>
      <c r="L142" s="65"/>
      <c r="M142" s="66">
        <f t="shared" si="7"/>
        <v>0</v>
      </c>
      <c r="S142" s="66">
        <f t="shared" si="8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[1]الأحياء!A141</f>
        <v>0</v>
      </c>
    </row>
    <row r="143" spans="1:53">
      <c r="A143" s="71">
        <f t="shared" si="9"/>
        <v>140</v>
      </c>
      <c r="H143" s="65"/>
      <c r="I143" s="65"/>
      <c r="J143" s="65"/>
      <c r="K143" s="65"/>
      <c r="L143" s="65"/>
      <c r="M143" s="66">
        <f t="shared" si="7"/>
        <v>0</v>
      </c>
      <c r="S143" s="66">
        <f t="shared" si="8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[1]الأحياء!A142</f>
        <v>0</v>
      </c>
    </row>
    <row r="144" spans="1:53">
      <c r="A144" s="71">
        <f t="shared" si="9"/>
        <v>141</v>
      </c>
      <c r="H144" s="65"/>
      <c r="I144" s="65"/>
      <c r="J144" s="65"/>
      <c r="K144" s="65"/>
      <c r="L144" s="65"/>
      <c r="M144" s="66">
        <f t="shared" si="7"/>
        <v>0</v>
      </c>
      <c r="S144" s="66">
        <f t="shared" si="8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[1]الأحياء!A143</f>
        <v>0</v>
      </c>
    </row>
    <row r="145" spans="1:53">
      <c r="A145" s="71">
        <f t="shared" si="9"/>
        <v>142</v>
      </c>
      <c r="H145" s="65"/>
      <c r="I145" s="65"/>
      <c r="J145" s="65"/>
      <c r="K145" s="65"/>
      <c r="L145" s="65"/>
      <c r="M145" s="66">
        <f t="shared" si="7"/>
        <v>0</v>
      </c>
      <c r="S145" s="66">
        <f t="shared" si="8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[1]الأحياء!A144</f>
        <v>0</v>
      </c>
    </row>
    <row r="146" spans="1:53">
      <c r="A146" s="71">
        <f t="shared" si="9"/>
        <v>143</v>
      </c>
      <c r="H146" s="65"/>
      <c r="I146" s="65"/>
      <c r="J146" s="65"/>
      <c r="K146" s="65"/>
      <c r="L146" s="65"/>
      <c r="M146" s="66">
        <f t="shared" si="7"/>
        <v>0</v>
      </c>
      <c r="S146" s="66">
        <f t="shared" si="8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[1]الأحياء!A145</f>
        <v>0</v>
      </c>
    </row>
    <row r="147" spans="1:53">
      <c r="A147" s="71">
        <f t="shared" si="9"/>
        <v>144</v>
      </c>
      <c r="H147" s="65"/>
      <c r="I147" s="65"/>
      <c r="J147" s="65"/>
      <c r="K147" s="65"/>
      <c r="L147" s="65"/>
      <c r="M147" s="66">
        <f t="shared" si="7"/>
        <v>0</v>
      </c>
      <c r="S147" s="66">
        <f t="shared" si="8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[1]الأحياء!A146</f>
        <v>0</v>
      </c>
    </row>
    <row r="148" spans="1:53">
      <c r="A148" s="71">
        <f t="shared" si="9"/>
        <v>145</v>
      </c>
      <c r="H148" s="65"/>
      <c r="I148" s="65"/>
      <c r="J148" s="65"/>
      <c r="K148" s="65"/>
      <c r="L148" s="65"/>
      <c r="M148" s="66">
        <f t="shared" si="7"/>
        <v>0</v>
      </c>
      <c r="S148" s="66">
        <f t="shared" si="8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[1]الأحياء!A147</f>
        <v>0</v>
      </c>
    </row>
    <row r="149" spans="1:53">
      <c r="A149" s="71">
        <f t="shared" si="9"/>
        <v>146</v>
      </c>
      <c r="H149" s="65"/>
      <c r="I149" s="65"/>
      <c r="J149" s="65"/>
      <c r="K149" s="65"/>
      <c r="L149" s="65"/>
      <c r="M149" s="66">
        <f t="shared" si="7"/>
        <v>0</v>
      </c>
      <c r="S149" s="66">
        <f t="shared" si="8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[1]الأحياء!A148</f>
        <v>0</v>
      </c>
    </row>
    <row r="150" spans="1:53">
      <c r="A150" s="71">
        <f t="shared" si="9"/>
        <v>147</v>
      </c>
      <c r="H150" s="65"/>
      <c r="I150" s="65"/>
      <c r="J150" s="65"/>
      <c r="K150" s="65"/>
      <c r="L150" s="65"/>
      <c r="M150" s="66">
        <f t="shared" si="7"/>
        <v>0</v>
      </c>
      <c r="S150" s="66">
        <f t="shared" si="8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[1]الأحياء!A149</f>
        <v>0</v>
      </c>
    </row>
    <row r="151" spans="1:53">
      <c r="A151" s="71">
        <f t="shared" si="9"/>
        <v>148</v>
      </c>
      <c r="H151" s="65"/>
      <c r="I151" s="65"/>
      <c r="J151" s="65"/>
      <c r="K151" s="65"/>
      <c r="L151" s="65"/>
      <c r="M151" s="66">
        <f t="shared" si="7"/>
        <v>0</v>
      </c>
      <c r="S151" s="66">
        <f t="shared" si="8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[1]الأحياء!A150</f>
        <v>0</v>
      </c>
    </row>
    <row r="152" spans="1:53">
      <c r="A152" s="71">
        <f t="shared" si="9"/>
        <v>149</v>
      </c>
      <c r="H152" s="65"/>
      <c r="I152" s="65"/>
      <c r="J152" s="65"/>
      <c r="K152" s="65"/>
      <c r="L152" s="65"/>
      <c r="M152" s="66">
        <f t="shared" si="7"/>
        <v>0</v>
      </c>
      <c r="S152" s="66">
        <f t="shared" si="8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[1]الأحياء!A151</f>
        <v>0</v>
      </c>
    </row>
    <row r="153" spans="1:53">
      <c r="A153" s="71">
        <f t="shared" si="9"/>
        <v>150</v>
      </c>
      <c r="H153" s="65"/>
      <c r="I153" s="65"/>
      <c r="J153" s="65"/>
      <c r="K153" s="65"/>
      <c r="L153" s="65"/>
      <c r="M153" s="66">
        <f t="shared" si="7"/>
        <v>0</v>
      </c>
      <c r="S153" s="66">
        <f t="shared" si="8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[1]الأحياء!A152</f>
        <v>0</v>
      </c>
    </row>
    <row r="154" spans="1:53">
      <c r="A154" s="71">
        <f t="shared" si="9"/>
        <v>151</v>
      </c>
      <c r="H154" s="65"/>
      <c r="I154" s="65"/>
      <c r="J154" s="65"/>
      <c r="K154" s="65"/>
      <c r="L154" s="65"/>
      <c r="M154" s="66">
        <f t="shared" si="7"/>
        <v>0</v>
      </c>
      <c r="S154" s="66">
        <f t="shared" si="8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[1]الأحياء!A153</f>
        <v>0</v>
      </c>
    </row>
    <row r="155" spans="1:53">
      <c r="A155" s="71">
        <f t="shared" si="9"/>
        <v>152</v>
      </c>
      <c r="H155" s="65"/>
      <c r="I155" s="65"/>
      <c r="J155" s="65"/>
      <c r="K155" s="65"/>
      <c r="L155" s="65"/>
      <c r="M155" s="66">
        <f t="shared" si="7"/>
        <v>0</v>
      </c>
      <c r="S155" s="66">
        <f t="shared" si="8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[1]الأحياء!A154</f>
        <v>0</v>
      </c>
    </row>
    <row r="156" spans="1:53">
      <c r="A156" s="71">
        <f t="shared" si="9"/>
        <v>153</v>
      </c>
      <c r="H156" s="65"/>
      <c r="I156" s="65"/>
      <c r="J156" s="65"/>
      <c r="K156" s="65"/>
      <c r="L156" s="65"/>
      <c r="M156" s="66">
        <f t="shared" si="7"/>
        <v>0</v>
      </c>
      <c r="S156" s="66">
        <f t="shared" si="8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[1]الأحياء!A155</f>
        <v>0</v>
      </c>
    </row>
    <row r="157" spans="1:53">
      <c r="A157" s="71">
        <f t="shared" si="9"/>
        <v>154</v>
      </c>
      <c r="H157" s="65"/>
      <c r="I157" s="65"/>
      <c r="J157" s="65"/>
      <c r="K157" s="65"/>
      <c r="L157" s="65"/>
      <c r="M157" s="66">
        <f t="shared" si="7"/>
        <v>0</v>
      </c>
      <c r="S157" s="66">
        <f t="shared" si="8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[1]الأحياء!A156</f>
        <v>0</v>
      </c>
    </row>
    <row r="158" spans="1:53">
      <c r="A158" s="71">
        <f t="shared" si="9"/>
        <v>155</v>
      </c>
      <c r="H158" s="65"/>
      <c r="I158" s="65"/>
      <c r="J158" s="65"/>
      <c r="K158" s="65"/>
      <c r="L158" s="65"/>
      <c r="M158" s="66">
        <f t="shared" si="7"/>
        <v>0</v>
      </c>
      <c r="S158" s="66">
        <f t="shared" si="8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[1]الأحياء!A157</f>
        <v>0</v>
      </c>
    </row>
    <row r="159" spans="1:53">
      <c r="A159" s="71">
        <f t="shared" si="9"/>
        <v>156</v>
      </c>
      <c r="H159" s="65"/>
      <c r="I159" s="65"/>
      <c r="J159" s="65"/>
      <c r="K159" s="65"/>
      <c r="L159" s="65"/>
      <c r="M159" s="66">
        <f t="shared" si="7"/>
        <v>0</v>
      </c>
      <c r="S159" s="66">
        <f t="shared" si="8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[1]الأحياء!A158</f>
        <v>0</v>
      </c>
    </row>
    <row r="160" spans="1:53">
      <c r="A160" s="71">
        <f t="shared" si="9"/>
        <v>157</v>
      </c>
      <c r="H160" s="65"/>
      <c r="I160" s="65"/>
      <c r="J160" s="65"/>
      <c r="K160" s="65"/>
      <c r="L160" s="65"/>
      <c r="M160" s="66">
        <f t="shared" si="7"/>
        <v>0</v>
      </c>
      <c r="S160" s="66">
        <f t="shared" si="8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[1]الأحياء!A159</f>
        <v>0</v>
      </c>
    </row>
    <row r="161" spans="1:53">
      <c r="A161" s="71">
        <f t="shared" si="9"/>
        <v>158</v>
      </c>
      <c r="H161" s="65"/>
      <c r="I161" s="65"/>
      <c r="J161" s="65"/>
      <c r="K161" s="65"/>
      <c r="L161" s="65"/>
      <c r="M161" s="66">
        <f t="shared" si="7"/>
        <v>0</v>
      </c>
      <c r="S161" s="66">
        <f t="shared" si="8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[1]الأحياء!A160</f>
        <v>0</v>
      </c>
    </row>
    <row r="162" spans="1:53">
      <c r="A162" s="71">
        <f t="shared" si="9"/>
        <v>159</v>
      </c>
      <c r="H162" s="65"/>
      <c r="I162" s="65"/>
      <c r="J162" s="65"/>
      <c r="K162" s="65"/>
      <c r="L162" s="65"/>
      <c r="M162" s="66">
        <f t="shared" si="7"/>
        <v>0</v>
      </c>
      <c r="S162" s="66">
        <f t="shared" si="8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[1]الأحياء!A161</f>
        <v>0</v>
      </c>
    </row>
    <row r="163" spans="1:53">
      <c r="A163" s="71">
        <f t="shared" si="9"/>
        <v>160</v>
      </c>
      <c r="H163" s="65"/>
      <c r="I163" s="65"/>
      <c r="J163" s="65"/>
      <c r="K163" s="65"/>
      <c r="L163" s="65"/>
      <c r="M163" s="66">
        <f t="shared" si="7"/>
        <v>0</v>
      </c>
      <c r="S163" s="66">
        <f t="shared" si="8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[1]الأحياء!A162</f>
        <v>0</v>
      </c>
    </row>
    <row r="164" spans="1:53">
      <c r="A164" s="71">
        <f t="shared" si="9"/>
        <v>161</v>
      </c>
      <c r="H164" s="65"/>
      <c r="I164" s="65"/>
      <c r="J164" s="65"/>
      <c r="K164" s="65"/>
      <c r="L164" s="65"/>
      <c r="M164" s="66">
        <f t="shared" si="7"/>
        <v>0</v>
      </c>
      <c r="S164" s="66">
        <f t="shared" si="8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[1]الأحياء!A163</f>
        <v>0</v>
      </c>
    </row>
    <row r="165" spans="1:53">
      <c r="A165" s="71">
        <f t="shared" si="9"/>
        <v>162</v>
      </c>
      <c r="H165" s="65"/>
      <c r="I165" s="65"/>
      <c r="J165" s="65"/>
      <c r="K165" s="65"/>
      <c r="L165" s="65"/>
      <c r="M165" s="66">
        <f t="shared" si="7"/>
        <v>0</v>
      </c>
      <c r="S165" s="66">
        <f t="shared" si="8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[1]الأحياء!A164</f>
        <v>0</v>
      </c>
    </row>
    <row r="166" spans="1:53">
      <c r="A166" s="71">
        <f t="shared" si="9"/>
        <v>163</v>
      </c>
      <c r="H166" s="65"/>
      <c r="I166" s="65"/>
      <c r="J166" s="65"/>
      <c r="K166" s="65"/>
      <c r="L166" s="65"/>
      <c r="M166" s="66">
        <f t="shared" si="7"/>
        <v>0</v>
      </c>
      <c r="S166" s="66">
        <f t="shared" si="8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[1]الأحياء!A165</f>
        <v>0</v>
      </c>
    </row>
    <row r="167" spans="1:53">
      <c r="A167" s="71">
        <f t="shared" si="9"/>
        <v>164</v>
      </c>
      <c r="H167" s="65"/>
      <c r="I167" s="65"/>
      <c r="J167" s="65"/>
      <c r="K167" s="65"/>
      <c r="L167" s="65"/>
      <c r="M167" s="66">
        <f t="shared" si="7"/>
        <v>0</v>
      </c>
      <c r="S167" s="66">
        <f t="shared" si="8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[1]الأحياء!A166</f>
        <v>0</v>
      </c>
    </row>
    <row r="168" spans="1:53">
      <c r="A168" s="71">
        <f t="shared" si="9"/>
        <v>165</v>
      </c>
      <c r="H168" s="65"/>
      <c r="I168" s="65"/>
      <c r="J168" s="65"/>
      <c r="K168" s="65"/>
      <c r="L168" s="65"/>
      <c r="M168" s="66">
        <f t="shared" si="7"/>
        <v>0</v>
      </c>
      <c r="S168" s="66">
        <f t="shared" si="8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[1]الأحياء!A167</f>
        <v>0</v>
      </c>
    </row>
    <row r="169" spans="1:53">
      <c r="A169" s="71">
        <f t="shared" si="9"/>
        <v>166</v>
      </c>
      <c r="H169" s="65"/>
      <c r="I169" s="65"/>
      <c r="J169" s="65"/>
      <c r="K169" s="65"/>
      <c r="L169" s="65"/>
      <c r="M169" s="66">
        <f t="shared" si="7"/>
        <v>0</v>
      </c>
      <c r="S169" s="66">
        <f t="shared" si="8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[1]الأحياء!A168</f>
        <v>0</v>
      </c>
    </row>
    <row r="170" spans="1:53">
      <c r="A170" s="71">
        <f t="shared" si="9"/>
        <v>167</v>
      </c>
      <c r="H170" s="65"/>
      <c r="I170" s="65"/>
      <c r="J170" s="65"/>
      <c r="K170" s="65"/>
      <c r="L170" s="65"/>
      <c r="M170" s="66">
        <f t="shared" si="7"/>
        <v>0</v>
      </c>
      <c r="S170" s="66">
        <f t="shared" si="8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[1]الأحياء!A169</f>
        <v>0</v>
      </c>
    </row>
    <row r="171" spans="1:53">
      <c r="A171" s="71">
        <f t="shared" si="9"/>
        <v>168</v>
      </c>
      <c r="H171" s="65"/>
      <c r="I171" s="65"/>
      <c r="J171" s="65"/>
      <c r="K171" s="65"/>
      <c r="L171" s="65"/>
      <c r="M171" s="66">
        <f t="shared" si="7"/>
        <v>0</v>
      </c>
      <c r="S171" s="66">
        <f t="shared" si="8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[1]الأحياء!A170</f>
        <v>0</v>
      </c>
    </row>
    <row r="172" spans="1:53">
      <c r="A172" s="71">
        <f t="shared" si="9"/>
        <v>169</v>
      </c>
      <c r="H172" s="65"/>
      <c r="I172" s="65"/>
      <c r="J172" s="65"/>
      <c r="K172" s="65"/>
      <c r="L172" s="65"/>
      <c r="M172" s="66">
        <f t="shared" si="7"/>
        <v>0</v>
      </c>
      <c r="S172" s="66">
        <f t="shared" si="8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[1]الأحياء!A171</f>
        <v>0</v>
      </c>
    </row>
    <row r="173" spans="1:53">
      <c r="A173" s="71">
        <f t="shared" si="9"/>
        <v>170</v>
      </c>
      <c r="H173" s="65"/>
      <c r="I173" s="65"/>
      <c r="J173" s="65"/>
      <c r="K173" s="65"/>
      <c r="L173" s="65"/>
      <c r="M173" s="66">
        <f t="shared" si="7"/>
        <v>0</v>
      </c>
      <c r="S173" s="66">
        <f t="shared" si="8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[1]الأحياء!A172</f>
        <v>0</v>
      </c>
    </row>
    <row r="174" spans="1:53">
      <c r="A174" s="71">
        <f t="shared" si="9"/>
        <v>171</v>
      </c>
      <c r="H174" s="65"/>
      <c r="I174" s="65"/>
      <c r="J174" s="65"/>
      <c r="K174" s="65"/>
      <c r="L174" s="65"/>
      <c r="M174" s="66">
        <f t="shared" si="7"/>
        <v>0</v>
      </c>
      <c r="S174" s="66">
        <f t="shared" si="8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[1]الأحياء!A173</f>
        <v>0</v>
      </c>
    </row>
    <row r="175" spans="1:53">
      <c r="A175" s="71">
        <f t="shared" si="9"/>
        <v>172</v>
      </c>
      <c r="H175" s="65"/>
      <c r="I175" s="65"/>
      <c r="J175" s="65"/>
      <c r="K175" s="65"/>
      <c r="L175" s="65"/>
      <c r="M175" s="66">
        <f t="shared" si="7"/>
        <v>0</v>
      </c>
      <c r="S175" s="66">
        <f t="shared" si="8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[1]الأحياء!A174</f>
        <v>0</v>
      </c>
    </row>
    <row r="176" spans="1:53">
      <c r="A176" s="71">
        <f t="shared" si="9"/>
        <v>173</v>
      </c>
      <c r="H176" s="65"/>
      <c r="I176" s="65"/>
      <c r="J176" s="65"/>
      <c r="K176" s="65"/>
      <c r="L176" s="65"/>
      <c r="M176" s="66">
        <f t="shared" si="7"/>
        <v>0</v>
      </c>
      <c r="S176" s="66">
        <f t="shared" si="8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[1]الأحياء!A175</f>
        <v>0</v>
      </c>
    </row>
    <row r="177" spans="1:53">
      <c r="A177" s="71">
        <f t="shared" si="9"/>
        <v>174</v>
      </c>
      <c r="H177" s="65"/>
      <c r="I177" s="65"/>
      <c r="J177" s="65"/>
      <c r="K177" s="65"/>
      <c r="L177" s="65"/>
      <c r="M177" s="66">
        <f t="shared" si="7"/>
        <v>0</v>
      </c>
      <c r="S177" s="66">
        <f t="shared" si="8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[1]الأحياء!A176</f>
        <v>0</v>
      </c>
    </row>
    <row r="178" spans="1:53">
      <c r="A178" s="71">
        <f t="shared" si="9"/>
        <v>175</v>
      </c>
      <c r="H178" s="65"/>
      <c r="I178" s="65"/>
      <c r="J178" s="65"/>
      <c r="K178" s="65"/>
      <c r="L178" s="65"/>
      <c r="M178" s="66">
        <f t="shared" si="7"/>
        <v>0</v>
      </c>
      <c r="S178" s="66">
        <f t="shared" si="8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[1]الأحياء!A177</f>
        <v>0</v>
      </c>
    </row>
    <row r="179" spans="1:53">
      <c r="A179" s="71">
        <f t="shared" si="9"/>
        <v>176</v>
      </c>
      <c r="H179" s="65"/>
      <c r="I179" s="65"/>
      <c r="J179" s="65"/>
      <c r="K179" s="65"/>
      <c r="L179" s="65"/>
      <c r="M179" s="66">
        <f t="shared" si="7"/>
        <v>0</v>
      </c>
      <c r="S179" s="66">
        <f t="shared" si="8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[1]الأحياء!A178</f>
        <v>0</v>
      </c>
    </row>
    <row r="180" spans="1:53">
      <c r="A180" s="71">
        <f t="shared" si="9"/>
        <v>177</v>
      </c>
      <c r="H180" s="65"/>
      <c r="I180" s="65"/>
      <c r="J180" s="65"/>
      <c r="K180" s="65"/>
      <c r="L180" s="65"/>
      <c r="M180" s="66">
        <f t="shared" si="7"/>
        <v>0</v>
      </c>
      <c r="S180" s="66">
        <f t="shared" si="8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[1]الأحياء!A179</f>
        <v>0</v>
      </c>
    </row>
    <row r="181" spans="1:53">
      <c r="A181" s="71">
        <f t="shared" si="9"/>
        <v>178</v>
      </c>
      <c r="H181" s="65"/>
      <c r="I181" s="65"/>
      <c r="J181" s="65"/>
      <c r="K181" s="65"/>
      <c r="L181" s="65"/>
      <c r="M181" s="66">
        <f t="shared" si="7"/>
        <v>0</v>
      </c>
      <c r="S181" s="66">
        <f t="shared" si="8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[1]الأحياء!A180</f>
        <v>0</v>
      </c>
    </row>
    <row r="182" spans="1:53">
      <c r="A182" s="71">
        <f t="shared" si="9"/>
        <v>179</v>
      </c>
      <c r="H182" s="65"/>
      <c r="I182" s="65"/>
      <c r="J182" s="65"/>
      <c r="K182" s="65"/>
      <c r="L182" s="65"/>
      <c r="M182" s="66">
        <f t="shared" si="7"/>
        <v>0</v>
      </c>
      <c r="S182" s="66">
        <f t="shared" si="8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[1]الأحياء!A181</f>
        <v>0</v>
      </c>
    </row>
    <row r="183" spans="1:53">
      <c r="A183" s="71">
        <f t="shared" si="9"/>
        <v>180</v>
      </c>
      <c r="H183" s="65"/>
      <c r="I183" s="65"/>
      <c r="J183" s="65"/>
      <c r="K183" s="65"/>
      <c r="L183" s="65"/>
      <c r="M183" s="66">
        <f t="shared" si="7"/>
        <v>0</v>
      </c>
      <c r="S183" s="66">
        <f t="shared" si="8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[1]الأحياء!A182</f>
        <v>0</v>
      </c>
    </row>
    <row r="184" spans="1:53">
      <c r="A184" s="71">
        <f t="shared" si="9"/>
        <v>181</v>
      </c>
      <c r="H184" s="65"/>
      <c r="I184" s="65"/>
      <c r="J184" s="65"/>
      <c r="K184" s="65"/>
      <c r="L184" s="65"/>
      <c r="M184" s="66">
        <f t="shared" si="7"/>
        <v>0</v>
      </c>
      <c r="S184" s="66">
        <f t="shared" si="8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[1]الأحياء!A183</f>
        <v>0</v>
      </c>
    </row>
    <row r="185" spans="1:53">
      <c r="A185" s="71">
        <f t="shared" si="9"/>
        <v>182</v>
      </c>
      <c r="H185" s="65"/>
      <c r="I185" s="65"/>
      <c r="J185" s="65"/>
      <c r="K185" s="65"/>
      <c r="L185" s="65"/>
      <c r="M185" s="66">
        <f t="shared" si="7"/>
        <v>0</v>
      </c>
      <c r="S185" s="66">
        <f t="shared" si="8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[1]الأحياء!A184</f>
        <v>0</v>
      </c>
    </row>
    <row r="186" spans="1:53">
      <c r="A186" s="71">
        <f t="shared" si="9"/>
        <v>183</v>
      </c>
      <c r="H186" s="65"/>
      <c r="I186" s="65"/>
      <c r="J186" s="65"/>
      <c r="K186" s="65"/>
      <c r="L186" s="65"/>
      <c r="M186" s="66">
        <f t="shared" si="7"/>
        <v>0</v>
      </c>
      <c r="S186" s="66">
        <f t="shared" si="8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[1]الأحياء!A185</f>
        <v>0</v>
      </c>
    </row>
    <row r="187" spans="1:53">
      <c r="A187" s="71">
        <f t="shared" si="9"/>
        <v>184</v>
      </c>
      <c r="H187" s="65"/>
      <c r="I187" s="65"/>
      <c r="J187" s="65"/>
      <c r="K187" s="65"/>
      <c r="L187" s="65"/>
      <c r="M187" s="66">
        <f t="shared" si="7"/>
        <v>0</v>
      </c>
      <c r="S187" s="66">
        <f t="shared" si="8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[1]الأحياء!A186</f>
        <v>0</v>
      </c>
    </row>
    <row r="188" spans="1:53">
      <c r="A188" s="71">
        <f t="shared" si="9"/>
        <v>185</v>
      </c>
      <c r="H188" s="65"/>
      <c r="I188" s="65"/>
      <c r="J188" s="65"/>
      <c r="K188" s="65"/>
      <c r="L188" s="65"/>
      <c r="M188" s="66">
        <f t="shared" si="7"/>
        <v>0</v>
      </c>
      <c r="S188" s="66">
        <f t="shared" si="8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[1]الأحياء!A187</f>
        <v>0</v>
      </c>
    </row>
    <row r="189" spans="1:53">
      <c r="A189" s="71">
        <f t="shared" si="9"/>
        <v>186</v>
      </c>
      <c r="H189" s="65"/>
      <c r="I189" s="65"/>
      <c r="J189" s="65"/>
      <c r="K189" s="65"/>
      <c r="L189" s="65"/>
      <c r="M189" s="66">
        <f t="shared" si="7"/>
        <v>0</v>
      </c>
      <c r="S189" s="66">
        <f t="shared" si="8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[1]الأحياء!A188</f>
        <v>0</v>
      </c>
    </row>
    <row r="190" spans="1:53">
      <c r="A190" s="71">
        <f t="shared" si="9"/>
        <v>187</v>
      </c>
      <c r="H190" s="65"/>
      <c r="I190" s="65"/>
      <c r="J190" s="65"/>
      <c r="K190" s="65"/>
      <c r="L190" s="65"/>
      <c r="M190" s="66">
        <f t="shared" si="7"/>
        <v>0</v>
      </c>
      <c r="S190" s="66">
        <f t="shared" si="8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[1]الأحياء!A189</f>
        <v>0</v>
      </c>
    </row>
    <row r="191" spans="1:53">
      <c r="A191" s="71">
        <f t="shared" si="9"/>
        <v>188</v>
      </c>
      <c r="H191" s="65"/>
      <c r="I191" s="65"/>
      <c r="J191" s="65"/>
      <c r="K191" s="65"/>
      <c r="L191" s="65"/>
      <c r="M191" s="66">
        <f t="shared" si="7"/>
        <v>0</v>
      </c>
      <c r="S191" s="66">
        <f t="shared" si="8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[1]الأحياء!A190</f>
        <v>0</v>
      </c>
    </row>
    <row r="192" spans="1:53">
      <c r="A192" s="71">
        <f t="shared" si="9"/>
        <v>189</v>
      </c>
      <c r="H192" s="65"/>
      <c r="I192" s="65"/>
      <c r="J192" s="65"/>
      <c r="K192" s="65"/>
      <c r="L192" s="65"/>
      <c r="M192" s="66">
        <f t="shared" si="7"/>
        <v>0</v>
      </c>
      <c r="S192" s="66">
        <f t="shared" si="8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[1]الأحياء!A191</f>
        <v>0</v>
      </c>
    </row>
    <row r="193" spans="1:53">
      <c r="A193" s="71">
        <f t="shared" si="9"/>
        <v>190</v>
      </c>
      <c r="H193" s="65"/>
      <c r="I193" s="65"/>
      <c r="J193" s="65"/>
      <c r="K193" s="65"/>
      <c r="L193" s="65"/>
      <c r="M193" s="66">
        <f t="shared" si="7"/>
        <v>0</v>
      </c>
      <c r="S193" s="66">
        <f t="shared" si="8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[1]الأحياء!A192</f>
        <v>0</v>
      </c>
    </row>
    <row r="194" spans="1:53">
      <c r="A194" s="71">
        <f t="shared" si="9"/>
        <v>191</v>
      </c>
      <c r="H194" s="65"/>
      <c r="I194" s="65"/>
      <c r="J194" s="65"/>
      <c r="K194" s="65"/>
      <c r="L194" s="65"/>
      <c r="M194" s="66">
        <f t="shared" si="7"/>
        <v>0</v>
      </c>
      <c r="S194" s="66">
        <f t="shared" si="8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[1]الأحياء!A193</f>
        <v>0</v>
      </c>
    </row>
    <row r="195" spans="1:53">
      <c r="A195" s="71">
        <f t="shared" si="9"/>
        <v>192</v>
      </c>
      <c r="H195" s="65"/>
      <c r="I195" s="65"/>
      <c r="J195" s="65"/>
      <c r="K195" s="65"/>
      <c r="L195" s="65"/>
      <c r="M195" s="66">
        <f t="shared" si="7"/>
        <v>0</v>
      </c>
      <c r="S195" s="66">
        <f t="shared" si="8"/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[1]الأحياء!A194</f>
        <v>0</v>
      </c>
    </row>
    <row r="196" spans="1:53">
      <c r="A196" s="71">
        <f t="shared" si="9"/>
        <v>193</v>
      </c>
      <c r="H196" s="65"/>
      <c r="I196" s="65"/>
      <c r="J196" s="65"/>
      <c r="K196" s="65"/>
      <c r="L196" s="65"/>
      <c r="M196" s="66">
        <f t="shared" ref="M196:M259" si="10">N196+O196+P196+Q196+R196</f>
        <v>0</v>
      </c>
      <c r="S196" s="66">
        <f t="shared" ref="S196:S259" si="11">T196+U196+V196+W196+X196</f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[1]الأحياء!A195</f>
        <v>0</v>
      </c>
    </row>
    <row r="197" spans="1:53">
      <c r="A197" s="71">
        <f t="shared" si="9"/>
        <v>194</v>
      </c>
      <c r="H197" s="65"/>
      <c r="I197" s="65"/>
      <c r="J197" s="65"/>
      <c r="K197" s="65"/>
      <c r="L197" s="65"/>
      <c r="M197" s="66">
        <f t="shared" si="10"/>
        <v>0</v>
      </c>
      <c r="S197" s="66">
        <f t="shared" si="11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[1]الأحياء!A196</f>
        <v>0</v>
      </c>
    </row>
    <row r="198" spans="1:53">
      <c r="A198" s="71">
        <f t="shared" ref="A198:A261" si="12">A197+1</f>
        <v>195</v>
      </c>
      <c r="H198" s="65"/>
      <c r="I198" s="65"/>
      <c r="J198" s="65"/>
      <c r="K198" s="65"/>
      <c r="L198" s="65"/>
      <c r="M198" s="66">
        <f t="shared" si="10"/>
        <v>0</v>
      </c>
      <c r="S198" s="66">
        <f t="shared" si="11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[1]الأحياء!A197</f>
        <v>0</v>
      </c>
    </row>
    <row r="199" spans="1:53">
      <c r="A199" s="71">
        <f t="shared" si="12"/>
        <v>196</v>
      </c>
      <c r="H199" s="65"/>
      <c r="I199" s="65"/>
      <c r="J199" s="65"/>
      <c r="K199" s="65"/>
      <c r="L199" s="65"/>
      <c r="M199" s="66">
        <f t="shared" si="10"/>
        <v>0</v>
      </c>
      <c r="S199" s="66">
        <f t="shared" si="11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[1]الأحياء!A198</f>
        <v>0</v>
      </c>
    </row>
    <row r="200" spans="1:53">
      <c r="A200" s="71">
        <f t="shared" si="12"/>
        <v>197</v>
      </c>
      <c r="H200" s="65"/>
      <c r="I200" s="65"/>
      <c r="J200" s="65"/>
      <c r="K200" s="65"/>
      <c r="L200" s="65"/>
      <c r="M200" s="66">
        <f t="shared" si="10"/>
        <v>0</v>
      </c>
      <c r="S200" s="66">
        <f t="shared" si="11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[1]الأحياء!A199</f>
        <v>0</v>
      </c>
    </row>
    <row r="201" spans="1:53">
      <c r="A201" s="71">
        <f t="shared" si="12"/>
        <v>198</v>
      </c>
      <c r="H201" s="65"/>
      <c r="I201" s="65"/>
      <c r="J201" s="65"/>
      <c r="K201" s="65"/>
      <c r="L201" s="65"/>
      <c r="M201" s="66">
        <f t="shared" si="10"/>
        <v>0</v>
      </c>
      <c r="S201" s="66">
        <f t="shared" si="11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[1]الأحياء!A200</f>
        <v>0</v>
      </c>
    </row>
    <row r="202" spans="1:53">
      <c r="A202" s="71">
        <f t="shared" si="12"/>
        <v>199</v>
      </c>
      <c r="H202" s="65"/>
      <c r="I202" s="65"/>
      <c r="J202" s="65"/>
      <c r="K202" s="65"/>
      <c r="L202" s="65"/>
      <c r="M202" s="66">
        <f t="shared" si="10"/>
        <v>0</v>
      </c>
      <c r="S202" s="66">
        <f t="shared" si="11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[1]الأحياء!A201</f>
        <v>0</v>
      </c>
    </row>
    <row r="203" spans="1:53">
      <c r="A203" s="71">
        <f t="shared" si="12"/>
        <v>200</v>
      </c>
      <c r="H203" s="65"/>
      <c r="I203" s="65"/>
      <c r="J203" s="65"/>
      <c r="K203" s="65"/>
      <c r="L203" s="65"/>
      <c r="M203" s="66">
        <f t="shared" si="10"/>
        <v>0</v>
      </c>
      <c r="S203" s="66">
        <f t="shared" si="11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[1]الأحياء!A202</f>
        <v>0</v>
      </c>
    </row>
    <row r="204" spans="1:53">
      <c r="A204" s="71">
        <f t="shared" si="12"/>
        <v>201</v>
      </c>
      <c r="H204" s="65"/>
      <c r="I204" s="65"/>
      <c r="J204" s="65"/>
      <c r="K204" s="65"/>
      <c r="L204" s="65"/>
      <c r="M204" s="66">
        <f t="shared" si="10"/>
        <v>0</v>
      </c>
      <c r="S204" s="66">
        <f t="shared" si="11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[1]الأحياء!A203</f>
        <v>0</v>
      </c>
    </row>
    <row r="205" spans="1:53">
      <c r="A205" s="71">
        <f t="shared" si="12"/>
        <v>202</v>
      </c>
      <c r="H205" s="65"/>
      <c r="I205" s="65"/>
      <c r="J205" s="65"/>
      <c r="K205" s="65"/>
      <c r="L205" s="65"/>
      <c r="M205" s="66">
        <f t="shared" si="10"/>
        <v>0</v>
      </c>
      <c r="S205" s="66">
        <f t="shared" si="11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[1]الأحياء!A204</f>
        <v>0</v>
      </c>
    </row>
    <row r="206" spans="1:53">
      <c r="A206" s="71">
        <f t="shared" si="12"/>
        <v>203</v>
      </c>
      <c r="H206" s="65"/>
      <c r="I206" s="65"/>
      <c r="J206" s="65"/>
      <c r="K206" s="65"/>
      <c r="L206" s="65"/>
      <c r="M206" s="66">
        <f t="shared" si="10"/>
        <v>0</v>
      </c>
      <c r="S206" s="66">
        <f t="shared" si="11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[1]الأحياء!A205</f>
        <v>0</v>
      </c>
    </row>
    <row r="207" spans="1:53">
      <c r="A207" s="71">
        <f t="shared" si="12"/>
        <v>204</v>
      </c>
      <c r="H207" s="65"/>
      <c r="I207" s="65"/>
      <c r="J207" s="65"/>
      <c r="K207" s="65"/>
      <c r="L207" s="65"/>
      <c r="M207" s="66">
        <f t="shared" si="10"/>
        <v>0</v>
      </c>
      <c r="S207" s="66">
        <f t="shared" si="11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[1]الأحياء!A206</f>
        <v>0</v>
      </c>
    </row>
    <row r="208" spans="1:53">
      <c r="A208" s="71">
        <f t="shared" si="12"/>
        <v>205</v>
      </c>
      <c r="H208" s="65"/>
      <c r="I208" s="65"/>
      <c r="J208" s="65"/>
      <c r="K208" s="65"/>
      <c r="L208" s="65"/>
      <c r="M208" s="66">
        <f t="shared" si="10"/>
        <v>0</v>
      </c>
      <c r="S208" s="66">
        <f t="shared" si="11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[1]الأحياء!A207</f>
        <v>0</v>
      </c>
    </row>
    <row r="209" spans="1:53">
      <c r="A209" s="71">
        <f t="shared" si="12"/>
        <v>206</v>
      </c>
      <c r="H209" s="65"/>
      <c r="I209" s="65"/>
      <c r="J209" s="65"/>
      <c r="K209" s="65"/>
      <c r="L209" s="65"/>
      <c r="M209" s="66">
        <f t="shared" si="10"/>
        <v>0</v>
      </c>
      <c r="S209" s="66">
        <f t="shared" si="11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[1]الأحياء!A208</f>
        <v>0</v>
      </c>
    </row>
    <row r="210" spans="1:53">
      <c r="A210" s="71">
        <f t="shared" si="12"/>
        <v>207</v>
      </c>
      <c r="H210" s="65"/>
      <c r="I210" s="65"/>
      <c r="J210" s="65"/>
      <c r="K210" s="65"/>
      <c r="L210" s="65"/>
      <c r="M210" s="66">
        <f t="shared" si="10"/>
        <v>0</v>
      </c>
      <c r="S210" s="66">
        <f t="shared" si="11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[1]الأحياء!A209</f>
        <v>0</v>
      </c>
    </row>
    <row r="211" spans="1:53">
      <c r="A211" s="71">
        <f t="shared" si="12"/>
        <v>208</v>
      </c>
      <c r="H211" s="65"/>
      <c r="I211" s="65"/>
      <c r="J211" s="65"/>
      <c r="K211" s="65"/>
      <c r="L211" s="65"/>
      <c r="M211" s="66">
        <f t="shared" si="10"/>
        <v>0</v>
      </c>
      <c r="S211" s="66">
        <f t="shared" si="11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[1]الأحياء!A210</f>
        <v>0</v>
      </c>
    </row>
    <row r="212" spans="1:53">
      <c r="A212" s="71">
        <f t="shared" si="12"/>
        <v>209</v>
      </c>
      <c r="H212" s="65"/>
      <c r="I212" s="65"/>
      <c r="J212" s="65"/>
      <c r="K212" s="65"/>
      <c r="L212" s="65"/>
      <c r="M212" s="66">
        <f t="shared" si="10"/>
        <v>0</v>
      </c>
      <c r="S212" s="66">
        <f t="shared" si="11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[1]الأحياء!A211</f>
        <v>0</v>
      </c>
    </row>
    <row r="213" spans="1:53">
      <c r="A213" s="71">
        <f t="shared" si="12"/>
        <v>210</v>
      </c>
      <c r="H213" s="65"/>
      <c r="I213" s="65"/>
      <c r="J213" s="65"/>
      <c r="K213" s="65"/>
      <c r="L213" s="65"/>
      <c r="M213" s="66">
        <f t="shared" si="10"/>
        <v>0</v>
      </c>
      <c r="S213" s="66">
        <f t="shared" si="11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[1]الأحياء!A212</f>
        <v>0</v>
      </c>
    </row>
    <row r="214" spans="1:53">
      <c r="A214" s="71">
        <f t="shared" si="12"/>
        <v>211</v>
      </c>
      <c r="H214" s="65"/>
      <c r="I214" s="65"/>
      <c r="J214" s="65"/>
      <c r="K214" s="65"/>
      <c r="L214" s="65"/>
      <c r="M214" s="66">
        <f t="shared" si="10"/>
        <v>0</v>
      </c>
      <c r="S214" s="66">
        <f t="shared" si="11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[1]الأحياء!A213</f>
        <v>0</v>
      </c>
    </row>
    <row r="215" spans="1:53">
      <c r="A215" s="71">
        <f t="shared" si="12"/>
        <v>212</v>
      </c>
      <c r="H215" s="65"/>
      <c r="I215" s="65"/>
      <c r="J215" s="65"/>
      <c r="K215" s="65"/>
      <c r="L215" s="65"/>
      <c r="M215" s="66">
        <f t="shared" si="10"/>
        <v>0</v>
      </c>
      <c r="S215" s="66">
        <f t="shared" si="11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[1]الأحياء!A214</f>
        <v>0</v>
      </c>
    </row>
    <row r="216" spans="1:53">
      <c r="A216" s="71">
        <f t="shared" si="12"/>
        <v>213</v>
      </c>
      <c r="H216" s="65"/>
      <c r="I216" s="65"/>
      <c r="J216" s="65"/>
      <c r="K216" s="65"/>
      <c r="L216" s="65"/>
      <c r="M216" s="66">
        <f t="shared" si="10"/>
        <v>0</v>
      </c>
      <c r="S216" s="66">
        <f t="shared" si="11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[1]الأحياء!A215</f>
        <v>0</v>
      </c>
    </row>
    <row r="217" spans="1:53">
      <c r="A217" s="71">
        <f t="shared" si="12"/>
        <v>214</v>
      </c>
      <c r="H217" s="65"/>
      <c r="I217" s="65"/>
      <c r="J217" s="65"/>
      <c r="K217" s="65"/>
      <c r="L217" s="65"/>
      <c r="M217" s="66">
        <f t="shared" si="10"/>
        <v>0</v>
      </c>
      <c r="S217" s="66">
        <f t="shared" si="11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[1]الأحياء!A216</f>
        <v>0</v>
      </c>
    </row>
    <row r="218" spans="1:53">
      <c r="A218" s="71">
        <f t="shared" si="12"/>
        <v>215</v>
      </c>
      <c r="H218" s="65"/>
      <c r="I218" s="65"/>
      <c r="J218" s="65"/>
      <c r="K218" s="65"/>
      <c r="L218" s="65"/>
      <c r="M218" s="66">
        <f t="shared" si="10"/>
        <v>0</v>
      </c>
      <c r="S218" s="66">
        <f t="shared" si="11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[1]الأحياء!A217</f>
        <v>0</v>
      </c>
    </row>
    <row r="219" spans="1:53">
      <c r="A219" s="71">
        <f t="shared" si="12"/>
        <v>216</v>
      </c>
      <c r="H219" s="65"/>
      <c r="I219" s="65"/>
      <c r="J219" s="65"/>
      <c r="K219" s="65"/>
      <c r="L219" s="65"/>
      <c r="M219" s="66">
        <f t="shared" si="10"/>
        <v>0</v>
      </c>
      <c r="S219" s="66">
        <f t="shared" si="11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[1]الأحياء!A218</f>
        <v>0</v>
      </c>
    </row>
    <row r="220" spans="1:53">
      <c r="A220" s="71">
        <f t="shared" si="12"/>
        <v>217</v>
      </c>
      <c r="H220" s="65"/>
      <c r="I220" s="65"/>
      <c r="J220" s="65"/>
      <c r="K220" s="65"/>
      <c r="L220" s="65"/>
      <c r="M220" s="66">
        <f t="shared" si="10"/>
        <v>0</v>
      </c>
      <c r="S220" s="66">
        <f t="shared" si="11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[1]الأحياء!A219</f>
        <v>0</v>
      </c>
    </row>
    <row r="221" spans="1:53">
      <c r="A221" s="71">
        <f t="shared" si="12"/>
        <v>218</v>
      </c>
      <c r="H221" s="65"/>
      <c r="I221" s="65"/>
      <c r="J221" s="65"/>
      <c r="K221" s="65"/>
      <c r="L221" s="65"/>
      <c r="M221" s="66">
        <f t="shared" si="10"/>
        <v>0</v>
      </c>
      <c r="S221" s="66">
        <f t="shared" si="11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[1]الأحياء!A220</f>
        <v>0</v>
      </c>
    </row>
    <row r="222" spans="1:53">
      <c r="A222" s="71">
        <f t="shared" si="12"/>
        <v>219</v>
      </c>
      <c r="H222" s="65"/>
      <c r="I222" s="65"/>
      <c r="J222" s="65"/>
      <c r="K222" s="65"/>
      <c r="L222" s="65"/>
      <c r="M222" s="66">
        <f t="shared" si="10"/>
        <v>0</v>
      </c>
      <c r="S222" s="66">
        <f t="shared" si="11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[1]الأحياء!A221</f>
        <v>0</v>
      </c>
    </row>
    <row r="223" spans="1:53">
      <c r="A223" s="71">
        <f t="shared" si="12"/>
        <v>220</v>
      </c>
      <c r="H223" s="65"/>
      <c r="I223" s="65"/>
      <c r="J223" s="65"/>
      <c r="K223" s="65"/>
      <c r="L223" s="65"/>
      <c r="M223" s="66">
        <f t="shared" si="10"/>
        <v>0</v>
      </c>
      <c r="S223" s="66">
        <f t="shared" si="11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[1]الأحياء!A222</f>
        <v>0</v>
      </c>
    </row>
    <row r="224" spans="1:53">
      <c r="A224" s="71">
        <f t="shared" si="12"/>
        <v>221</v>
      </c>
      <c r="H224" s="65"/>
      <c r="I224" s="65"/>
      <c r="J224" s="65"/>
      <c r="K224" s="65"/>
      <c r="L224" s="65"/>
      <c r="M224" s="66">
        <f t="shared" si="10"/>
        <v>0</v>
      </c>
      <c r="S224" s="66">
        <f t="shared" si="11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[1]الأحياء!A223</f>
        <v>0</v>
      </c>
    </row>
    <row r="225" spans="1:53">
      <c r="A225" s="71">
        <f t="shared" si="12"/>
        <v>222</v>
      </c>
      <c r="H225" s="65"/>
      <c r="I225" s="65"/>
      <c r="J225" s="65"/>
      <c r="K225" s="65"/>
      <c r="L225" s="65"/>
      <c r="M225" s="66">
        <f t="shared" si="10"/>
        <v>0</v>
      </c>
      <c r="S225" s="66">
        <f t="shared" si="11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[1]الأحياء!A224</f>
        <v>0</v>
      </c>
    </row>
    <row r="226" spans="1:53">
      <c r="A226" s="71">
        <f t="shared" si="12"/>
        <v>223</v>
      </c>
      <c r="H226" s="65"/>
      <c r="I226" s="65"/>
      <c r="J226" s="65"/>
      <c r="K226" s="65"/>
      <c r="L226" s="65"/>
      <c r="M226" s="66">
        <f t="shared" si="10"/>
        <v>0</v>
      </c>
      <c r="S226" s="66">
        <f t="shared" si="11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[1]الأحياء!A225</f>
        <v>0</v>
      </c>
    </row>
    <row r="227" spans="1:53">
      <c r="A227" s="71">
        <f t="shared" si="12"/>
        <v>224</v>
      </c>
      <c r="H227" s="65"/>
      <c r="I227" s="65"/>
      <c r="J227" s="65"/>
      <c r="K227" s="65"/>
      <c r="L227" s="65"/>
      <c r="M227" s="66">
        <f t="shared" si="10"/>
        <v>0</v>
      </c>
      <c r="S227" s="66">
        <f t="shared" si="11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[1]الأحياء!A226</f>
        <v>0</v>
      </c>
    </row>
    <row r="228" spans="1:53">
      <c r="A228" s="71">
        <f t="shared" si="12"/>
        <v>225</v>
      </c>
      <c r="H228" s="65"/>
      <c r="I228" s="65"/>
      <c r="J228" s="65"/>
      <c r="K228" s="65"/>
      <c r="L228" s="65"/>
      <c r="M228" s="66">
        <f t="shared" si="10"/>
        <v>0</v>
      </c>
      <c r="S228" s="66">
        <f t="shared" si="11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[1]الأحياء!A227</f>
        <v>0</v>
      </c>
    </row>
    <row r="229" spans="1:53">
      <c r="A229" s="71">
        <f t="shared" si="12"/>
        <v>226</v>
      </c>
      <c r="H229" s="65"/>
      <c r="I229" s="65"/>
      <c r="J229" s="65"/>
      <c r="K229" s="65"/>
      <c r="L229" s="65"/>
      <c r="M229" s="66">
        <f t="shared" si="10"/>
        <v>0</v>
      </c>
      <c r="S229" s="66">
        <f t="shared" si="11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[1]الأحياء!A228</f>
        <v>0</v>
      </c>
    </row>
    <row r="230" spans="1:53">
      <c r="A230" s="71">
        <f t="shared" si="12"/>
        <v>227</v>
      </c>
      <c r="H230" s="65"/>
      <c r="I230" s="65"/>
      <c r="J230" s="65"/>
      <c r="K230" s="65"/>
      <c r="L230" s="65"/>
      <c r="M230" s="66">
        <f t="shared" si="10"/>
        <v>0</v>
      </c>
      <c r="S230" s="66">
        <f t="shared" si="11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[1]الأحياء!A229</f>
        <v>0</v>
      </c>
    </row>
    <row r="231" spans="1:53">
      <c r="A231" s="71">
        <f t="shared" si="12"/>
        <v>228</v>
      </c>
      <c r="H231" s="65"/>
      <c r="I231" s="65"/>
      <c r="J231" s="65"/>
      <c r="K231" s="65"/>
      <c r="L231" s="65"/>
      <c r="M231" s="66">
        <f t="shared" si="10"/>
        <v>0</v>
      </c>
      <c r="S231" s="66">
        <f t="shared" si="11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[1]الأحياء!A230</f>
        <v>0</v>
      </c>
    </row>
    <row r="232" spans="1:53">
      <c r="A232" s="71">
        <f t="shared" si="12"/>
        <v>229</v>
      </c>
      <c r="H232" s="65"/>
      <c r="I232" s="65"/>
      <c r="J232" s="65"/>
      <c r="K232" s="65"/>
      <c r="L232" s="65"/>
      <c r="M232" s="66">
        <f t="shared" si="10"/>
        <v>0</v>
      </c>
      <c r="S232" s="66">
        <f t="shared" si="11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[1]الأحياء!A231</f>
        <v>0</v>
      </c>
    </row>
    <row r="233" spans="1:53">
      <c r="A233" s="71">
        <f t="shared" si="12"/>
        <v>230</v>
      </c>
      <c r="H233" s="65"/>
      <c r="I233" s="65"/>
      <c r="J233" s="65"/>
      <c r="K233" s="65"/>
      <c r="L233" s="65"/>
      <c r="M233" s="66">
        <f t="shared" si="10"/>
        <v>0</v>
      </c>
      <c r="S233" s="66">
        <f t="shared" si="11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[1]الأحياء!A232</f>
        <v>0</v>
      </c>
    </row>
    <row r="234" spans="1:53">
      <c r="A234" s="71">
        <f t="shared" si="12"/>
        <v>231</v>
      </c>
      <c r="H234" s="65"/>
      <c r="I234" s="65"/>
      <c r="J234" s="65"/>
      <c r="K234" s="65"/>
      <c r="L234" s="65"/>
      <c r="M234" s="66">
        <f t="shared" si="10"/>
        <v>0</v>
      </c>
      <c r="S234" s="66">
        <f t="shared" si="11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[1]الأحياء!A233</f>
        <v>0</v>
      </c>
    </row>
    <row r="235" spans="1:53">
      <c r="A235" s="71">
        <f t="shared" si="12"/>
        <v>232</v>
      </c>
      <c r="H235" s="65"/>
      <c r="I235" s="65"/>
      <c r="J235" s="65"/>
      <c r="K235" s="65"/>
      <c r="L235" s="65"/>
      <c r="M235" s="66">
        <f t="shared" si="10"/>
        <v>0</v>
      </c>
      <c r="S235" s="66">
        <f t="shared" si="11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[1]الأحياء!A234</f>
        <v>0</v>
      </c>
    </row>
    <row r="236" spans="1:53">
      <c r="A236" s="71">
        <f t="shared" si="12"/>
        <v>233</v>
      </c>
      <c r="H236" s="65"/>
      <c r="I236" s="65"/>
      <c r="J236" s="65"/>
      <c r="K236" s="65"/>
      <c r="L236" s="65"/>
      <c r="M236" s="66">
        <f t="shared" si="10"/>
        <v>0</v>
      </c>
      <c r="S236" s="66">
        <f t="shared" si="11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[1]الأحياء!A235</f>
        <v>0</v>
      </c>
    </row>
    <row r="237" spans="1:53">
      <c r="A237" s="71">
        <f t="shared" si="12"/>
        <v>234</v>
      </c>
      <c r="H237" s="65"/>
      <c r="I237" s="65"/>
      <c r="J237" s="65"/>
      <c r="K237" s="65"/>
      <c r="L237" s="65"/>
      <c r="M237" s="66">
        <f t="shared" si="10"/>
        <v>0</v>
      </c>
      <c r="S237" s="66">
        <f t="shared" si="11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[1]الأحياء!A236</f>
        <v>0</v>
      </c>
    </row>
    <row r="238" spans="1:53">
      <c r="A238" s="71">
        <f t="shared" si="12"/>
        <v>235</v>
      </c>
      <c r="H238" s="65"/>
      <c r="I238" s="65"/>
      <c r="J238" s="65"/>
      <c r="K238" s="65"/>
      <c r="L238" s="65"/>
      <c r="M238" s="66">
        <f t="shared" si="10"/>
        <v>0</v>
      </c>
      <c r="S238" s="66">
        <f t="shared" si="11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[1]الأحياء!A237</f>
        <v>0</v>
      </c>
    </row>
    <row r="239" spans="1:53">
      <c r="A239" s="71">
        <f t="shared" si="12"/>
        <v>236</v>
      </c>
      <c r="H239" s="65"/>
      <c r="I239" s="65"/>
      <c r="J239" s="65"/>
      <c r="K239" s="65"/>
      <c r="L239" s="65"/>
      <c r="M239" s="66">
        <f t="shared" si="10"/>
        <v>0</v>
      </c>
      <c r="S239" s="66">
        <f t="shared" si="11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[1]الأحياء!A238</f>
        <v>0</v>
      </c>
    </row>
    <row r="240" spans="1:53">
      <c r="A240" s="71">
        <f t="shared" si="12"/>
        <v>237</v>
      </c>
      <c r="H240" s="65"/>
      <c r="I240" s="65"/>
      <c r="J240" s="65"/>
      <c r="K240" s="65"/>
      <c r="L240" s="65"/>
      <c r="M240" s="66">
        <f t="shared" si="10"/>
        <v>0</v>
      </c>
      <c r="S240" s="66">
        <f t="shared" si="11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[1]الأحياء!A239</f>
        <v>0</v>
      </c>
    </row>
    <row r="241" spans="1:53">
      <c r="A241" s="71">
        <f t="shared" si="12"/>
        <v>238</v>
      </c>
      <c r="H241" s="65"/>
      <c r="I241" s="65"/>
      <c r="J241" s="65"/>
      <c r="K241" s="65"/>
      <c r="L241" s="65"/>
      <c r="M241" s="66">
        <f t="shared" si="10"/>
        <v>0</v>
      </c>
      <c r="S241" s="66">
        <f t="shared" si="11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[1]الأحياء!A240</f>
        <v>0</v>
      </c>
    </row>
    <row r="242" spans="1:53">
      <c r="A242" s="71">
        <f t="shared" si="12"/>
        <v>239</v>
      </c>
      <c r="H242" s="65"/>
      <c r="I242" s="65"/>
      <c r="J242" s="65"/>
      <c r="K242" s="65"/>
      <c r="L242" s="65"/>
      <c r="M242" s="66">
        <f t="shared" si="10"/>
        <v>0</v>
      </c>
      <c r="S242" s="66">
        <f t="shared" si="11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[1]الأحياء!A241</f>
        <v>0</v>
      </c>
    </row>
    <row r="243" spans="1:53">
      <c r="A243" s="71">
        <f t="shared" si="12"/>
        <v>240</v>
      </c>
      <c r="H243" s="65"/>
      <c r="I243" s="65"/>
      <c r="J243" s="65"/>
      <c r="K243" s="65"/>
      <c r="L243" s="65"/>
      <c r="M243" s="66">
        <f t="shared" si="10"/>
        <v>0</v>
      </c>
      <c r="S243" s="66">
        <f t="shared" si="11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[1]الأحياء!A242</f>
        <v>0</v>
      </c>
    </row>
    <row r="244" spans="1:53">
      <c r="A244" s="71">
        <f t="shared" si="12"/>
        <v>241</v>
      </c>
      <c r="H244" s="65"/>
      <c r="I244" s="65"/>
      <c r="J244" s="65"/>
      <c r="K244" s="65"/>
      <c r="L244" s="65"/>
      <c r="M244" s="66">
        <f t="shared" si="10"/>
        <v>0</v>
      </c>
      <c r="S244" s="66">
        <f t="shared" si="11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[1]الأحياء!A243</f>
        <v>0</v>
      </c>
    </row>
    <row r="245" spans="1:53">
      <c r="A245" s="71">
        <f t="shared" si="12"/>
        <v>242</v>
      </c>
      <c r="H245" s="65"/>
      <c r="I245" s="65"/>
      <c r="J245" s="65"/>
      <c r="K245" s="65"/>
      <c r="L245" s="65"/>
      <c r="M245" s="66">
        <f t="shared" si="10"/>
        <v>0</v>
      </c>
      <c r="S245" s="66">
        <f t="shared" si="11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[1]الأحياء!A244</f>
        <v>0</v>
      </c>
    </row>
    <row r="246" spans="1:53">
      <c r="A246" s="71">
        <f t="shared" si="12"/>
        <v>243</v>
      </c>
      <c r="H246" s="65"/>
      <c r="I246" s="65"/>
      <c r="J246" s="65"/>
      <c r="K246" s="65"/>
      <c r="L246" s="65"/>
      <c r="M246" s="66">
        <f t="shared" si="10"/>
        <v>0</v>
      </c>
      <c r="S246" s="66">
        <f t="shared" si="11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[1]الأحياء!A245</f>
        <v>0</v>
      </c>
    </row>
    <row r="247" spans="1:53">
      <c r="A247" s="71">
        <f t="shared" si="12"/>
        <v>244</v>
      </c>
      <c r="H247" s="65"/>
      <c r="I247" s="65"/>
      <c r="J247" s="65"/>
      <c r="K247" s="65"/>
      <c r="L247" s="65"/>
      <c r="M247" s="66">
        <f t="shared" si="10"/>
        <v>0</v>
      </c>
      <c r="S247" s="66">
        <f t="shared" si="11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[1]الأحياء!A246</f>
        <v>0</v>
      </c>
    </row>
    <row r="248" spans="1:53">
      <c r="A248" s="71">
        <f t="shared" si="12"/>
        <v>245</v>
      </c>
      <c r="H248" s="65"/>
      <c r="I248" s="65"/>
      <c r="J248" s="65"/>
      <c r="K248" s="65"/>
      <c r="L248" s="65"/>
      <c r="M248" s="66">
        <f t="shared" si="10"/>
        <v>0</v>
      </c>
      <c r="S248" s="66">
        <f t="shared" si="11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[1]الأحياء!A247</f>
        <v>0</v>
      </c>
    </row>
    <row r="249" spans="1:53">
      <c r="A249" s="71">
        <f t="shared" si="12"/>
        <v>246</v>
      </c>
      <c r="H249" s="65"/>
      <c r="I249" s="65"/>
      <c r="J249" s="65"/>
      <c r="K249" s="65"/>
      <c r="L249" s="65"/>
      <c r="M249" s="66">
        <f t="shared" si="10"/>
        <v>0</v>
      </c>
      <c r="S249" s="66">
        <f t="shared" si="11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[1]الأحياء!A248</f>
        <v>0</v>
      </c>
    </row>
    <row r="250" spans="1:53">
      <c r="A250" s="71">
        <f t="shared" si="12"/>
        <v>247</v>
      </c>
      <c r="H250" s="65"/>
      <c r="I250" s="65"/>
      <c r="J250" s="65"/>
      <c r="K250" s="65"/>
      <c r="L250" s="65"/>
      <c r="M250" s="66">
        <f t="shared" si="10"/>
        <v>0</v>
      </c>
      <c r="S250" s="66">
        <f t="shared" si="11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[1]الأحياء!A249</f>
        <v>0</v>
      </c>
    </row>
    <row r="251" spans="1:53">
      <c r="A251" s="71">
        <f t="shared" si="12"/>
        <v>248</v>
      </c>
      <c r="H251" s="65"/>
      <c r="I251" s="65"/>
      <c r="J251" s="65"/>
      <c r="K251" s="65"/>
      <c r="L251" s="65"/>
      <c r="M251" s="66">
        <f t="shared" si="10"/>
        <v>0</v>
      </c>
      <c r="S251" s="66">
        <f t="shared" si="11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[1]الأحياء!A250</f>
        <v>0</v>
      </c>
    </row>
    <row r="252" spans="1:53">
      <c r="A252" s="71">
        <f t="shared" si="12"/>
        <v>249</v>
      </c>
      <c r="H252" s="65"/>
      <c r="I252" s="65"/>
      <c r="J252" s="65"/>
      <c r="K252" s="65"/>
      <c r="L252" s="65"/>
      <c r="M252" s="66">
        <f t="shared" si="10"/>
        <v>0</v>
      </c>
      <c r="S252" s="66">
        <f t="shared" si="11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[1]الأحياء!A251</f>
        <v>0</v>
      </c>
    </row>
    <row r="253" spans="1:53">
      <c r="A253" s="71">
        <f t="shared" si="12"/>
        <v>250</v>
      </c>
      <c r="H253" s="65"/>
      <c r="I253" s="65"/>
      <c r="J253" s="65"/>
      <c r="K253" s="65"/>
      <c r="L253" s="65"/>
      <c r="M253" s="66">
        <f t="shared" si="10"/>
        <v>0</v>
      </c>
      <c r="S253" s="66">
        <f t="shared" si="11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[1]الأحياء!A252</f>
        <v>0</v>
      </c>
    </row>
    <row r="254" spans="1:53">
      <c r="A254" s="71">
        <f t="shared" si="12"/>
        <v>251</v>
      </c>
      <c r="H254" s="65"/>
      <c r="I254" s="65"/>
      <c r="J254" s="65"/>
      <c r="K254" s="65"/>
      <c r="L254" s="65"/>
      <c r="M254" s="66">
        <f t="shared" si="10"/>
        <v>0</v>
      </c>
      <c r="S254" s="66">
        <f t="shared" si="11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[1]الأحياء!A253</f>
        <v>0</v>
      </c>
    </row>
    <row r="255" spans="1:53">
      <c r="A255" s="71">
        <f t="shared" si="12"/>
        <v>252</v>
      </c>
      <c r="H255" s="65"/>
      <c r="I255" s="65"/>
      <c r="J255" s="65"/>
      <c r="K255" s="65"/>
      <c r="L255" s="65"/>
      <c r="M255" s="66">
        <f t="shared" si="10"/>
        <v>0</v>
      </c>
      <c r="S255" s="66">
        <f t="shared" si="11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[1]الأحياء!A254</f>
        <v>0</v>
      </c>
    </row>
    <row r="256" spans="1:53">
      <c r="A256" s="71">
        <f t="shared" si="12"/>
        <v>253</v>
      </c>
      <c r="H256" s="65"/>
      <c r="I256" s="65"/>
      <c r="J256" s="65"/>
      <c r="K256" s="65"/>
      <c r="L256" s="65"/>
      <c r="M256" s="66">
        <f t="shared" si="10"/>
        <v>0</v>
      </c>
      <c r="S256" s="66">
        <f t="shared" si="11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[1]الأحياء!A255</f>
        <v>0</v>
      </c>
    </row>
    <row r="257" spans="1:53">
      <c r="A257" s="71">
        <f t="shared" si="12"/>
        <v>254</v>
      </c>
      <c r="H257" s="65"/>
      <c r="I257" s="65"/>
      <c r="J257" s="65"/>
      <c r="K257" s="65"/>
      <c r="L257" s="65"/>
      <c r="M257" s="66">
        <f t="shared" si="10"/>
        <v>0</v>
      </c>
      <c r="S257" s="66">
        <f t="shared" si="11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[1]الأحياء!A256</f>
        <v>0</v>
      </c>
    </row>
    <row r="258" spans="1:53">
      <c r="A258" s="71">
        <f t="shared" si="12"/>
        <v>255</v>
      </c>
      <c r="H258" s="65"/>
      <c r="I258" s="65"/>
      <c r="J258" s="65"/>
      <c r="K258" s="65"/>
      <c r="L258" s="65"/>
      <c r="M258" s="66">
        <f t="shared" si="10"/>
        <v>0</v>
      </c>
      <c r="S258" s="66">
        <f t="shared" si="11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[1]الأحياء!A257</f>
        <v>0</v>
      </c>
    </row>
    <row r="259" spans="1:53">
      <c r="A259" s="71">
        <f t="shared" si="12"/>
        <v>256</v>
      </c>
      <c r="H259" s="65"/>
      <c r="I259" s="65"/>
      <c r="J259" s="65"/>
      <c r="K259" s="65"/>
      <c r="L259" s="65"/>
      <c r="M259" s="66">
        <f t="shared" si="10"/>
        <v>0</v>
      </c>
      <c r="S259" s="66">
        <f t="shared" si="11"/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[1]الأحياء!A258</f>
        <v>0</v>
      </c>
    </row>
    <row r="260" spans="1:53">
      <c r="A260" s="71">
        <f t="shared" si="12"/>
        <v>257</v>
      </c>
      <c r="H260" s="65"/>
      <c r="I260" s="65"/>
      <c r="J260" s="65"/>
      <c r="K260" s="65"/>
      <c r="L260" s="65"/>
      <c r="M260" s="66">
        <f t="shared" ref="M260:M323" si="13">N260+O260+P260+Q260+R260</f>
        <v>0</v>
      </c>
      <c r="S260" s="66">
        <f t="shared" ref="S260:S323" si="14">T260+U260+V260+W260+X260</f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[1]الأحياء!A259</f>
        <v>0</v>
      </c>
    </row>
    <row r="261" spans="1:53">
      <c r="A261" s="71">
        <f t="shared" si="12"/>
        <v>258</v>
      </c>
      <c r="H261" s="65"/>
      <c r="I261" s="65"/>
      <c r="J261" s="65"/>
      <c r="K261" s="65"/>
      <c r="L261" s="65"/>
      <c r="M261" s="66">
        <f t="shared" si="13"/>
        <v>0</v>
      </c>
      <c r="S261" s="66">
        <f t="shared" si="14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[1]الأحياء!A260</f>
        <v>0</v>
      </c>
    </row>
    <row r="262" spans="1:53">
      <c r="A262" s="71">
        <f t="shared" ref="A262:A325" si="15">A261+1</f>
        <v>259</v>
      </c>
      <c r="H262" s="65"/>
      <c r="I262" s="65"/>
      <c r="J262" s="65"/>
      <c r="K262" s="65"/>
      <c r="L262" s="65"/>
      <c r="M262" s="66">
        <f t="shared" si="13"/>
        <v>0</v>
      </c>
      <c r="S262" s="66">
        <f t="shared" si="14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[1]الأحياء!A261</f>
        <v>0</v>
      </c>
    </row>
    <row r="263" spans="1:53">
      <c r="A263" s="71">
        <f t="shared" si="15"/>
        <v>260</v>
      </c>
      <c r="H263" s="65"/>
      <c r="I263" s="65"/>
      <c r="J263" s="65"/>
      <c r="K263" s="65"/>
      <c r="L263" s="65"/>
      <c r="M263" s="66">
        <f t="shared" si="13"/>
        <v>0</v>
      </c>
      <c r="S263" s="66">
        <f t="shared" si="14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[1]الأحياء!A262</f>
        <v>0</v>
      </c>
    </row>
    <row r="264" spans="1:53">
      <c r="A264" s="71">
        <f t="shared" si="15"/>
        <v>261</v>
      </c>
      <c r="H264" s="65"/>
      <c r="I264" s="65"/>
      <c r="J264" s="65"/>
      <c r="K264" s="65"/>
      <c r="L264" s="65"/>
      <c r="M264" s="66">
        <f t="shared" si="13"/>
        <v>0</v>
      </c>
      <c r="S264" s="66">
        <f t="shared" si="14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[1]الأحياء!A263</f>
        <v>0</v>
      </c>
    </row>
    <row r="265" spans="1:53">
      <c r="A265" s="71">
        <f t="shared" si="15"/>
        <v>262</v>
      </c>
      <c r="H265" s="65"/>
      <c r="I265" s="65"/>
      <c r="J265" s="65"/>
      <c r="K265" s="65"/>
      <c r="L265" s="65"/>
      <c r="M265" s="66">
        <f t="shared" si="13"/>
        <v>0</v>
      </c>
      <c r="S265" s="66">
        <f t="shared" si="14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[1]الأحياء!A264</f>
        <v>0</v>
      </c>
    </row>
    <row r="266" spans="1:53">
      <c r="A266" s="71">
        <f t="shared" si="15"/>
        <v>263</v>
      </c>
      <c r="H266" s="65"/>
      <c r="I266" s="65"/>
      <c r="J266" s="65"/>
      <c r="K266" s="65"/>
      <c r="L266" s="65"/>
      <c r="M266" s="66">
        <f t="shared" si="13"/>
        <v>0</v>
      </c>
      <c r="S266" s="66">
        <f t="shared" si="14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[1]الأحياء!A265</f>
        <v>0</v>
      </c>
    </row>
    <row r="267" spans="1:53">
      <c r="A267" s="71">
        <f t="shared" si="15"/>
        <v>264</v>
      </c>
      <c r="H267" s="65"/>
      <c r="I267" s="65"/>
      <c r="J267" s="65"/>
      <c r="K267" s="65"/>
      <c r="L267" s="65"/>
      <c r="M267" s="66">
        <f t="shared" si="13"/>
        <v>0</v>
      </c>
      <c r="S267" s="66">
        <f t="shared" si="14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[1]الأحياء!A266</f>
        <v>0</v>
      </c>
    </row>
    <row r="268" spans="1:53">
      <c r="A268" s="71">
        <f t="shared" si="15"/>
        <v>265</v>
      </c>
      <c r="H268" s="65"/>
      <c r="I268" s="65"/>
      <c r="J268" s="65"/>
      <c r="K268" s="65"/>
      <c r="L268" s="65"/>
      <c r="M268" s="66">
        <f t="shared" si="13"/>
        <v>0</v>
      </c>
      <c r="S268" s="66">
        <f t="shared" si="14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[1]الأحياء!A267</f>
        <v>0</v>
      </c>
    </row>
    <row r="269" spans="1:53">
      <c r="A269" s="71">
        <f t="shared" si="15"/>
        <v>266</v>
      </c>
      <c r="H269" s="65"/>
      <c r="I269" s="65"/>
      <c r="J269" s="65"/>
      <c r="K269" s="65"/>
      <c r="L269" s="65"/>
      <c r="M269" s="66">
        <f t="shared" si="13"/>
        <v>0</v>
      </c>
      <c r="S269" s="66">
        <f t="shared" si="14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[1]الأحياء!A268</f>
        <v>0</v>
      </c>
    </row>
    <row r="270" spans="1:53">
      <c r="A270" s="71">
        <f t="shared" si="15"/>
        <v>267</v>
      </c>
      <c r="H270" s="65"/>
      <c r="I270" s="65"/>
      <c r="J270" s="65"/>
      <c r="K270" s="65"/>
      <c r="L270" s="65"/>
      <c r="M270" s="66">
        <f t="shared" si="13"/>
        <v>0</v>
      </c>
      <c r="S270" s="66">
        <f t="shared" si="14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[1]الأحياء!A269</f>
        <v>0</v>
      </c>
    </row>
    <row r="271" spans="1:53">
      <c r="A271" s="71">
        <f t="shared" si="15"/>
        <v>268</v>
      </c>
      <c r="H271" s="65"/>
      <c r="I271" s="65"/>
      <c r="J271" s="65"/>
      <c r="K271" s="65"/>
      <c r="L271" s="65"/>
      <c r="M271" s="66">
        <f t="shared" si="13"/>
        <v>0</v>
      </c>
      <c r="S271" s="66">
        <f t="shared" si="14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[1]الأحياء!A270</f>
        <v>0</v>
      </c>
    </row>
    <row r="272" spans="1:53">
      <c r="A272" s="71">
        <f t="shared" si="15"/>
        <v>269</v>
      </c>
      <c r="H272" s="65"/>
      <c r="I272" s="65"/>
      <c r="J272" s="65"/>
      <c r="K272" s="65"/>
      <c r="L272" s="65"/>
      <c r="M272" s="66">
        <f t="shared" si="13"/>
        <v>0</v>
      </c>
      <c r="S272" s="66">
        <f t="shared" si="14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[1]الأحياء!A271</f>
        <v>0</v>
      </c>
    </row>
    <row r="273" spans="1:53">
      <c r="A273" s="71">
        <f t="shared" si="15"/>
        <v>270</v>
      </c>
      <c r="H273" s="65"/>
      <c r="I273" s="65"/>
      <c r="J273" s="65"/>
      <c r="K273" s="65"/>
      <c r="L273" s="65"/>
      <c r="M273" s="66">
        <f t="shared" si="13"/>
        <v>0</v>
      </c>
      <c r="S273" s="66">
        <f t="shared" si="14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[1]الأحياء!A272</f>
        <v>0</v>
      </c>
    </row>
    <row r="274" spans="1:53">
      <c r="A274" s="71">
        <f t="shared" si="15"/>
        <v>271</v>
      </c>
      <c r="H274" s="65"/>
      <c r="I274" s="65"/>
      <c r="J274" s="65"/>
      <c r="K274" s="65"/>
      <c r="L274" s="65"/>
      <c r="M274" s="66">
        <f t="shared" si="13"/>
        <v>0</v>
      </c>
      <c r="S274" s="66">
        <f t="shared" si="14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[1]الأحياء!A273</f>
        <v>0</v>
      </c>
    </row>
    <row r="275" spans="1:53">
      <c r="A275" s="71">
        <f t="shared" si="15"/>
        <v>272</v>
      </c>
      <c r="H275" s="65"/>
      <c r="I275" s="65"/>
      <c r="J275" s="65"/>
      <c r="K275" s="65"/>
      <c r="L275" s="65"/>
      <c r="M275" s="66">
        <f t="shared" si="13"/>
        <v>0</v>
      </c>
      <c r="S275" s="66">
        <f t="shared" si="14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[1]الأحياء!A274</f>
        <v>0</v>
      </c>
    </row>
    <row r="276" spans="1:53">
      <c r="A276" s="71">
        <f t="shared" si="15"/>
        <v>273</v>
      </c>
      <c r="H276" s="65"/>
      <c r="I276" s="65"/>
      <c r="J276" s="65"/>
      <c r="K276" s="65"/>
      <c r="L276" s="65"/>
      <c r="M276" s="66">
        <f t="shared" si="13"/>
        <v>0</v>
      </c>
      <c r="S276" s="66">
        <f t="shared" si="14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[1]الأحياء!A275</f>
        <v>0</v>
      </c>
    </row>
    <row r="277" spans="1:53">
      <c r="A277" s="71">
        <f t="shared" si="15"/>
        <v>274</v>
      </c>
      <c r="H277" s="65"/>
      <c r="I277" s="65"/>
      <c r="J277" s="65"/>
      <c r="K277" s="65"/>
      <c r="L277" s="65"/>
      <c r="M277" s="66">
        <f t="shared" si="13"/>
        <v>0</v>
      </c>
      <c r="S277" s="66">
        <f t="shared" si="14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[1]الأحياء!A276</f>
        <v>0</v>
      </c>
    </row>
    <row r="278" spans="1:53">
      <c r="A278" s="71">
        <f t="shared" si="15"/>
        <v>275</v>
      </c>
      <c r="H278" s="65"/>
      <c r="I278" s="65"/>
      <c r="J278" s="65"/>
      <c r="K278" s="65"/>
      <c r="L278" s="65"/>
      <c r="M278" s="66">
        <f t="shared" si="13"/>
        <v>0</v>
      </c>
      <c r="S278" s="66">
        <f t="shared" si="14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[1]الأحياء!A277</f>
        <v>0</v>
      </c>
    </row>
    <row r="279" spans="1:53">
      <c r="A279" s="71">
        <f t="shared" si="15"/>
        <v>276</v>
      </c>
      <c r="H279" s="65"/>
      <c r="I279" s="65"/>
      <c r="J279" s="65"/>
      <c r="K279" s="65"/>
      <c r="L279" s="65"/>
      <c r="M279" s="66">
        <f t="shared" si="13"/>
        <v>0</v>
      </c>
      <c r="S279" s="66">
        <f t="shared" si="14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[1]الأحياء!A278</f>
        <v>0</v>
      </c>
    </row>
    <row r="280" spans="1:53">
      <c r="A280" s="71">
        <f t="shared" si="15"/>
        <v>277</v>
      </c>
      <c r="H280" s="65"/>
      <c r="I280" s="65"/>
      <c r="J280" s="65"/>
      <c r="K280" s="65"/>
      <c r="L280" s="65"/>
      <c r="M280" s="66">
        <f t="shared" si="13"/>
        <v>0</v>
      </c>
      <c r="S280" s="66">
        <f t="shared" si="14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[1]الأحياء!A279</f>
        <v>0</v>
      </c>
    </row>
    <row r="281" spans="1:53">
      <c r="A281" s="71">
        <f t="shared" si="15"/>
        <v>278</v>
      </c>
      <c r="H281" s="65"/>
      <c r="I281" s="65"/>
      <c r="J281" s="65"/>
      <c r="K281" s="65"/>
      <c r="L281" s="65"/>
      <c r="M281" s="66">
        <f t="shared" si="13"/>
        <v>0</v>
      </c>
      <c r="S281" s="66">
        <f t="shared" si="14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[1]الأحياء!A280</f>
        <v>0</v>
      </c>
    </row>
    <row r="282" spans="1:53">
      <c r="A282" s="71">
        <f t="shared" si="15"/>
        <v>279</v>
      </c>
      <c r="H282" s="65"/>
      <c r="I282" s="65"/>
      <c r="J282" s="65"/>
      <c r="K282" s="65"/>
      <c r="L282" s="65"/>
      <c r="M282" s="66">
        <f t="shared" si="13"/>
        <v>0</v>
      </c>
      <c r="S282" s="66">
        <f t="shared" si="14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[1]الأحياء!A281</f>
        <v>0</v>
      </c>
    </row>
    <row r="283" spans="1:53">
      <c r="A283" s="71">
        <f t="shared" si="15"/>
        <v>280</v>
      </c>
      <c r="H283" s="65"/>
      <c r="I283" s="65"/>
      <c r="J283" s="65"/>
      <c r="K283" s="65"/>
      <c r="L283" s="65"/>
      <c r="M283" s="66">
        <f t="shared" si="13"/>
        <v>0</v>
      </c>
      <c r="S283" s="66">
        <f t="shared" si="14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[1]الأحياء!A282</f>
        <v>0</v>
      </c>
    </row>
    <row r="284" spans="1:53">
      <c r="A284" s="71">
        <f t="shared" si="15"/>
        <v>281</v>
      </c>
      <c r="H284" s="65"/>
      <c r="I284" s="65"/>
      <c r="J284" s="65"/>
      <c r="K284" s="65"/>
      <c r="L284" s="65"/>
      <c r="M284" s="66">
        <f t="shared" si="13"/>
        <v>0</v>
      </c>
      <c r="S284" s="66">
        <f t="shared" si="14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[1]الأحياء!A283</f>
        <v>0</v>
      </c>
    </row>
    <row r="285" spans="1:53">
      <c r="A285" s="71">
        <f t="shared" si="15"/>
        <v>282</v>
      </c>
      <c r="H285" s="65"/>
      <c r="I285" s="65"/>
      <c r="J285" s="65"/>
      <c r="K285" s="65"/>
      <c r="L285" s="65"/>
      <c r="M285" s="66">
        <f t="shared" si="13"/>
        <v>0</v>
      </c>
      <c r="S285" s="66">
        <f t="shared" si="14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[1]الأحياء!A284</f>
        <v>0</v>
      </c>
    </row>
    <row r="286" spans="1:53">
      <c r="A286" s="71">
        <f t="shared" si="15"/>
        <v>283</v>
      </c>
      <c r="H286" s="65"/>
      <c r="I286" s="65"/>
      <c r="J286" s="65"/>
      <c r="K286" s="65"/>
      <c r="L286" s="65"/>
      <c r="M286" s="66">
        <f t="shared" si="13"/>
        <v>0</v>
      </c>
      <c r="S286" s="66">
        <f t="shared" si="14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[1]الأحياء!A285</f>
        <v>0</v>
      </c>
    </row>
    <row r="287" spans="1:53">
      <c r="A287" s="71">
        <f t="shared" si="15"/>
        <v>284</v>
      </c>
      <c r="H287" s="65"/>
      <c r="I287" s="65"/>
      <c r="J287" s="65"/>
      <c r="K287" s="65"/>
      <c r="L287" s="65"/>
      <c r="M287" s="66">
        <f t="shared" si="13"/>
        <v>0</v>
      </c>
      <c r="S287" s="66">
        <f t="shared" si="14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[1]الأحياء!A286</f>
        <v>0</v>
      </c>
    </row>
    <row r="288" spans="1:53">
      <c r="A288" s="71">
        <f t="shared" si="15"/>
        <v>285</v>
      </c>
      <c r="H288" s="65"/>
      <c r="I288" s="65"/>
      <c r="J288" s="65"/>
      <c r="K288" s="65"/>
      <c r="L288" s="65"/>
      <c r="M288" s="66">
        <f t="shared" si="13"/>
        <v>0</v>
      </c>
      <c r="S288" s="66">
        <f t="shared" si="14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[1]الأحياء!A287</f>
        <v>0</v>
      </c>
    </row>
    <row r="289" spans="1:53">
      <c r="A289" s="71">
        <f t="shared" si="15"/>
        <v>286</v>
      </c>
      <c r="H289" s="65"/>
      <c r="I289" s="65"/>
      <c r="J289" s="65"/>
      <c r="K289" s="65"/>
      <c r="L289" s="65"/>
      <c r="M289" s="66">
        <f t="shared" si="13"/>
        <v>0</v>
      </c>
      <c r="S289" s="66">
        <f t="shared" si="14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[1]الأحياء!A288</f>
        <v>0</v>
      </c>
    </row>
    <row r="290" spans="1:53">
      <c r="A290" s="71">
        <f t="shared" si="15"/>
        <v>287</v>
      </c>
      <c r="H290" s="65"/>
      <c r="I290" s="65"/>
      <c r="J290" s="65"/>
      <c r="K290" s="65"/>
      <c r="L290" s="65"/>
      <c r="M290" s="66">
        <f t="shared" si="13"/>
        <v>0</v>
      </c>
      <c r="S290" s="66">
        <f t="shared" si="14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[1]الأحياء!A289</f>
        <v>0</v>
      </c>
    </row>
    <row r="291" spans="1:53">
      <c r="A291" s="71">
        <f t="shared" si="15"/>
        <v>288</v>
      </c>
      <c r="H291" s="65"/>
      <c r="I291" s="65"/>
      <c r="J291" s="65"/>
      <c r="K291" s="65"/>
      <c r="L291" s="65"/>
      <c r="M291" s="66">
        <f t="shared" si="13"/>
        <v>0</v>
      </c>
      <c r="S291" s="66">
        <f t="shared" si="14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[1]الأحياء!A290</f>
        <v>0</v>
      </c>
    </row>
    <row r="292" spans="1:53">
      <c r="A292" s="71">
        <f t="shared" si="15"/>
        <v>289</v>
      </c>
      <c r="H292" s="65"/>
      <c r="I292" s="65"/>
      <c r="J292" s="65"/>
      <c r="K292" s="65"/>
      <c r="L292" s="65"/>
      <c r="M292" s="66">
        <f t="shared" si="13"/>
        <v>0</v>
      </c>
      <c r="S292" s="66">
        <f t="shared" si="14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[1]الأحياء!A291</f>
        <v>0</v>
      </c>
    </row>
    <row r="293" spans="1:53">
      <c r="A293" s="71">
        <f t="shared" si="15"/>
        <v>290</v>
      </c>
      <c r="H293" s="65"/>
      <c r="I293" s="65"/>
      <c r="J293" s="65"/>
      <c r="K293" s="65"/>
      <c r="L293" s="65"/>
      <c r="M293" s="66">
        <f t="shared" si="13"/>
        <v>0</v>
      </c>
      <c r="S293" s="66">
        <f t="shared" si="14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[1]الأحياء!A292</f>
        <v>0</v>
      </c>
    </row>
    <row r="294" spans="1:53">
      <c r="A294" s="71">
        <f t="shared" si="15"/>
        <v>291</v>
      </c>
      <c r="H294" s="65"/>
      <c r="I294" s="65"/>
      <c r="J294" s="65"/>
      <c r="K294" s="65"/>
      <c r="L294" s="65"/>
      <c r="M294" s="66">
        <f t="shared" si="13"/>
        <v>0</v>
      </c>
      <c r="S294" s="66">
        <f t="shared" si="14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[1]الأحياء!A293</f>
        <v>0</v>
      </c>
    </row>
    <row r="295" spans="1:53">
      <c r="A295" s="71">
        <f t="shared" si="15"/>
        <v>292</v>
      </c>
      <c r="H295" s="65"/>
      <c r="I295" s="65"/>
      <c r="J295" s="65"/>
      <c r="K295" s="65"/>
      <c r="L295" s="65"/>
      <c r="M295" s="66">
        <f t="shared" si="13"/>
        <v>0</v>
      </c>
      <c r="S295" s="66">
        <f t="shared" si="14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[1]الأحياء!A294</f>
        <v>0</v>
      </c>
    </row>
    <row r="296" spans="1:53">
      <c r="A296" s="71">
        <f t="shared" si="15"/>
        <v>293</v>
      </c>
      <c r="H296" s="65"/>
      <c r="I296" s="65"/>
      <c r="J296" s="65"/>
      <c r="K296" s="65"/>
      <c r="L296" s="65"/>
      <c r="M296" s="66">
        <f t="shared" si="13"/>
        <v>0</v>
      </c>
      <c r="S296" s="66">
        <f t="shared" si="14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[1]الأحياء!A295</f>
        <v>0</v>
      </c>
    </row>
    <row r="297" spans="1:53">
      <c r="A297" s="71">
        <f t="shared" si="15"/>
        <v>294</v>
      </c>
      <c r="H297" s="65"/>
      <c r="I297" s="65"/>
      <c r="J297" s="65"/>
      <c r="K297" s="65"/>
      <c r="L297" s="65"/>
      <c r="M297" s="66">
        <f t="shared" si="13"/>
        <v>0</v>
      </c>
      <c r="S297" s="66">
        <f t="shared" si="14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[1]الأحياء!A296</f>
        <v>0</v>
      </c>
    </row>
    <row r="298" spans="1:53">
      <c r="A298" s="71">
        <f t="shared" si="15"/>
        <v>295</v>
      </c>
      <c r="H298" s="65"/>
      <c r="I298" s="65"/>
      <c r="J298" s="65"/>
      <c r="K298" s="65"/>
      <c r="L298" s="65"/>
      <c r="M298" s="66">
        <f t="shared" si="13"/>
        <v>0</v>
      </c>
      <c r="S298" s="66">
        <f t="shared" si="14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[1]الأحياء!A297</f>
        <v>0</v>
      </c>
    </row>
    <row r="299" spans="1:53">
      <c r="A299" s="71">
        <f t="shared" si="15"/>
        <v>296</v>
      </c>
      <c r="H299" s="65"/>
      <c r="I299" s="65"/>
      <c r="J299" s="65"/>
      <c r="K299" s="65"/>
      <c r="L299" s="65"/>
      <c r="M299" s="66">
        <f t="shared" si="13"/>
        <v>0</v>
      </c>
      <c r="S299" s="66">
        <f t="shared" si="14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[1]الأحياء!A298</f>
        <v>0</v>
      </c>
    </row>
    <row r="300" spans="1:53">
      <c r="A300" s="71">
        <f t="shared" si="15"/>
        <v>297</v>
      </c>
      <c r="H300" s="65"/>
      <c r="I300" s="65"/>
      <c r="J300" s="65"/>
      <c r="K300" s="65"/>
      <c r="L300" s="65"/>
      <c r="M300" s="66">
        <f t="shared" si="13"/>
        <v>0</v>
      </c>
      <c r="S300" s="66">
        <f t="shared" si="14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[1]الأحياء!A299</f>
        <v>0</v>
      </c>
    </row>
    <row r="301" spans="1:53">
      <c r="A301" s="71">
        <f t="shared" si="15"/>
        <v>298</v>
      </c>
      <c r="H301" s="65"/>
      <c r="I301" s="65"/>
      <c r="J301" s="65"/>
      <c r="K301" s="65"/>
      <c r="L301" s="65"/>
      <c r="M301" s="66">
        <f t="shared" si="13"/>
        <v>0</v>
      </c>
      <c r="S301" s="66">
        <f t="shared" si="14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[1]الأحياء!A300</f>
        <v>0</v>
      </c>
    </row>
    <row r="302" spans="1:53">
      <c r="A302" s="71">
        <f t="shared" si="15"/>
        <v>299</v>
      </c>
      <c r="H302" s="65"/>
      <c r="I302" s="65"/>
      <c r="J302" s="65"/>
      <c r="K302" s="65"/>
      <c r="L302" s="65"/>
      <c r="M302" s="66">
        <f t="shared" si="13"/>
        <v>0</v>
      </c>
      <c r="S302" s="66">
        <f t="shared" si="14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[1]الأحياء!A301</f>
        <v>0</v>
      </c>
    </row>
    <row r="303" spans="1:53">
      <c r="A303" s="71">
        <f t="shared" si="15"/>
        <v>300</v>
      </c>
      <c r="H303" s="65"/>
      <c r="I303" s="65"/>
      <c r="J303" s="65"/>
      <c r="K303" s="65"/>
      <c r="L303" s="65"/>
      <c r="M303" s="66">
        <f t="shared" si="13"/>
        <v>0</v>
      </c>
      <c r="S303" s="66">
        <f t="shared" si="14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[1]الأحياء!A302</f>
        <v>0</v>
      </c>
    </row>
    <row r="304" spans="1:53">
      <c r="A304" s="71">
        <f t="shared" si="15"/>
        <v>301</v>
      </c>
      <c r="H304" s="65"/>
      <c r="I304" s="65"/>
      <c r="J304" s="65"/>
      <c r="K304" s="65"/>
      <c r="L304" s="65"/>
      <c r="M304" s="66">
        <f t="shared" si="13"/>
        <v>0</v>
      </c>
      <c r="S304" s="66">
        <f t="shared" si="14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[1]الأحياء!A303</f>
        <v>0</v>
      </c>
    </row>
    <row r="305" spans="1:53">
      <c r="A305" s="71">
        <f t="shared" si="15"/>
        <v>302</v>
      </c>
      <c r="H305" s="65"/>
      <c r="I305" s="65"/>
      <c r="J305" s="65"/>
      <c r="K305" s="65"/>
      <c r="L305" s="65"/>
      <c r="M305" s="66">
        <f t="shared" si="13"/>
        <v>0</v>
      </c>
      <c r="S305" s="66">
        <f t="shared" si="14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[1]الأحياء!A304</f>
        <v>0</v>
      </c>
    </row>
    <row r="306" spans="1:53">
      <c r="A306" s="71">
        <f t="shared" si="15"/>
        <v>303</v>
      </c>
      <c r="H306" s="65"/>
      <c r="I306" s="65"/>
      <c r="J306" s="65"/>
      <c r="K306" s="65"/>
      <c r="L306" s="65"/>
      <c r="M306" s="66">
        <f t="shared" si="13"/>
        <v>0</v>
      </c>
      <c r="S306" s="66">
        <f t="shared" si="14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[1]الأحياء!A305</f>
        <v>0</v>
      </c>
    </row>
    <row r="307" spans="1:53">
      <c r="A307" s="71">
        <f t="shared" si="15"/>
        <v>304</v>
      </c>
      <c r="H307" s="65"/>
      <c r="I307" s="65"/>
      <c r="J307" s="65"/>
      <c r="K307" s="65"/>
      <c r="L307" s="65"/>
      <c r="M307" s="66">
        <f t="shared" si="13"/>
        <v>0</v>
      </c>
      <c r="S307" s="66">
        <f t="shared" si="14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[1]الأحياء!A306</f>
        <v>0</v>
      </c>
    </row>
    <row r="308" spans="1:53">
      <c r="A308" s="71">
        <f t="shared" si="15"/>
        <v>305</v>
      </c>
      <c r="H308" s="65"/>
      <c r="I308" s="65"/>
      <c r="J308" s="65"/>
      <c r="K308" s="65"/>
      <c r="L308" s="65"/>
      <c r="M308" s="66">
        <f t="shared" si="13"/>
        <v>0</v>
      </c>
      <c r="S308" s="66">
        <f t="shared" si="14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[1]الأحياء!A307</f>
        <v>0</v>
      </c>
    </row>
    <row r="309" spans="1:53">
      <c r="A309" s="71">
        <f t="shared" si="15"/>
        <v>306</v>
      </c>
      <c r="H309" s="65"/>
      <c r="I309" s="65"/>
      <c r="J309" s="65"/>
      <c r="K309" s="65"/>
      <c r="L309" s="65"/>
      <c r="M309" s="66">
        <f t="shared" si="13"/>
        <v>0</v>
      </c>
      <c r="S309" s="66">
        <f t="shared" si="14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[1]الأحياء!A308</f>
        <v>0</v>
      </c>
    </row>
    <row r="310" spans="1:53">
      <c r="A310" s="71">
        <f t="shared" si="15"/>
        <v>307</v>
      </c>
      <c r="H310" s="65"/>
      <c r="I310" s="65"/>
      <c r="J310" s="65"/>
      <c r="K310" s="65"/>
      <c r="L310" s="65"/>
      <c r="M310" s="66">
        <f t="shared" si="13"/>
        <v>0</v>
      </c>
      <c r="S310" s="66">
        <f t="shared" si="14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[1]الأحياء!A309</f>
        <v>0</v>
      </c>
    </row>
    <row r="311" spans="1:53">
      <c r="A311" s="71">
        <f t="shared" si="15"/>
        <v>308</v>
      </c>
      <c r="H311" s="65"/>
      <c r="I311" s="65"/>
      <c r="J311" s="65"/>
      <c r="K311" s="65"/>
      <c r="L311" s="65"/>
      <c r="M311" s="66">
        <f t="shared" si="13"/>
        <v>0</v>
      </c>
      <c r="S311" s="66">
        <f t="shared" si="14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[1]الأحياء!A310</f>
        <v>0</v>
      </c>
    </row>
    <row r="312" spans="1:53">
      <c r="A312" s="71">
        <f t="shared" si="15"/>
        <v>309</v>
      </c>
      <c r="H312" s="65"/>
      <c r="I312" s="65"/>
      <c r="J312" s="65"/>
      <c r="K312" s="65"/>
      <c r="L312" s="65"/>
      <c r="M312" s="66">
        <f t="shared" si="13"/>
        <v>0</v>
      </c>
      <c r="S312" s="66">
        <f t="shared" si="14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[1]الأحياء!A311</f>
        <v>0</v>
      </c>
    </row>
    <row r="313" spans="1:53">
      <c r="A313" s="71">
        <f t="shared" si="15"/>
        <v>310</v>
      </c>
      <c r="H313" s="65"/>
      <c r="I313" s="65"/>
      <c r="J313" s="65"/>
      <c r="K313" s="65"/>
      <c r="L313" s="65"/>
      <c r="M313" s="66">
        <f t="shared" si="13"/>
        <v>0</v>
      </c>
      <c r="S313" s="66">
        <f t="shared" si="14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[1]الأحياء!A312</f>
        <v>0</v>
      </c>
    </row>
    <row r="314" spans="1:53">
      <c r="A314" s="71">
        <f t="shared" si="15"/>
        <v>311</v>
      </c>
      <c r="H314" s="65"/>
      <c r="I314" s="65"/>
      <c r="J314" s="65"/>
      <c r="K314" s="65"/>
      <c r="L314" s="65"/>
      <c r="M314" s="66">
        <f t="shared" si="13"/>
        <v>0</v>
      </c>
      <c r="S314" s="66">
        <f t="shared" si="14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[1]الأحياء!A313</f>
        <v>0</v>
      </c>
    </row>
    <row r="315" spans="1:53">
      <c r="A315" s="71">
        <f t="shared" si="15"/>
        <v>312</v>
      </c>
      <c r="H315" s="65"/>
      <c r="I315" s="65"/>
      <c r="J315" s="65"/>
      <c r="K315" s="65"/>
      <c r="L315" s="65"/>
      <c r="M315" s="66">
        <f t="shared" si="13"/>
        <v>0</v>
      </c>
      <c r="S315" s="66">
        <f t="shared" si="14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[1]الأحياء!A314</f>
        <v>0</v>
      </c>
    </row>
    <row r="316" spans="1:53">
      <c r="A316" s="71">
        <f t="shared" si="15"/>
        <v>313</v>
      </c>
      <c r="H316" s="65"/>
      <c r="I316" s="65"/>
      <c r="J316" s="65"/>
      <c r="K316" s="65"/>
      <c r="L316" s="65"/>
      <c r="M316" s="66">
        <f t="shared" si="13"/>
        <v>0</v>
      </c>
      <c r="S316" s="66">
        <f t="shared" si="14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[1]الأحياء!A315</f>
        <v>0</v>
      </c>
    </row>
    <row r="317" spans="1:53">
      <c r="A317" s="71">
        <f t="shared" si="15"/>
        <v>314</v>
      </c>
      <c r="H317" s="65"/>
      <c r="I317" s="65"/>
      <c r="J317" s="65"/>
      <c r="K317" s="65"/>
      <c r="L317" s="65"/>
      <c r="M317" s="66">
        <f t="shared" si="13"/>
        <v>0</v>
      </c>
      <c r="S317" s="66">
        <f t="shared" si="14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[1]الأحياء!A316</f>
        <v>0</v>
      </c>
    </row>
    <row r="318" spans="1:53">
      <c r="A318" s="71">
        <f t="shared" si="15"/>
        <v>315</v>
      </c>
      <c r="H318" s="65"/>
      <c r="I318" s="65"/>
      <c r="J318" s="65"/>
      <c r="K318" s="65"/>
      <c r="L318" s="65"/>
      <c r="M318" s="66">
        <f t="shared" si="13"/>
        <v>0</v>
      </c>
      <c r="S318" s="66">
        <f t="shared" si="14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[1]الأحياء!A317</f>
        <v>0</v>
      </c>
    </row>
    <row r="319" spans="1:53">
      <c r="A319" s="71">
        <f t="shared" si="15"/>
        <v>316</v>
      </c>
      <c r="H319" s="65"/>
      <c r="I319" s="65"/>
      <c r="J319" s="65"/>
      <c r="K319" s="65"/>
      <c r="L319" s="65"/>
      <c r="M319" s="66">
        <f t="shared" si="13"/>
        <v>0</v>
      </c>
      <c r="S319" s="66">
        <f t="shared" si="14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[1]الأحياء!A318</f>
        <v>0</v>
      </c>
    </row>
    <row r="320" spans="1:53">
      <c r="A320" s="71">
        <f t="shared" si="15"/>
        <v>317</v>
      </c>
      <c r="H320" s="65"/>
      <c r="I320" s="65"/>
      <c r="J320" s="65"/>
      <c r="K320" s="65"/>
      <c r="L320" s="65"/>
      <c r="M320" s="66">
        <f t="shared" si="13"/>
        <v>0</v>
      </c>
      <c r="S320" s="66">
        <f t="shared" si="14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[1]الأحياء!A319</f>
        <v>0</v>
      </c>
    </row>
    <row r="321" spans="1:53">
      <c r="A321" s="71">
        <f t="shared" si="15"/>
        <v>318</v>
      </c>
      <c r="H321" s="65"/>
      <c r="I321" s="65"/>
      <c r="J321" s="65"/>
      <c r="K321" s="65"/>
      <c r="L321" s="65"/>
      <c r="M321" s="66">
        <f t="shared" si="13"/>
        <v>0</v>
      </c>
      <c r="S321" s="66">
        <f t="shared" si="14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[1]الأحياء!A320</f>
        <v>0</v>
      </c>
    </row>
    <row r="322" spans="1:53">
      <c r="A322" s="71">
        <f t="shared" si="15"/>
        <v>319</v>
      </c>
      <c r="H322" s="65"/>
      <c r="I322" s="65"/>
      <c r="J322" s="65"/>
      <c r="K322" s="65"/>
      <c r="L322" s="65"/>
      <c r="M322" s="66">
        <f t="shared" si="13"/>
        <v>0</v>
      </c>
      <c r="S322" s="66">
        <f t="shared" si="14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[1]الأحياء!A321</f>
        <v>0</v>
      </c>
    </row>
    <row r="323" spans="1:53">
      <c r="A323" s="71">
        <f t="shared" si="15"/>
        <v>320</v>
      </c>
      <c r="H323" s="65"/>
      <c r="I323" s="65"/>
      <c r="J323" s="65"/>
      <c r="K323" s="65"/>
      <c r="L323" s="65"/>
      <c r="M323" s="66">
        <f t="shared" si="13"/>
        <v>0</v>
      </c>
      <c r="S323" s="66">
        <f t="shared" si="14"/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[1]الأحياء!A322</f>
        <v>0</v>
      </c>
    </row>
    <row r="324" spans="1:53">
      <c r="A324" s="71">
        <f t="shared" si="15"/>
        <v>321</v>
      </c>
      <c r="H324" s="65"/>
      <c r="I324" s="65"/>
      <c r="J324" s="65"/>
      <c r="K324" s="65"/>
      <c r="L324" s="65"/>
      <c r="M324" s="66">
        <f t="shared" ref="M324:M359" si="16">N324+O324+P324+Q324+R324</f>
        <v>0</v>
      </c>
      <c r="S324" s="66">
        <f t="shared" ref="S324:S359" si="17">T324+U324+V324+W324+X324</f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[1]الأحياء!A323</f>
        <v>0</v>
      </c>
    </row>
    <row r="325" spans="1:53">
      <c r="A325" s="71">
        <f t="shared" si="15"/>
        <v>322</v>
      </c>
      <c r="H325" s="65"/>
      <c r="I325" s="65"/>
      <c r="J325" s="65"/>
      <c r="K325" s="65"/>
      <c r="L325" s="65"/>
      <c r="M325" s="66">
        <f t="shared" si="16"/>
        <v>0</v>
      </c>
      <c r="S325" s="66">
        <f t="shared" si="17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[1]الأحياء!A324</f>
        <v>0</v>
      </c>
    </row>
    <row r="326" spans="1:53">
      <c r="A326" s="71">
        <f t="shared" ref="A326:A359" si="18">A325+1</f>
        <v>323</v>
      </c>
      <c r="H326" s="65"/>
      <c r="I326" s="65"/>
      <c r="J326" s="65"/>
      <c r="K326" s="65"/>
      <c r="L326" s="65"/>
      <c r="M326" s="66">
        <f t="shared" si="16"/>
        <v>0</v>
      </c>
      <c r="S326" s="66">
        <f t="shared" si="17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[1]الأحياء!A325</f>
        <v>0</v>
      </c>
    </row>
    <row r="327" spans="1:53">
      <c r="A327" s="71">
        <f t="shared" si="18"/>
        <v>324</v>
      </c>
      <c r="H327" s="65"/>
      <c r="I327" s="65"/>
      <c r="J327" s="65"/>
      <c r="K327" s="65"/>
      <c r="L327" s="65"/>
      <c r="M327" s="66">
        <f t="shared" si="16"/>
        <v>0</v>
      </c>
      <c r="S327" s="66">
        <f t="shared" si="17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[1]الأحياء!A326</f>
        <v>0</v>
      </c>
    </row>
    <row r="328" spans="1:53">
      <c r="A328" s="71">
        <f t="shared" si="18"/>
        <v>325</v>
      </c>
      <c r="H328" s="65"/>
      <c r="I328" s="65"/>
      <c r="J328" s="65"/>
      <c r="K328" s="65"/>
      <c r="L328" s="65"/>
      <c r="M328" s="66">
        <f t="shared" si="16"/>
        <v>0</v>
      </c>
      <c r="S328" s="66">
        <f t="shared" si="17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[1]الأحياء!A327</f>
        <v>0</v>
      </c>
    </row>
    <row r="329" spans="1:53">
      <c r="A329" s="71">
        <f t="shared" si="18"/>
        <v>326</v>
      </c>
      <c r="H329" s="65"/>
      <c r="I329" s="65"/>
      <c r="J329" s="65"/>
      <c r="K329" s="65"/>
      <c r="L329" s="65"/>
      <c r="M329" s="66">
        <f t="shared" si="16"/>
        <v>0</v>
      </c>
      <c r="S329" s="66">
        <f t="shared" si="17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[1]الأحياء!A328</f>
        <v>0</v>
      </c>
    </row>
    <row r="330" spans="1:53">
      <c r="A330" s="71">
        <f t="shared" si="18"/>
        <v>327</v>
      </c>
      <c r="H330" s="65"/>
      <c r="I330" s="65"/>
      <c r="J330" s="65"/>
      <c r="K330" s="65"/>
      <c r="L330" s="65"/>
      <c r="M330" s="66">
        <f t="shared" si="16"/>
        <v>0</v>
      </c>
      <c r="S330" s="66">
        <f t="shared" si="17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[1]الأحياء!A329</f>
        <v>0</v>
      </c>
    </row>
    <row r="331" spans="1:53">
      <c r="A331" s="71">
        <f t="shared" si="18"/>
        <v>328</v>
      </c>
      <c r="H331" s="65"/>
      <c r="I331" s="65"/>
      <c r="J331" s="65"/>
      <c r="K331" s="65"/>
      <c r="L331" s="65"/>
      <c r="M331" s="66">
        <f t="shared" si="16"/>
        <v>0</v>
      </c>
      <c r="S331" s="66">
        <f t="shared" si="17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[1]الأحياء!A330</f>
        <v>0</v>
      </c>
    </row>
    <row r="332" spans="1:53">
      <c r="A332" s="71">
        <f t="shared" si="18"/>
        <v>329</v>
      </c>
      <c r="H332" s="65"/>
      <c r="I332" s="65"/>
      <c r="J332" s="65"/>
      <c r="K332" s="65"/>
      <c r="L332" s="65"/>
      <c r="M332" s="66">
        <f t="shared" si="16"/>
        <v>0</v>
      </c>
      <c r="S332" s="66">
        <f t="shared" si="17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[1]الأحياء!A331</f>
        <v>0</v>
      </c>
    </row>
    <row r="333" spans="1:53">
      <c r="A333" s="71">
        <f t="shared" si="18"/>
        <v>330</v>
      </c>
      <c r="H333" s="65"/>
      <c r="I333" s="65"/>
      <c r="J333" s="65"/>
      <c r="K333" s="65"/>
      <c r="L333" s="65"/>
      <c r="M333" s="66">
        <f t="shared" si="16"/>
        <v>0</v>
      </c>
      <c r="S333" s="66">
        <f t="shared" si="17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[1]الأحياء!A332</f>
        <v>0</v>
      </c>
    </row>
    <row r="334" spans="1:53">
      <c r="A334" s="71">
        <f t="shared" si="18"/>
        <v>331</v>
      </c>
      <c r="H334" s="65"/>
      <c r="I334" s="65"/>
      <c r="J334" s="65"/>
      <c r="K334" s="65"/>
      <c r="L334" s="65"/>
      <c r="M334" s="66">
        <f t="shared" si="16"/>
        <v>0</v>
      </c>
      <c r="S334" s="66">
        <f t="shared" si="17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[1]الأحياء!A333</f>
        <v>0</v>
      </c>
    </row>
    <row r="335" spans="1:53">
      <c r="A335" s="71">
        <f t="shared" si="18"/>
        <v>332</v>
      </c>
      <c r="H335" s="65"/>
      <c r="I335" s="65"/>
      <c r="J335" s="65"/>
      <c r="K335" s="65"/>
      <c r="L335" s="65"/>
      <c r="M335" s="66">
        <f t="shared" si="16"/>
        <v>0</v>
      </c>
      <c r="S335" s="66">
        <f t="shared" si="17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[1]الأحياء!A334</f>
        <v>0</v>
      </c>
    </row>
    <row r="336" spans="1:53">
      <c r="A336" s="71">
        <f t="shared" si="18"/>
        <v>333</v>
      </c>
      <c r="H336" s="65"/>
      <c r="I336" s="65"/>
      <c r="J336" s="65"/>
      <c r="K336" s="65"/>
      <c r="L336" s="65"/>
      <c r="M336" s="66">
        <f t="shared" si="16"/>
        <v>0</v>
      </c>
      <c r="S336" s="66">
        <f t="shared" si="17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[1]الأحياء!A335</f>
        <v>0</v>
      </c>
    </row>
    <row r="337" spans="1:53">
      <c r="A337" s="71">
        <f t="shared" si="18"/>
        <v>334</v>
      </c>
      <c r="H337" s="65"/>
      <c r="I337" s="65"/>
      <c r="J337" s="65"/>
      <c r="K337" s="65"/>
      <c r="L337" s="65"/>
      <c r="M337" s="66">
        <f t="shared" si="16"/>
        <v>0</v>
      </c>
      <c r="S337" s="66">
        <f t="shared" si="17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[1]الأحياء!A336</f>
        <v>0</v>
      </c>
    </row>
    <row r="338" spans="1:53">
      <c r="A338" s="71">
        <f t="shared" si="18"/>
        <v>335</v>
      </c>
      <c r="H338" s="65"/>
      <c r="I338" s="65"/>
      <c r="J338" s="65"/>
      <c r="K338" s="65"/>
      <c r="L338" s="65"/>
      <c r="M338" s="66">
        <f t="shared" si="16"/>
        <v>0</v>
      </c>
      <c r="S338" s="66">
        <f t="shared" si="17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[1]الأحياء!A337</f>
        <v>0</v>
      </c>
    </row>
    <row r="339" spans="1:53">
      <c r="A339" s="71">
        <f t="shared" si="18"/>
        <v>336</v>
      </c>
      <c r="H339" s="65"/>
      <c r="I339" s="65"/>
      <c r="J339" s="65"/>
      <c r="K339" s="65"/>
      <c r="L339" s="65"/>
      <c r="M339" s="66">
        <f t="shared" si="16"/>
        <v>0</v>
      </c>
      <c r="S339" s="66">
        <f t="shared" si="17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[1]الأحياء!A338</f>
        <v>0</v>
      </c>
    </row>
    <row r="340" spans="1:53">
      <c r="A340" s="71">
        <f t="shared" si="18"/>
        <v>337</v>
      </c>
      <c r="H340" s="65"/>
      <c r="I340" s="65"/>
      <c r="J340" s="65"/>
      <c r="K340" s="65"/>
      <c r="L340" s="65"/>
      <c r="M340" s="66">
        <f t="shared" si="16"/>
        <v>0</v>
      </c>
      <c r="S340" s="66">
        <f t="shared" si="17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[1]الأحياء!A339</f>
        <v>0</v>
      </c>
    </row>
    <row r="341" spans="1:53">
      <c r="A341" s="71">
        <f t="shared" si="18"/>
        <v>338</v>
      </c>
      <c r="H341" s="65"/>
      <c r="I341" s="65"/>
      <c r="J341" s="65"/>
      <c r="K341" s="65"/>
      <c r="L341" s="65"/>
      <c r="M341" s="66">
        <f t="shared" si="16"/>
        <v>0</v>
      </c>
      <c r="S341" s="66">
        <f t="shared" si="17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[1]الأحياء!A340</f>
        <v>0</v>
      </c>
    </row>
    <row r="342" spans="1:53">
      <c r="A342" s="71">
        <f t="shared" si="18"/>
        <v>339</v>
      </c>
      <c r="H342" s="65"/>
      <c r="I342" s="65"/>
      <c r="J342" s="65"/>
      <c r="K342" s="65"/>
      <c r="L342" s="65"/>
      <c r="M342" s="66">
        <f t="shared" si="16"/>
        <v>0</v>
      </c>
      <c r="S342" s="66">
        <f t="shared" si="17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[1]الأحياء!A341</f>
        <v>0</v>
      </c>
    </row>
    <row r="343" spans="1:53">
      <c r="A343" s="71">
        <f t="shared" si="18"/>
        <v>340</v>
      </c>
      <c r="H343" s="65"/>
      <c r="I343" s="65"/>
      <c r="J343" s="65"/>
      <c r="K343" s="65"/>
      <c r="L343" s="65"/>
      <c r="M343" s="66">
        <f t="shared" si="16"/>
        <v>0</v>
      </c>
      <c r="S343" s="66">
        <f t="shared" si="17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[1]الأحياء!A342</f>
        <v>0</v>
      </c>
    </row>
    <row r="344" spans="1:53">
      <c r="A344" s="71">
        <f t="shared" si="18"/>
        <v>341</v>
      </c>
      <c r="H344" s="65"/>
      <c r="I344" s="65"/>
      <c r="J344" s="65"/>
      <c r="K344" s="65"/>
      <c r="L344" s="65"/>
      <c r="M344" s="66">
        <f t="shared" si="16"/>
        <v>0</v>
      </c>
      <c r="S344" s="66">
        <f t="shared" si="17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[1]الأحياء!A343</f>
        <v>0</v>
      </c>
    </row>
    <row r="345" spans="1:53">
      <c r="A345" s="71">
        <f t="shared" si="18"/>
        <v>342</v>
      </c>
      <c r="H345" s="65"/>
      <c r="I345" s="65"/>
      <c r="J345" s="65"/>
      <c r="K345" s="65"/>
      <c r="L345" s="65"/>
      <c r="M345" s="66">
        <f t="shared" si="16"/>
        <v>0</v>
      </c>
      <c r="S345" s="66">
        <f t="shared" si="17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[1]الأحياء!A344</f>
        <v>0</v>
      </c>
    </row>
    <row r="346" spans="1:53">
      <c r="A346" s="71">
        <f t="shared" si="18"/>
        <v>343</v>
      </c>
      <c r="H346" s="65"/>
      <c r="I346" s="65"/>
      <c r="J346" s="65"/>
      <c r="K346" s="65"/>
      <c r="L346" s="65"/>
      <c r="M346" s="66">
        <f t="shared" si="16"/>
        <v>0</v>
      </c>
      <c r="S346" s="66">
        <f t="shared" si="17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[1]الأحياء!A345</f>
        <v>0</v>
      </c>
    </row>
    <row r="347" spans="1:53">
      <c r="A347" s="71">
        <f t="shared" si="18"/>
        <v>344</v>
      </c>
      <c r="H347" s="65"/>
      <c r="I347" s="65"/>
      <c r="J347" s="65"/>
      <c r="K347" s="65"/>
      <c r="L347" s="65"/>
      <c r="M347" s="66">
        <f t="shared" si="16"/>
        <v>0</v>
      </c>
      <c r="S347" s="66">
        <f t="shared" si="17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[1]الأحياء!A346</f>
        <v>0</v>
      </c>
    </row>
    <row r="348" spans="1:53">
      <c r="A348" s="71">
        <f t="shared" si="18"/>
        <v>345</v>
      </c>
      <c r="H348" s="65"/>
      <c r="I348" s="65"/>
      <c r="J348" s="65"/>
      <c r="K348" s="65"/>
      <c r="L348" s="65"/>
      <c r="M348" s="66">
        <f t="shared" si="16"/>
        <v>0</v>
      </c>
      <c r="S348" s="66">
        <f t="shared" si="17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[1]الأحياء!A347</f>
        <v>0</v>
      </c>
    </row>
    <row r="349" spans="1:53">
      <c r="A349" s="71">
        <f t="shared" si="18"/>
        <v>346</v>
      </c>
      <c r="H349" s="65"/>
      <c r="I349" s="65"/>
      <c r="J349" s="65"/>
      <c r="K349" s="65"/>
      <c r="L349" s="65"/>
      <c r="M349" s="66">
        <f t="shared" si="16"/>
        <v>0</v>
      </c>
      <c r="S349" s="66">
        <f t="shared" si="17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[1]الأحياء!A348</f>
        <v>0</v>
      </c>
    </row>
    <row r="350" spans="1:53">
      <c r="A350" s="71">
        <f t="shared" si="18"/>
        <v>347</v>
      </c>
      <c r="H350" s="65"/>
      <c r="I350" s="65"/>
      <c r="J350" s="65"/>
      <c r="K350" s="65"/>
      <c r="L350" s="65"/>
      <c r="M350" s="66">
        <f t="shared" si="16"/>
        <v>0</v>
      </c>
      <c r="S350" s="66">
        <f t="shared" si="17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[1]الأحياء!A349</f>
        <v>0</v>
      </c>
    </row>
    <row r="351" spans="1:53">
      <c r="A351" s="71">
        <f t="shared" si="18"/>
        <v>348</v>
      </c>
      <c r="H351" s="65"/>
      <c r="I351" s="65"/>
      <c r="J351" s="65"/>
      <c r="K351" s="65"/>
      <c r="L351" s="65"/>
      <c r="M351" s="66">
        <f t="shared" si="16"/>
        <v>0</v>
      </c>
      <c r="S351" s="66">
        <f t="shared" si="17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[1]الأحياء!A350</f>
        <v>0</v>
      </c>
    </row>
    <row r="352" spans="1:53">
      <c r="A352" s="71">
        <f t="shared" si="18"/>
        <v>349</v>
      </c>
      <c r="H352" s="65"/>
      <c r="I352" s="65"/>
      <c r="J352" s="65"/>
      <c r="K352" s="65"/>
      <c r="L352" s="65"/>
      <c r="M352" s="66">
        <f t="shared" si="16"/>
        <v>0</v>
      </c>
      <c r="S352" s="66">
        <f t="shared" si="17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[1]الأحياء!A351</f>
        <v>0</v>
      </c>
    </row>
    <row r="353" spans="1:53">
      <c r="A353" s="71">
        <f t="shared" si="18"/>
        <v>350</v>
      </c>
      <c r="H353" s="65"/>
      <c r="I353" s="65"/>
      <c r="J353" s="65"/>
      <c r="K353" s="65"/>
      <c r="L353" s="65"/>
      <c r="M353" s="66">
        <f t="shared" si="16"/>
        <v>0</v>
      </c>
      <c r="S353" s="66">
        <f t="shared" si="17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[1]الأحياء!A352</f>
        <v>0</v>
      </c>
    </row>
    <row r="354" spans="1:53">
      <c r="A354" s="71">
        <f t="shared" si="18"/>
        <v>351</v>
      </c>
      <c r="H354" s="65"/>
      <c r="I354" s="65"/>
      <c r="J354" s="65"/>
      <c r="K354" s="65"/>
      <c r="L354" s="65"/>
      <c r="M354" s="66">
        <f t="shared" si="16"/>
        <v>0</v>
      </c>
      <c r="S354" s="66">
        <f t="shared" si="17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[1]الأحياء!A353</f>
        <v>0</v>
      </c>
    </row>
    <row r="355" spans="1:53">
      <c r="A355" s="71">
        <f t="shared" si="18"/>
        <v>352</v>
      </c>
      <c r="H355" s="65"/>
      <c r="I355" s="65"/>
      <c r="J355" s="65"/>
      <c r="K355" s="65"/>
      <c r="L355" s="65"/>
      <c r="M355" s="66">
        <f t="shared" si="16"/>
        <v>0</v>
      </c>
      <c r="S355" s="66">
        <f t="shared" si="17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[1]الأحياء!A354</f>
        <v>0</v>
      </c>
    </row>
    <row r="356" spans="1:53">
      <c r="A356" s="71">
        <f t="shared" si="18"/>
        <v>353</v>
      </c>
      <c r="H356" s="65"/>
      <c r="I356" s="65"/>
      <c r="J356" s="65"/>
      <c r="K356" s="65"/>
      <c r="L356" s="65"/>
      <c r="M356" s="66">
        <f t="shared" si="16"/>
        <v>0</v>
      </c>
      <c r="S356" s="66">
        <f t="shared" si="17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[1]الأحياء!A355</f>
        <v>0</v>
      </c>
    </row>
    <row r="357" spans="1:53">
      <c r="A357" s="71">
        <f t="shared" si="18"/>
        <v>354</v>
      </c>
      <c r="H357" s="65"/>
      <c r="I357" s="65"/>
      <c r="J357" s="65"/>
      <c r="K357" s="65"/>
      <c r="L357" s="65"/>
      <c r="M357" s="66">
        <f t="shared" si="16"/>
        <v>0</v>
      </c>
      <c r="S357" s="66">
        <f t="shared" si="17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[1]الأحياء!A356</f>
        <v>0</v>
      </c>
    </row>
    <row r="358" spans="1:53">
      <c r="A358" s="71">
        <f t="shared" si="18"/>
        <v>355</v>
      </c>
      <c r="H358" s="65"/>
      <c r="I358" s="65"/>
      <c r="J358" s="65"/>
      <c r="K358" s="65"/>
      <c r="L358" s="65"/>
      <c r="M358" s="66">
        <f t="shared" si="16"/>
        <v>0</v>
      </c>
      <c r="S358" s="66">
        <f t="shared" si="17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[1]الأحياء!A357</f>
        <v>0</v>
      </c>
    </row>
    <row r="359" spans="1:53">
      <c r="A359" s="71">
        <f t="shared" si="18"/>
        <v>356</v>
      </c>
      <c r="H359" s="65"/>
      <c r="I359" s="65"/>
      <c r="J359" s="65"/>
      <c r="K359" s="65"/>
      <c r="L359" s="65"/>
      <c r="M359" s="66">
        <f t="shared" si="16"/>
        <v>0</v>
      </c>
      <c r="S359" s="66">
        <f t="shared" si="17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  <c r="BA359">
        <f>[1]الأحياء!A358</f>
        <v>0</v>
      </c>
    </row>
    <row r="360" spans="1:53">
      <c r="H360" s="65"/>
      <c r="I360" s="65"/>
      <c r="J360" s="65"/>
      <c r="K360" s="65"/>
      <c r="L360" s="65"/>
      <c r="M360" s="66">
        <f t="shared" ref="M360:M361" si="19">N360+O360+P360+Q360+R360</f>
        <v>0</v>
      </c>
      <c r="S360" s="66">
        <f t="shared" ref="S360:S361" si="20">T360+U360+V360+W360+X360</f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M361" s="66">
        <f t="shared" si="19"/>
        <v>0</v>
      </c>
      <c r="S361" s="66">
        <f t="shared" si="20"/>
        <v>0</v>
      </c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1:47">
      <c r="H369" s="65"/>
      <c r="I369" s="65"/>
      <c r="J369" s="65"/>
      <c r="K369" s="65"/>
      <c r="L369" s="65"/>
      <c r="Y369" s="10"/>
      <c r="Z369" s="10"/>
      <c r="AA369" s="10"/>
      <c r="AB369" s="10"/>
      <c r="AC369" s="10"/>
      <c r="AD369" s="10"/>
      <c r="AG369" s="10"/>
      <c r="AH369" s="10"/>
      <c r="AQ369"/>
      <c r="AR369"/>
      <c r="AS369"/>
      <c r="AT369"/>
      <c r="AU369"/>
    </row>
    <row r="370" spans="1:47">
      <c r="A370"/>
      <c r="B370"/>
      <c r="C370"/>
      <c r="D370"/>
      <c r="E370"/>
      <c r="F370"/>
      <c r="G370"/>
      <c r="H370" s="65"/>
      <c r="I370" s="65"/>
      <c r="J370" s="65"/>
      <c r="K370" s="65"/>
      <c r="L370" s="65"/>
      <c r="Y370" s="10"/>
      <c r="Z370" s="10"/>
      <c r="AA370" s="10"/>
      <c r="AB370" s="10"/>
      <c r="AC370" s="10"/>
      <c r="AD370" s="10"/>
      <c r="AG370" s="10"/>
      <c r="AH370" s="10"/>
      <c r="AQ370"/>
      <c r="AR370"/>
      <c r="AS370"/>
      <c r="AT370"/>
      <c r="AU370"/>
    </row>
    <row r="371" spans="1:47">
      <c r="A371"/>
      <c r="B371"/>
      <c r="C371"/>
      <c r="D371"/>
      <c r="E371"/>
      <c r="F371"/>
      <c r="G371"/>
      <c r="H371" s="65"/>
      <c r="I371" s="65"/>
      <c r="J371" s="65"/>
      <c r="K371" s="65"/>
      <c r="L371" s="65"/>
      <c r="Y371" s="10"/>
      <c r="Z371" s="10"/>
      <c r="AA371" s="10"/>
      <c r="AB371" s="10"/>
      <c r="AC371" s="10"/>
      <c r="AD371" s="10"/>
      <c r="AG371" s="10"/>
      <c r="AH371" s="10"/>
      <c r="AQ371"/>
      <c r="AR371"/>
      <c r="AS371"/>
      <c r="AT371"/>
      <c r="AU371"/>
    </row>
    <row r="372" spans="1:47">
      <c r="A372"/>
      <c r="B372"/>
      <c r="C372"/>
      <c r="D372"/>
      <c r="E372"/>
      <c r="F372"/>
      <c r="G372"/>
      <c r="H372" s="65"/>
      <c r="I372" s="65"/>
      <c r="J372" s="65"/>
      <c r="K372" s="65"/>
      <c r="L372" s="65"/>
      <c r="Y372" s="10"/>
      <c r="Z372" s="10"/>
      <c r="AA372" s="10"/>
      <c r="AB372" s="10"/>
      <c r="AC372" s="10"/>
      <c r="AD372" s="10"/>
      <c r="AG372" s="10"/>
      <c r="AH372" s="10"/>
      <c r="AQ372"/>
      <c r="AR372"/>
      <c r="AS372"/>
      <c r="AT372"/>
      <c r="AU372"/>
    </row>
    <row r="373" spans="1:47">
      <c r="A373"/>
      <c r="B373"/>
      <c r="C373"/>
      <c r="D373"/>
      <c r="E373"/>
      <c r="F373"/>
      <c r="G373"/>
      <c r="H373" s="65"/>
      <c r="I373" s="65"/>
      <c r="J373" s="65"/>
      <c r="K373" s="65"/>
      <c r="L373" s="65"/>
      <c r="Y373" s="10"/>
      <c r="Z373" s="10"/>
      <c r="AA373" s="10"/>
      <c r="AB373" s="10"/>
      <c r="AC373" s="10"/>
      <c r="AD373" s="10"/>
      <c r="AG373" s="10"/>
      <c r="AH373" s="10"/>
      <c r="AQ373"/>
      <c r="AR373"/>
      <c r="AS373"/>
      <c r="AT373"/>
      <c r="AU373"/>
    </row>
    <row r="374" spans="1:47">
      <c r="A374"/>
      <c r="B374"/>
      <c r="C374"/>
      <c r="D374"/>
      <c r="E374"/>
      <c r="F374"/>
      <c r="G374"/>
      <c r="H374" s="65"/>
      <c r="I374" s="65"/>
      <c r="J374" s="65"/>
      <c r="K374" s="65"/>
      <c r="L374" s="65"/>
      <c r="Y374" s="10"/>
      <c r="Z374" s="10"/>
      <c r="AA374" s="10"/>
      <c r="AB374" s="10"/>
      <c r="AC374" s="10"/>
      <c r="AD374" s="10"/>
      <c r="AG374" s="10"/>
      <c r="AH374" s="10"/>
      <c r="AQ374"/>
      <c r="AR374"/>
      <c r="AS374"/>
      <c r="AT374"/>
      <c r="AU374"/>
    </row>
    <row r="375" spans="1:47">
      <c r="A375"/>
      <c r="B375"/>
      <c r="C375"/>
      <c r="D375"/>
      <c r="E375"/>
      <c r="F375"/>
      <c r="G375"/>
      <c r="H375" s="65"/>
      <c r="I375" s="65"/>
      <c r="J375" s="65"/>
      <c r="K375" s="65"/>
      <c r="L375" s="65"/>
      <c r="Y375" s="10"/>
      <c r="Z375" s="10"/>
      <c r="AA375" s="10"/>
      <c r="AB375" s="10"/>
      <c r="AC375" s="10"/>
      <c r="AD375" s="10"/>
      <c r="AG375" s="10"/>
      <c r="AH375" s="10"/>
      <c r="AQ375"/>
      <c r="AR375"/>
      <c r="AS375"/>
      <c r="AT375"/>
      <c r="AU375"/>
    </row>
    <row r="376" spans="1:47">
      <c r="A376"/>
      <c r="B376"/>
      <c r="C376"/>
      <c r="D376"/>
      <c r="E376"/>
      <c r="F376"/>
      <c r="G376"/>
      <c r="H376" s="65"/>
      <c r="I376" s="65"/>
      <c r="J376" s="65"/>
      <c r="K376" s="65"/>
      <c r="L376" s="65"/>
      <c r="Y376" s="10"/>
      <c r="Z376" s="10"/>
      <c r="AA376" s="10"/>
      <c r="AB376" s="10"/>
      <c r="AC376" s="10"/>
      <c r="AD376" s="10"/>
      <c r="AG376" s="10"/>
      <c r="AH376" s="10"/>
      <c r="AQ376"/>
      <c r="AR376"/>
      <c r="AS376"/>
      <c r="AT376"/>
      <c r="AU376"/>
    </row>
    <row r="377" spans="1:47">
      <c r="A377"/>
      <c r="B377"/>
      <c r="C377"/>
      <c r="D377"/>
      <c r="E377"/>
      <c r="F377"/>
      <c r="G377"/>
      <c r="H377" s="65"/>
      <c r="I377" s="65"/>
      <c r="J377" s="65"/>
      <c r="K377" s="65"/>
      <c r="L377" s="65"/>
      <c r="Y377" s="10"/>
      <c r="Z377" s="10"/>
      <c r="AA377" s="10"/>
      <c r="AB377" s="10"/>
      <c r="AC377" s="10"/>
      <c r="AD377" s="10"/>
      <c r="AG377" s="10"/>
      <c r="AH377" s="10"/>
      <c r="AQ377"/>
      <c r="AR377"/>
      <c r="AS377"/>
      <c r="AT377"/>
      <c r="AU377"/>
    </row>
    <row r="378" spans="1:47">
      <c r="A378"/>
      <c r="B378"/>
      <c r="C378"/>
      <c r="D378"/>
      <c r="E378"/>
      <c r="F378"/>
      <c r="G378"/>
      <c r="H378" s="65"/>
      <c r="I378" s="65"/>
      <c r="J378" s="65"/>
      <c r="K378" s="65"/>
      <c r="L378" s="65"/>
      <c r="Y378" s="10"/>
      <c r="Z378" s="10"/>
      <c r="AA378" s="10"/>
      <c r="AB378" s="10"/>
      <c r="AC378" s="10"/>
      <c r="AD378" s="10"/>
      <c r="AG378" s="10"/>
      <c r="AH378" s="10"/>
      <c r="AQ378"/>
      <c r="AR378"/>
      <c r="AS378"/>
      <c r="AT378"/>
      <c r="AU378"/>
    </row>
    <row r="379" spans="1:47">
      <c r="A379"/>
      <c r="B379"/>
      <c r="C379"/>
      <c r="D379"/>
      <c r="E379"/>
      <c r="F379"/>
      <c r="G379"/>
      <c r="H379" s="65"/>
      <c r="I379" s="65"/>
      <c r="J379" s="65"/>
      <c r="K379" s="65"/>
      <c r="L379" s="65"/>
      <c r="Y379" s="10"/>
      <c r="Z379" s="10"/>
      <c r="AA379" s="10"/>
      <c r="AB379" s="10"/>
      <c r="AC379" s="10"/>
      <c r="AD379" s="10"/>
      <c r="AG379" s="10"/>
      <c r="AH379" s="10"/>
      <c r="AQ379"/>
      <c r="AR379"/>
      <c r="AS379"/>
      <c r="AT379"/>
      <c r="AU379"/>
    </row>
    <row r="380" spans="1:47">
      <c r="A380"/>
      <c r="B380"/>
      <c r="C380"/>
      <c r="D380"/>
      <c r="E380"/>
      <c r="F380"/>
      <c r="G380"/>
      <c r="H380" s="65"/>
      <c r="I380" s="65"/>
      <c r="J380" s="65"/>
      <c r="K380" s="65"/>
      <c r="L380" s="65"/>
      <c r="Y380" s="10"/>
      <c r="Z380" s="10"/>
      <c r="AA380" s="10"/>
      <c r="AB380" s="10"/>
      <c r="AC380" s="10"/>
      <c r="AD380" s="10"/>
      <c r="AG380" s="10"/>
      <c r="AH380" s="10"/>
      <c r="AQ380"/>
      <c r="AR380"/>
      <c r="AS380"/>
      <c r="AT380"/>
      <c r="AU380"/>
    </row>
    <row r="381" spans="1:47">
      <c r="A381"/>
      <c r="B381"/>
      <c r="C381"/>
      <c r="D381"/>
      <c r="E381"/>
      <c r="F381"/>
      <c r="G381"/>
      <c r="H381" s="65"/>
      <c r="I381" s="65"/>
      <c r="J381" s="65"/>
      <c r="K381" s="65"/>
      <c r="L381" s="65"/>
      <c r="Y381" s="10"/>
      <c r="Z381" s="10"/>
      <c r="AA381" s="10"/>
      <c r="AB381" s="10"/>
      <c r="AC381" s="10"/>
      <c r="AD381" s="10"/>
      <c r="AG381" s="10"/>
      <c r="AH381" s="10"/>
      <c r="AQ381"/>
      <c r="AR381"/>
      <c r="AS381"/>
      <c r="AT381"/>
      <c r="AU381"/>
    </row>
    <row r="382" spans="1:47">
      <c r="A382"/>
      <c r="B382"/>
      <c r="C382"/>
      <c r="D382"/>
      <c r="E382"/>
      <c r="F382"/>
      <c r="G382"/>
      <c r="H382" s="65"/>
      <c r="I382" s="65"/>
      <c r="J382" s="65"/>
      <c r="K382" s="65"/>
      <c r="L382" s="65"/>
      <c r="Y382" s="10"/>
      <c r="Z382" s="10"/>
      <c r="AA382" s="10"/>
      <c r="AB382" s="10"/>
      <c r="AC382" s="10"/>
      <c r="AD382" s="10"/>
      <c r="AG382" s="10"/>
      <c r="AH382" s="10"/>
      <c r="AQ382"/>
      <c r="AR382"/>
      <c r="AS382"/>
      <c r="AT382"/>
      <c r="AU382"/>
    </row>
    <row r="383" spans="1:47">
      <c r="A383"/>
      <c r="B383"/>
      <c r="C383"/>
      <c r="D383"/>
      <c r="E383"/>
      <c r="F383"/>
      <c r="G383"/>
      <c r="H383" s="65"/>
      <c r="I383" s="65"/>
      <c r="J383" s="65"/>
      <c r="K383" s="65"/>
      <c r="L383" s="65"/>
      <c r="Y383" s="10"/>
      <c r="Z383" s="10"/>
      <c r="AA383" s="10"/>
      <c r="AB383" s="10"/>
      <c r="AC383" s="10"/>
      <c r="AD383" s="10"/>
      <c r="AG383" s="10"/>
      <c r="AH383" s="10"/>
      <c r="AQ383"/>
      <c r="AR383"/>
      <c r="AS383"/>
      <c r="AT383"/>
      <c r="AU383"/>
    </row>
    <row r="384" spans="1:47">
      <c r="A384"/>
      <c r="B384"/>
      <c r="C384"/>
      <c r="D384"/>
      <c r="E384"/>
      <c r="F384"/>
      <c r="G384"/>
      <c r="H384" s="65"/>
      <c r="I384" s="65"/>
      <c r="J384" s="65"/>
      <c r="K384" s="65"/>
      <c r="L384" s="65"/>
      <c r="Y384" s="10"/>
      <c r="Z384" s="10"/>
      <c r="AA384" s="10"/>
      <c r="AB384" s="10"/>
      <c r="AC384" s="10"/>
      <c r="AD384" s="10"/>
      <c r="AG384" s="10"/>
      <c r="AH384" s="10"/>
      <c r="AQ384"/>
      <c r="AR384"/>
      <c r="AS384"/>
      <c r="AT384"/>
      <c r="AU384"/>
    </row>
    <row r="385" spans="1:47">
      <c r="A385"/>
      <c r="B385"/>
      <c r="C385"/>
      <c r="D385"/>
      <c r="E385"/>
      <c r="F385"/>
      <c r="G385"/>
      <c r="H385" s="65"/>
      <c r="I385" s="65"/>
      <c r="J385" s="65"/>
      <c r="K385" s="65"/>
      <c r="L385" s="65"/>
      <c r="Y385" s="10"/>
      <c r="Z385" s="10"/>
      <c r="AA385" s="10"/>
      <c r="AB385" s="10"/>
      <c r="AC385" s="10"/>
      <c r="AD385" s="10"/>
      <c r="AG385" s="10"/>
      <c r="AH385" s="10"/>
      <c r="AQ385"/>
      <c r="AR385"/>
      <c r="AS385"/>
      <c r="AT385"/>
      <c r="AU385"/>
    </row>
    <row r="386" spans="1:47">
      <c r="A386"/>
      <c r="B386"/>
      <c r="C386"/>
      <c r="D386"/>
      <c r="E386"/>
      <c r="F386"/>
      <c r="G386"/>
      <c r="H386" s="65"/>
      <c r="I386" s="65"/>
      <c r="J386" s="65"/>
      <c r="K386" s="65"/>
      <c r="L386" s="65"/>
      <c r="Y386" s="10"/>
      <c r="Z386" s="10"/>
      <c r="AA386" s="10"/>
      <c r="AB386" s="10"/>
      <c r="AC386" s="10"/>
      <c r="AD386" s="10"/>
      <c r="AG386" s="10"/>
      <c r="AH386" s="10"/>
      <c r="AQ386"/>
      <c r="AR386"/>
      <c r="AS386"/>
      <c r="AT386"/>
      <c r="AU386"/>
    </row>
    <row r="387" spans="1:47">
      <c r="A387"/>
      <c r="B387"/>
      <c r="C387"/>
      <c r="D387"/>
      <c r="E387"/>
      <c r="F387"/>
      <c r="G387"/>
      <c r="H387" s="65"/>
      <c r="I387" s="65"/>
      <c r="J387" s="65"/>
      <c r="K387" s="65"/>
      <c r="L387" s="65"/>
      <c r="Y387" s="10"/>
      <c r="Z387" s="10"/>
      <c r="AA387" s="10"/>
      <c r="AB387" s="10"/>
      <c r="AC387" s="10"/>
      <c r="AD387" s="10"/>
      <c r="AG387" s="10"/>
      <c r="AH387" s="10"/>
      <c r="AQ387"/>
      <c r="AR387"/>
      <c r="AS387"/>
      <c r="AT387"/>
      <c r="AU387"/>
    </row>
    <row r="388" spans="1:47">
      <c r="A388"/>
      <c r="B388"/>
      <c r="C388"/>
      <c r="D388"/>
      <c r="E388"/>
      <c r="F388"/>
      <c r="G388"/>
      <c r="H388" s="65"/>
      <c r="I388" s="65"/>
      <c r="J388" s="65"/>
      <c r="K388" s="65"/>
      <c r="L388" s="65"/>
      <c r="Y388" s="10"/>
      <c r="Z388" s="10"/>
      <c r="AA388" s="10"/>
      <c r="AB388" s="10"/>
      <c r="AC388" s="10"/>
      <c r="AD388" s="10"/>
      <c r="AG388" s="10"/>
      <c r="AH388" s="10"/>
      <c r="AQ388"/>
      <c r="AR388"/>
      <c r="AS388"/>
      <c r="AT388"/>
      <c r="AU388"/>
    </row>
    <row r="389" spans="1:47">
      <c r="A389"/>
      <c r="B389"/>
      <c r="C389"/>
      <c r="D389"/>
      <c r="E389"/>
      <c r="F389"/>
      <c r="G389"/>
      <c r="H389" s="65"/>
      <c r="I389" s="65"/>
      <c r="J389" s="65"/>
      <c r="K389" s="65"/>
      <c r="L389" s="65"/>
      <c r="Y389" s="10"/>
      <c r="Z389" s="10"/>
      <c r="AA389" s="10"/>
      <c r="AB389" s="10"/>
      <c r="AC389" s="10"/>
      <c r="AD389" s="10"/>
      <c r="AG389" s="10"/>
      <c r="AH389" s="10"/>
      <c r="AQ389"/>
      <c r="AR389"/>
      <c r="AS389"/>
      <c r="AT389"/>
      <c r="AU389"/>
    </row>
    <row r="390" spans="1:47">
      <c r="A390"/>
      <c r="B390"/>
      <c r="C390"/>
      <c r="D390"/>
      <c r="E390"/>
      <c r="F390"/>
      <c r="G390"/>
      <c r="H390" s="65"/>
      <c r="I390" s="65"/>
      <c r="J390" s="65"/>
      <c r="K390" s="65"/>
      <c r="L390" s="65"/>
      <c r="Y390" s="10"/>
      <c r="Z390" s="10"/>
      <c r="AA390" s="10"/>
      <c r="AB390" s="10"/>
      <c r="AC390" s="10"/>
      <c r="AD390" s="10"/>
      <c r="AG390" s="10"/>
      <c r="AH390" s="10"/>
      <c r="AQ390"/>
      <c r="AR390"/>
      <c r="AS390"/>
      <c r="AT390"/>
      <c r="AU390"/>
    </row>
    <row r="391" spans="1:47">
      <c r="A391"/>
      <c r="B391"/>
      <c r="C391"/>
      <c r="D391"/>
      <c r="E391"/>
      <c r="F391"/>
      <c r="G391"/>
      <c r="H391" s="65"/>
      <c r="I391" s="65"/>
      <c r="J391" s="65"/>
      <c r="K391" s="65"/>
      <c r="L391" s="65"/>
      <c r="Y391" s="10"/>
      <c r="Z391" s="10"/>
      <c r="AA391" s="10"/>
      <c r="AB391" s="10"/>
      <c r="AC391" s="10"/>
      <c r="AD391" s="10"/>
      <c r="AG391" s="10"/>
      <c r="AH391" s="10"/>
      <c r="AQ391"/>
      <c r="AR391"/>
      <c r="AS391"/>
      <c r="AT391"/>
      <c r="AU391"/>
    </row>
    <row r="392" spans="1:47">
      <c r="A392"/>
      <c r="B392"/>
      <c r="C392"/>
      <c r="D392"/>
      <c r="E392"/>
      <c r="F392"/>
      <c r="G392"/>
      <c r="H392" s="65"/>
      <c r="I392" s="65"/>
      <c r="J392" s="65"/>
      <c r="K392" s="65"/>
      <c r="L392" s="65"/>
      <c r="Y392" s="10"/>
      <c r="Z392" s="10"/>
      <c r="AA392" s="10"/>
      <c r="AB392" s="10"/>
      <c r="AC392" s="10"/>
      <c r="AD392" s="10"/>
      <c r="AG392" s="10"/>
      <c r="AH392" s="10"/>
      <c r="AQ392"/>
      <c r="AR392"/>
      <c r="AS392"/>
      <c r="AT392"/>
      <c r="AU392"/>
    </row>
    <row r="393" spans="1:47">
      <c r="A393"/>
      <c r="B393"/>
      <c r="C393"/>
      <c r="D393"/>
      <c r="E393"/>
      <c r="F393"/>
      <c r="G393"/>
      <c r="H393" s="65"/>
      <c r="I393" s="65"/>
      <c r="J393" s="65"/>
      <c r="K393" s="65"/>
      <c r="L393" s="65"/>
      <c r="Y393" s="10"/>
      <c r="Z393" s="10"/>
      <c r="AA393" s="10"/>
      <c r="AB393" s="10"/>
      <c r="AC393" s="10"/>
      <c r="AD393" s="10"/>
      <c r="AG393" s="10"/>
      <c r="AH393" s="10"/>
      <c r="AQ393"/>
      <c r="AR393"/>
      <c r="AS393"/>
      <c r="AT393"/>
      <c r="AU393"/>
    </row>
    <row r="394" spans="1:47">
      <c r="A394"/>
      <c r="B394"/>
      <c r="C394"/>
      <c r="D394"/>
      <c r="E394"/>
      <c r="F394"/>
      <c r="G394"/>
      <c r="H394" s="65"/>
      <c r="I394" s="65"/>
      <c r="J394" s="65"/>
      <c r="K394" s="65"/>
      <c r="L394" s="65"/>
      <c r="Y394" s="10"/>
      <c r="Z394" s="10"/>
      <c r="AA394" s="10"/>
      <c r="AB394" s="10"/>
      <c r="AC394" s="10"/>
      <c r="AD394" s="10"/>
      <c r="AG394" s="10"/>
      <c r="AH394" s="10"/>
      <c r="AQ394"/>
      <c r="AR394"/>
      <c r="AS394"/>
      <c r="AT394"/>
      <c r="AU394"/>
    </row>
    <row r="395" spans="1:47">
      <c r="A395"/>
      <c r="B395"/>
      <c r="C395"/>
      <c r="D395"/>
      <c r="E395"/>
      <c r="F395"/>
      <c r="G395"/>
      <c r="H395" s="65"/>
      <c r="I395" s="65"/>
      <c r="J395" s="65"/>
      <c r="K395" s="65"/>
      <c r="L395" s="65"/>
      <c r="Y395" s="10"/>
      <c r="Z395" s="10"/>
      <c r="AA395" s="10"/>
      <c r="AB395" s="10"/>
      <c r="AC395" s="10"/>
      <c r="AD395" s="10"/>
      <c r="AG395" s="10"/>
      <c r="AH395" s="10"/>
      <c r="AQ395"/>
      <c r="AR395"/>
      <c r="AS395"/>
      <c r="AT395"/>
      <c r="AU395"/>
    </row>
    <row r="396" spans="1:47">
      <c r="A396"/>
      <c r="B396"/>
      <c r="C396"/>
      <c r="D396"/>
      <c r="E396"/>
      <c r="F396"/>
      <c r="G396"/>
      <c r="H396" s="65"/>
      <c r="I396" s="65"/>
      <c r="J396" s="65"/>
      <c r="K396" s="65"/>
      <c r="L396" s="65"/>
      <c r="Y396" s="10"/>
      <c r="Z396" s="10"/>
      <c r="AA396" s="10"/>
      <c r="AB396" s="10"/>
      <c r="AC396" s="10"/>
      <c r="AD396" s="10"/>
      <c r="AG396" s="10"/>
      <c r="AH396" s="10"/>
      <c r="AQ396"/>
      <c r="AR396"/>
      <c r="AS396"/>
      <c r="AT396"/>
      <c r="AU396"/>
    </row>
    <row r="397" spans="1:47">
      <c r="A397"/>
      <c r="B397"/>
      <c r="C397"/>
      <c r="D397"/>
      <c r="E397"/>
      <c r="F397"/>
      <c r="G397"/>
      <c r="H397" s="65"/>
      <c r="I397" s="65"/>
      <c r="J397" s="65"/>
      <c r="K397" s="65"/>
      <c r="L397" s="65"/>
      <c r="Y397" s="10"/>
      <c r="Z397" s="10"/>
      <c r="AA397" s="10"/>
      <c r="AB397" s="10"/>
      <c r="AC397" s="10"/>
      <c r="AD397" s="10"/>
      <c r="AG397" s="10"/>
      <c r="AH397" s="10"/>
      <c r="AQ397"/>
      <c r="AR397"/>
      <c r="AS397"/>
      <c r="AT397"/>
      <c r="AU397"/>
    </row>
    <row r="398" spans="1:47">
      <c r="A398"/>
      <c r="B398"/>
      <c r="C398"/>
      <c r="D398"/>
      <c r="E398"/>
      <c r="F398"/>
      <c r="G398"/>
      <c r="H398" s="65"/>
      <c r="I398" s="65"/>
      <c r="J398" s="65"/>
      <c r="K398" s="65"/>
      <c r="L398" s="65"/>
      <c r="Y398" s="10"/>
      <c r="Z398" s="10"/>
      <c r="AA398" s="10"/>
      <c r="AB398" s="10"/>
      <c r="AC398" s="10"/>
      <c r="AD398" s="10"/>
      <c r="AG398" s="10"/>
      <c r="AH398" s="10"/>
      <c r="AQ398"/>
      <c r="AR398"/>
      <c r="AS398"/>
      <c r="AT398"/>
      <c r="AU398"/>
    </row>
    <row r="399" spans="1:47">
      <c r="A399"/>
      <c r="B399"/>
      <c r="C399"/>
      <c r="D399"/>
      <c r="E399"/>
      <c r="F399"/>
      <c r="G399"/>
      <c r="H399" s="65"/>
      <c r="I399" s="65"/>
      <c r="J399" s="65"/>
      <c r="K399" s="65"/>
      <c r="L399" s="65"/>
      <c r="Y399" s="10"/>
      <c r="Z399" s="10"/>
      <c r="AA399" s="10"/>
      <c r="AB399" s="10"/>
      <c r="AC399" s="10"/>
      <c r="AD399" s="10"/>
      <c r="AG399" s="10"/>
      <c r="AH399" s="10"/>
      <c r="AQ399"/>
      <c r="AR399"/>
      <c r="AS399"/>
      <c r="AT399"/>
      <c r="AU399"/>
    </row>
    <row r="400" spans="1:47">
      <c r="A400"/>
      <c r="B400"/>
      <c r="C400"/>
      <c r="D400"/>
      <c r="E400"/>
      <c r="F400"/>
      <c r="G400"/>
      <c r="H400" s="65"/>
      <c r="I400" s="65"/>
      <c r="J400" s="65"/>
      <c r="K400" s="65"/>
      <c r="L400" s="65"/>
      <c r="Y400" s="10"/>
      <c r="Z400" s="10"/>
      <c r="AA400" s="10"/>
      <c r="AB400" s="10"/>
      <c r="AC400" s="10"/>
      <c r="AD400" s="10"/>
      <c r="AG400" s="10"/>
      <c r="AH400" s="10"/>
      <c r="AQ400"/>
      <c r="AR400"/>
      <c r="AS400"/>
      <c r="AT400"/>
      <c r="AU400"/>
    </row>
    <row r="401" spans="1:47">
      <c r="A401"/>
      <c r="B401"/>
      <c r="C401"/>
      <c r="D401"/>
      <c r="E401"/>
      <c r="F401"/>
      <c r="G401"/>
      <c r="H401" s="65"/>
      <c r="I401" s="65"/>
      <c r="J401" s="65"/>
      <c r="K401" s="65"/>
      <c r="L401" s="65"/>
      <c r="Y401" s="10"/>
      <c r="Z401" s="10"/>
      <c r="AA401" s="10"/>
      <c r="AB401" s="10"/>
      <c r="AC401" s="10"/>
      <c r="AD401" s="10"/>
      <c r="AG401" s="10"/>
      <c r="AH401" s="10"/>
      <c r="AQ401"/>
      <c r="AR401"/>
      <c r="AS401"/>
      <c r="AT401"/>
      <c r="AU401"/>
    </row>
    <row r="402" spans="1:47">
      <c r="A402"/>
      <c r="B402"/>
      <c r="C402"/>
      <c r="D402"/>
      <c r="E402"/>
      <c r="F402"/>
      <c r="G402"/>
      <c r="H402" s="65"/>
      <c r="I402" s="65"/>
      <c r="J402" s="65"/>
      <c r="K402" s="65"/>
      <c r="L402" s="65"/>
      <c r="Y402" s="10"/>
      <c r="Z402" s="10"/>
      <c r="AA402" s="10"/>
      <c r="AB402" s="10"/>
      <c r="AC402" s="10"/>
      <c r="AD402" s="10"/>
      <c r="AG402" s="10"/>
      <c r="AH402" s="10"/>
      <c r="AQ402"/>
      <c r="AR402"/>
      <c r="AS402"/>
      <c r="AT402"/>
      <c r="AU402"/>
    </row>
    <row r="403" spans="1:47">
      <c r="A403"/>
      <c r="B403"/>
      <c r="C403"/>
      <c r="D403"/>
      <c r="E403"/>
      <c r="F403"/>
      <c r="G403"/>
      <c r="H403" s="65"/>
      <c r="I403" s="65"/>
      <c r="J403" s="65"/>
      <c r="K403" s="65"/>
      <c r="L403" s="65"/>
      <c r="Y403" s="10"/>
      <c r="Z403" s="10"/>
      <c r="AA403" s="10"/>
      <c r="AB403" s="10"/>
      <c r="AC403" s="10"/>
      <c r="AD403" s="10"/>
      <c r="AG403" s="10"/>
      <c r="AH403" s="10"/>
      <c r="AQ403"/>
      <c r="AR403"/>
      <c r="AS403"/>
      <c r="AT403"/>
      <c r="AU403"/>
    </row>
    <row r="404" spans="1:47">
      <c r="A404"/>
      <c r="B404"/>
      <c r="C404"/>
      <c r="D404"/>
      <c r="E404"/>
      <c r="F404"/>
      <c r="G404"/>
      <c r="H404" s="65"/>
      <c r="I404" s="65"/>
      <c r="J404" s="65"/>
      <c r="K404" s="65"/>
      <c r="L404" s="65"/>
      <c r="Y404" s="10"/>
      <c r="Z404" s="10"/>
      <c r="AA404" s="10"/>
      <c r="AB404" s="10"/>
      <c r="AC404" s="10"/>
      <c r="AD404" s="10"/>
      <c r="AG404" s="10"/>
      <c r="AH404" s="10"/>
      <c r="AQ404"/>
      <c r="AR404"/>
      <c r="AS404"/>
      <c r="AT404"/>
      <c r="AU404"/>
    </row>
    <row r="405" spans="1:47">
      <c r="A405"/>
      <c r="B405"/>
      <c r="C405"/>
      <c r="D405"/>
      <c r="E405"/>
      <c r="F405"/>
      <c r="G405"/>
      <c r="H405" s="65"/>
      <c r="I405" s="65"/>
      <c r="J405" s="65"/>
      <c r="K405" s="65"/>
      <c r="L405" s="65"/>
      <c r="Y405" s="10"/>
      <c r="Z405" s="10"/>
      <c r="AA405" s="10"/>
      <c r="AB405" s="10"/>
      <c r="AC405" s="10"/>
      <c r="AD405" s="10"/>
      <c r="AG405" s="10"/>
      <c r="AH405" s="10"/>
      <c r="AQ405"/>
      <c r="AR405"/>
      <c r="AS405"/>
      <c r="AT405"/>
      <c r="AU405"/>
    </row>
    <row r="406" spans="1:47">
      <c r="A406"/>
      <c r="B406"/>
      <c r="C406"/>
      <c r="D406"/>
      <c r="E406"/>
      <c r="F406"/>
      <c r="G406"/>
      <c r="H406" s="65"/>
      <c r="I406" s="65"/>
      <c r="J406" s="65"/>
      <c r="K406" s="65"/>
      <c r="L406" s="65"/>
      <c r="Y406" s="10"/>
      <c r="Z406" s="10"/>
      <c r="AA406" s="10"/>
      <c r="AB406" s="10"/>
      <c r="AC406" s="10"/>
      <c r="AD406" s="10"/>
      <c r="AG406" s="10"/>
      <c r="AH406" s="10"/>
      <c r="AQ406"/>
      <c r="AR406"/>
      <c r="AS406"/>
      <c r="AT406"/>
      <c r="AU406"/>
    </row>
    <row r="407" spans="1:47">
      <c r="A407"/>
      <c r="B407"/>
      <c r="C407"/>
      <c r="D407"/>
      <c r="E407"/>
      <c r="F407"/>
      <c r="G407"/>
      <c r="H407" s="65"/>
      <c r="I407" s="65"/>
      <c r="J407" s="65"/>
      <c r="K407" s="65"/>
      <c r="L407" s="65"/>
      <c r="Y407" s="10"/>
      <c r="Z407" s="10"/>
      <c r="AA407" s="10"/>
      <c r="AB407" s="10"/>
      <c r="AC407" s="10"/>
      <c r="AD407" s="10"/>
      <c r="AG407" s="10"/>
      <c r="AH407" s="10"/>
      <c r="AQ407"/>
      <c r="AR407"/>
      <c r="AS407"/>
      <c r="AT407"/>
      <c r="AU407"/>
    </row>
    <row r="408" spans="1:47">
      <c r="A408"/>
      <c r="B408"/>
      <c r="C408"/>
      <c r="D408"/>
      <c r="E408"/>
      <c r="F408"/>
      <c r="G408"/>
      <c r="H408" s="65"/>
      <c r="I408" s="65"/>
      <c r="J408" s="65"/>
      <c r="K408" s="65"/>
      <c r="L408" s="65"/>
      <c r="Y408" s="10"/>
      <c r="Z408" s="10"/>
      <c r="AA408" s="10"/>
      <c r="AB408" s="10"/>
      <c r="AC408" s="10"/>
      <c r="AD408" s="10"/>
      <c r="AG408" s="10"/>
      <c r="AH408" s="10"/>
      <c r="AQ408"/>
      <c r="AR408"/>
      <c r="AS408"/>
      <c r="AT408"/>
      <c r="AU408"/>
    </row>
    <row r="409" spans="1:47">
      <c r="A409"/>
      <c r="B409"/>
      <c r="C409"/>
      <c r="D409"/>
      <c r="E409"/>
      <c r="F409"/>
      <c r="G409"/>
      <c r="H409" s="65"/>
      <c r="I409" s="65"/>
      <c r="J409" s="65"/>
      <c r="K409" s="65"/>
      <c r="L409" s="65"/>
      <c r="Y409" s="10"/>
      <c r="Z409" s="10"/>
      <c r="AA409" s="10"/>
      <c r="AB409" s="10"/>
      <c r="AC409" s="10"/>
      <c r="AD409" s="10"/>
      <c r="AG409" s="10"/>
      <c r="AH409" s="10"/>
      <c r="AQ409"/>
      <c r="AR409"/>
      <c r="AS409"/>
      <c r="AT409"/>
      <c r="AU409"/>
    </row>
    <row r="410" spans="1:47">
      <c r="A410"/>
      <c r="B410"/>
      <c r="C410"/>
      <c r="D410"/>
      <c r="E410"/>
      <c r="F410"/>
      <c r="G410"/>
      <c r="H410" s="65"/>
      <c r="I410" s="65"/>
      <c r="J410" s="65"/>
      <c r="K410" s="65"/>
      <c r="L410" s="65"/>
      <c r="Y410" s="10"/>
      <c r="Z410" s="10"/>
      <c r="AA410" s="10"/>
      <c r="AB410" s="10"/>
      <c r="AC410" s="10"/>
      <c r="AD410" s="10"/>
      <c r="AG410" s="10"/>
      <c r="AH410" s="10"/>
      <c r="AQ410"/>
      <c r="AR410"/>
      <c r="AS410"/>
      <c r="AT410"/>
      <c r="AU410"/>
    </row>
    <row r="411" spans="1:47">
      <c r="A411"/>
      <c r="B411"/>
      <c r="C411"/>
      <c r="D411"/>
      <c r="E411"/>
      <c r="F411"/>
      <c r="G411"/>
      <c r="H411" s="65"/>
      <c r="I411" s="65"/>
      <c r="J411" s="65"/>
      <c r="K411" s="65"/>
      <c r="L411" s="65"/>
      <c r="Y411" s="10"/>
      <c r="Z411" s="10"/>
      <c r="AA411" s="10"/>
      <c r="AB411" s="10"/>
      <c r="AC411" s="10"/>
      <c r="AD411" s="10"/>
      <c r="AG411" s="10"/>
      <c r="AH411" s="10"/>
      <c r="AQ411"/>
      <c r="AR411"/>
      <c r="AS411"/>
      <c r="AT411"/>
      <c r="AU411"/>
    </row>
    <row r="412" spans="1:47">
      <c r="A412"/>
      <c r="B412"/>
      <c r="C412"/>
      <c r="D412"/>
      <c r="E412"/>
      <c r="F412"/>
      <c r="G412"/>
      <c r="H412" s="65"/>
      <c r="I412" s="65"/>
      <c r="J412" s="65"/>
      <c r="K412" s="65"/>
      <c r="L412" s="65"/>
      <c r="Y412" s="10"/>
      <c r="Z412" s="10"/>
      <c r="AA412" s="10"/>
      <c r="AB412" s="10"/>
      <c r="AC412" s="10"/>
      <c r="AD412" s="10"/>
      <c r="AG412" s="10"/>
      <c r="AH412" s="10"/>
      <c r="AQ412"/>
      <c r="AR412"/>
      <c r="AS412"/>
      <c r="AT412"/>
      <c r="AU412"/>
    </row>
    <row r="413" spans="1:47">
      <c r="A413"/>
      <c r="B413"/>
      <c r="C413"/>
      <c r="D413"/>
      <c r="E413"/>
      <c r="F413"/>
      <c r="G413"/>
      <c r="H413" s="65"/>
      <c r="I413" s="65"/>
      <c r="J413" s="65"/>
      <c r="K413" s="65"/>
      <c r="L413" s="65"/>
      <c r="Y413" s="10"/>
      <c r="Z413" s="10"/>
      <c r="AA413" s="10"/>
      <c r="AB413" s="10"/>
      <c r="AC413" s="10"/>
      <c r="AD413" s="10"/>
      <c r="AG413" s="10"/>
      <c r="AH413" s="10"/>
      <c r="AQ413"/>
      <c r="AR413"/>
      <c r="AS413"/>
      <c r="AT413"/>
      <c r="AU413"/>
    </row>
    <row r="414" spans="1:47">
      <c r="A414"/>
      <c r="B414"/>
      <c r="C414"/>
      <c r="D414"/>
      <c r="E414"/>
      <c r="F414"/>
      <c r="G414"/>
      <c r="H414" s="65"/>
      <c r="I414" s="65"/>
      <c r="J414" s="65"/>
      <c r="K414" s="65"/>
      <c r="L414" s="65"/>
      <c r="Y414" s="10"/>
      <c r="Z414" s="10"/>
      <c r="AA414" s="10"/>
      <c r="AB414" s="10"/>
      <c r="AC414" s="10"/>
      <c r="AD414" s="10"/>
      <c r="AG414" s="10"/>
      <c r="AH414" s="10"/>
      <c r="AQ414"/>
      <c r="AR414"/>
      <c r="AS414"/>
      <c r="AT414"/>
      <c r="AU414"/>
    </row>
    <row r="415" spans="1:47">
      <c r="A415"/>
      <c r="B415"/>
      <c r="C415"/>
      <c r="D415"/>
      <c r="E415"/>
      <c r="F415"/>
      <c r="G415"/>
      <c r="H415" s="65"/>
      <c r="I415" s="65"/>
      <c r="J415" s="65"/>
      <c r="K415" s="65"/>
      <c r="L415" s="65"/>
      <c r="Y415" s="10"/>
      <c r="Z415" s="10"/>
      <c r="AA415" s="10"/>
      <c r="AB415" s="10"/>
      <c r="AC415" s="10"/>
      <c r="AD415" s="10"/>
      <c r="AG415" s="10"/>
      <c r="AH415" s="10"/>
      <c r="AQ415"/>
      <c r="AR415"/>
      <c r="AS415"/>
      <c r="AT415"/>
      <c r="AU415"/>
    </row>
    <row r="416" spans="1:47">
      <c r="A416"/>
      <c r="B416"/>
      <c r="C416"/>
      <c r="D416"/>
      <c r="E416"/>
      <c r="F416"/>
      <c r="G416"/>
      <c r="H416" s="65"/>
      <c r="I416" s="65"/>
      <c r="J416" s="65"/>
      <c r="K416" s="65"/>
      <c r="L416" s="65"/>
      <c r="Y416" s="10"/>
      <c r="Z416" s="10"/>
      <c r="AA416" s="10"/>
      <c r="AB416" s="10"/>
      <c r="AC416" s="10"/>
      <c r="AD416" s="10"/>
      <c r="AG416" s="10"/>
      <c r="AH416" s="10"/>
      <c r="AQ416"/>
      <c r="AR416"/>
      <c r="AS416"/>
      <c r="AT416"/>
      <c r="AU416"/>
    </row>
    <row r="417" spans="1:47">
      <c r="A417"/>
      <c r="B417"/>
      <c r="C417"/>
      <c r="D417"/>
      <c r="E417"/>
      <c r="F417"/>
      <c r="G417"/>
      <c r="H417" s="65"/>
      <c r="I417" s="65"/>
      <c r="J417" s="65"/>
      <c r="K417" s="65"/>
      <c r="L417" s="65"/>
      <c r="Y417" s="10"/>
      <c r="Z417" s="10"/>
      <c r="AA417" s="10"/>
      <c r="AB417" s="10"/>
      <c r="AC417" s="10"/>
      <c r="AD417" s="10"/>
      <c r="AG417" s="10"/>
      <c r="AH417" s="10"/>
      <c r="AQ417"/>
      <c r="AR417"/>
      <c r="AS417"/>
      <c r="AT417"/>
      <c r="AU417"/>
    </row>
    <row r="418" spans="1:47">
      <c r="A418"/>
      <c r="B418"/>
      <c r="C418"/>
      <c r="D418"/>
      <c r="E418"/>
      <c r="F418"/>
      <c r="G418"/>
      <c r="H418" s="65"/>
      <c r="I418" s="65"/>
      <c r="J418" s="65"/>
      <c r="K418" s="65"/>
      <c r="L418" s="65"/>
      <c r="Y418" s="10"/>
      <c r="Z418" s="10"/>
      <c r="AA418" s="10"/>
      <c r="AB418" s="10"/>
      <c r="AC418" s="10"/>
      <c r="AD418" s="10"/>
      <c r="AG418" s="10"/>
      <c r="AH418" s="10"/>
      <c r="AQ418"/>
      <c r="AR418"/>
      <c r="AS418"/>
      <c r="AT418"/>
      <c r="AU418"/>
    </row>
    <row r="419" spans="1:47">
      <c r="A419"/>
      <c r="B419"/>
      <c r="C419"/>
      <c r="D419"/>
      <c r="E419"/>
      <c r="F419"/>
      <c r="G419"/>
      <c r="H419" s="65"/>
      <c r="I419" s="65"/>
      <c r="J419" s="65"/>
      <c r="K419" s="65"/>
      <c r="L419" s="65"/>
      <c r="Y419" s="10"/>
      <c r="Z419" s="10"/>
      <c r="AA419" s="10"/>
      <c r="AB419" s="10"/>
      <c r="AC419" s="10"/>
      <c r="AD419" s="10"/>
      <c r="AG419" s="10"/>
      <c r="AH419" s="10"/>
      <c r="AQ419"/>
      <c r="AR419"/>
      <c r="AS419"/>
      <c r="AT419"/>
      <c r="AU419"/>
    </row>
    <row r="420" spans="1:47">
      <c r="A420"/>
      <c r="B420"/>
      <c r="C420"/>
      <c r="D420"/>
      <c r="E420"/>
      <c r="F420"/>
      <c r="G420"/>
      <c r="H420" s="65"/>
      <c r="I420" s="65"/>
      <c r="J420" s="65"/>
      <c r="K420" s="65"/>
      <c r="L420" s="65"/>
      <c r="Y420" s="10"/>
      <c r="Z420" s="10"/>
      <c r="AA420" s="10"/>
      <c r="AB420" s="10"/>
      <c r="AC420" s="10"/>
      <c r="AD420" s="10"/>
      <c r="AG420" s="10"/>
      <c r="AH420" s="10"/>
      <c r="AQ420"/>
      <c r="AR420"/>
      <c r="AS420"/>
      <c r="AT420"/>
      <c r="AU420"/>
    </row>
    <row r="421" spans="1:47">
      <c r="A421"/>
      <c r="B421"/>
      <c r="C421"/>
      <c r="D421"/>
      <c r="E421"/>
      <c r="F421"/>
      <c r="G421"/>
      <c r="H421" s="65"/>
      <c r="I421" s="65"/>
      <c r="J421" s="65"/>
      <c r="K421" s="65"/>
      <c r="L421" s="65"/>
      <c r="Y421" s="10"/>
      <c r="Z421" s="10"/>
      <c r="AA421" s="10"/>
      <c r="AB421" s="10"/>
      <c r="AC421" s="10"/>
      <c r="AD421" s="10"/>
      <c r="AG421" s="10"/>
      <c r="AH421" s="10"/>
      <c r="AQ421"/>
      <c r="AR421"/>
      <c r="AS421"/>
      <c r="AT421"/>
      <c r="AU421"/>
    </row>
    <row r="422" spans="1:47">
      <c r="A422"/>
      <c r="B422"/>
      <c r="C422"/>
      <c r="D422"/>
      <c r="E422"/>
      <c r="F422"/>
      <c r="G422"/>
      <c r="H422" s="65"/>
      <c r="I422" s="65"/>
      <c r="J422" s="65"/>
      <c r="K422" s="65"/>
      <c r="L422" s="65"/>
      <c r="Y422" s="10"/>
      <c r="Z422" s="10"/>
      <c r="AA422" s="10"/>
      <c r="AB422" s="10"/>
      <c r="AC422" s="10"/>
      <c r="AD422" s="10"/>
      <c r="AG422" s="10"/>
      <c r="AH422" s="10"/>
      <c r="AQ422"/>
      <c r="AR422"/>
      <c r="AS422"/>
      <c r="AT422"/>
      <c r="AU422"/>
    </row>
    <row r="423" spans="1:47">
      <c r="A423"/>
      <c r="B423"/>
      <c r="C423"/>
      <c r="D423"/>
      <c r="E423"/>
      <c r="F423"/>
      <c r="G423"/>
      <c r="H423" s="65"/>
      <c r="I423" s="65"/>
      <c r="J423" s="65"/>
      <c r="K423" s="65"/>
      <c r="L423" s="65"/>
      <c r="Y423" s="10"/>
      <c r="Z423" s="10"/>
      <c r="AA423" s="10"/>
      <c r="AB423" s="10"/>
      <c r="AC423" s="10"/>
      <c r="AD423" s="10"/>
      <c r="AG423" s="10"/>
      <c r="AH423" s="10"/>
      <c r="AQ423"/>
      <c r="AR423"/>
      <c r="AS423"/>
      <c r="AT423"/>
      <c r="AU423"/>
    </row>
    <row r="424" spans="1:47">
      <c r="A424"/>
      <c r="B424"/>
      <c r="C424"/>
      <c r="D424"/>
      <c r="E424"/>
      <c r="F424"/>
      <c r="G424"/>
      <c r="H424" s="65"/>
      <c r="I424" s="65"/>
      <c r="J424" s="65"/>
      <c r="K424" s="65"/>
      <c r="L424" s="65"/>
      <c r="Y424" s="10"/>
      <c r="Z424" s="10"/>
      <c r="AA424" s="10"/>
      <c r="AB424" s="10"/>
      <c r="AC424" s="10"/>
      <c r="AD424" s="10"/>
      <c r="AG424" s="10"/>
      <c r="AH424" s="10"/>
      <c r="AQ424"/>
      <c r="AR424"/>
      <c r="AS424"/>
      <c r="AT424"/>
      <c r="AU424"/>
    </row>
    <row r="425" spans="1:47">
      <c r="A425"/>
      <c r="B425"/>
      <c r="C425"/>
      <c r="D425"/>
      <c r="E425"/>
      <c r="F425"/>
      <c r="G425"/>
      <c r="H425" s="65"/>
      <c r="I425" s="65"/>
      <c r="J425" s="65"/>
      <c r="K425" s="65"/>
      <c r="L425" s="65"/>
      <c r="Y425" s="10"/>
      <c r="Z425" s="10"/>
      <c r="AA425" s="10"/>
      <c r="AB425" s="10"/>
      <c r="AC425" s="10"/>
      <c r="AD425" s="10"/>
      <c r="AG425" s="10"/>
      <c r="AH425" s="10"/>
      <c r="AQ425"/>
      <c r="AR425"/>
      <c r="AS425"/>
      <c r="AT425"/>
      <c r="AU425"/>
    </row>
    <row r="426" spans="1:47">
      <c r="A426"/>
      <c r="B426"/>
      <c r="C426"/>
      <c r="D426"/>
      <c r="E426"/>
      <c r="F426"/>
      <c r="G426"/>
      <c r="H426" s="65"/>
      <c r="I426" s="65"/>
      <c r="J426" s="65"/>
      <c r="K426" s="65"/>
      <c r="L426" s="65"/>
      <c r="Y426" s="10"/>
      <c r="Z426" s="10"/>
      <c r="AA426" s="10"/>
      <c r="AB426" s="10"/>
      <c r="AC426" s="10"/>
      <c r="AD426" s="10"/>
      <c r="AG426" s="10"/>
      <c r="AH426" s="10"/>
      <c r="AQ426"/>
      <c r="AR426"/>
      <c r="AS426"/>
      <c r="AT426"/>
      <c r="AU426"/>
    </row>
    <row r="427" spans="1:47">
      <c r="A427"/>
      <c r="B427"/>
      <c r="C427"/>
      <c r="D427"/>
      <c r="E427"/>
      <c r="F427"/>
      <c r="G427"/>
      <c r="H427" s="65"/>
      <c r="I427" s="65"/>
      <c r="J427" s="65"/>
      <c r="K427" s="65"/>
      <c r="L427" s="65"/>
      <c r="Y427" s="10"/>
      <c r="Z427" s="10"/>
      <c r="AA427" s="10"/>
      <c r="AB427" s="10"/>
      <c r="AC427" s="10"/>
      <c r="AD427" s="10"/>
      <c r="AG427" s="10"/>
      <c r="AH427" s="10"/>
      <c r="AQ427"/>
      <c r="AR427"/>
      <c r="AS427"/>
      <c r="AT427"/>
      <c r="AU427"/>
    </row>
    <row r="428" spans="1:47">
      <c r="A428"/>
      <c r="B428"/>
      <c r="C428"/>
      <c r="D428"/>
      <c r="E428"/>
      <c r="F428"/>
      <c r="G428"/>
      <c r="H428" s="65"/>
      <c r="I428" s="65"/>
      <c r="J428" s="65"/>
      <c r="K428" s="65"/>
      <c r="L428" s="65"/>
      <c r="Y428" s="10"/>
      <c r="Z428" s="10"/>
      <c r="AA428" s="10"/>
      <c r="AB428" s="10"/>
      <c r="AC428" s="10"/>
      <c r="AD428" s="10"/>
      <c r="AG428" s="10"/>
      <c r="AH428" s="10"/>
      <c r="AQ428"/>
      <c r="AR428"/>
      <c r="AS428"/>
      <c r="AT428"/>
      <c r="AU428"/>
    </row>
    <row r="429" spans="1:47">
      <c r="A429"/>
      <c r="B429"/>
      <c r="C429"/>
      <c r="D429"/>
      <c r="E429"/>
      <c r="F429"/>
      <c r="G429"/>
      <c r="H429" s="65"/>
      <c r="I429" s="65"/>
      <c r="J429" s="65"/>
      <c r="K429" s="65"/>
      <c r="L429" s="65"/>
      <c r="Y429" s="10"/>
      <c r="Z429" s="10"/>
      <c r="AA429" s="10"/>
      <c r="AB429" s="10"/>
      <c r="AC429" s="10"/>
      <c r="AD429" s="10"/>
      <c r="AG429" s="10"/>
      <c r="AH429" s="10"/>
      <c r="AQ429"/>
      <c r="AR429"/>
      <c r="AS429"/>
      <c r="AT429"/>
      <c r="AU429"/>
    </row>
    <row r="430" spans="1:47">
      <c r="A430"/>
      <c r="B430"/>
      <c r="C430"/>
      <c r="D430"/>
      <c r="E430"/>
      <c r="F430"/>
      <c r="G430"/>
      <c r="H430" s="65"/>
      <c r="I430" s="65"/>
      <c r="J430" s="65"/>
      <c r="K430" s="65"/>
      <c r="L430" s="65"/>
      <c r="Y430" s="10"/>
      <c r="Z430" s="10"/>
      <c r="AA430" s="10"/>
      <c r="AB430" s="10"/>
      <c r="AC430" s="10"/>
      <c r="AD430" s="10"/>
      <c r="AG430" s="10"/>
      <c r="AH430" s="10"/>
      <c r="AQ430"/>
      <c r="AR430"/>
      <c r="AS430"/>
      <c r="AT430"/>
      <c r="AU430"/>
    </row>
    <row r="431" spans="1:47">
      <c r="A431"/>
      <c r="B431"/>
      <c r="C431"/>
      <c r="D431"/>
      <c r="E431"/>
      <c r="F431"/>
      <c r="G431"/>
      <c r="H431" s="65"/>
      <c r="I431" s="65"/>
      <c r="J431" s="65"/>
      <c r="K431" s="65"/>
      <c r="L431" s="65"/>
      <c r="Y431" s="10"/>
      <c r="Z431" s="10"/>
      <c r="AA431" s="10"/>
      <c r="AB431" s="10"/>
      <c r="AC431" s="10"/>
      <c r="AD431" s="10"/>
      <c r="AG431" s="10"/>
      <c r="AH431" s="10"/>
      <c r="AQ431"/>
      <c r="AR431"/>
      <c r="AS431"/>
      <c r="AT431"/>
      <c r="AU431"/>
    </row>
    <row r="432" spans="1:47">
      <c r="A432"/>
      <c r="B432"/>
      <c r="C432"/>
      <c r="D432"/>
      <c r="E432"/>
      <c r="F432"/>
      <c r="G432"/>
      <c r="H432" s="65"/>
      <c r="I432" s="65"/>
      <c r="J432" s="65"/>
      <c r="K432" s="65"/>
      <c r="L432" s="65"/>
      <c r="Y432" s="10"/>
      <c r="Z432" s="10"/>
      <c r="AA432" s="10"/>
      <c r="AB432" s="10"/>
      <c r="AC432" s="10"/>
      <c r="AD432" s="10"/>
      <c r="AG432" s="10"/>
      <c r="AH432" s="10"/>
      <c r="AQ432"/>
      <c r="AR432"/>
      <c r="AS432"/>
      <c r="AT432"/>
      <c r="AU432"/>
    </row>
    <row r="433" spans="1:47">
      <c r="A433"/>
      <c r="B433"/>
      <c r="C433"/>
      <c r="D433"/>
      <c r="E433"/>
      <c r="F433"/>
      <c r="G433"/>
      <c r="H433" s="65"/>
      <c r="I433" s="65"/>
      <c r="J433" s="65"/>
      <c r="K433" s="65"/>
      <c r="L433" s="65"/>
      <c r="Y433" s="10"/>
      <c r="Z433" s="10"/>
      <c r="AA433" s="10"/>
      <c r="AB433" s="10"/>
      <c r="AC433" s="10"/>
      <c r="AD433" s="10"/>
      <c r="AG433" s="10"/>
      <c r="AH433" s="10"/>
      <c r="AQ433"/>
      <c r="AR433"/>
      <c r="AS433"/>
      <c r="AT433"/>
      <c r="AU433"/>
    </row>
    <row r="434" spans="1:47">
      <c r="A434"/>
      <c r="B434"/>
      <c r="C434"/>
      <c r="D434"/>
      <c r="E434"/>
      <c r="F434"/>
      <c r="G434"/>
      <c r="H434" s="65"/>
      <c r="I434" s="65"/>
      <c r="J434" s="65"/>
      <c r="K434" s="65"/>
      <c r="L434" s="65"/>
      <c r="Y434" s="10"/>
      <c r="Z434" s="10"/>
      <c r="AA434" s="10"/>
      <c r="AB434" s="10"/>
      <c r="AC434" s="10"/>
      <c r="AD434" s="10"/>
      <c r="AG434" s="10"/>
      <c r="AH434" s="10"/>
      <c r="AQ434"/>
      <c r="AR434"/>
      <c r="AS434"/>
      <c r="AT434"/>
      <c r="AU434"/>
    </row>
    <row r="435" spans="1:47">
      <c r="A435"/>
      <c r="B435"/>
      <c r="C435"/>
      <c r="D435"/>
      <c r="E435"/>
      <c r="F435"/>
      <c r="G435"/>
      <c r="H435" s="65"/>
      <c r="I435" s="65"/>
      <c r="J435" s="65"/>
      <c r="K435" s="65"/>
      <c r="L435" s="65"/>
      <c r="Y435" s="10"/>
      <c r="Z435" s="10"/>
      <c r="AA435" s="10"/>
      <c r="AB435" s="10"/>
      <c r="AC435" s="10"/>
      <c r="AD435" s="10"/>
      <c r="AG435" s="10"/>
      <c r="AH435" s="10"/>
      <c r="AQ435"/>
      <c r="AR435"/>
      <c r="AS435"/>
      <c r="AT435"/>
      <c r="AU435"/>
    </row>
    <row r="436" spans="1:47">
      <c r="A436"/>
      <c r="B436"/>
      <c r="C436"/>
      <c r="D436"/>
      <c r="E436"/>
      <c r="F436"/>
      <c r="G436"/>
      <c r="H436" s="65"/>
      <c r="I436" s="65"/>
      <c r="J436" s="65"/>
      <c r="K436" s="65"/>
      <c r="L436" s="65"/>
      <c r="Y436" s="10"/>
      <c r="Z436" s="10"/>
      <c r="AA436" s="10"/>
      <c r="AB436" s="10"/>
      <c r="AC436" s="10"/>
      <c r="AD436" s="10"/>
      <c r="AG436" s="10"/>
      <c r="AH436" s="10"/>
      <c r="AQ436"/>
      <c r="AR436"/>
      <c r="AS436"/>
      <c r="AT436"/>
      <c r="AU436"/>
    </row>
    <row r="437" spans="1:47">
      <c r="A437"/>
      <c r="B437"/>
      <c r="C437"/>
      <c r="D437"/>
      <c r="E437"/>
      <c r="F437"/>
      <c r="G437"/>
      <c r="H437" s="65"/>
      <c r="I437" s="65"/>
      <c r="J437" s="65"/>
      <c r="K437" s="65"/>
      <c r="L437" s="65"/>
      <c r="Y437" s="10"/>
      <c r="Z437" s="10"/>
      <c r="AA437" s="10"/>
      <c r="AB437" s="10"/>
      <c r="AC437" s="10"/>
      <c r="AD437" s="10"/>
      <c r="AG437" s="10"/>
      <c r="AH437" s="10"/>
      <c r="AQ437"/>
      <c r="AR437"/>
      <c r="AS437"/>
      <c r="AT437"/>
      <c r="AU437"/>
    </row>
    <row r="438" spans="1:47">
      <c r="A438"/>
      <c r="B438"/>
      <c r="C438"/>
      <c r="D438"/>
      <c r="E438"/>
      <c r="F438"/>
      <c r="G438"/>
      <c r="H438" s="65"/>
      <c r="I438" s="65"/>
      <c r="J438" s="65"/>
      <c r="K438" s="65"/>
      <c r="L438" s="65"/>
      <c r="Y438" s="10"/>
      <c r="Z438" s="10"/>
      <c r="AA438" s="10"/>
      <c r="AB438" s="10"/>
      <c r="AC438" s="10"/>
      <c r="AD438" s="10"/>
      <c r="AG438" s="10"/>
      <c r="AH438" s="10"/>
      <c r="AQ438"/>
      <c r="AR438"/>
      <c r="AS438"/>
      <c r="AT438"/>
      <c r="AU438"/>
    </row>
    <row r="439" spans="1:47">
      <c r="A439"/>
      <c r="B439"/>
      <c r="C439"/>
      <c r="D439"/>
      <c r="E439"/>
      <c r="F439"/>
      <c r="G439"/>
      <c r="H439" s="65"/>
      <c r="I439" s="65"/>
      <c r="J439" s="65"/>
      <c r="K439" s="65"/>
      <c r="L439" s="65"/>
      <c r="Y439" s="10"/>
      <c r="Z439" s="10"/>
      <c r="AA439" s="10"/>
      <c r="AB439" s="10"/>
      <c r="AC439" s="10"/>
      <c r="AD439" s="10"/>
      <c r="AG439" s="10"/>
      <c r="AH439" s="10"/>
      <c r="AQ439"/>
      <c r="AR439"/>
      <c r="AS439"/>
      <c r="AT439"/>
      <c r="AU439"/>
    </row>
    <row r="440" spans="1:47">
      <c r="A440"/>
      <c r="B440"/>
      <c r="C440"/>
      <c r="D440"/>
      <c r="E440"/>
      <c r="F440"/>
      <c r="G440"/>
      <c r="H440" s="65"/>
      <c r="I440" s="65"/>
      <c r="J440" s="65"/>
      <c r="K440" s="65"/>
      <c r="L440" s="65"/>
      <c r="Y440" s="10"/>
      <c r="Z440" s="10"/>
      <c r="AA440" s="10"/>
      <c r="AB440" s="10"/>
      <c r="AC440" s="10"/>
      <c r="AD440" s="10"/>
      <c r="AG440" s="10"/>
      <c r="AH440" s="10"/>
      <c r="AQ440"/>
      <c r="AR440"/>
      <c r="AS440"/>
      <c r="AT440"/>
      <c r="AU440"/>
    </row>
    <row r="441" spans="1:47">
      <c r="A441"/>
      <c r="B441"/>
      <c r="C441"/>
      <c r="D441"/>
      <c r="E441"/>
      <c r="F441"/>
      <c r="G441"/>
      <c r="H441" s="65"/>
      <c r="I441" s="65"/>
      <c r="J441" s="65"/>
      <c r="K441" s="65"/>
      <c r="L441" s="65"/>
      <c r="Y441" s="10"/>
      <c r="Z441" s="10"/>
      <c r="AA441" s="10"/>
      <c r="AB441" s="10"/>
      <c r="AC441" s="10"/>
      <c r="AD441" s="10"/>
      <c r="AG441" s="10"/>
      <c r="AH441" s="10"/>
      <c r="AQ441"/>
      <c r="AR441"/>
      <c r="AS441"/>
      <c r="AT441"/>
      <c r="AU441"/>
    </row>
    <row r="442" spans="1:47">
      <c r="A442"/>
      <c r="B442"/>
      <c r="C442"/>
      <c r="D442"/>
      <c r="E442"/>
      <c r="F442"/>
      <c r="G442"/>
      <c r="H442" s="65"/>
      <c r="I442" s="65"/>
      <c r="J442" s="65"/>
      <c r="K442" s="65"/>
      <c r="L442" s="65"/>
      <c r="Y442" s="10"/>
      <c r="Z442" s="10"/>
      <c r="AA442" s="10"/>
      <c r="AB442" s="10"/>
      <c r="AC442" s="10"/>
      <c r="AD442" s="10"/>
      <c r="AG442" s="10"/>
      <c r="AH442" s="10"/>
      <c r="AQ442"/>
      <c r="AR442"/>
      <c r="AS442"/>
      <c r="AT442"/>
      <c r="AU442"/>
    </row>
    <row r="443" spans="1:47">
      <c r="A443"/>
      <c r="B443"/>
      <c r="C443"/>
      <c r="D443"/>
      <c r="E443"/>
      <c r="F443"/>
      <c r="G443"/>
      <c r="H443" s="65"/>
      <c r="I443" s="65"/>
      <c r="J443" s="65"/>
      <c r="K443" s="65"/>
      <c r="L443" s="65"/>
      <c r="Y443" s="10"/>
      <c r="Z443" s="10"/>
      <c r="AA443" s="10"/>
      <c r="AB443" s="10"/>
      <c r="AC443" s="10"/>
      <c r="AD443" s="10"/>
      <c r="AG443" s="10"/>
      <c r="AH443" s="10"/>
      <c r="AQ443"/>
      <c r="AR443"/>
      <c r="AS443"/>
      <c r="AT443"/>
      <c r="AU443"/>
    </row>
    <row r="444" spans="1:47">
      <c r="A444"/>
      <c r="B444"/>
      <c r="C444"/>
      <c r="D444"/>
      <c r="E444"/>
      <c r="F444"/>
      <c r="G444"/>
      <c r="H444" s="65"/>
      <c r="I444" s="65"/>
      <c r="J444" s="65"/>
      <c r="K444" s="65"/>
      <c r="L444" s="65"/>
      <c r="Y444" s="10"/>
      <c r="Z444" s="10"/>
      <c r="AA444" s="10"/>
      <c r="AB444" s="10"/>
      <c r="AC444" s="10"/>
      <c r="AD444" s="10"/>
      <c r="AG444" s="10"/>
      <c r="AH444" s="10"/>
      <c r="AQ444"/>
      <c r="AR444"/>
      <c r="AS444"/>
      <c r="AT444"/>
      <c r="AU444"/>
    </row>
    <row r="445" spans="1:47">
      <c r="A445"/>
      <c r="B445"/>
      <c r="C445"/>
      <c r="D445"/>
      <c r="E445"/>
      <c r="F445"/>
      <c r="G445"/>
      <c r="H445" s="65"/>
      <c r="I445" s="65"/>
      <c r="J445" s="65"/>
      <c r="K445" s="65"/>
      <c r="L445" s="65"/>
      <c r="Y445" s="10"/>
      <c r="Z445" s="10"/>
      <c r="AA445" s="10"/>
      <c r="AB445" s="10"/>
      <c r="AC445" s="10"/>
      <c r="AD445" s="10"/>
      <c r="AG445" s="10"/>
      <c r="AH445" s="10"/>
      <c r="AQ445"/>
      <c r="AR445"/>
      <c r="AS445"/>
      <c r="AT445"/>
      <c r="AU445"/>
    </row>
    <row r="446" spans="1:47">
      <c r="A446"/>
      <c r="B446"/>
      <c r="C446"/>
      <c r="D446"/>
      <c r="E446"/>
      <c r="F446"/>
      <c r="G446"/>
      <c r="H446" s="65"/>
      <c r="I446" s="65"/>
      <c r="J446" s="65"/>
      <c r="K446" s="65"/>
      <c r="L446" s="65"/>
      <c r="Y446" s="10"/>
      <c r="Z446" s="10"/>
      <c r="AA446" s="10"/>
      <c r="AB446" s="10"/>
      <c r="AC446" s="10"/>
      <c r="AD446" s="10"/>
      <c r="AG446" s="10"/>
      <c r="AH446" s="10"/>
      <c r="AQ446"/>
      <c r="AR446"/>
      <c r="AS446"/>
      <c r="AT446"/>
      <c r="AU446"/>
    </row>
    <row r="447" spans="1:47">
      <c r="A447"/>
      <c r="B447"/>
      <c r="C447"/>
      <c r="D447"/>
      <c r="E447"/>
      <c r="F447"/>
      <c r="G447"/>
      <c r="H447" s="65"/>
      <c r="I447" s="65"/>
      <c r="J447" s="65"/>
      <c r="K447" s="65"/>
      <c r="L447" s="65"/>
      <c r="Y447" s="10"/>
      <c r="Z447" s="10"/>
      <c r="AA447" s="10"/>
      <c r="AB447" s="10"/>
      <c r="AC447" s="10"/>
      <c r="AD447" s="10"/>
      <c r="AG447" s="10"/>
      <c r="AH447" s="10"/>
      <c r="AQ447"/>
      <c r="AR447"/>
      <c r="AS447"/>
      <c r="AT447"/>
      <c r="AU447"/>
    </row>
    <row r="448" spans="1:47">
      <c r="A448"/>
      <c r="B448"/>
      <c r="C448"/>
      <c r="D448"/>
      <c r="E448"/>
      <c r="F448"/>
      <c r="G448"/>
      <c r="H448" s="65"/>
      <c r="I448" s="65"/>
      <c r="J448" s="65"/>
      <c r="K448" s="65"/>
      <c r="L448" s="65"/>
      <c r="Y448" s="10"/>
      <c r="Z448" s="10"/>
      <c r="AA448" s="10"/>
      <c r="AB448" s="10"/>
      <c r="AC448" s="10"/>
      <c r="AD448" s="10"/>
      <c r="AG448" s="10"/>
      <c r="AH448" s="10"/>
      <c r="AQ448"/>
      <c r="AR448"/>
      <c r="AS448"/>
      <c r="AT448"/>
      <c r="AU448"/>
    </row>
    <row r="449" spans="1:47">
      <c r="A449"/>
      <c r="B449"/>
      <c r="C449"/>
      <c r="D449"/>
      <c r="E449"/>
      <c r="F449"/>
      <c r="G449"/>
      <c r="H449" s="65"/>
      <c r="I449" s="65"/>
      <c r="J449" s="65"/>
      <c r="K449" s="65"/>
      <c r="L449" s="65"/>
      <c r="Y449" s="10"/>
      <c r="Z449" s="10"/>
      <c r="AA449" s="10"/>
      <c r="AB449" s="10"/>
      <c r="AC449" s="10"/>
      <c r="AD449" s="10"/>
      <c r="AG449" s="10"/>
      <c r="AH449" s="10"/>
      <c r="AQ449"/>
      <c r="AR449"/>
      <c r="AS449"/>
      <c r="AT449"/>
      <c r="AU449"/>
    </row>
    <row r="450" spans="1:47">
      <c r="A450"/>
      <c r="B450"/>
      <c r="C450"/>
      <c r="D450"/>
      <c r="E450"/>
      <c r="F450"/>
      <c r="G450"/>
      <c r="H450" s="65"/>
      <c r="I450" s="65"/>
      <c r="J450" s="65"/>
      <c r="K450" s="65"/>
      <c r="L450" s="65"/>
      <c r="Y450" s="10"/>
      <c r="Z450" s="10"/>
      <c r="AA450" s="10"/>
      <c r="AB450" s="10"/>
      <c r="AC450" s="10"/>
      <c r="AD450" s="10"/>
      <c r="AG450" s="10"/>
      <c r="AH450" s="10"/>
      <c r="AQ450"/>
      <c r="AR450"/>
      <c r="AS450"/>
      <c r="AT450"/>
      <c r="AU450"/>
    </row>
    <row r="451" spans="1:47">
      <c r="A451"/>
      <c r="B451"/>
      <c r="C451"/>
      <c r="D451"/>
      <c r="E451"/>
      <c r="F451"/>
      <c r="G451"/>
      <c r="H451" s="65"/>
      <c r="I451" s="65"/>
      <c r="J451" s="65"/>
      <c r="K451" s="65"/>
      <c r="L451" s="65"/>
      <c r="Y451" s="10"/>
      <c r="Z451" s="10"/>
      <c r="AA451" s="10"/>
      <c r="AB451" s="10"/>
      <c r="AC451" s="10"/>
      <c r="AD451" s="10"/>
      <c r="AG451" s="10"/>
      <c r="AH451" s="10"/>
      <c r="AQ451"/>
      <c r="AR451"/>
      <c r="AS451"/>
      <c r="AT451"/>
      <c r="AU451"/>
    </row>
    <row r="452" spans="1:47">
      <c r="A452"/>
      <c r="B452"/>
      <c r="C452"/>
      <c r="D452"/>
      <c r="E452"/>
      <c r="F452"/>
      <c r="G452"/>
      <c r="H452" s="65"/>
      <c r="I452" s="65"/>
      <c r="J452" s="65"/>
      <c r="K452" s="65"/>
      <c r="L452" s="65"/>
      <c r="Y452" s="10"/>
      <c r="Z452" s="10"/>
      <c r="AA452" s="10"/>
      <c r="AB452" s="10"/>
      <c r="AC452" s="10"/>
      <c r="AD452" s="10"/>
      <c r="AG452" s="10"/>
      <c r="AH452" s="10"/>
      <c r="AQ452"/>
      <c r="AR452"/>
      <c r="AS452"/>
      <c r="AT452"/>
      <c r="AU452"/>
    </row>
    <row r="453" spans="1:47">
      <c r="A453"/>
      <c r="B453"/>
      <c r="C453"/>
      <c r="D453"/>
      <c r="E453"/>
      <c r="F453"/>
      <c r="G453"/>
      <c r="H453" s="65"/>
      <c r="I453" s="65"/>
      <c r="J453" s="65"/>
      <c r="K453" s="65"/>
      <c r="L453" s="65"/>
      <c r="Y453" s="10"/>
      <c r="Z453" s="10"/>
      <c r="AA453" s="10"/>
      <c r="AB453" s="10"/>
      <c r="AC453" s="10"/>
      <c r="AD453" s="10"/>
      <c r="AG453" s="10"/>
      <c r="AH453" s="10"/>
      <c r="AQ453"/>
      <c r="AR453"/>
      <c r="AS453"/>
      <c r="AT453"/>
      <c r="AU453"/>
    </row>
    <row r="454" spans="1:47">
      <c r="A454"/>
      <c r="B454"/>
      <c r="C454"/>
      <c r="D454"/>
      <c r="E454"/>
      <c r="F454"/>
      <c r="G454"/>
      <c r="H454" s="65"/>
      <c r="I454" s="65"/>
      <c r="J454" s="65"/>
      <c r="K454" s="65"/>
      <c r="L454" s="65"/>
      <c r="Y454" s="10"/>
      <c r="Z454" s="10"/>
      <c r="AA454" s="10"/>
      <c r="AB454" s="10"/>
      <c r="AC454" s="10"/>
      <c r="AD454" s="10"/>
      <c r="AG454" s="10"/>
      <c r="AH454" s="10"/>
      <c r="AQ454"/>
      <c r="AR454"/>
      <c r="AS454"/>
      <c r="AT454"/>
      <c r="AU454"/>
    </row>
    <row r="455" spans="1:47">
      <c r="A455"/>
      <c r="B455"/>
      <c r="C455"/>
      <c r="D455"/>
      <c r="E455"/>
      <c r="F455"/>
      <c r="G455"/>
      <c r="H455" s="65"/>
      <c r="I455" s="65"/>
      <c r="J455" s="65"/>
      <c r="K455" s="65"/>
      <c r="L455" s="65"/>
      <c r="Y455" s="10"/>
      <c r="Z455" s="10"/>
      <c r="AA455" s="10"/>
      <c r="AB455" s="10"/>
      <c r="AC455" s="10"/>
      <c r="AD455" s="10"/>
      <c r="AG455" s="10"/>
      <c r="AH455" s="10"/>
      <c r="AQ455"/>
      <c r="AR455"/>
      <c r="AS455"/>
      <c r="AT455"/>
      <c r="AU455"/>
    </row>
    <row r="456" spans="1:47">
      <c r="A456"/>
      <c r="B456"/>
      <c r="C456"/>
      <c r="D456"/>
      <c r="E456"/>
      <c r="F456"/>
      <c r="G456"/>
      <c r="H456" s="65"/>
      <c r="I456" s="65"/>
      <c r="J456" s="65"/>
      <c r="K456" s="65"/>
      <c r="L456" s="65"/>
      <c r="Y456" s="10"/>
      <c r="Z456" s="10"/>
      <c r="AA456" s="10"/>
      <c r="AB456" s="10"/>
      <c r="AC456" s="10"/>
      <c r="AD456" s="10"/>
      <c r="AG456" s="10"/>
      <c r="AH456" s="10"/>
      <c r="AQ456"/>
      <c r="AR456"/>
      <c r="AS456"/>
      <c r="AT456"/>
      <c r="AU456"/>
    </row>
    <row r="457" spans="1:47">
      <c r="A457"/>
      <c r="B457"/>
      <c r="C457"/>
      <c r="D457"/>
      <c r="E457"/>
      <c r="F457"/>
      <c r="G457"/>
      <c r="H457" s="65"/>
      <c r="I457" s="65"/>
      <c r="J457" s="65"/>
      <c r="K457" s="65"/>
      <c r="L457" s="65"/>
      <c r="Y457" s="10"/>
      <c r="Z457" s="10"/>
      <c r="AA457" s="10"/>
      <c r="AB457" s="10"/>
      <c r="AC457" s="10"/>
      <c r="AD457" s="10"/>
      <c r="AG457" s="10"/>
      <c r="AH457" s="10"/>
      <c r="AQ457"/>
      <c r="AR457"/>
      <c r="AS457"/>
      <c r="AT457"/>
      <c r="AU457"/>
    </row>
    <row r="458" spans="1:47">
      <c r="A458"/>
      <c r="B458"/>
      <c r="C458"/>
      <c r="D458"/>
      <c r="E458"/>
      <c r="F458"/>
      <c r="G458"/>
      <c r="H458" s="65"/>
      <c r="I458" s="65"/>
      <c r="J458" s="65"/>
      <c r="K458" s="65"/>
      <c r="L458" s="65"/>
      <c r="Y458" s="10"/>
      <c r="Z458" s="10"/>
      <c r="AA458" s="10"/>
      <c r="AB458" s="10"/>
      <c r="AC458" s="10"/>
      <c r="AD458" s="10"/>
      <c r="AG458" s="10"/>
      <c r="AH458" s="10"/>
      <c r="AQ458"/>
      <c r="AR458"/>
      <c r="AS458"/>
      <c r="AT458"/>
      <c r="AU458"/>
    </row>
    <row r="459" spans="1:47">
      <c r="A459"/>
      <c r="B459"/>
      <c r="C459"/>
      <c r="D459"/>
      <c r="E459"/>
      <c r="F459"/>
      <c r="G459"/>
      <c r="H459" s="65"/>
      <c r="I459" s="65"/>
      <c r="J459" s="65"/>
      <c r="K459" s="65"/>
      <c r="L459" s="65"/>
      <c r="Y459" s="10"/>
      <c r="Z459" s="10"/>
      <c r="AA459" s="10"/>
      <c r="AB459" s="10"/>
      <c r="AC459" s="10"/>
      <c r="AD459" s="10"/>
      <c r="AG459" s="10"/>
      <c r="AH459" s="10"/>
      <c r="AQ459"/>
      <c r="AR459"/>
      <c r="AS459"/>
      <c r="AT459"/>
      <c r="AU459"/>
    </row>
    <row r="460" spans="1:47">
      <c r="A460"/>
      <c r="B460"/>
      <c r="C460"/>
      <c r="D460"/>
      <c r="E460"/>
      <c r="F460"/>
      <c r="G460"/>
      <c r="H460" s="65"/>
      <c r="I460" s="65"/>
      <c r="J460" s="65"/>
      <c r="K460" s="65"/>
      <c r="L460" s="65"/>
      <c r="Y460" s="10"/>
      <c r="Z460" s="10"/>
      <c r="AA460" s="10"/>
      <c r="AB460" s="10"/>
      <c r="AC460" s="10"/>
      <c r="AD460" s="10"/>
      <c r="AG460" s="10"/>
      <c r="AH460" s="10"/>
      <c r="AQ460"/>
      <c r="AR460"/>
      <c r="AS460"/>
      <c r="AT460"/>
      <c r="AU460"/>
    </row>
    <row r="461" spans="1:47">
      <c r="A461"/>
      <c r="B461"/>
      <c r="C461"/>
      <c r="D461"/>
      <c r="E461"/>
      <c r="F461"/>
      <c r="G461"/>
      <c r="H461" s="65"/>
      <c r="I461" s="65"/>
      <c r="J461" s="65"/>
      <c r="K461" s="65"/>
      <c r="L461" s="65"/>
      <c r="Y461" s="10"/>
      <c r="Z461" s="10"/>
      <c r="AA461" s="10"/>
      <c r="AB461" s="10"/>
      <c r="AC461" s="10"/>
      <c r="AD461" s="10"/>
      <c r="AG461" s="10"/>
      <c r="AH461" s="10"/>
      <c r="AQ461"/>
      <c r="AR461"/>
      <c r="AS461"/>
      <c r="AT461"/>
      <c r="AU461"/>
    </row>
    <row r="462" spans="1:47">
      <c r="A462"/>
      <c r="B462"/>
      <c r="C462"/>
      <c r="D462"/>
      <c r="E462"/>
      <c r="F462"/>
      <c r="G462"/>
      <c r="H462" s="65"/>
      <c r="I462" s="65"/>
      <c r="J462" s="65"/>
      <c r="K462" s="65"/>
      <c r="L462" s="65"/>
      <c r="Y462" s="10"/>
      <c r="Z462" s="10"/>
      <c r="AA462" s="10"/>
      <c r="AB462" s="10"/>
      <c r="AC462" s="10"/>
      <c r="AD462" s="10"/>
      <c r="AG462" s="10"/>
      <c r="AH462" s="10"/>
      <c r="AQ462"/>
      <c r="AR462"/>
      <c r="AS462"/>
      <c r="AT462"/>
      <c r="AU462"/>
    </row>
    <row r="463" spans="1:47">
      <c r="A463"/>
      <c r="B463"/>
      <c r="C463"/>
      <c r="D463"/>
      <c r="E463"/>
      <c r="F463"/>
      <c r="G463"/>
      <c r="H463" s="65"/>
      <c r="I463" s="65"/>
      <c r="J463" s="65"/>
      <c r="K463" s="65"/>
      <c r="L463" s="65"/>
      <c r="Y463" s="10"/>
      <c r="Z463" s="10"/>
      <c r="AA463" s="10"/>
      <c r="AB463" s="10"/>
      <c r="AC463" s="10"/>
      <c r="AD463" s="10"/>
      <c r="AG463" s="10"/>
      <c r="AH463" s="10"/>
      <c r="AQ463"/>
      <c r="AR463"/>
      <c r="AS463"/>
      <c r="AT463"/>
      <c r="AU463"/>
    </row>
    <row r="464" spans="1:47">
      <c r="A464"/>
      <c r="B464"/>
      <c r="C464"/>
      <c r="D464"/>
      <c r="E464"/>
      <c r="F464"/>
      <c r="G464"/>
      <c r="H464" s="65"/>
      <c r="I464" s="65"/>
      <c r="J464" s="65"/>
      <c r="K464" s="65"/>
      <c r="L464" s="65"/>
      <c r="Y464" s="10"/>
      <c r="Z464" s="10"/>
      <c r="AA464" s="10"/>
      <c r="AB464" s="10"/>
      <c r="AC464" s="10"/>
      <c r="AD464" s="10"/>
      <c r="AG464" s="10"/>
      <c r="AH464" s="10"/>
      <c r="AQ464"/>
      <c r="AR464"/>
      <c r="AS464"/>
      <c r="AT464"/>
      <c r="AU464"/>
    </row>
    <row r="465" spans="1:47">
      <c r="A465"/>
      <c r="B465"/>
      <c r="C465"/>
      <c r="D465"/>
      <c r="E465"/>
      <c r="F465"/>
      <c r="G465"/>
      <c r="H465" s="65"/>
      <c r="I465" s="65"/>
      <c r="J465" s="65"/>
      <c r="K465" s="65"/>
      <c r="L465" s="65"/>
      <c r="Y465" s="10"/>
      <c r="Z465" s="10"/>
      <c r="AA465" s="10"/>
      <c r="AB465" s="10"/>
      <c r="AC465" s="10"/>
      <c r="AD465" s="10"/>
      <c r="AG465" s="10"/>
      <c r="AH465" s="10"/>
      <c r="AQ465"/>
      <c r="AR465"/>
      <c r="AS465"/>
      <c r="AT465"/>
      <c r="AU465"/>
    </row>
    <row r="466" spans="1:47">
      <c r="A466"/>
      <c r="B466"/>
      <c r="C466"/>
      <c r="D466"/>
      <c r="E466"/>
      <c r="F466"/>
      <c r="G466"/>
      <c r="H466" s="65"/>
      <c r="I466" s="65"/>
      <c r="J466" s="65"/>
      <c r="K466" s="65"/>
      <c r="L466" s="65"/>
      <c r="Y466" s="10"/>
      <c r="Z466" s="10"/>
      <c r="AA466" s="10"/>
      <c r="AB466" s="10"/>
      <c r="AC466" s="10"/>
      <c r="AD466" s="10"/>
      <c r="AG466" s="10"/>
      <c r="AH466" s="10"/>
      <c r="AQ466"/>
      <c r="AR466"/>
      <c r="AS466"/>
      <c r="AT466"/>
      <c r="AU466"/>
    </row>
    <row r="467" spans="1:47">
      <c r="A467"/>
      <c r="B467"/>
      <c r="C467"/>
      <c r="D467"/>
      <c r="E467"/>
      <c r="F467"/>
      <c r="G467"/>
      <c r="H467" s="65"/>
      <c r="I467" s="65"/>
      <c r="J467" s="65"/>
      <c r="K467" s="65"/>
      <c r="L467" s="65"/>
      <c r="Y467" s="10"/>
      <c r="Z467" s="10"/>
      <c r="AA467" s="10"/>
      <c r="AB467" s="10"/>
      <c r="AC467" s="10"/>
      <c r="AD467" s="10"/>
      <c r="AG467" s="10"/>
      <c r="AH467" s="10"/>
      <c r="AQ467"/>
      <c r="AR467"/>
      <c r="AS467"/>
      <c r="AT467"/>
      <c r="AU467"/>
    </row>
    <row r="468" spans="1:47">
      <c r="A468"/>
      <c r="B468"/>
      <c r="C468"/>
      <c r="D468"/>
      <c r="E468"/>
      <c r="F468"/>
      <c r="G468"/>
      <c r="H468" s="65"/>
      <c r="I468" s="65"/>
      <c r="J468" s="65"/>
      <c r="K468" s="65"/>
      <c r="L468" s="65"/>
      <c r="Y468" s="10"/>
      <c r="Z468" s="10"/>
      <c r="AA468" s="10"/>
      <c r="AB468" s="10"/>
      <c r="AC468" s="10"/>
      <c r="AD468" s="10"/>
      <c r="AG468" s="10"/>
      <c r="AH468" s="10"/>
      <c r="AQ468"/>
      <c r="AR468"/>
      <c r="AS468"/>
      <c r="AT468"/>
      <c r="AU468"/>
    </row>
    <row r="469" spans="1:47">
      <c r="A469"/>
      <c r="B469"/>
      <c r="C469"/>
      <c r="D469"/>
      <c r="E469"/>
      <c r="F469"/>
      <c r="G469"/>
      <c r="H469" s="65"/>
      <c r="I469" s="65"/>
      <c r="J469" s="65"/>
      <c r="K469" s="65"/>
      <c r="L469" s="65"/>
      <c r="Y469" s="10"/>
      <c r="Z469" s="10"/>
      <c r="AA469" s="10"/>
      <c r="AB469" s="10"/>
      <c r="AC469" s="10"/>
      <c r="AD469" s="10"/>
      <c r="AG469" s="10"/>
      <c r="AH469" s="10"/>
      <c r="AQ469"/>
      <c r="AR469"/>
      <c r="AS469"/>
      <c r="AT469"/>
      <c r="AU469"/>
    </row>
    <row r="470" spans="1:47">
      <c r="A470"/>
      <c r="B470"/>
      <c r="C470"/>
      <c r="D470"/>
      <c r="E470"/>
      <c r="F470"/>
      <c r="G470"/>
      <c r="H470" s="65"/>
      <c r="I470" s="65"/>
      <c r="J470" s="65"/>
      <c r="K470" s="65"/>
      <c r="L470" s="65"/>
      <c r="Y470" s="10"/>
      <c r="Z470" s="10"/>
      <c r="AA470" s="10"/>
      <c r="AB470" s="10"/>
      <c r="AC470" s="10"/>
      <c r="AD470" s="10"/>
      <c r="AG470" s="10"/>
      <c r="AH470" s="10"/>
      <c r="AQ470"/>
      <c r="AR470"/>
      <c r="AS470"/>
      <c r="AT470"/>
      <c r="AU470"/>
    </row>
    <row r="471" spans="1:47">
      <c r="A471"/>
      <c r="B471"/>
      <c r="C471"/>
      <c r="D471"/>
      <c r="E471"/>
      <c r="F471"/>
      <c r="G471"/>
      <c r="H471" s="65"/>
      <c r="I471" s="65"/>
      <c r="J471" s="65"/>
      <c r="K471" s="65"/>
      <c r="L471" s="65"/>
      <c r="Y471" s="10"/>
      <c r="Z471" s="10"/>
      <c r="AA471" s="10"/>
      <c r="AB471" s="10"/>
      <c r="AC471" s="10"/>
      <c r="AD471" s="10"/>
      <c r="AG471" s="10"/>
      <c r="AH471" s="10"/>
      <c r="AQ471"/>
      <c r="AR471"/>
      <c r="AS471"/>
      <c r="AT471"/>
      <c r="AU471"/>
    </row>
    <row r="472" spans="1:47">
      <c r="A472"/>
      <c r="B472"/>
      <c r="C472"/>
      <c r="D472"/>
      <c r="E472"/>
      <c r="F472"/>
      <c r="G472"/>
      <c r="H472" s="65"/>
      <c r="I472" s="65"/>
      <c r="J472" s="65"/>
      <c r="K472" s="65"/>
      <c r="L472" s="65"/>
      <c r="Y472" s="10"/>
      <c r="Z472" s="10"/>
      <c r="AA472" s="10"/>
      <c r="AB472" s="10"/>
      <c r="AC472" s="10"/>
      <c r="AD472" s="10"/>
      <c r="AG472" s="10"/>
      <c r="AH472" s="10"/>
      <c r="AQ472"/>
      <c r="AR472"/>
      <c r="AS472"/>
      <c r="AT472"/>
      <c r="AU472"/>
    </row>
    <row r="473" spans="1:47">
      <c r="A473"/>
      <c r="B473"/>
      <c r="C473"/>
      <c r="D473"/>
      <c r="E473"/>
      <c r="F473"/>
      <c r="G473"/>
      <c r="H473" s="65"/>
      <c r="I473" s="65"/>
      <c r="J473" s="65"/>
      <c r="K473" s="65"/>
      <c r="L473" s="65"/>
      <c r="Y473" s="10"/>
      <c r="Z473" s="10"/>
      <c r="AA473" s="10"/>
      <c r="AB473" s="10"/>
      <c r="AC473" s="10"/>
      <c r="AD473" s="10"/>
      <c r="AG473" s="10"/>
      <c r="AH473" s="10"/>
      <c r="AQ473"/>
      <c r="AR473"/>
      <c r="AS473"/>
      <c r="AT473"/>
      <c r="AU473"/>
    </row>
    <row r="474" spans="1:47">
      <c r="A474"/>
      <c r="B474"/>
      <c r="C474"/>
      <c r="D474"/>
      <c r="E474"/>
      <c r="F474"/>
      <c r="G474"/>
      <c r="H474" s="65"/>
      <c r="I474" s="65"/>
      <c r="J474" s="65"/>
      <c r="K474" s="65"/>
      <c r="L474" s="65"/>
      <c r="Y474" s="10"/>
      <c r="Z474" s="10"/>
      <c r="AA474" s="10"/>
      <c r="AB474" s="10"/>
      <c r="AC474" s="10"/>
      <c r="AD474" s="10"/>
      <c r="AG474" s="10"/>
      <c r="AH474" s="10"/>
      <c r="AQ474"/>
      <c r="AR474"/>
      <c r="AS474"/>
      <c r="AT474"/>
      <c r="AU474"/>
    </row>
    <row r="475" spans="1:47">
      <c r="A475"/>
      <c r="B475"/>
      <c r="C475"/>
      <c r="D475"/>
      <c r="E475"/>
      <c r="F475"/>
      <c r="G475"/>
      <c r="H475" s="65"/>
      <c r="I475" s="65"/>
      <c r="J475" s="65"/>
      <c r="K475" s="65"/>
      <c r="L475" s="65"/>
      <c r="Y475" s="10"/>
      <c r="Z475" s="10"/>
      <c r="AA475" s="10"/>
      <c r="AB475" s="10"/>
      <c r="AC475" s="10"/>
      <c r="AD475" s="10"/>
      <c r="AG475" s="10"/>
      <c r="AH475" s="10"/>
      <c r="AQ475"/>
      <c r="AR475"/>
      <c r="AS475"/>
      <c r="AT475"/>
      <c r="AU475"/>
    </row>
    <row r="476" spans="1:47">
      <c r="A476"/>
      <c r="B476"/>
      <c r="C476"/>
      <c r="D476"/>
      <c r="E476"/>
      <c r="F476"/>
      <c r="G476"/>
      <c r="H476" s="65"/>
      <c r="I476" s="65"/>
      <c r="J476" s="65"/>
      <c r="K476" s="65"/>
      <c r="L476" s="65"/>
      <c r="Y476" s="10"/>
      <c r="Z476" s="10"/>
      <c r="AA476" s="10"/>
      <c r="AB476" s="10"/>
      <c r="AC476" s="10"/>
      <c r="AD476" s="10"/>
      <c r="AG476" s="10"/>
      <c r="AH476" s="10"/>
      <c r="AQ476"/>
      <c r="AR476"/>
      <c r="AS476"/>
      <c r="AT476"/>
      <c r="AU476"/>
    </row>
    <row r="477" spans="1:47">
      <c r="A477"/>
      <c r="B477"/>
      <c r="C477"/>
      <c r="D477"/>
      <c r="E477"/>
      <c r="F477"/>
      <c r="G477"/>
      <c r="H477" s="65"/>
      <c r="I477" s="65"/>
      <c r="J477" s="65"/>
      <c r="K477" s="65"/>
      <c r="L477" s="65"/>
      <c r="Y477" s="10"/>
      <c r="Z477" s="10"/>
      <c r="AA477" s="10"/>
      <c r="AB477" s="10"/>
      <c r="AC477" s="10"/>
      <c r="AD477" s="10"/>
      <c r="AG477" s="10"/>
      <c r="AH477" s="10"/>
      <c r="AQ477"/>
      <c r="AR477"/>
      <c r="AS477"/>
      <c r="AT477"/>
      <c r="AU477"/>
    </row>
    <row r="478" spans="1:47">
      <c r="A478"/>
      <c r="B478"/>
      <c r="C478"/>
      <c r="D478"/>
      <c r="E478"/>
      <c r="F478"/>
      <c r="G478"/>
      <c r="H478" s="65"/>
      <c r="I478" s="65"/>
      <c r="J478" s="65"/>
      <c r="K478" s="65"/>
      <c r="L478" s="65"/>
      <c r="Y478" s="10"/>
      <c r="Z478" s="10"/>
      <c r="AA478" s="10"/>
      <c r="AB478" s="10"/>
      <c r="AC478" s="10"/>
      <c r="AD478" s="10"/>
      <c r="AG478" s="10"/>
      <c r="AH478" s="10"/>
      <c r="AQ478"/>
      <c r="AR478"/>
      <c r="AS478"/>
      <c r="AT478"/>
      <c r="AU478"/>
    </row>
    <row r="479" spans="1:47">
      <c r="A479"/>
      <c r="B479"/>
      <c r="C479"/>
      <c r="D479"/>
      <c r="E479"/>
      <c r="F479"/>
      <c r="G479"/>
      <c r="H479" s="65"/>
      <c r="I479" s="65"/>
      <c r="J479" s="65"/>
      <c r="K479" s="65"/>
      <c r="L479" s="65"/>
      <c r="Y479" s="10"/>
      <c r="Z479" s="10"/>
      <c r="AA479" s="10"/>
      <c r="AB479" s="10"/>
      <c r="AC479" s="10"/>
      <c r="AD479" s="10"/>
      <c r="AG479" s="10"/>
      <c r="AH479" s="10"/>
      <c r="AQ479"/>
      <c r="AR479"/>
      <c r="AS479"/>
      <c r="AT479"/>
      <c r="AU479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60:XFD1048576 B1:XFD2 N3:O359 B19:M21 B28:M359 P17:S17 P19:P25 Q19:S21 Q23:S25 P28:S359 P3:S15 B23:M25 A3:A359 B3:M15 B17:M17 T3:X359 AC3:XFD359 Y28:AB359 Y3:AB26">
    <cfRule type="cellIs" dxfId="1" priority="2" operator="equal">
      <formula>0</formula>
    </cfRule>
  </conditionalFormatting>
  <dataValidations count="4">
    <dataValidation type="list" allowBlank="1" showInputMessage="1" showErrorMessage="1" sqref="F19:F21 F17 F1:F15 F23:F25 F28:F359" xr:uid="{00000000-0002-0000-1100-000000000000}">
      <formula1>$AQ$3:$AQ$4</formula1>
    </dataValidation>
    <dataValidation type="list" allowBlank="1" showInputMessage="1" showErrorMessage="1" sqref="E19:E21 E17 E1:E15 E23:E25 E28:E359" xr:uid="{00000000-0002-0000-1100-000001000000}">
      <formula1>$AU$3:$AU$7</formula1>
    </dataValidation>
    <dataValidation type="list" allowBlank="1" showInputMessage="1" showErrorMessage="1" sqref="D19:D21 D17 D1:D15 D23:D25 D28:D359" xr:uid="{00000000-0002-0000-1100-000002000000}">
      <formula1>$AT$3:$AT$5</formula1>
    </dataValidation>
    <dataValidation type="list" allowBlank="1" showInputMessage="1" showErrorMessage="1" sqref="H17:L17 H23:L25 H28:L359 H19:L21 H1:L15" xr:uid="{00000000-0002-0000-1100-000003000000}">
      <formula1>$BA:$BA</formula1>
    </dataValidation>
  </dataValidations>
  <pageMargins left="0.7" right="0.7" top="0.75" bottom="0.75" header="0.3" footer="0.3"/>
  <pageSetup paperSize="9" scale="71" fitToWidth="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41"/>
  <sheetViews>
    <sheetView rightToLeft="1" zoomScale="130" zoomScaleNormal="13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6"/>
    <col min="11" max="13" width="0" style="116" hidden="1" customWidth="1"/>
    <col min="14" max="42" width="9.179687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2" spans="1:13">
      <c r="A2" s="10" t="s">
        <v>895</v>
      </c>
      <c r="C2" s="10">
        <v>10615</v>
      </c>
      <c r="D2" s="10">
        <v>1993</v>
      </c>
      <c r="F2" s="10" t="s">
        <v>775</v>
      </c>
    </row>
    <row r="3" spans="1:13">
      <c r="A3" s="10" t="s">
        <v>764</v>
      </c>
      <c r="B3" s="10" t="s">
        <v>896</v>
      </c>
      <c r="C3" s="10" t="s">
        <v>899</v>
      </c>
      <c r="D3" s="10">
        <v>1996</v>
      </c>
      <c r="F3" s="10" t="s">
        <v>774</v>
      </c>
      <c r="K3" s="116" t="s">
        <v>764</v>
      </c>
      <c r="L3" s="116" t="s">
        <v>772</v>
      </c>
      <c r="M3" s="116" t="s">
        <v>777</v>
      </c>
    </row>
    <row r="4" spans="1:13">
      <c r="A4" s="10" t="s">
        <v>764</v>
      </c>
      <c r="B4" s="10" t="s">
        <v>897</v>
      </c>
      <c r="C4" s="10">
        <v>34204</v>
      </c>
      <c r="D4" s="10">
        <v>1994</v>
      </c>
      <c r="F4" s="10" t="s">
        <v>774</v>
      </c>
      <c r="K4" s="116" t="s">
        <v>765</v>
      </c>
      <c r="L4" s="116" t="s">
        <v>773</v>
      </c>
      <c r="M4" s="116" t="s">
        <v>778</v>
      </c>
    </row>
    <row r="5" spans="1:13">
      <c r="A5" s="10" t="s">
        <v>764</v>
      </c>
      <c r="B5" s="10" t="s">
        <v>896</v>
      </c>
      <c r="C5" s="10" t="s">
        <v>900</v>
      </c>
      <c r="D5" s="10">
        <v>1992</v>
      </c>
      <c r="F5" s="10" t="s">
        <v>775</v>
      </c>
      <c r="K5" s="116" t="s">
        <v>766</v>
      </c>
      <c r="L5" s="116" t="s">
        <v>774</v>
      </c>
      <c r="M5" s="116" t="s">
        <v>779</v>
      </c>
    </row>
    <row r="6" spans="1:13">
      <c r="A6" s="10" t="s">
        <v>891</v>
      </c>
      <c r="C6" s="10" t="s">
        <v>901</v>
      </c>
      <c r="D6" s="10">
        <v>1995</v>
      </c>
      <c r="F6" s="10" t="s">
        <v>774</v>
      </c>
      <c r="K6" s="116" t="s">
        <v>767</v>
      </c>
      <c r="L6" s="116" t="s">
        <v>775</v>
      </c>
    </row>
    <row r="7" spans="1:13">
      <c r="A7" s="10" t="s">
        <v>891</v>
      </c>
      <c r="C7" s="10" t="s">
        <v>902</v>
      </c>
      <c r="D7" s="10">
        <v>1995</v>
      </c>
      <c r="F7" s="10" t="s">
        <v>774</v>
      </c>
      <c r="K7" s="116" t="s">
        <v>768</v>
      </c>
      <c r="L7" s="116" t="s">
        <v>776</v>
      </c>
    </row>
    <row r="8" spans="1:13">
      <c r="A8" s="10" t="s">
        <v>904</v>
      </c>
      <c r="D8" s="10">
        <v>2000</v>
      </c>
      <c r="F8" s="10" t="s">
        <v>774</v>
      </c>
    </row>
    <row r="9" spans="1:13">
      <c r="A9" s="10" t="s">
        <v>767</v>
      </c>
      <c r="C9" s="10">
        <v>31049954</v>
      </c>
      <c r="D9" s="10">
        <v>2004</v>
      </c>
      <c r="F9" s="10" t="s">
        <v>773</v>
      </c>
    </row>
    <row r="10" spans="1:13">
      <c r="A10" s="10" t="s">
        <v>892</v>
      </c>
      <c r="C10" s="10" t="s">
        <v>903</v>
      </c>
      <c r="D10" s="10">
        <v>1982</v>
      </c>
      <c r="F10" s="10" t="s">
        <v>905</v>
      </c>
      <c r="K10" s="116" t="s">
        <v>769</v>
      </c>
    </row>
    <row r="11" spans="1:13">
      <c r="A11" s="10" t="s">
        <v>892</v>
      </c>
      <c r="C11" s="10">
        <v>1000</v>
      </c>
      <c r="D11" s="10">
        <v>1988</v>
      </c>
      <c r="F11" s="10" t="s">
        <v>775</v>
      </c>
      <c r="K11" s="116" t="s">
        <v>770</v>
      </c>
    </row>
    <row r="12" spans="1:13">
      <c r="A12" s="10" t="s">
        <v>770</v>
      </c>
      <c r="C12" s="10">
        <v>3074</v>
      </c>
      <c r="D12" s="10">
        <v>1985</v>
      </c>
      <c r="F12" s="10" t="s">
        <v>775</v>
      </c>
      <c r="K12" s="116" t="s">
        <v>771</v>
      </c>
    </row>
    <row r="13" spans="1:13">
      <c r="A13" s="10" t="s">
        <v>770</v>
      </c>
      <c r="C13" s="10">
        <v>1010</v>
      </c>
      <c r="D13" s="10">
        <v>1985</v>
      </c>
      <c r="F13" s="10" t="s">
        <v>775</v>
      </c>
    </row>
    <row r="14" spans="1:13">
      <c r="A14" s="10" t="s">
        <v>893</v>
      </c>
      <c r="C14" s="4"/>
      <c r="D14" s="10">
        <v>2009</v>
      </c>
      <c r="F14" s="10" t="s">
        <v>774</v>
      </c>
      <c r="K14" s="116" t="s">
        <v>770</v>
      </c>
    </row>
    <row r="15" spans="1:13">
      <c r="A15" s="10" t="s">
        <v>764</v>
      </c>
      <c r="B15" s="10" t="s">
        <v>898</v>
      </c>
      <c r="C15" s="10">
        <v>2215330</v>
      </c>
      <c r="D15" s="10">
        <v>2010</v>
      </c>
      <c r="F15" s="10" t="s">
        <v>774</v>
      </c>
    </row>
    <row r="16" spans="1:13">
      <c r="A16" s="10" t="s">
        <v>764</v>
      </c>
      <c r="B16" s="10" t="s">
        <v>898</v>
      </c>
      <c r="C16" s="10">
        <v>2215334</v>
      </c>
      <c r="D16" s="10">
        <v>2010</v>
      </c>
      <c r="F16" s="10" t="s">
        <v>774</v>
      </c>
    </row>
    <row r="17" spans="1:6">
      <c r="A17" s="10" t="s">
        <v>764</v>
      </c>
      <c r="B17" s="10" t="s">
        <v>898</v>
      </c>
      <c r="C17" s="10">
        <v>2215331</v>
      </c>
      <c r="D17" s="10">
        <v>2010</v>
      </c>
      <c r="F17" s="10" t="s">
        <v>774</v>
      </c>
    </row>
    <row r="18" spans="1:6">
      <c r="A18" s="10" t="s">
        <v>767</v>
      </c>
      <c r="C18" s="4"/>
      <c r="D18" s="10">
        <v>2011</v>
      </c>
      <c r="F18" s="10" t="s">
        <v>774</v>
      </c>
    </row>
    <row r="19" spans="1:6">
      <c r="A19" s="10" t="s">
        <v>894</v>
      </c>
      <c r="C19" s="10">
        <v>2215272</v>
      </c>
      <c r="D19" s="10">
        <v>2011</v>
      </c>
      <c r="F19" s="10" t="s">
        <v>774</v>
      </c>
    </row>
    <row r="20" spans="1:6">
      <c r="C20" s="4"/>
    </row>
    <row r="21" spans="1:6">
      <c r="D21" s="12"/>
    </row>
    <row r="22" spans="1:6">
      <c r="D22" s="12"/>
    </row>
    <row r="23" spans="1:6">
      <c r="D23" s="12"/>
    </row>
    <row r="24" spans="1:6">
      <c r="D24" s="12"/>
    </row>
    <row r="25" spans="1:6">
      <c r="D25" s="12"/>
    </row>
    <row r="26" spans="1:6">
      <c r="D26" s="12"/>
    </row>
    <row r="27" spans="1:6">
      <c r="D27" s="12"/>
    </row>
    <row r="28" spans="1:6">
      <c r="D28" s="12"/>
    </row>
    <row r="29" spans="1:6">
      <c r="D29" s="12"/>
    </row>
    <row r="30" spans="1:6">
      <c r="D30" s="12"/>
    </row>
    <row r="31" spans="1:6">
      <c r="D31" s="12"/>
    </row>
    <row r="32" spans="1:6">
      <c r="D32" s="12"/>
    </row>
    <row r="33" spans="4:4">
      <c r="D33" s="12"/>
    </row>
    <row r="34" spans="4:4">
      <c r="D34" s="12"/>
    </row>
    <row r="35" spans="4:4">
      <c r="D35" s="12"/>
    </row>
    <row r="36" spans="4:4">
      <c r="D36" s="12"/>
    </row>
    <row r="38" spans="4:4">
      <c r="D38" s="12"/>
    </row>
    <row r="41" spans="4:4">
      <c r="D41" s="12"/>
    </row>
  </sheetData>
  <conditionalFormatting sqref="C21:C1048576 C19 B1:C2 A1:A1048576 B3:B1048576 C3:C13 C15:C17 D1:G1048576">
    <cfRule type="cellIs" dxfId="0" priority="12" operator="equal">
      <formula>0</formula>
    </cfRule>
  </conditionalFormatting>
  <dataValidations count="4">
    <dataValidation type="list" allowBlank="1" showInputMessage="1" showErrorMessage="1" sqref="A23 A20 A18" xr:uid="{00000000-0002-0000-1200-000000000000}">
      <formula1>$K:$K</formula1>
    </dataValidation>
    <dataValidation type="list" allowBlank="1" showInputMessage="1" showErrorMessage="1" sqref="A24:A1048576 A21:A22 A15:A17 A12:A13 A3:A5" xr:uid="{00000000-0002-0000-1200-000001000000}">
      <formula1>$K$3:$K$12</formula1>
    </dataValidation>
    <dataValidation type="list" allowBlank="1" showInputMessage="1" showErrorMessage="1" sqref="F2:F9 F11:F1048576" xr:uid="{00000000-0002-0000-1200-000002000000}">
      <formula1>$L$3:$L$7</formula1>
    </dataValidation>
    <dataValidation type="list" allowBlank="1" showInputMessage="1" showErrorMessage="1" sqref="G2:G1048576" xr:uid="{00000000-0002-0000-12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38" zoomScale="75" zoomScaleNormal="75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5.1796875" bestFit="1" customWidth="1"/>
    <col min="4" max="4" width="13.81640625" bestFit="1" customWidth="1"/>
    <col min="5" max="5" width="15.179687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6" t="s">
        <v>30</v>
      </c>
      <c r="B1" s="176"/>
      <c r="C1" s="176"/>
      <c r="D1" s="140" t="s">
        <v>853</v>
      </c>
      <c r="E1" s="140" t="s">
        <v>852</v>
      </c>
      <c r="G1" s="43" t="s">
        <v>31</v>
      </c>
      <c r="H1" s="44">
        <f>C2+C114</f>
        <v>1300780.463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v>780000</v>
      </c>
      <c r="D2" s="26">
        <f>D3+D67</f>
        <v>0</v>
      </c>
      <c r="E2" s="26">
        <f>C2</f>
        <v>780000</v>
      </c>
      <c r="G2" s="39" t="s">
        <v>60</v>
      </c>
      <c r="H2" s="41">
        <f>C2</f>
        <v>780000</v>
      </c>
      <c r="I2" s="42"/>
      <c r="J2" s="40" t="b">
        <f>AND(H2=I2)</f>
        <v>0</v>
      </c>
    </row>
    <row r="3" spans="1:14">
      <c r="A3" s="181" t="s">
        <v>578</v>
      </c>
      <c r="B3" s="181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7" t="s">
        <v>124</v>
      </c>
      <c r="B4" s="17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77" t="s">
        <v>125</v>
      </c>
      <c r="B11" s="17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7" t="s">
        <v>145</v>
      </c>
      <c r="B38" s="17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1" t="s">
        <v>579</v>
      </c>
      <c r="B67" s="181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7" t="s">
        <v>163</v>
      </c>
      <c r="B68" s="17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2" t="s">
        <v>62</v>
      </c>
      <c r="B114" s="183"/>
      <c r="C114" s="26">
        <v>520780.46299999999</v>
      </c>
      <c r="D114" s="26">
        <f>D115+D152+D177</f>
        <v>0</v>
      </c>
      <c r="E114" s="26">
        <f>C114</f>
        <v>520780.46299999999</v>
      </c>
      <c r="G114" s="39" t="s">
        <v>62</v>
      </c>
      <c r="H114" s="41">
        <f t="shared" si="7"/>
        <v>520780.46299999999</v>
      </c>
      <c r="I114" s="42"/>
      <c r="J114" s="40" t="b">
        <f>AND(H114=I114)</f>
        <v>0</v>
      </c>
    </row>
    <row r="115" spans="1:10">
      <c r="A115" s="179" t="s">
        <v>580</v>
      </c>
      <c r="B115" s="18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7" t="s">
        <v>195</v>
      </c>
      <c r="B116" s="17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29"/>
      <c r="B118" s="128" t="s">
        <v>855</v>
      </c>
      <c r="C118" s="127"/>
      <c r="D118" s="127">
        <f>C118</f>
        <v>0</v>
      </c>
      <c r="E118" s="127">
        <f>D118</f>
        <v>0</v>
      </c>
      <c r="H118" s="41">
        <f t="shared" si="7"/>
        <v>0</v>
      </c>
    </row>
    <row r="119" spans="1:10" ht="15" hidden="1" customHeight="1" outlineLevel="2">
      <c r="A119" s="129"/>
      <c r="B119" s="128" t="s">
        <v>860</v>
      </c>
      <c r="C119" s="127"/>
      <c r="D119" s="127">
        <f>C119</f>
        <v>0</v>
      </c>
      <c r="E119" s="127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hidden="1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hidden="1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hidden="1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hidden="1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hidden="1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 collapsed="1">
      <c r="A135" s="177" t="s">
        <v>202</v>
      </c>
      <c r="B135" s="17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hidden="1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hidden="1" customHeight="1" outlineLevel="2">
      <c r="A139" s="129"/>
      <c r="B139" s="128" t="s">
        <v>861</v>
      </c>
      <c r="C139" s="127"/>
      <c r="D139" s="127">
        <f t="shared" si="12"/>
        <v>0</v>
      </c>
      <c r="E139" s="127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hidden="1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hidden="1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hidden="1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hidden="1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 collapsed="1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hidden="1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hidden="1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hidden="1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 collapsed="1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hidden="1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hidden="1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 collapsed="1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hidden="1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hidden="1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 collapsed="1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hidden="1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hidden="1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hidden="1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hidden="1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hidden="1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hidden="1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hidden="1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hidden="1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hidden="1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hidden="1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hidden="1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hidden="1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hidden="1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hidden="1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hidden="1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hidden="1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hidden="1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hidden="1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hidden="1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hidden="1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hidden="1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hidden="1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hidden="1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hidden="1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hidden="1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hidden="1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hidden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hidden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hidden="1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hidden="1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hidden="1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hidden="1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hidden="1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hidden="1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hidden="1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hidden="1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hidden="1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hidden="1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hidden="1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hidden="1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hidden="1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hidden="1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hidden="1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hidden="1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hidden="1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hidden="1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hidden="1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hidden="1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hidden="1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3" spans="1:10" collapsed="1"/>
    <row r="256" spans="1:10" ht="18.5">
      <c r="A256" s="176" t="s">
        <v>67</v>
      </c>
      <c r="B256" s="176"/>
      <c r="C256" s="176"/>
      <c r="D256" s="140" t="s">
        <v>853</v>
      </c>
      <c r="E256" s="140" t="s">
        <v>852</v>
      </c>
      <c r="G256" s="47" t="s">
        <v>589</v>
      </c>
      <c r="H256" s="48">
        <f>C257+C559</f>
        <v>1300790.463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v>737000</v>
      </c>
      <c r="D257" s="37">
        <f>D258+D550</f>
        <v>0</v>
      </c>
      <c r="E257" s="37">
        <f>C257</f>
        <v>737000</v>
      </c>
      <c r="G257" s="39" t="s">
        <v>60</v>
      </c>
      <c r="H257" s="41">
        <f>C257</f>
        <v>737000</v>
      </c>
      <c r="I257" s="42"/>
      <c r="J257" s="40" t="b">
        <f>AND(H257=I257)</f>
        <v>0</v>
      </c>
    </row>
    <row r="258" spans="1:10">
      <c r="A258" s="164" t="s">
        <v>266</v>
      </c>
      <c r="B258" s="16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62" t="s">
        <v>267</v>
      </c>
      <c r="B259" s="163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66" t="s">
        <v>268</v>
      </c>
      <c r="B260" s="167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6" t="s">
        <v>269</v>
      </c>
      <c r="B263" s="16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6" t="s">
        <v>601</v>
      </c>
      <c r="B314" s="16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2" t="s">
        <v>270</v>
      </c>
      <c r="B339" s="163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66" t="s">
        <v>271</v>
      </c>
      <c r="B340" s="167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6" t="s">
        <v>357</v>
      </c>
      <c r="B444" s="16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6" t="s">
        <v>388</v>
      </c>
      <c r="B482" s="16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2" t="s">
        <v>389</v>
      </c>
      <c r="B483" s="17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hidden="1" outlineLevel="1">
      <c r="A484" s="166" t="s">
        <v>390</v>
      </c>
      <c r="B484" s="16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6" t="s">
        <v>410</v>
      </c>
      <c r="B504" s="167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6" t="s">
        <v>414</v>
      </c>
      <c r="B509" s="16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6" t="s">
        <v>441</v>
      </c>
      <c r="B538" s="167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4" t="s">
        <v>455</v>
      </c>
      <c r="B550" s="16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2" t="s">
        <v>456</v>
      </c>
      <c r="B551" s="163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66" t="s">
        <v>457</v>
      </c>
      <c r="B552" s="167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8" t="s">
        <v>62</v>
      </c>
      <c r="B559" s="169"/>
      <c r="C559" s="37">
        <v>563790.46299999999</v>
      </c>
      <c r="D559" s="37">
        <f>D560+D716+D725</f>
        <v>0</v>
      </c>
      <c r="E559" s="37">
        <f>C559</f>
        <v>563790.46299999999</v>
      </c>
      <c r="G559" s="39" t="s">
        <v>62</v>
      </c>
      <c r="H559" s="41">
        <f t="shared" si="63"/>
        <v>563790.46299999999</v>
      </c>
      <c r="I559" s="42"/>
      <c r="J559" s="40" t="b">
        <f>AND(H559=I559)</f>
        <v>0</v>
      </c>
    </row>
    <row r="560" spans="1:10">
      <c r="A560" s="164" t="s">
        <v>464</v>
      </c>
      <c r="B560" s="16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66" t="s">
        <v>466</v>
      </c>
      <c r="B562" s="167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6" t="s">
        <v>467</v>
      </c>
      <c r="B567" s="16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6" t="s">
        <v>473</v>
      </c>
      <c r="B569" s="167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6" t="s">
        <v>481</v>
      </c>
      <c r="B577" s="16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6" t="s">
        <v>485</v>
      </c>
      <c r="B581" s="16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6" t="s">
        <v>488</v>
      </c>
      <c r="B584" s="16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6" t="s">
        <v>489</v>
      </c>
      <c r="B585" s="16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6" t="s">
        <v>490</v>
      </c>
      <c r="B586" s="16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6" t="s">
        <v>491</v>
      </c>
      <c r="B587" s="167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6" t="s">
        <v>502</v>
      </c>
      <c r="B595" s="16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6" t="s">
        <v>503</v>
      </c>
      <c r="B599" s="167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6" t="s">
        <v>506</v>
      </c>
      <c r="B603" s="16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6" t="s">
        <v>513</v>
      </c>
      <c r="B610" s="16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6" t="s">
        <v>519</v>
      </c>
      <c r="B616" s="16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6" t="s">
        <v>531</v>
      </c>
      <c r="B628" s="16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6" t="s">
        <v>542</v>
      </c>
      <c r="B639" s="16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6" t="s">
        <v>543</v>
      </c>
      <c r="B640" s="16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6" t="s">
        <v>544</v>
      </c>
      <c r="B641" s="16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6" t="s">
        <v>556</v>
      </c>
      <c r="B668" s="16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6" t="s">
        <v>557</v>
      </c>
      <c r="B669" s="16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6" t="s">
        <v>558</v>
      </c>
      <c r="B670" s="16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6" t="s">
        <v>567</v>
      </c>
      <c r="B713" s="16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6" t="s">
        <v>568</v>
      </c>
      <c r="B714" s="16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6" t="s">
        <v>569</v>
      </c>
      <c r="B715" s="16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4" t="s">
        <v>570</v>
      </c>
      <c r="B716" s="16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2" t="s">
        <v>571</v>
      </c>
      <c r="B717" s="163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60" t="s">
        <v>851</v>
      </c>
      <c r="B718" s="16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0" t="s">
        <v>848</v>
      </c>
      <c r="B730" s="16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hidden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hidden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1:J4 J550:J551 J560:J561 J339 J547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642 J716:J717 J645 J725:J726" xr:uid="{00000000-0002-0000-0100-000006000000}">
      <formula1>C639+C793</formula1>
    </dataValidation>
    <dataValidation type="custom" allowBlank="1" showInputMessage="1" showErrorMessage="1" sqref="J97 J38 J61 J67:J6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20"/>
  <sheetViews>
    <sheetView rightToLeft="1" workbookViewId="0">
      <pane xSplit="3" ySplit="1" topLeftCell="D54" activePane="bottomRight" state="frozen"/>
      <selection pane="topRight" activeCell="D1" sqref="D1"/>
      <selection pane="bottomLeft" activeCell="A2" sqref="A2"/>
      <selection pane="bottomRight" activeCell="D74" sqref="D74"/>
    </sheetView>
  </sheetViews>
  <sheetFormatPr defaultColWidth="9.1796875" defaultRowHeight="14.5"/>
  <cols>
    <col min="1" max="1" width="11.7265625" bestFit="1" customWidth="1"/>
    <col min="2" max="2" width="4.54296875" style="81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2" t="s">
        <v>656</v>
      </c>
      <c r="B1" s="82" t="s">
        <v>723</v>
      </c>
      <c r="C1" s="82" t="s">
        <v>657</v>
      </c>
      <c r="D1" s="82" t="s">
        <v>658</v>
      </c>
      <c r="E1" s="82" t="s">
        <v>659</v>
      </c>
      <c r="F1" s="82" t="s">
        <v>660</v>
      </c>
      <c r="G1" s="85" t="s">
        <v>725</v>
      </c>
      <c r="H1" s="85" t="s">
        <v>726</v>
      </c>
      <c r="I1" s="85" t="s">
        <v>727</v>
      </c>
    </row>
    <row r="2" spans="1:9">
      <c r="A2" s="83" t="s">
        <v>661</v>
      </c>
      <c r="B2" s="84"/>
      <c r="C2" s="83" t="s">
        <v>662</v>
      </c>
      <c r="D2" s="83"/>
      <c r="E2" s="83"/>
      <c r="F2" s="83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3" t="s">
        <v>661</v>
      </c>
      <c r="B3" s="84"/>
      <c r="C3" s="83" t="s">
        <v>663</v>
      </c>
      <c r="D3" s="83"/>
      <c r="E3" s="83"/>
      <c r="F3" s="83">
        <f t="shared" ref="F3:F81" si="1">D3-E3</f>
        <v>0</v>
      </c>
    </row>
    <row r="4" spans="1:9">
      <c r="A4" s="83" t="s">
        <v>661</v>
      </c>
      <c r="B4" s="84"/>
      <c r="C4" s="83" t="s">
        <v>664</v>
      </c>
      <c r="D4" s="83"/>
      <c r="E4" s="83"/>
      <c r="F4" s="83">
        <f t="shared" si="1"/>
        <v>0</v>
      </c>
    </row>
    <row r="5" spans="1:9">
      <c r="A5" s="83" t="s">
        <v>661</v>
      </c>
      <c r="B5" s="84"/>
      <c r="C5" s="83" t="s">
        <v>665</v>
      </c>
      <c r="D5" s="83"/>
      <c r="E5" s="83"/>
      <c r="F5" s="83">
        <f t="shared" si="1"/>
        <v>0</v>
      </c>
    </row>
    <row r="6" spans="1:9">
      <c r="A6" s="83" t="s">
        <v>661</v>
      </c>
      <c r="B6" s="84"/>
      <c r="C6" s="83" t="s">
        <v>666</v>
      </c>
      <c r="D6" s="83"/>
      <c r="E6" s="83"/>
      <c r="F6" s="83">
        <f t="shared" si="1"/>
        <v>0</v>
      </c>
    </row>
    <row r="7" spans="1:9">
      <c r="A7" s="83" t="s">
        <v>661</v>
      </c>
      <c r="B7" s="84"/>
      <c r="C7" s="83" t="s">
        <v>667</v>
      </c>
      <c r="D7" s="83"/>
      <c r="E7" s="83"/>
      <c r="F7" s="83">
        <f t="shared" si="1"/>
        <v>0</v>
      </c>
    </row>
    <row r="8" spans="1:9">
      <c r="A8" s="83" t="s">
        <v>661</v>
      </c>
      <c r="B8" s="84"/>
      <c r="C8" s="83" t="s">
        <v>668</v>
      </c>
      <c r="D8" s="83"/>
      <c r="E8" s="83"/>
      <c r="F8" s="83">
        <f t="shared" si="1"/>
        <v>0</v>
      </c>
    </row>
    <row r="9" spans="1:9">
      <c r="A9" s="10" t="s">
        <v>669</v>
      </c>
      <c r="B9" s="80">
        <v>1</v>
      </c>
      <c r="C9" s="10" t="s">
        <v>670</v>
      </c>
      <c r="D9" s="10"/>
      <c r="E9" s="10"/>
      <c r="F9" s="10">
        <f t="shared" si="1"/>
        <v>0</v>
      </c>
      <c r="G9">
        <f>SUM(D9:D22)</f>
        <v>22</v>
      </c>
      <c r="H9">
        <f t="shared" ref="H9:I9" si="2">SUM(E9:E22)</f>
        <v>14</v>
      </c>
      <c r="I9">
        <f t="shared" si="2"/>
        <v>8</v>
      </c>
    </row>
    <row r="10" spans="1:9">
      <c r="A10" s="10" t="s">
        <v>669</v>
      </c>
      <c r="B10" s="80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0">
        <v>1</v>
      </c>
      <c r="C11" s="10" t="s">
        <v>672</v>
      </c>
      <c r="D11" s="10">
        <v>1</v>
      </c>
      <c r="E11" s="10"/>
      <c r="F11" s="10">
        <f t="shared" si="1"/>
        <v>1</v>
      </c>
    </row>
    <row r="12" spans="1:9">
      <c r="A12" s="10" t="s">
        <v>669</v>
      </c>
      <c r="B12" s="80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0">
        <v>1</v>
      </c>
      <c r="C13" s="10" t="s">
        <v>674</v>
      </c>
      <c r="D13" s="10">
        <v>2</v>
      </c>
      <c r="E13" s="10">
        <v>2</v>
      </c>
      <c r="F13" s="10">
        <f t="shared" si="1"/>
        <v>0</v>
      </c>
    </row>
    <row r="14" spans="1:9">
      <c r="A14" s="10" t="s">
        <v>669</v>
      </c>
      <c r="B14" s="80">
        <v>1</v>
      </c>
      <c r="C14" s="10" t="s">
        <v>675</v>
      </c>
      <c r="D14" s="10">
        <v>2</v>
      </c>
      <c r="E14" s="10">
        <v>1</v>
      </c>
      <c r="F14" s="10">
        <f t="shared" si="1"/>
        <v>1</v>
      </c>
    </row>
    <row r="15" spans="1:9">
      <c r="A15" s="10" t="s">
        <v>669</v>
      </c>
      <c r="B15" s="80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0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0">
        <v>1</v>
      </c>
      <c r="C17" s="10" t="s">
        <v>678</v>
      </c>
      <c r="D17" s="10">
        <v>2</v>
      </c>
      <c r="E17" s="10">
        <v>1</v>
      </c>
      <c r="F17" s="10">
        <f t="shared" si="1"/>
        <v>1</v>
      </c>
    </row>
    <row r="18" spans="1:9">
      <c r="A18" s="10" t="s">
        <v>669</v>
      </c>
      <c r="B18" s="80">
        <v>1</v>
      </c>
      <c r="C18" s="10" t="s">
        <v>679</v>
      </c>
      <c r="D18" s="10">
        <v>10</v>
      </c>
      <c r="E18" s="10">
        <v>7</v>
      </c>
      <c r="F18" s="10">
        <f t="shared" si="1"/>
        <v>3</v>
      </c>
    </row>
    <row r="19" spans="1:9">
      <c r="A19" s="10" t="s">
        <v>669</v>
      </c>
      <c r="B19" s="80">
        <v>1</v>
      </c>
      <c r="C19" s="10" t="s">
        <v>680</v>
      </c>
      <c r="D19" s="10">
        <v>1</v>
      </c>
      <c r="E19" s="10"/>
      <c r="F19" s="10">
        <f t="shared" si="1"/>
        <v>1</v>
      </c>
    </row>
    <row r="20" spans="1:9">
      <c r="A20" s="10" t="s">
        <v>669</v>
      </c>
      <c r="B20" s="80">
        <v>1</v>
      </c>
      <c r="C20" s="10" t="s">
        <v>681</v>
      </c>
      <c r="D20" s="10">
        <v>1</v>
      </c>
      <c r="E20" s="10"/>
      <c r="F20" s="10">
        <f t="shared" si="1"/>
        <v>1</v>
      </c>
    </row>
    <row r="21" spans="1:9">
      <c r="A21" s="10" t="s">
        <v>669</v>
      </c>
      <c r="B21" s="80">
        <v>1</v>
      </c>
      <c r="C21" s="10" t="s">
        <v>682</v>
      </c>
      <c r="D21" s="10">
        <v>2</v>
      </c>
      <c r="E21" s="10">
        <v>2</v>
      </c>
      <c r="F21" s="10">
        <f t="shared" si="1"/>
        <v>0</v>
      </c>
    </row>
    <row r="22" spans="1:9">
      <c r="A22" s="10" t="s">
        <v>669</v>
      </c>
      <c r="B22" s="80">
        <v>1</v>
      </c>
      <c r="C22" s="10" t="s">
        <v>724</v>
      </c>
      <c r="D22" s="10">
        <v>1</v>
      </c>
      <c r="E22" s="10">
        <v>1</v>
      </c>
      <c r="F22" s="10">
        <f t="shared" si="1"/>
        <v>0</v>
      </c>
    </row>
    <row r="23" spans="1:9">
      <c r="A23" s="10" t="s">
        <v>669</v>
      </c>
      <c r="B23" s="80">
        <v>1</v>
      </c>
      <c r="C23" s="10" t="s">
        <v>868</v>
      </c>
      <c r="D23" s="10">
        <v>1</v>
      </c>
      <c r="E23" s="10"/>
      <c r="F23" s="10">
        <v>1</v>
      </c>
    </row>
    <row r="24" spans="1:9">
      <c r="A24" s="83" t="s">
        <v>683</v>
      </c>
      <c r="B24" s="84">
        <v>2</v>
      </c>
      <c r="C24" s="83" t="s">
        <v>684</v>
      </c>
      <c r="D24" s="83"/>
      <c r="E24" s="83"/>
      <c r="F24" s="83">
        <f t="shared" si="1"/>
        <v>0</v>
      </c>
      <c r="G24">
        <f>SUM(D24:D32)</f>
        <v>3</v>
      </c>
      <c r="H24">
        <f t="shared" ref="H24:I24" si="3">SUM(E24:E32)</f>
        <v>1</v>
      </c>
      <c r="I24">
        <f t="shared" si="3"/>
        <v>2</v>
      </c>
    </row>
    <row r="25" spans="1:9">
      <c r="A25" s="83" t="s">
        <v>683</v>
      </c>
      <c r="B25" s="84">
        <v>2</v>
      </c>
      <c r="C25" s="83" t="s">
        <v>685</v>
      </c>
      <c r="D25" s="83"/>
      <c r="E25" s="83"/>
      <c r="F25" s="83">
        <f t="shared" si="1"/>
        <v>0</v>
      </c>
    </row>
    <row r="26" spans="1:9">
      <c r="A26" s="83" t="s">
        <v>683</v>
      </c>
      <c r="B26" s="84">
        <v>2</v>
      </c>
      <c r="C26" s="83" t="s">
        <v>686</v>
      </c>
      <c r="D26" s="83"/>
      <c r="E26" s="83"/>
      <c r="F26" s="83">
        <f t="shared" si="1"/>
        <v>0</v>
      </c>
    </row>
    <row r="27" spans="1:9">
      <c r="A27" s="83" t="s">
        <v>683</v>
      </c>
      <c r="B27" s="84">
        <v>2</v>
      </c>
      <c r="C27" s="83" t="s">
        <v>687</v>
      </c>
      <c r="D27" s="83"/>
      <c r="E27" s="83"/>
      <c r="F27" s="83">
        <f t="shared" si="1"/>
        <v>0</v>
      </c>
    </row>
    <row r="28" spans="1:9">
      <c r="A28" s="83" t="s">
        <v>683</v>
      </c>
      <c r="B28" s="84">
        <v>2</v>
      </c>
      <c r="C28" s="83" t="s">
        <v>688</v>
      </c>
      <c r="D28" s="83">
        <v>1</v>
      </c>
      <c r="E28" s="83"/>
      <c r="F28" s="83">
        <f t="shared" si="1"/>
        <v>1</v>
      </c>
    </row>
    <row r="29" spans="1:9">
      <c r="A29" s="83" t="s">
        <v>683</v>
      </c>
      <c r="B29" s="84">
        <v>2</v>
      </c>
      <c r="C29" s="83" t="s">
        <v>689</v>
      </c>
      <c r="D29" s="83"/>
      <c r="E29" s="83"/>
      <c r="F29" s="83">
        <f t="shared" si="1"/>
        <v>0</v>
      </c>
    </row>
    <row r="30" spans="1:9">
      <c r="A30" s="83" t="s">
        <v>683</v>
      </c>
      <c r="B30" s="84">
        <v>2</v>
      </c>
      <c r="C30" s="83" t="s">
        <v>690</v>
      </c>
      <c r="D30" s="83"/>
      <c r="E30" s="83"/>
      <c r="F30" s="83">
        <f t="shared" si="1"/>
        <v>0</v>
      </c>
    </row>
    <row r="31" spans="1:9">
      <c r="A31" s="83" t="s">
        <v>683</v>
      </c>
      <c r="B31" s="84">
        <v>2</v>
      </c>
      <c r="C31" s="83" t="s">
        <v>691</v>
      </c>
      <c r="D31" s="83">
        <v>2</v>
      </c>
      <c r="E31" s="83">
        <v>1</v>
      </c>
      <c r="F31" s="83">
        <f t="shared" si="1"/>
        <v>1</v>
      </c>
    </row>
    <row r="32" spans="1:9">
      <c r="A32" s="83" t="s">
        <v>683</v>
      </c>
      <c r="B32" s="84">
        <v>2</v>
      </c>
      <c r="C32" s="83" t="s">
        <v>692</v>
      </c>
      <c r="D32" s="83"/>
      <c r="E32" s="83"/>
      <c r="F32" s="83">
        <f t="shared" si="1"/>
        <v>0</v>
      </c>
    </row>
    <row r="33" spans="1:9">
      <c r="A33" s="10" t="s">
        <v>683</v>
      </c>
      <c r="B33" s="80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4">SUM(E33:E35)</f>
        <v>0</v>
      </c>
      <c r="I33">
        <f t="shared" si="4"/>
        <v>0</v>
      </c>
    </row>
    <row r="34" spans="1:9">
      <c r="A34" s="10" t="s">
        <v>683</v>
      </c>
      <c r="B34" s="80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0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3" t="s">
        <v>683</v>
      </c>
      <c r="B36" s="84">
        <v>4</v>
      </c>
      <c r="C36" s="83" t="s">
        <v>696</v>
      </c>
      <c r="D36" s="83"/>
      <c r="E36" s="83"/>
      <c r="F36" s="83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3" t="s">
        <v>683</v>
      </c>
      <c r="B37" s="84">
        <v>4</v>
      </c>
      <c r="C37" s="83" t="s">
        <v>697</v>
      </c>
      <c r="D37" s="83"/>
      <c r="E37" s="83"/>
      <c r="F37" s="83">
        <f t="shared" si="1"/>
        <v>0</v>
      </c>
    </row>
    <row r="38" spans="1:9">
      <c r="A38" s="83" t="s">
        <v>683</v>
      </c>
      <c r="B38" s="84">
        <v>4</v>
      </c>
      <c r="C38" s="83" t="s">
        <v>698</v>
      </c>
      <c r="D38" s="83"/>
      <c r="E38" s="83"/>
      <c r="F38" s="83">
        <f t="shared" si="1"/>
        <v>0</v>
      </c>
    </row>
    <row r="39" spans="1:9">
      <c r="A39" s="10" t="s">
        <v>699</v>
      </c>
      <c r="B39" s="80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0</v>
      </c>
      <c r="H39">
        <f t="shared" ref="H39:I39" si="6">SUM(E39:E45)</f>
        <v>0</v>
      </c>
      <c r="I39">
        <f t="shared" si="6"/>
        <v>0</v>
      </c>
    </row>
    <row r="40" spans="1:9">
      <c r="A40" s="10" t="s">
        <v>699</v>
      </c>
      <c r="B40" s="80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0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0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0">
        <v>5</v>
      </c>
      <c r="C43" s="10" t="s">
        <v>704</v>
      </c>
      <c r="D43" s="10"/>
      <c r="E43" s="10"/>
      <c r="F43" s="10">
        <f t="shared" si="1"/>
        <v>0</v>
      </c>
    </row>
    <row r="44" spans="1:9">
      <c r="A44" s="10" t="s">
        <v>699</v>
      </c>
      <c r="B44" s="80">
        <v>5</v>
      </c>
      <c r="C44" s="10" t="s">
        <v>705</v>
      </c>
      <c r="D44" s="10"/>
      <c r="E44" s="10"/>
      <c r="F44" s="10">
        <f t="shared" si="1"/>
        <v>0</v>
      </c>
    </row>
    <row r="45" spans="1:9">
      <c r="A45" s="10" t="s">
        <v>699</v>
      </c>
      <c r="B45" s="80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3" t="s">
        <v>699</v>
      </c>
      <c r="B46" s="84">
        <v>6</v>
      </c>
      <c r="C46" s="83" t="s">
        <v>707</v>
      </c>
      <c r="D46" s="83"/>
      <c r="E46" s="83"/>
      <c r="F46" s="83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3" t="s">
        <v>699</v>
      </c>
      <c r="B47" s="84">
        <v>6</v>
      </c>
      <c r="C47" s="83" t="s">
        <v>708</v>
      </c>
      <c r="D47" s="83"/>
      <c r="E47" s="83"/>
      <c r="F47" s="83">
        <f t="shared" si="1"/>
        <v>0</v>
      </c>
    </row>
    <row r="48" spans="1:9">
      <c r="A48" s="10" t="s">
        <v>699</v>
      </c>
      <c r="B48" s="80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0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3" t="s">
        <v>699</v>
      </c>
      <c r="B50" s="84">
        <v>8</v>
      </c>
      <c r="C50" s="83" t="s">
        <v>711</v>
      </c>
      <c r="D50" s="83"/>
      <c r="E50" s="83"/>
      <c r="F50" s="83">
        <f t="shared" si="1"/>
        <v>0</v>
      </c>
      <c r="G50">
        <f>SUM(D50:D58)</f>
        <v>0</v>
      </c>
      <c r="H50">
        <f t="shared" ref="H50:I50" si="9">SUM(E50:E58)</f>
        <v>0</v>
      </c>
      <c r="I50">
        <f t="shared" si="9"/>
        <v>0</v>
      </c>
    </row>
    <row r="51" spans="1:9">
      <c r="A51" s="83" t="s">
        <v>699</v>
      </c>
      <c r="B51" s="84">
        <v>8</v>
      </c>
      <c r="C51" s="83" t="s">
        <v>712</v>
      </c>
      <c r="D51" s="83"/>
      <c r="E51" s="83"/>
      <c r="F51" s="83">
        <f t="shared" si="1"/>
        <v>0</v>
      </c>
    </row>
    <row r="52" spans="1:9">
      <c r="A52" s="83" t="s">
        <v>699</v>
      </c>
      <c r="B52" s="84">
        <v>8</v>
      </c>
      <c r="C52" s="83" t="s">
        <v>712</v>
      </c>
      <c r="D52" s="83"/>
      <c r="E52" s="83"/>
      <c r="F52" s="83">
        <f t="shared" si="1"/>
        <v>0</v>
      </c>
    </row>
    <row r="53" spans="1:9">
      <c r="A53" s="83" t="s">
        <v>699</v>
      </c>
      <c r="B53" s="84">
        <v>8</v>
      </c>
      <c r="C53" s="83" t="s">
        <v>713</v>
      </c>
      <c r="D53" s="83"/>
      <c r="E53" s="83"/>
      <c r="F53" s="83">
        <f t="shared" si="1"/>
        <v>0</v>
      </c>
    </row>
    <row r="54" spans="1:9">
      <c r="A54" s="83" t="s">
        <v>699</v>
      </c>
      <c r="B54" s="84">
        <v>8</v>
      </c>
      <c r="C54" s="83" t="s">
        <v>714</v>
      </c>
      <c r="D54" s="83"/>
      <c r="E54" s="83"/>
      <c r="F54" s="83">
        <f t="shared" si="1"/>
        <v>0</v>
      </c>
    </row>
    <row r="55" spans="1:9">
      <c r="A55" s="83" t="s">
        <v>699</v>
      </c>
      <c r="B55" s="84">
        <v>8</v>
      </c>
      <c r="C55" s="83" t="s">
        <v>715</v>
      </c>
      <c r="D55" s="83"/>
      <c r="E55" s="83"/>
      <c r="F55" s="83">
        <f t="shared" si="1"/>
        <v>0</v>
      </c>
    </row>
    <row r="56" spans="1:9">
      <c r="A56" s="83" t="s">
        <v>699</v>
      </c>
      <c r="B56" s="84">
        <v>8</v>
      </c>
      <c r="C56" s="83" t="s">
        <v>717</v>
      </c>
      <c r="D56" s="83"/>
      <c r="E56" s="83"/>
      <c r="F56" s="83">
        <f t="shared" si="1"/>
        <v>0</v>
      </c>
    </row>
    <row r="57" spans="1:9">
      <c r="A57" s="83" t="s">
        <v>699</v>
      </c>
      <c r="B57" s="84">
        <v>8</v>
      </c>
      <c r="C57" s="83" t="s">
        <v>716</v>
      </c>
      <c r="D57" s="83"/>
      <c r="E57" s="83"/>
      <c r="F57" s="83">
        <f t="shared" si="1"/>
        <v>0</v>
      </c>
    </row>
    <row r="58" spans="1:9">
      <c r="A58" s="83" t="s">
        <v>699</v>
      </c>
      <c r="B58" s="84">
        <v>8</v>
      </c>
      <c r="C58" s="83" t="s">
        <v>718</v>
      </c>
      <c r="D58" s="83"/>
      <c r="E58" s="83"/>
      <c r="F58" s="83">
        <f t="shared" si="1"/>
        <v>0</v>
      </c>
    </row>
    <row r="59" spans="1:9">
      <c r="A59" s="88" t="s">
        <v>699</v>
      </c>
      <c r="B59" s="89">
        <v>9</v>
      </c>
      <c r="C59" s="88" t="s">
        <v>742</v>
      </c>
      <c r="D59" s="88"/>
      <c r="E59" s="88"/>
      <c r="F59" s="88">
        <f t="shared" ref="F59:F61" si="10">D59-E59</f>
        <v>0</v>
      </c>
      <c r="G59">
        <f>SUM(D59:D61)</f>
        <v>0</v>
      </c>
      <c r="H59">
        <f t="shared" ref="H59" si="11">SUM(E59:E61)</f>
        <v>0</v>
      </c>
      <c r="I59">
        <f t="shared" ref="I59" si="12">SUM(F59:F61)</f>
        <v>0</v>
      </c>
    </row>
    <row r="60" spans="1:9">
      <c r="A60" s="88" t="s">
        <v>699</v>
      </c>
      <c r="B60" s="89">
        <v>9</v>
      </c>
      <c r="C60" s="88" t="s">
        <v>743</v>
      </c>
      <c r="D60" s="88"/>
      <c r="E60" s="88"/>
      <c r="F60" s="88">
        <f t="shared" si="10"/>
        <v>0</v>
      </c>
    </row>
    <row r="61" spans="1:9">
      <c r="A61" s="88" t="s">
        <v>699</v>
      </c>
      <c r="B61" s="89">
        <v>9</v>
      </c>
      <c r="C61" s="88" t="s">
        <v>744</v>
      </c>
      <c r="D61" s="88"/>
      <c r="E61" s="88"/>
      <c r="F61" s="88">
        <f t="shared" si="10"/>
        <v>0</v>
      </c>
    </row>
    <row r="62" spans="1:9">
      <c r="A62" s="88" t="s">
        <v>699</v>
      </c>
      <c r="B62" s="89">
        <v>9</v>
      </c>
      <c r="C62" s="88" t="s">
        <v>745</v>
      </c>
      <c r="D62" s="88"/>
      <c r="E62" s="88"/>
      <c r="F62" s="88">
        <f t="shared" ref="F62:F63" si="13">D62-E62</f>
        <v>0</v>
      </c>
    </row>
    <row r="63" spans="1:9">
      <c r="A63" s="88" t="s">
        <v>699</v>
      </c>
      <c r="B63" s="89">
        <v>9</v>
      </c>
      <c r="C63" s="88" t="s">
        <v>746</v>
      </c>
      <c r="D63" s="88"/>
      <c r="E63" s="88"/>
      <c r="F63" s="88">
        <f t="shared" si="13"/>
        <v>0</v>
      </c>
    </row>
    <row r="64" spans="1:9">
      <c r="A64" s="83" t="s">
        <v>728</v>
      </c>
      <c r="B64" s="84">
        <v>10</v>
      </c>
      <c r="C64" s="83" t="s">
        <v>729</v>
      </c>
      <c r="D64" s="83"/>
      <c r="E64" s="83"/>
      <c r="F64" s="83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83" t="s">
        <v>728</v>
      </c>
      <c r="B65" s="84">
        <v>10</v>
      </c>
      <c r="C65" s="83" t="s">
        <v>730</v>
      </c>
      <c r="D65" s="83"/>
      <c r="E65" s="83"/>
      <c r="F65" s="83">
        <f t="shared" si="1"/>
        <v>0</v>
      </c>
    </row>
    <row r="66" spans="1:9">
      <c r="A66" s="83" t="s">
        <v>728</v>
      </c>
      <c r="B66" s="84">
        <v>10</v>
      </c>
      <c r="C66" s="83" t="s">
        <v>731</v>
      </c>
      <c r="D66" s="83"/>
      <c r="E66" s="83"/>
      <c r="F66" s="83">
        <f t="shared" si="1"/>
        <v>0</v>
      </c>
    </row>
    <row r="67" spans="1:9">
      <c r="A67" s="86" t="s">
        <v>728</v>
      </c>
      <c r="B67" s="80">
        <v>11</v>
      </c>
      <c r="C67" s="86" t="s">
        <v>732</v>
      </c>
      <c r="D67" s="10">
        <v>1</v>
      </c>
      <c r="E67" s="10">
        <v>1</v>
      </c>
      <c r="F67" s="10">
        <f t="shared" si="1"/>
        <v>0</v>
      </c>
      <c r="G67">
        <f>SUM(D67:D68)</f>
        <v>1</v>
      </c>
      <c r="H67">
        <f>SUM(E67:E68)</f>
        <v>1</v>
      </c>
      <c r="I67">
        <f>SUM(F67:F68)</f>
        <v>0</v>
      </c>
    </row>
    <row r="68" spans="1:9">
      <c r="A68" s="86" t="s">
        <v>728</v>
      </c>
      <c r="B68" s="80">
        <v>11</v>
      </c>
      <c r="C68" s="86" t="s">
        <v>733</v>
      </c>
      <c r="D68" s="10"/>
      <c r="E68" s="10"/>
      <c r="F68" s="10">
        <f t="shared" si="1"/>
        <v>0</v>
      </c>
    </row>
    <row r="69" spans="1:9">
      <c r="A69" s="83" t="s">
        <v>728</v>
      </c>
      <c r="B69" s="84">
        <v>12</v>
      </c>
      <c r="C69" s="83" t="s">
        <v>734</v>
      </c>
      <c r="D69" s="83"/>
      <c r="E69" s="83"/>
      <c r="F69" s="83">
        <f t="shared" si="1"/>
        <v>0</v>
      </c>
      <c r="G69">
        <f>SUM(D69:D71)</f>
        <v>0</v>
      </c>
      <c r="H69">
        <f t="shared" ref="H69:I69" si="15">SUM(E69:E71)</f>
        <v>0</v>
      </c>
      <c r="I69">
        <f t="shared" si="15"/>
        <v>0</v>
      </c>
    </row>
    <row r="70" spans="1:9">
      <c r="A70" s="83" t="s">
        <v>728</v>
      </c>
      <c r="B70" s="84">
        <v>12</v>
      </c>
      <c r="C70" s="83" t="s">
        <v>735</v>
      </c>
      <c r="D70" s="83"/>
      <c r="E70" s="83"/>
      <c r="F70" s="83">
        <f t="shared" si="1"/>
        <v>0</v>
      </c>
    </row>
    <row r="71" spans="1:9">
      <c r="A71" s="83" t="s">
        <v>728</v>
      </c>
      <c r="B71" s="84">
        <v>12</v>
      </c>
      <c r="C71" s="83" t="s">
        <v>736</v>
      </c>
      <c r="D71" s="83"/>
      <c r="E71" s="83"/>
      <c r="F71" s="83">
        <f t="shared" si="1"/>
        <v>0</v>
      </c>
    </row>
    <row r="72" spans="1:9">
      <c r="A72" s="10" t="s">
        <v>719</v>
      </c>
      <c r="B72" s="80"/>
      <c r="C72" s="10" t="s">
        <v>720</v>
      </c>
      <c r="D72" s="10">
        <v>35</v>
      </c>
      <c r="E72" s="10">
        <v>16</v>
      </c>
      <c r="F72" s="10">
        <f t="shared" si="1"/>
        <v>19</v>
      </c>
      <c r="G72">
        <f>SUM(D72:D74)</f>
        <v>74</v>
      </c>
      <c r="H72">
        <f t="shared" ref="H72:I72" si="16">SUM(E72:E74)</f>
        <v>20</v>
      </c>
      <c r="I72">
        <f t="shared" si="16"/>
        <v>54</v>
      </c>
    </row>
    <row r="73" spans="1:9">
      <c r="A73" s="10" t="s">
        <v>719</v>
      </c>
      <c r="B73" s="80"/>
      <c r="C73" s="10" t="s">
        <v>721</v>
      </c>
      <c r="D73" s="10">
        <v>39</v>
      </c>
      <c r="E73" s="10">
        <v>4</v>
      </c>
      <c r="F73" s="10">
        <f t="shared" si="1"/>
        <v>35</v>
      </c>
    </row>
    <row r="74" spans="1:9">
      <c r="A74" s="10" t="s">
        <v>719</v>
      </c>
      <c r="B74" s="80"/>
      <c r="C74" s="10" t="s">
        <v>722</v>
      </c>
      <c r="D74" s="10"/>
      <c r="E74" s="10"/>
      <c r="F74" s="10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ref="F146:F209" si="18">D146-E146</f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ref="F210:F273" si="19">D210-E210</f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ref="F274:F337" si="20">D274-E274</f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ref="F338:F401" si="21">D338-E338</f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ref="F402:F465" si="22">D402-E402</f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ref="F466:F529" si="23">D466-E466</f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ref="F530:F593" si="24">D530-E530</f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ref="F594:F657" si="25">D594-E594</f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ref="F658:F720" si="26">D658-E658</f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16" t="s">
        <v>815</v>
      </c>
      <c r="B1" s="21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ColWidth="11.453125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abSelected="1" topLeftCell="A68" workbookViewId="0">
      <selection activeCell="C82" sqref="C82"/>
    </sheetView>
  </sheetViews>
  <sheetFormatPr defaultColWidth="9.1796875" defaultRowHeight="14.5" outlineLevelRow="3"/>
  <cols>
    <col min="1" max="1" width="7" bestFit="1" customWidth="1"/>
    <col min="2" max="2" width="38.81640625" customWidth="1"/>
    <col min="3" max="3" width="25.1796875" customWidth="1"/>
    <col min="4" max="4" width="20.453125" customWidth="1"/>
    <col min="5" max="5" width="19.26953125" customWidth="1"/>
    <col min="7" max="7" width="15.54296875" bestFit="1" customWidth="1"/>
    <col min="8" max="8" width="18.81640625" customWidth="1"/>
    <col min="9" max="9" width="15.453125" bestFit="1" customWidth="1"/>
    <col min="10" max="10" width="20.453125" bestFit="1" customWidth="1"/>
  </cols>
  <sheetData>
    <row r="1" spans="1:14" ht="18.5">
      <c r="A1" s="176" t="s">
        <v>30</v>
      </c>
      <c r="B1" s="176"/>
      <c r="C1" s="176"/>
      <c r="D1" s="140" t="s">
        <v>853</v>
      </c>
      <c r="E1" s="140" t="s">
        <v>852</v>
      </c>
      <c r="G1" s="43" t="s">
        <v>31</v>
      </c>
      <c r="H1" s="44">
        <f>C2+C114</f>
        <v>1722000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f>C3+C67</f>
        <v>556000</v>
      </c>
      <c r="D2" s="26">
        <f>D3+D67</f>
        <v>556000</v>
      </c>
      <c r="E2" s="26">
        <f>E3+E67</f>
        <v>556000</v>
      </c>
      <c r="G2" s="39" t="s">
        <v>60</v>
      </c>
      <c r="H2" s="41">
        <f>C2</f>
        <v>556000</v>
      </c>
      <c r="I2" s="42"/>
      <c r="J2" s="40" t="b">
        <f>AND(H2=I2)</f>
        <v>0</v>
      </c>
    </row>
    <row r="3" spans="1:14">
      <c r="A3" s="181" t="s">
        <v>578</v>
      </c>
      <c r="B3" s="181"/>
      <c r="C3" s="23">
        <f>C4+C11+C38+C61</f>
        <v>121000</v>
      </c>
      <c r="D3" s="23">
        <f>D4+D11+D38+D61</f>
        <v>121000</v>
      </c>
      <c r="E3" s="23">
        <f>E4+E11+E38+E61</f>
        <v>121000</v>
      </c>
      <c r="G3" s="39" t="s">
        <v>57</v>
      </c>
      <c r="H3" s="41">
        <f t="shared" ref="H3:H66" si="0">C3</f>
        <v>121000</v>
      </c>
      <c r="I3" s="42"/>
      <c r="J3" s="40" t="b">
        <f>AND(H3=I3)</f>
        <v>0</v>
      </c>
    </row>
    <row r="4" spans="1:14" ht="15" customHeight="1">
      <c r="A4" s="177" t="s">
        <v>124</v>
      </c>
      <c r="B4" s="178"/>
      <c r="C4" s="21">
        <f>SUM(C5:C10)</f>
        <v>48000</v>
      </c>
      <c r="D4" s="21">
        <f>SUM(D5:D10)</f>
        <v>48000</v>
      </c>
      <c r="E4" s="21">
        <f>SUM(E5:E10)</f>
        <v>48000</v>
      </c>
      <c r="F4" s="17"/>
      <c r="G4" s="39" t="s">
        <v>53</v>
      </c>
      <c r="H4" s="41">
        <f t="shared" si="0"/>
        <v>48000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2800</v>
      </c>
      <c r="D6" s="2">
        <f t="shared" ref="D6:E10" si="1">C6</f>
        <v>2800</v>
      </c>
      <c r="E6" s="2">
        <f t="shared" si="1"/>
        <v>2800</v>
      </c>
      <c r="F6" s="17"/>
      <c r="G6" s="17"/>
      <c r="H6" s="41">
        <f t="shared" si="0"/>
        <v>2800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</v>
      </c>
      <c r="D7" s="2">
        <f t="shared" si="1"/>
        <v>25000</v>
      </c>
      <c r="E7" s="2">
        <f t="shared" si="1"/>
        <v>25000</v>
      </c>
      <c r="F7" s="17"/>
      <c r="G7" s="17"/>
      <c r="H7" s="41">
        <f t="shared" si="0"/>
        <v>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31400</v>
      </c>
      <c r="D11" s="21">
        <f>SUM(D12:D37)</f>
        <v>31400</v>
      </c>
      <c r="E11" s="21">
        <f>SUM(E12:E37)</f>
        <v>31400</v>
      </c>
      <c r="F11" s="17"/>
      <c r="G11" s="39" t="s">
        <v>54</v>
      </c>
      <c r="H11" s="41">
        <f t="shared" si="0"/>
        <v>31400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20200</v>
      </c>
      <c r="D12" s="2">
        <f>C12</f>
        <v>20200</v>
      </c>
      <c r="E12" s="2">
        <f>D12</f>
        <v>20200</v>
      </c>
      <c r="H12" s="41">
        <f t="shared" si="0"/>
        <v>20200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4000</v>
      </c>
      <c r="D18" s="2">
        <f t="shared" si="2"/>
        <v>4000</v>
      </c>
      <c r="E18" s="2">
        <f t="shared" si="2"/>
        <v>4000</v>
      </c>
      <c r="H18" s="41">
        <f t="shared" si="0"/>
        <v>4000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>
        <v>2200</v>
      </c>
      <c r="D30" s="2">
        <f t="shared" si="3"/>
        <v>2200</v>
      </c>
      <c r="E30" s="2">
        <f t="shared" si="3"/>
        <v>2200</v>
      </c>
      <c r="H30" s="41">
        <f t="shared" si="0"/>
        <v>2200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7" t="s">
        <v>145</v>
      </c>
      <c r="B38" s="178"/>
      <c r="C38" s="21">
        <f>SUM(C39:C60)</f>
        <v>41600</v>
      </c>
      <c r="D38" s="21">
        <f>SUM(D39:D60)</f>
        <v>41600</v>
      </c>
      <c r="E38" s="21">
        <f>SUM(E39:E60)</f>
        <v>41600</v>
      </c>
      <c r="G38" s="39" t="s">
        <v>55</v>
      </c>
      <c r="H38" s="41">
        <f t="shared" si="0"/>
        <v>41600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600</v>
      </c>
      <c r="D42" s="2">
        <f t="shared" si="4"/>
        <v>600</v>
      </c>
      <c r="E42" s="2">
        <f t="shared" si="4"/>
        <v>600</v>
      </c>
      <c r="H42" s="41">
        <f t="shared" si="0"/>
        <v>600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20000</v>
      </c>
      <c r="D55" s="2">
        <f t="shared" si="4"/>
        <v>20000</v>
      </c>
      <c r="E55" s="2">
        <f t="shared" si="4"/>
        <v>20000</v>
      </c>
      <c r="H55" s="41">
        <f t="shared" si="0"/>
        <v>20000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1" t="s">
        <v>579</v>
      </c>
      <c r="B67" s="181"/>
      <c r="C67" s="25">
        <f>C97+C68</f>
        <v>435000</v>
      </c>
      <c r="D67" s="25">
        <f>D97+D68</f>
        <v>435000</v>
      </c>
      <c r="E67" s="25">
        <f>E97+E68</f>
        <v>435000</v>
      </c>
      <c r="G67" s="39" t="s">
        <v>59</v>
      </c>
      <c r="H67" s="41">
        <f t="shared" ref="H67:H130" si="7">C67</f>
        <v>435000</v>
      </c>
      <c r="I67" s="42"/>
      <c r="J67" s="40" t="b">
        <f>AND(H67=I67)</f>
        <v>0</v>
      </c>
    </row>
    <row r="68" spans="1:10">
      <c r="A68" s="177" t="s">
        <v>163</v>
      </c>
      <c r="B68" s="178"/>
      <c r="C68" s="21">
        <f>SUM(C69:C96)</f>
        <v>65000</v>
      </c>
      <c r="D68" s="21">
        <f>SUM(D69:D96)</f>
        <v>65000</v>
      </c>
      <c r="E68" s="21">
        <f>SUM(E69:E96)</f>
        <v>65000</v>
      </c>
      <c r="G68" s="39" t="s">
        <v>56</v>
      </c>
      <c r="H68" s="41">
        <f t="shared" si="7"/>
        <v>65000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>
        <v>20000</v>
      </c>
      <c r="D71" s="2">
        <f t="shared" si="8"/>
        <v>20000</v>
      </c>
      <c r="E71" s="2">
        <f t="shared" si="8"/>
        <v>20000</v>
      </c>
      <c r="H71" s="41">
        <f t="shared" si="7"/>
        <v>20000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>
        <v>2000</v>
      </c>
      <c r="D74" s="2">
        <f t="shared" si="8"/>
        <v>2000</v>
      </c>
      <c r="E74" s="2">
        <f t="shared" si="8"/>
        <v>2000</v>
      </c>
      <c r="H74" s="41">
        <f t="shared" si="7"/>
        <v>2000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1000</v>
      </c>
      <c r="D76" s="2">
        <f t="shared" si="8"/>
        <v>1000</v>
      </c>
      <c r="E76" s="2">
        <f t="shared" si="8"/>
        <v>1000</v>
      </c>
      <c r="H76" s="41">
        <f t="shared" si="7"/>
        <v>1000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</v>
      </c>
      <c r="D79" s="2">
        <f t="shared" si="8"/>
        <v>10000</v>
      </c>
      <c r="E79" s="2">
        <f t="shared" si="8"/>
        <v>10000</v>
      </c>
      <c r="H79" s="41">
        <f t="shared" si="7"/>
        <v>10000</v>
      </c>
    </row>
    <row r="80" spans="1:10" ht="15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customHeight="1" outlineLevel="1">
      <c r="A81" s="3">
        <v>5203</v>
      </c>
      <c r="B81" s="2" t="s">
        <v>21</v>
      </c>
      <c r="C81" s="2">
        <v>1000</v>
      </c>
      <c r="D81" s="2">
        <f t="shared" si="8"/>
        <v>1000</v>
      </c>
      <c r="E81" s="2">
        <f t="shared" si="8"/>
        <v>1000</v>
      </c>
      <c r="H81" s="41">
        <f t="shared" si="7"/>
        <v>1000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9000</v>
      </c>
      <c r="D85" s="2">
        <f t="shared" si="8"/>
        <v>9000</v>
      </c>
      <c r="E85" s="2">
        <f t="shared" si="8"/>
        <v>9000</v>
      </c>
      <c r="H85" s="41">
        <f t="shared" si="7"/>
        <v>9000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7000</v>
      </c>
      <c r="D91" s="2">
        <f t="shared" si="9"/>
        <v>7000</v>
      </c>
      <c r="E91" s="2">
        <f t="shared" si="9"/>
        <v>7000</v>
      </c>
      <c r="H91" s="41">
        <f t="shared" si="7"/>
        <v>7000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4500</v>
      </c>
      <c r="D93" s="2">
        <f t="shared" si="9"/>
        <v>4500</v>
      </c>
      <c r="E93" s="2">
        <f t="shared" si="9"/>
        <v>4500</v>
      </c>
      <c r="H93" s="41">
        <f t="shared" si="7"/>
        <v>4500</v>
      </c>
    </row>
    <row r="94" spans="1:8" ht="15" customHeight="1" outlineLevel="1">
      <c r="A94" s="3">
        <v>5301</v>
      </c>
      <c r="B94" s="2" t="s">
        <v>109</v>
      </c>
      <c r="C94" s="2">
        <v>7500</v>
      </c>
      <c r="D94" s="2">
        <f t="shared" si="9"/>
        <v>7500</v>
      </c>
      <c r="E94" s="2">
        <f t="shared" si="9"/>
        <v>7500</v>
      </c>
      <c r="H94" s="41">
        <f t="shared" si="7"/>
        <v>7500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370000</v>
      </c>
      <c r="D97" s="21">
        <f>SUM(D98:D113)</f>
        <v>370000</v>
      </c>
      <c r="E97" s="21">
        <f>SUM(E98:E113)</f>
        <v>370000</v>
      </c>
      <c r="G97" s="39" t="s">
        <v>58</v>
      </c>
      <c r="H97" s="41">
        <f t="shared" si="7"/>
        <v>370000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160000</v>
      </c>
      <c r="D98" s="2">
        <f>C98</f>
        <v>160000</v>
      </c>
      <c r="E98" s="2">
        <f>D98</f>
        <v>160000</v>
      </c>
      <c r="H98" s="41">
        <f t="shared" si="7"/>
        <v>160000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208500</v>
      </c>
      <c r="D100" s="2">
        <f t="shared" si="10"/>
        <v>208500</v>
      </c>
      <c r="E100" s="2">
        <f t="shared" si="10"/>
        <v>208500</v>
      </c>
      <c r="H100" s="41">
        <f t="shared" si="7"/>
        <v>208500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2" t="s">
        <v>62</v>
      </c>
      <c r="B114" s="183"/>
      <c r="C114" s="26">
        <f>C115+C152+C177</f>
        <v>1166000</v>
      </c>
      <c r="D114" s="26">
        <f>D115+D152+D177</f>
        <v>1166000</v>
      </c>
      <c r="E114" s="26">
        <f>E115+E152+E177</f>
        <v>1166000</v>
      </c>
      <c r="G114" s="39" t="s">
        <v>62</v>
      </c>
      <c r="H114" s="41">
        <f t="shared" si="7"/>
        <v>1166000</v>
      </c>
      <c r="I114" s="42"/>
      <c r="J114" s="40" t="b">
        <f>AND(H114=I114)</f>
        <v>0</v>
      </c>
    </row>
    <row r="115" spans="1:10">
      <c r="A115" s="179" t="s">
        <v>580</v>
      </c>
      <c r="B115" s="180"/>
      <c r="C115" s="23">
        <f>C116+C135</f>
        <v>1166000</v>
      </c>
      <c r="D115" s="23">
        <f>D116+D135</f>
        <v>1166000</v>
      </c>
      <c r="E115" s="23">
        <f>E116+E135</f>
        <v>1166000</v>
      </c>
      <c r="G115" s="39" t="s">
        <v>61</v>
      </c>
      <c r="H115" s="41">
        <f t="shared" si="7"/>
        <v>1166000</v>
      </c>
      <c r="I115" s="42"/>
      <c r="J115" s="40" t="b">
        <f>AND(H115=I115)</f>
        <v>0</v>
      </c>
    </row>
    <row r="116" spans="1:10" ht="15" customHeight="1">
      <c r="A116" s="177" t="s">
        <v>195</v>
      </c>
      <c r="B116" s="178"/>
      <c r="C116" s="21">
        <f>C117+C120+C123+C126+C129+C132</f>
        <v>1164000</v>
      </c>
      <c r="D116" s="21">
        <f>D117+D120+D123+D126+D129+D132</f>
        <v>1164000</v>
      </c>
      <c r="E116" s="21">
        <f>E117+E120+E123+E126+E129+E132</f>
        <v>1164000</v>
      </c>
      <c r="G116" s="39" t="s">
        <v>583</v>
      </c>
      <c r="H116" s="41">
        <f t="shared" si="7"/>
        <v>1164000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1164000</v>
      </c>
      <c r="D117" s="2">
        <f>D118+D119</f>
        <v>1164000</v>
      </c>
      <c r="E117" s="2">
        <f>E118+E119</f>
        <v>1164000</v>
      </c>
      <c r="H117" s="41">
        <f t="shared" si="7"/>
        <v>1164000</v>
      </c>
    </row>
    <row r="118" spans="1:10" ht="15" customHeight="1" outlineLevel="2">
      <c r="A118" s="129"/>
      <c r="B118" s="128" t="s">
        <v>855</v>
      </c>
      <c r="C118" s="127">
        <v>20000</v>
      </c>
      <c r="D118" s="127">
        <f>C118</f>
        <v>20000</v>
      </c>
      <c r="E118" s="127">
        <f>D118</f>
        <v>20000</v>
      </c>
      <c r="H118" s="41">
        <f t="shared" si="7"/>
        <v>20000</v>
      </c>
    </row>
    <row r="119" spans="1:10" ht="15" customHeight="1" outlineLevel="2">
      <c r="A119" s="129"/>
      <c r="B119" s="128" t="s">
        <v>860</v>
      </c>
      <c r="C119" s="127">
        <v>1144000</v>
      </c>
      <c r="D119" s="127">
        <f>C119</f>
        <v>1144000</v>
      </c>
      <c r="E119" s="127">
        <f>D119</f>
        <v>1144000</v>
      </c>
      <c r="H119" s="41">
        <f t="shared" si="7"/>
        <v>1144000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77" t="s">
        <v>202</v>
      </c>
      <c r="B135" s="178"/>
      <c r="C135" s="21">
        <f>C136+C140+C143+C146+C149</f>
        <v>2000</v>
      </c>
      <c r="D135" s="21">
        <f>D136+D140+D143+D146+D149</f>
        <v>2000</v>
      </c>
      <c r="E135" s="21">
        <f>E136+E140+E143+E146+E149</f>
        <v>2000</v>
      </c>
      <c r="G135" s="39" t="s">
        <v>584</v>
      </c>
      <c r="H135" s="41">
        <f t="shared" si="11"/>
        <v>2000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2000</v>
      </c>
      <c r="D136" s="2">
        <f>D137+D138+D139</f>
        <v>2000</v>
      </c>
      <c r="E136" s="2">
        <f>E137+E138+E139</f>
        <v>2000</v>
      </c>
      <c r="H136" s="41">
        <f t="shared" si="11"/>
        <v>2000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>
        <v>1000</v>
      </c>
      <c r="D138" s="127">
        <f t="shared" ref="D138:E139" si="12">C138</f>
        <v>1000</v>
      </c>
      <c r="E138" s="127">
        <f t="shared" si="12"/>
        <v>1000</v>
      </c>
      <c r="H138" s="41">
        <f t="shared" si="11"/>
        <v>1000</v>
      </c>
    </row>
    <row r="139" spans="1:10" ht="15" customHeight="1" outlineLevel="2">
      <c r="A139" s="129"/>
      <c r="B139" s="128" t="s">
        <v>861</v>
      </c>
      <c r="C139" s="127">
        <v>1000</v>
      </c>
      <c r="D139" s="127">
        <f t="shared" si="12"/>
        <v>1000</v>
      </c>
      <c r="E139" s="127">
        <f t="shared" si="12"/>
        <v>1000</v>
      </c>
      <c r="H139" s="41">
        <f t="shared" si="11"/>
        <v>1000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76" t="s">
        <v>67</v>
      </c>
      <c r="B256" s="176"/>
      <c r="C256" s="176"/>
      <c r="D256" s="140" t="s">
        <v>853</v>
      </c>
      <c r="E256" s="140" t="s">
        <v>852</v>
      </c>
      <c r="G256" s="47" t="s">
        <v>589</v>
      </c>
      <c r="H256" s="48">
        <f>C257+C559</f>
        <v>1722000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536000</v>
      </c>
      <c r="D257" s="37">
        <f>D258+D550</f>
        <v>536000</v>
      </c>
      <c r="E257" s="37">
        <f>E258+E550</f>
        <v>536000</v>
      </c>
      <c r="G257" s="39" t="s">
        <v>60</v>
      </c>
      <c r="H257" s="41">
        <f>C257</f>
        <v>536000</v>
      </c>
      <c r="I257" s="42"/>
      <c r="J257" s="40" t="b">
        <f>AND(H257=I257)</f>
        <v>0</v>
      </c>
    </row>
    <row r="258" spans="1:10">
      <c r="A258" s="164" t="s">
        <v>266</v>
      </c>
      <c r="B258" s="165"/>
      <c r="C258" s="36">
        <f>C259+C339+C483+C547</f>
        <v>526000</v>
      </c>
      <c r="D258" s="36">
        <f>D259+D339+D483+D547</f>
        <v>526000</v>
      </c>
      <c r="E258" s="36">
        <f>E259+E339+E483+E547</f>
        <v>526000</v>
      </c>
      <c r="G258" s="39" t="s">
        <v>57</v>
      </c>
      <c r="H258" s="41">
        <f t="shared" ref="H258:H321" si="21">C258</f>
        <v>526000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370000</v>
      </c>
      <c r="D259" s="33">
        <f>D260+D263+D314</f>
        <v>370000</v>
      </c>
      <c r="E259" s="33">
        <f>E260+E263+E314</f>
        <v>370000</v>
      </c>
      <c r="G259" s="39" t="s">
        <v>590</v>
      </c>
      <c r="H259" s="41">
        <f t="shared" si="21"/>
        <v>370000</v>
      </c>
      <c r="I259" s="42"/>
      <c r="J259" s="40" t="b">
        <f>AND(H259=I259)</f>
        <v>0</v>
      </c>
    </row>
    <row r="260" spans="1:10" outlineLevel="1">
      <c r="A260" s="166" t="s">
        <v>268</v>
      </c>
      <c r="B260" s="167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66" t="s">
        <v>269</v>
      </c>
      <c r="B263" s="167"/>
      <c r="C263" s="32">
        <f>C264+C265+C289+C296+C298+C302+C305+C308+C313</f>
        <v>360000</v>
      </c>
      <c r="D263" s="32">
        <f>D264+D265+D289+D296+D298+D302+D305+D308+D313</f>
        <v>360000</v>
      </c>
      <c r="E263" s="32">
        <f>E264+E265+E289+E296+E298+E302+E305+E308+E313</f>
        <v>360000</v>
      </c>
      <c r="H263" s="41">
        <f t="shared" si="21"/>
        <v>360000</v>
      </c>
    </row>
    <row r="264" spans="1:10" outlineLevel="2">
      <c r="A264" s="6">
        <v>1101</v>
      </c>
      <c r="B264" s="4" t="s">
        <v>34</v>
      </c>
      <c r="C264" s="5">
        <v>150000</v>
      </c>
      <c r="D264" s="5">
        <f>C264</f>
        <v>150000</v>
      </c>
      <c r="E264" s="5">
        <f>D264</f>
        <v>150000</v>
      </c>
      <c r="H264" s="41">
        <f t="shared" si="21"/>
        <v>150000</v>
      </c>
    </row>
    <row r="265" spans="1:10" outlineLevel="2">
      <c r="A265" s="6">
        <v>1101</v>
      </c>
      <c r="B265" s="4" t="s">
        <v>35</v>
      </c>
      <c r="C265" s="5">
        <v>147500</v>
      </c>
      <c r="D265" s="5">
        <v>147500</v>
      </c>
      <c r="E265" s="5">
        <v>147500</v>
      </c>
      <c r="H265" s="41">
        <f t="shared" si="21"/>
        <v>147500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4700</v>
      </c>
      <c r="D289" s="5">
        <v>4700</v>
      </c>
      <c r="E289" s="5">
        <v>4700</v>
      </c>
      <c r="H289" s="41">
        <f t="shared" si="21"/>
        <v>4700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14000</v>
      </c>
      <c r="D298" s="5">
        <v>14000</v>
      </c>
      <c r="E298" s="5">
        <v>14000</v>
      </c>
      <c r="H298" s="41">
        <f t="shared" si="21"/>
        <v>14000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/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2000</v>
      </c>
      <c r="D302" s="5">
        <v>2000</v>
      </c>
      <c r="E302" s="5">
        <v>2000</v>
      </c>
      <c r="H302" s="41">
        <f t="shared" si="21"/>
        <v>2000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10000</v>
      </c>
      <c r="D305" s="5">
        <v>10000</v>
      </c>
      <c r="E305" s="5">
        <v>10000</v>
      </c>
      <c r="H305" s="41">
        <f t="shared" si="21"/>
        <v>10000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30800</v>
      </c>
      <c r="D308" s="5">
        <v>30800</v>
      </c>
      <c r="E308" s="5">
        <v>30800</v>
      </c>
      <c r="H308" s="41">
        <f t="shared" si="21"/>
        <v>30800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6" t="s">
        <v>601</v>
      </c>
      <c r="B314" s="167"/>
      <c r="C314" s="32">
        <f>C315+C325+C331+C336+C337+C338+C328</f>
        <v>7408</v>
      </c>
      <c r="D314" s="32">
        <f>D315+D325+D331+D336+D337+D338+D328</f>
        <v>7408</v>
      </c>
      <c r="E314" s="32">
        <f>E315+E325+E331+E336+E337+E338+E328</f>
        <v>7408</v>
      </c>
      <c r="H314" s="41">
        <f t="shared" si="21"/>
        <v>7408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7408</v>
      </c>
      <c r="D325" s="5">
        <v>7408</v>
      </c>
      <c r="E325" s="5">
        <v>7408</v>
      </c>
      <c r="H325" s="41">
        <f t="shared" si="28"/>
        <v>7408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2" t="s">
        <v>270</v>
      </c>
      <c r="B339" s="163"/>
      <c r="C339" s="33">
        <f>C340+C444+C482</f>
        <v>141000</v>
      </c>
      <c r="D339" s="33">
        <f>D340+D444+D482</f>
        <v>141000</v>
      </c>
      <c r="E339" s="33">
        <f>E340+E444+E482</f>
        <v>141000</v>
      </c>
      <c r="G339" s="39" t="s">
        <v>591</v>
      </c>
      <c r="H339" s="41">
        <f t="shared" si="28"/>
        <v>141000</v>
      </c>
      <c r="I339" s="42"/>
      <c r="J339" s="40" t="b">
        <f>AND(H339=I339)</f>
        <v>0</v>
      </c>
    </row>
    <row r="340" spans="1:10" outlineLevel="1">
      <c r="A340" s="166" t="s">
        <v>271</v>
      </c>
      <c r="B340" s="167"/>
      <c r="C340" s="32">
        <f>C341+C342+C343+C344+C347+C348+C353+C356+C357+C362+C367+C368+C371+C372+C373+C376+C377+C378+C382+C388+C391+C392+C395+C398+C399+C404+C407+C408+C409+C412+C415+C416+C419+C420+C421+C422+C429+C443</f>
        <v>132000</v>
      </c>
      <c r="D340" s="32">
        <f>D341+D342+D343+D344+D347+D348+D353+D356+D357+D362+D367+BH290668+D371+D372+D373+D376+D377+D378+D382+D388+D391+D392+D395+D398+D399+D404+D407+D408+D409+D412+D415+D416+D419+D420+D421+D422+D429+D443</f>
        <v>132000</v>
      </c>
      <c r="E340" s="32">
        <f>E341+E342+E343+E344+E347+E348+E353+E356+E357+E362+E367+BI290668+E371+E372+E373+E376+E377+E378+E382+E388+E391+E392+E395+E398+E399+E404+E407+E408+E409+E412+E415+E416+E419+E420+E421+E422+E429+E443</f>
        <v>132000</v>
      </c>
      <c r="H340" s="41">
        <f t="shared" si="28"/>
        <v>132000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outlineLevel="2">
      <c r="A343" s="6">
        <v>2201</v>
      </c>
      <c r="B343" s="4" t="s">
        <v>41</v>
      </c>
      <c r="C343" s="5">
        <v>5000</v>
      </c>
      <c r="D343" s="5">
        <f t="shared" si="31"/>
        <v>5000</v>
      </c>
      <c r="E343" s="5">
        <f t="shared" si="31"/>
        <v>5000</v>
      </c>
      <c r="H343" s="41">
        <f t="shared" si="28"/>
        <v>5000</v>
      </c>
    </row>
    <row r="344" spans="1:10" outlineLevel="2">
      <c r="A344" s="6">
        <v>2201</v>
      </c>
      <c r="B344" s="4" t="s">
        <v>273</v>
      </c>
      <c r="C344" s="5">
        <f>SUM(C345:C346)</f>
        <v>2000</v>
      </c>
      <c r="D344" s="5">
        <f>SUM(D345:D346)</f>
        <v>2000</v>
      </c>
      <c r="E344" s="5">
        <f>SUM(E345:E346)</f>
        <v>2000</v>
      </c>
      <c r="H344" s="41">
        <f t="shared" si="28"/>
        <v>2000</v>
      </c>
    </row>
    <row r="345" spans="1:10" outlineLevel="3">
      <c r="A345" s="29"/>
      <c r="B345" s="28" t="s">
        <v>274</v>
      </c>
      <c r="C345" s="30">
        <v>1000</v>
      </c>
      <c r="D345" s="30">
        <f t="shared" ref="D345:E347" si="32">C345</f>
        <v>1000</v>
      </c>
      <c r="E345" s="30">
        <f t="shared" si="32"/>
        <v>1000</v>
      </c>
      <c r="H345" s="41">
        <f t="shared" si="28"/>
        <v>1000</v>
      </c>
    </row>
    <row r="346" spans="1:10" outlineLevel="3">
      <c r="A346" s="29"/>
      <c r="B346" s="28" t="s">
        <v>275</v>
      </c>
      <c r="C346" s="30">
        <v>1000</v>
      </c>
      <c r="D346" s="30">
        <f t="shared" si="32"/>
        <v>1000</v>
      </c>
      <c r="E346" s="30">
        <f t="shared" si="32"/>
        <v>1000</v>
      </c>
      <c r="H346" s="41">
        <f t="shared" si="28"/>
        <v>1000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24000</v>
      </c>
      <c r="D348" s="5">
        <f>SUM(D349:D352)</f>
        <v>24000</v>
      </c>
      <c r="E348" s="5">
        <f>SUM(E349:E352)</f>
        <v>24000</v>
      </c>
      <c r="H348" s="41">
        <f t="shared" si="28"/>
        <v>24000</v>
      </c>
    </row>
    <row r="349" spans="1:10" outlineLevel="3">
      <c r="A349" s="29"/>
      <c r="B349" s="28" t="s">
        <v>278</v>
      </c>
      <c r="C349" s="30">
        <v>24000</v>
      </c>
      <c r="D349" s="30">
        <f>C349</f>
        <v>24000</v>
      </c>
      <c r="E349" s="30">
        <f>D349</f>
        <v>24000</v>
      </c>
      <c r="H349" s="41">
        <f t="shared" si="28"/>
        <v>24000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350</v>
      </c>
      <c r="D353" s="5">
        <f>SUM(D354:D355)</f>
        <v>350</v>
      </c>
      <c r="E353" s="5">
        <f>SUM(E354:E355)</f>
        <v>350</v>
      </c>
      <c r="H353" s="41">
        <f t="shared" si="28"/>
        <v>350</v>
      </c>
    </row>
    <row r="354" spans="1:8" outlineLevel="3">
      <c r="A354" s="29"/>
      <c r="B354" s="28" t="s">
        <v>42</v>
      </c>
      <c r="C354" s="30">
        <v>250</v>
      </c>
      <c r="D354" s="30">
        <f t="shared" ref="D354:E356" si="34">C354</f>
        <v>250</v>
      </c>
      <c r="E354" s="30">
        <f t="shared" si="34"/>
        <v>250</v>
      </c>
      <c r="H354" s="41">
        <f t="shared" si="28"/>
        <v>250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  <c r="H357" s="41">
        <f t="shared" si="28"/>
        <v>10000</v>
      </c>
    </row>
    <row r="358" spans="1:8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8"/>
        <v>2500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7500</v>
      </c>
      <c r="D360" s="30">
        <f t="shared" si="35"/>
        <v>7500</v>
      </c>
      <c r="E360" s="30">
        <f t="shared" si="35"/>
        <v>7500</v>
      </c>
      <c r="H360" s="41">
        <f t="shared" si="28"/>
        <v>7500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7000</v>
      </c>
      <c r="D362" s="5">
        <f>SUM(D363:D366)</f>
        <v>7000</v>
      </c>
      <c r="E362" s="5">
        <f>SUM(E363:E366)</f>
        <v>7000</v>
      </c>
      <c r="H362" s="41">
        <f t="shared" si="28"/>
        <v>7000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6000</v>
      </c>
      <c r="D364" s="30">
        <f t="shared" ref="D364:E366" si="36">C364</f>
        <v>6000</v>
      </c>
      <c r="E364" s="30">
        <f t="shared" si="36"/>
        <v>6000</v>
      </c>
      <c r="H364" s="41">
        <f t="shared" si="28"/>
        <v>6000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500</v>
      </c>
      <c r="D372" s="5">
        <f t="shared" si="37"/>
        <v>500</v>
      </c>
      <c r="E372" s="5">
        <f t="shared" si="37"/>
        <v>500</v>
      </c>
      <c r="H372" s="41">
        <f t="shared" si="28"/>
        <v>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  <c r="H382" s="41">
        <f t="shared" si="28"/>
        <v>3000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1000</v>
      </c>
      <c r="D386" s="30">
        <f t="shared" si="40"/>
        <v>1000</v>
      </c>
      <c r="E386" s="30">
        <f t="shared" si="40"/>
        <v>1000</v>
      </c>
      <c r="H386" s="41">
        <f t="shared" ref="H386:H449" si="41">C386</f>
        <v>1000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100</v>
      </c>
      <c r="D391" s="5">
        <f t="shared" si="42"/>
        <v>100</v>
      </c>
      <c r="E391" s="5">
        <f t="shared" si="42"/>
        <v>100</v>
      </c>
      <c r="H391" s="41">
        <f t="shared" si="41"/>
        <v>100</v>
      </c>
    </row>
    <row r="392" spans="1:8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1"/>
        <v>3500</v>
      </c>
    </row>
    <row r="393" spans="1:8" outlineLevel="3">
      <c r="A393" s="29"/>
      <c r="B393" s="28" t="s">
        <v>313</v>
      </c>
      <c r="C393" s="30">
        <v>1000</v>
      </c>
      <c r="D393" s="30">
        <f>C393</f>
        <v>1000</v>
      </c>
      <c r="E393" s="30">
        <f>D393</f>
        <v>1000</v>
      </c>
      <c r="H393" s="41">
        <f t="shared" si="41"/>
        <v>1000</v>
      </c>
    </row>
    <row r="394" spans="1:8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outlineLevel="2">
      <c r="A395" s="6">
        <v>2201</v>
      </c>
      <c r="B395" s="4" t="s">
        <v>115</v>
      </c>
      <c r="C395" s="5">
        <f>SUM(C396:C397)</f>
        <v>400</v>
      </c>
      <c r="D395" s="5">
        <f>SUM(D396:D397)</f>
        <v>400</v>
      </c>
      <c r="E395" s="5">
        <f>SUM(E396:E397)</f>
        <v>400</v>
      </c>
      <c r="H395" s="41">
        <f t="shared" si="41"/>
        <v>400</v>
      </c>
    </row>
    <row r="396" spans="1:8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outlineLevel="3">
      <c r="A397" s="29"/>
      <c r="B397" s="28" t="s">
        <v>316</v>
      </c>
      <c r="C397" s="30">
        <v>200</v>
      </c>
      <c r="D397" s="30">
        <f t="shared" si="43"/>
        <v>200</v>
      </c>
      <c r="E397" s="30">
        <f t="shared" si="43"/>
        <v>200</v>
      </c>
      <c r="H397" s="41">
        <f t="shared" si="41"/>
        <v>200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100</v>
      </c>
      <c r="D419" s="5">
        <f t="shared" si="47"/>
        <v>100</v>
      </c>
      <c r="E419" s="5">
        <f t="shared" si="47"/>
        <v>100</v>
      </c>
      <c r="H419" s="41">
        <f t="shared" si="41"/>
        <v>100</v>
      </c>
    </row>
    <row r="420" spans="1:8" outlineLevel="2">
      <c r="A420" s="6">
        <v>2201</v>
      </c>
      <c r="B420" s="4" t="s">
        <v>334</v>
      </c>
      <c r="C420" s="5">
        <v>1660</v>
      </c>
      <c r="D420" s="5">
        <f t="shared" si="47"/>
        <v>1660</v>
      </c>
      <c r="E420" s="5">
        <f t="shared" si="47"/>
        <v>1660</v>
      </c>
      <c r="H420" s="41">
        <f t="shared" si="41"/>
        <v>1660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700</v>
      </c>
      <c r="D422" s="5">
        <f>SUM(D423:D428)</f>
        <v>700</v>
      </c>
      <c r="E422" s="5">
        <f>SUM(E423:E428)</f>
        <v>700</v>
      </c>
      <c r="H422" s="41">
        <f t="shared" si="41"/>
        <v>700</v>
      </c>
    </row>
    <row r="423" spans="1:8" outlineLevel="3">
      <c r="A423" s="29"/>
      <c r="B423" s="28" t="s">
        <v>336</v>
      </c>
      <c r="C423" s="30">
        <v>700</v>
      </c>
      <c r="D423" s="30">
        <f>C423</f>
        <v>700</v>
      </c>
      <c r="E423" s="30">
        <f>D423</f>
        <v>700</v>
      </c>
      <c r="H423" s="41">
        <f t="shared" si="41"/>
        <v>700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55490</v>
      </c>
      <c r="D429" s="5">
        <f>SUM(D430:D442)</f>
        <v>55490</v>
      </c>
      <c r="E429" s="5">
        <f>SUM(E430:E442)</f>
        <v>55490</v>
      </c>
      <c r="H429" s="41">
        <f t="shared" si="41"/>
        <v>55490</v>
      </c>
    </row>
    <row r="430" spans="1:8" outlineLevel="3">
      <c r="A430" s="29"/>
      <c r="B430" s="28" t="s">
        <v>343</v>
      </c>
      <c r="C430" s="30">
        <v>2490</v>
      </c>
      <c r="D430" s="30">
        <f>C430</f>
        <v>2490</v>
      </c>
      <c r="E430" s="30">
        <f>D430</f>
        <v>2490</v>
      </c>
      <c r="H430" s="41">
        <f t="shared" si="41"/>
        <v>2490</v>
      </c>
    </row>
    <row r="431" spans="1:8" outlineLevel="3">
      <c r="A431" s="29"/>
      <c r="B431" s="28" t="s">
        <v>344</v>
      </c>
      <c r="C431" s="30">
        <v>20000</v>
      </c>
      <c r="D431" s="30">
        <f t="shared" ref="D431:E442" si="49">C431</f>
        <v>20000</v>
      </c>
      <c r="E431" s="30">
        <f t="shared" si="49"/>
        <v>20000</v>
      </c>
      <c r="H431" s="41">
        <f t="shared" si="41"/>
        <v>20000</v>
      </c>
    </row>
    <row r="432" spans="1:8" outlineLevel="3">
      <c r="A432" s="29"/>
      <c r="B432" s="28" t="s">
        <v>345</v>
      </c>
      <c r="C432" s="30">
        <v>10000</v>
      </c>
      <c r="D432" s="30">
        <f t="shared" si="49"/>
        <v>10000</v>
      </c>
      <c r="E432" s="30">
        <f t="shared" si="49"/>
        <v>10000</v>
      </c>
      <c r="H432" s="41">
        <f t="shared" si="41"/>
        <v>10000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1000</v>
      </c>
      <c r="D441" s="30">
        <f t="shared" si="49"/>
        <v>1000</v>
      </c>
      <c r="E441" s="30">
        <f t="shared" si="49"/>
        <v>1000</v>
      </c>
      <c r="H441" s="41">
        <f t="shared" si="41"/>
        <v>1000</v>
      </c>
    </row>
    <row r="442" spans="1:8" outlineLevel="3">
      <c r="A442" s="29"/>
      <c r="B442" s="28" t="s">
        <v>355</v>
      </c>
      <c r="C442" s="30">
        <v>20000</v>
      </c>
      <c r="D442" s="30">
        <f t="shared" si="49"/>
        <v>20000</v>
      </c>
      <c r="E442" s="30">
        <f t="shared" si="49"/>
        <v>20000</v>
      </c>
      <c r="H442" s="41">
        <f t="shared" si="41"/>
        <v>20000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6" t="s">
        <v>357</v>
      </c>
      <c r="B444" s="167"/>
      <c r="C444" s="32">
        <f>C445+C454+C455+C459+C462+C463+C468+C474+C477+C480+C481+C450</f>
        <v>9000</v>
      </c>
      <c r="D444" s="32">
        <f>D445+D454+D455+D459+D462+D463+D468+D474+D477+D480+D481+D450</f>
        <v>9000</v>
      </c>
      <c r="E444" s="32">
        <f>E445+E454+E455+E459+E462+E463+E468+E474+E477+E480+E481+E450</f>
        <v>9000</v>
      </c>
      <c r="H444" s="41">
        <f t="shared" si="41"/>
        <v>9000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5000</v>
      </c>
      <c r="D463" s="5">
        <f>SUM(D464:D467)</f>
        <v>5000</v>
      </c>
      <c r="E463" s="5">
        <f>SUM(E464:E467)</f>
        <v>5000</v>
      </c>
      <c r="H463" s="41">
        <f t="shared" si="51"/>
        <v>5000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5000</v>
      </c>
      <c r="D466" s="30">
        <f t="shared" si="55"/>
        <v>5000</v>
      </c>
      <c r="E466" s="30">
        <f t="shared" si="55"/>
        <v>5000</v>
      </c>
      <c r="H466" s="41">
        <f t="shared" si="51"/>
        <v>5000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6" t="s">
        <v>388</v>
      </c>
      <c r="B482" s="16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2" t="s">
        <v>389</v>
      </c>
      <c r="B483" s="173"/>
      <c r="C483" s="35">
        <f>C484+C504+C509+C522+C528+C538</f>
        <v>15000</v>
      </c>
      <c r="D483" s="35">
        <f>D484+D504+D509+D522+D528+D538</f>
        <v>15000</v>
      </c>
      <c r="E483" s="35">
        <f>E484+E504+E509+E522+E528+E538</f>
        <v>15000</v>
      </c>
      <c r="G483" s="39" t="s">
        <v>592</v>
      </c>
      <c r="H483" s="41">
        <f t="shared" si="51"/>
        <v>15000</v>
      </c>
      <c r="I483" s="42"/>
      <c r="J483" s="40" t="b">
        <f>AND(H483=I483)</f>
        <v>0</v>
      </c>
    </row>
    <row r="484" spans="1:10" outlineLevel="1">
      <c r="A484" s="166" t="s">
        <v>390</v>
      </c>
      <c r="B484" s="167"/>
      <c r="C484" s="32">
        <f>C485+C486+C490+C491+C494+C497+C500+C501+C502+C503</f>
        <v>2500</v>
      </c>
      <c r="D484" s="32">
        <f>D485+D486+D490+D491+D494+D497+D500+D501+D502+D503</f>
        <v>2500</v>
      </c>
      <c r="E484" s="32">
        <f>E485+E486+E490+E491+E494+E497+E500+E501+E502+E503</f>
        <v>2500</v>
      </c>
      <c r="H484" s="41">
        <f t="shared" si="51"/>
        <v>2500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  <c r="H486" s="41">
        <f t="shared" si="51"/>
        <v>1000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customHeight="1" outlineLevel="3">
      <c r="A489" s="28"/>
      <c r="B489" s="28" t="s">
        <v>395</v>
      </c>
      <c r="C489" s="30"/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450</v>
      </c>
      <c r="D494" s="5">
        <f>SUM(D495:D496)</f>
        <v>450</v>
      </c>
      <c r="E494" s="5">
        <f>SUM(E495:E496)</f>
        <v>450</v>
      </c>
      <c r="H494" s="41">
        <f t="shared" si="51"/>
        <v>450</v>
      </c>
    </row>
    <row r="495" spans="1:10" ht="15" customHeight="1" outlineLevel="3">
      <c r="A495" s="28"/>
      <c r="B495" s="28" t="s">
        <v>401</v>
      </c>
      <c r="C495" s="30">
        <v>250</v>
      </c>
      <c r="D495" s="30">
        <f>C495</f>
        <v>250</v>
      </c>
      <c r="E495" s="30">
        <f>D495</f>
        <v>250</v>
      </c>
      <c r="H495" s="41">
        <f t="shared" si="51"/>
        <v>250</v>
      </c>
    </row>
    <row r="496" spans="1:10" ht="15" customHeight="1" outlineLevel="3">
      <c r="A496" s="28"/>
      <c r="B496" s="28" t="s">
        <v>402</v>
      </c>
      <c r="C496" s="30">
        <v>200</v>
      </c>
      <c r="D496" s="30">
        <f>C496</f>
        <v>200</v>
      </c>
      <c r="E496" s="30">
        <f>D496</f>
        <v>200</v>
      </c>
      <c r="H496" s="41">
        <f t="shared" si="51"/>
        <v>200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>
        <v>100</v>
      </c>
      <c r="D501" s="5">
        <f t="shared" si="59"/>
        <v>100</v>
      </c>
      <c r="E501" s="5">
        <f t="shared" si="59"/>
        <v>100</v>
      </c>
      <c r="H501" s="41">
        <f t="shared" si="51"/>
        <v>100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450</v>
      </c>
      <c r="D503" s="5">
        <f t="shared" si="59"/>
        <v>450</v>
      </c>
      <c r="E503" s="5">
        <f t="shared" si="59"/>
        <v>450</v>
      </c>
      <c r="H503" s="41">
        <f t="shared" si="51"/>
        <v>450</v>
      </c>
    </row>
    <row r="504" spans="1:12" outlineLevel="1">
      <c r="A504" s="166" t="s">
        <v>410</v>
      </c>
      <c r="B504" s="167"/>
      <c r="C504" s="32">
        <f>SUM(C505:C508)</f>
        <v>3000</v>
      </c>
      <c r="D504" s="32">
        <f>SUM(D505:D508)</f>
        <v>3000</v>
      </c>
      <c r="E504" s="32">
        <f>SUM(E505:E508)</f>
        <v>3000</v>
      </c>
      <c r="H504" s="41">
        <f t="shared" si="51"/>
        <v>3000</v>
      </c>
    </row>
    <row r="505" spans="1:12" outlineLevel="2" collapsed="1">
      <c r="A505" s="6">
        <v>3303</v>
      </c>
      <c r="B505" s="4" t="s">
        <v>411</v>
      </c>
      <c r="C505" s="5">
        <v>900</v>
      </c>
      <c r="D505" s="5">
        <f>C505</f>
        <v>900</v>
      </c>
      <c r="E505" s="5">
        <f>D505</f>
        <v>900</v>
      </c>
      <c r="H505" s="41">
        <f t="shared" si="51"/>
        <v>900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60"/>
        <v>100</v>
      </c>
      <c r="E507" s="5">
        <f t="shared" si="60"/>
        <v>100</v>
      </c>
      <c r="H507" s="41">
        <f t="shared" si="51"/>
        <v>100</v>
      </c>
    </row>
    <row r="508" spans="1:12" outlineLevel="2">
      <c r="A508" s="6">
        <v>3303</v>
      </c>
      <c r="B508" s="4" t="s">
        <v>409</v>
      </c>
      <c r="C508" s="5">
        <v>2000</v>
      </c>
      <c r="D508" s="5">
        <f t="shared" si="60"/>
        <v>2000</v>
      </c>
      <c r="E508" s="5">
        <f t="shared" si="60"/>
        <v>2000</v>
      </c>
      <c r="H508" s="41">
        <f t="shared" si="51"/>
        <v>2000</v>
      </c>
    </row>
    <row r="509" spans="1:12" outlineLevel="1">
      <c r="A509" s="166" t="s">
        <v>414</v>
      </c>
      <c r="B509" s="167"/>
      <c r="C509" s="32">
        <f>C510+C511+C512+C513+C517+C518+C519+C520+C521</f>
        <v>9000</v>
      </c>
      <c r="D509" s="32">
        <f>D510+D511+D512+D513+D517+D518+D519+D520+D521</f>
        <v>9000</v>
      </c>
      <c r="E509" s="32">
        <f>E510+E511+E512+E513+E517+E518+E519+E520+E521</f>
        <v>9000</v>
      </c>
      <c r="F509" s="51"/>
      <c r="H509" s="41">
        <f t="shared" si="51"/>
        <v>9000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customHeight="1" outlineLevel="3">
      <c r="A514" s="29"/>
      <c r="B514" s="28" t="s">
        <v>419</v>
      </c>
      <c r="C514" s="30">
        <v>1500</v>
      </c>
      <c r="D514" s="30">
        <f t="shared" ref="D514:E521" si="62">C514</f>
        <v>1500</v>
      </c>
      <c r="E514" s="30">
        <f t="shared" si="62"/>
        <v>1500</v>
      </c>
      <c r="H514" s="41">
        <f t="shared" ref="H514:H577" si="63">C514</f>
        <v>1500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7000</v>
      </c>
      <c r="D520" s="5">
        <f t="shared" si="62"/>
        <v>7000</v>
      </c>
      <c r="E520" s="5">
        <f t="shared" si="62"/>
        <v>7000</v>
      </c>
      <c r="H520" s="41">
        <f t="shared" si="63"/>
        <v>7000</v>
      </c>
    </row>
    <row r="521" spans="1:8" outlineLevel="2">
      <c r="A521" s="6">
        <v>3305</v>
      </c>
      <c r="B521" s="4" t="s">
        <v>409</v>
      </c>
      <c r="C521" s="5">
        <v>500</v>
      </c>
      <c r="D521" s="5">
        <f t="shared" si="62"/>
        <v>500</v>
      </c>
      <c r="E521" s="5">
        <f t="shared" si="62"/>
        <v>500</v>
      </c>
      <c r="H521" s="41">
        <f t="shared" si="63"/>
        <v>500</v>
      </c>
    </row>
    <row r="522" spans="1:8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6" t="s">
        <v>441</v>
      </c>
      <c r="B538" s="167"/>
      <c r="C538" s="32">
        <f>SUM(C539:C544)</f>
        <v>500</v>
      </c>
      <c r="D538" s="32">
        <f>SUM(D539:D544)</f>
        <v>500</v>
      </c>
      <c r="E538" s="32">
        <f>SUM(E539:E544)</f>
        <v>500</v>
      </c>
      <c r="H538" s="41">
        <f t="shared" si="63"/>
        <v>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500</v>
      </c>
      <c r="D540" s="5">
        <f t="shared" ref="D540:E543" si="66">C540</f>
        <v>500</v>
      </c>
      <c r="E540" s="5">
        <f t="shared" si="66"/>
        <v>500</v>
      </c>
      <c r="H540" s="41">
        <f t="shared" si="63"/>
        <v>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4" t="s">
        <v>455</v>
      </c>
      <c r="B550" s="165"/>
      <c r="C550" s="36">
        <f>C551</f>
        <v>10000</v>
      </c>
      <c r="D550" s="36">
        <f>D551</f>
        <v>10000</v>
      </c>
      <c r="E550" s="36">
        <f>E551</f>
        <v>10000</v>
      </c>
      <c r="G550" s="39" t="s">
        <v>59</v>
      </c>
      <c r="H550" s="41">
        <f t="shared" si="63"/>
        <v>10000</v>
      </c>
      <c r="I550" s="42"/>
      <c r="J550" s="40" t="b">
        <f>AND(H550=I550)</f>
        <v>0</v>
      </c>
    </row>
    <row r="551" spans="1:10">
      <c r="A551" s="162" t="s">
        <v>456</v>
      </c>
      <c r="B551" s="163"/>
      <c r="C551" s="33">
        <f>C552+C556</f>
        <v>10000</v>
      </c>
      <c r="D551" s="33">
        <f>D552+D556</f>
        <v>10000</v>
      </c>
      <c r="E551" s="33">
        <f>E552+E556</f>
        <v>10000</v>
      </c>
      <c r="G551" s="39" t="s">
        <v>594</v>
      </c>
      <c r="H551" s="41">
        <f t="shared" si="63"/>
        <v>10000</v>
      </c>
      <c r="I551" s="42"/>
      <c r="J551" s="40" t="b">
        <f>AND(H551=I551)</f>
        <v>0</v>
      </c>
    </row>
    <row r="552" spans="1:10" outlineLevel="1">
      <c r="A552" s="166" t="s">
        <v>457</v>
      </c>
      <c r="B552" s="167"/>
      <c r="C552" s="32">
        <f>SUM(C553:C555)</f>
        <v>10000</v>
      </c>
      <c r="D552" s="32">
        <f>SUM(D553:D555)</f>
        <v>10000</v>
      </c>
      <c r="E552" s="32">
        <f>SUM(E553:E555)</f>
        <v>10000</v>
      </c>
      <c r="H552" s="41">
        <f t="shared" si="63"/>
        <v>10000</v>
      </c>
    </row>
    <row r="553" spans="1:10" outlineLevel="2" collapsed="1">
      <c r="A553" s="6">
        <v>5500</v>
      </c>
      <c r="B553" s="4" t="s">
        <v>458</v>
      </c>
      <c r="C553" s="5">
        <v>10000</v>
      </c>
      <c r="D553" s="5">
        <f t="shared" ref="D553:E555" si="67">C553</f>
        <v>10000</v>
      </c>
      <c r="E553" s="5">
        <f t="shared" si="67"/>
        <v>10000</v>
      </c>
      <c r="H553" s="41">
        <f t="shared" si="63"/>
        <v>10000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8" t="s">
        <v>62</v>
      </c>
      <c r="B559" s="169"/>
      <c r="C559" s="37">
        <f>C560+C716+C725</f>
        <v>1186000</v>
      </c>
      <c r="D559" s="37">
        <f>D560+D716+D725</f>
        <v>1186000</v>
      </c>
      <c r="E559" s="37">
        <f>E560+E716+E725</f>
        <v>1186000</v>
      </c>
      <c r="G559" s="39" t="s">
        <v>62</v>
      </c>
      <c r="H559" s="41">
        <f t="shared" si="63"/>
        <v>1186000</v>
      </c>
      <c r="I559" s="42"/>
      <c r="J559" s="40" t="b">
        <f>AND(H559=I559)</f>
        <v>0</v>
      </c>
    </row>
    <row r="560" spans="1:10">
      <c r="A560" s="164" t="s">
        <v>464</v>
      </c>
      <c r="B560" s="165"/>
      <c r="C560" s="36">
        <f>C561+C638+C642+C645</f>
        <v>1164000</v>
      </c>
      <c r="D560" s="36">
        <f>D561+D638+D642+D645</f>
        <v>1164000</v>
      </c>
      <c r="E560" s="36">
        <f>E561+E638+E642+E645</f>
        <v>1164000</v>
      </c>
      <c r="G560" s="39" t="s">
        <v>61</v>
      </c>
      <c r="H560" s="41">
        <f t="shared" si="63"/>
        <v>1164000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1164000</v>
      </c>
      <c r="D561" s="38">
        <f>D562+D567+D568+D569+D576+D577+D581+D584+D585+D586+D587+D592+D595+D599+D603+D610+D616+D628</f>
        <v>1164000</v>
      </c>
      <c r="E561" s="38">
        <f>E562+E567+E568+E569+E576+E577+E581+E584+E585+E586+E587+E592+E595+E599+E603+E610+E616+E628</f>
        <v>1164000</v>
      </c>
      <c r="G561" s="39" t="s">
        <v>595</v>
      </c>
      <c r="H561" s="41">
        <f t="shared" si="63"/>
        <v>1164000</v>
      </c>
      <c r="I561" s="42"/>
      <c r="J561" s="40" t="b">
        <f>AND(H561=I561)</f>
        <v>0</v>
      </c>
    </row>
    <row r="562" spans="1:10" outlineLevel="1">
      <c r="A562" s="166" t="s">
        <v>466</v>
      </c>
      <c r="B562" s="167"/>
      <c r="C562" s="32">
        <f>SUM(C563:C566)</f>
        <v>36000</v>
      </c>
      <c r="D562" s="32">
        <f>SUM(D563:D566)</f>
        <v>36000</v>
      </c>
      <c r="E562" s="32">
        <f>SUM(E563:E566)</f>
        <v>36000</v>
      </c>
      <c r="H562" s="41">
        <f t="shared" si="63"/>
        <v>36000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36000</v>
      </c>
      <c r="D566" s="5">
        <f t="shared" si="68"/>
        <v>36000</v>
      </c>
      <c r="E566" s="5">
        <f t="shared" si="68"/>
        <v>36000</v>
      </c>
      <c r="H566" s="41">
        <f t="shared" si="63"/>
        <v>36000</v>
      </c>
    </row>
    <row r="567" spans="1:10" outlineLevel="1">
      <c r="A567" s="166" t="s">
        <v>467</v>
      </c>
      <c r="B567" s="16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6" t="s">
        <v>473</v>
      </c>
      <c r="B569" s="167"/>
      <c r="C569" s="32">
        <f>SUM(C570:C575)</f>
        <v>60000</v>
      </c>
      <c r="D569" s="32">
        <f>SUM(D570:D575)</f>
        <v>60000</v>
      </c>
      <c r="E569" s="32">
        <f>SUM(E570:E575)</f>
        <v>60000</v>
      </c>
      <c r="H569" s="41">
        <f t="shared" si="63"/>
        <v>60000</v>
      </c>
    </row>
    <row r="570" spans="1:10" outlineLevel="2">
      <c r="A570" s="7">
        <v>6603</v>
      </c>
      <c r="B570" s="4" t="s">
        <v>474</v>
      </c>
      <c r="C570" s="5">
        <v>40000</v>
      </c>
      <c r="D570" s="5">
        <f>C570</f>
        <v>40000</v>
      </c>
      <c r="E570" s="5">
        <f>D570</f>
        <v>40000</v>
      </c>
      <c r="H570" s="41">
        <f t="shared" si="63"/>
        <v>40000</v>
      </c>
    </row>
    <row r="571" spans="1:10" outlineLevel="2">
      <c r="A571" s="7">
        <v>6603</v>
      </c>
      <c r="B571" s="4" t="s">
        <v>475</v>
      </c>
      <c r="C571" s="5"/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20000</v>
      </c>
      <c r="D572" s="5">
        <f t="shared" si="69"/>
        <v>20000</v>
      </c>
      <c r="E572" s="5">
        <f t="shared" si="69"/>
        <v>20000</v>
      </c>
      <c r="H572" s="41">
        <f t="shared" si="63"/>
        <v>20000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6" t="s">
        <v>481</v>
      </c>
      <c r="B577" s="16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6" t="s">
        <v>485</v>
      </c>
      <c r="B581" s="167"/>
      <c r="C581" s="32">
        <f>SUM(C582:C583)</f>
        <v>140000</v>
      </c>
      <c r="D581" s="32">
        <f>SUM(D582:D583)</f>
        <v>140000</v>
      </c>
      <c r="E581" s="32">
        <f>SUM(E582:E583)</f>
        <v>140000</v>
      </c>
      <c r="H581" s="41">
        <f t="shared" si="71"/>
        <v>140000</v>
      </c>
    </row>
    <row r="582" spans="1:8" outlineLevel="2">
      <c r="A582" s="7">
        <v>6606</v>
      </c>
      <c r="B582" s="4" t="s">
        <v>486</v>
      </c>
      <c r="C582" s="5">
        <v>140000</v>
      </c>
      <c r="D582" s="5">
        <f t="shared" ref="D582:E586" si="72">C582</f>
        <v>140000</v>
      </c>
      <c r="E582" s="5">
        <f t="shared" si="72"/>
        <v>140000</v>
      </c>
      <c r="H582" s="41">
        <f t="shared" si="71"/>
        <v>140000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6" t="s">
        <v>488</v>
      </c>
      <c r="B584" s="16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6" t="s">
        <v>489</v>
      </c>
      <c r="B585" s="167"/>
      <c r="C585" s="32">
        <v>40000</v>
      </c>
      <c r="D585" s="32">
        <f t="shared" si="72"/>
        <v>40000</v>
      </c>
      <c r="E585" s="32">
        <f t="shared" si="72"/>
        <v>40000</v>
      </c>
      <c r="H585" s="41">
        <f t="shared" si="71"/>
        <v>40000</v>
      </c>
    </row>
    <row r="586" spans="1:8" outlineLevel="1" collapsed="1">
      <c r="A586" s="166" t="s">
        <v>490</v>
      </c>
      <c r="B586" s="16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6" t="s">
        <v>491</v>
      </c>
      <c r="B587" s="167"/>
      <c r="C587" s="32">
        <f>SUM(C588:C591)</f>
        <v>84000</v>
      </c>
      <c r="D587" s="32">
        <f>SUM(D588:D591)</f>
        <v>84000</v>
      </c>
      <c r="E587" s="32">
        <f>SUM(E588:E591)</f>
        <v>84000</v>
      </c>
      <c r="H587" s="41">
        <f t="shared" si="71"/>
        <v>84000</v>
      </c>
    </row>
    <row r="588" spans="1:8" outlineLevel="2">
      <c r="A588" s="7">
        <v>6610</v>
      </c>
      <c r="B588" s="4" t="s">
        <v>492</v>
      </c>
      <c r="C588" s="5">
        <v>84000</v>
      </c>
      <c r="D588" s="5">
        <f>C588</f>
        <v>84000</v>
      </c>
      <c r="E588" s="5">
        <f>D588</f>
        <v>84000</v>
      </c>
      <c r="H588" s="41">
        <f t="shared" si="71"/>
        <v>84000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6" t="s">
        <v>502</v>
      </c>
      <c r="B595" s="167"/>
      <c r="C595" s="32">
        <f>SUM(C596:C598)</f>
        <v>50000</v>
      </c>
      <c r="D595" s="32">
        <f>SUM(D596:D598)</f>
        <v>50000</v>
      </c>
      <c r="E595" s="32">
        <f>SUM(E596:E598)</f>
        <v>50000</v>
      </c>
      <c r="H595" s="41">
        <f t="shared" si="71"/>
        <v>50000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50000</v>
      </c>
      <c r="D597" s="5">
        <f t="shared" ref="D597:E598" si="74">C597</f>
        <v>50000</v>
      </c>
      <c r="E597" s="5">
        <f t="shared" si="74"/>
        <v>50000</v>
      </c>
      <c r="H597" s="41">
        <f t="shared" si="71"/>
        <v>50000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6" t="s">
        <v>503</v>
      </c>
      <c r="B599" s="167"/>
      <c r="C599" s="32">
        <f>SUM(C600:C602)</f>
        <v>404000</v>
      </c>
      <c r="D599" s="32">
        <f>SUM(D600:D602)</f>
        <v>404000</v>
      </c>
      <c r="E599" s="32">
        <f>SUM(E600:E602)</f>
        <v>404000</v>
      </c>
      <c r="H599" s="41">
        <f t="shared" si="71"/>
        <v>404000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350000</v>
      </c>
      <c r="D601" s="5">
        <f t="shared" si="75"/>
        <v>350000</v>
      </c>
      <c r="E601" s="5">
        <f t="shared" si="75"/>
        <v>350000</v>
      </c>
      <c r="H601" s="41">
        <f t="shared" si="71"/>
        <v>350000</v>
      </c>
    </row>
    <row r="602" spans="1:8" outlineLevel="2">
      <c r="A602" s="7">
        <v>6613</v>
      </c>
      <c r="B602" s="4" t="s">
        <v>501</v>
      </c>
      <c r="C602" s="5">
        <v>54000</v>
      </c>
      <c r="D602" s="5">
        <f t="shared" si="75"/>
        <v>54000</v>
      </c>
      <c r="E602" s="5">
        <f t="shared" si="75"/>
        <v>54000</v>
      </c>
      <c r="H602" s="41">
        <f t="shared" si="71"/>
        <v>54000</v>
      </c>
    </row>
    <row r="603" spans="1:8" outlineLevel="1">
      <c r="A603" s="166" t="s">
        <v>506</v>
      </c>
      <c r="B603" s="167"/>
      <c r="C603" s="32">
        <f>SUM(C604:C609)</f>
        <v>350000</v>
      </c>
      <c r="D603" s="32">
        <f>SUM(D604:D609)</f>
        <v>350000</v>
      </c>
      <c r="E603" s="32">
        <f>SUM(E604:E609)</f>
        <v>350000</v>
      </c>
      <c r="H603" s="41">
        <f t="shared" si="71"/>
        <v>350000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350000</v>
      </c>
      <c r="D609" s="5">
        <f t="shared" si="76"/>
        <v>350000</v>
      </c>
      <c r="E609" s="5">
        <f t="shared" si="76"/>
        <v>350000</v>
      </c>
      <c r="H609" s="41">
        <f t="shared" si="71"/>
        <v>350000</v>
      </c>
    </row>
    <row r="610" spans="1:8" outlineLevel="1">
      <c r="A610" s="166" t="s">
        <v>513</v>
      </c>
      <c r="B610" s="16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6" t="s">
        <v>519</v>
      </c>
      <c r="B616" s="16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6" t="s">
        <v>531</v>
      </c>
      <c r="B628" s="16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6" t="s">
        <v>542</v>
      </c>
      <c r="B639" s="16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6" t="s">
        <v>543</v>
      </c>
      <c r="B640" s="16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6" t="s">
        <v>544</v>
      </c>
      <c r="B641" s="16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6" t="s">
        <v>556</v>
      </c>
      <c r="B668" s="16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6" t="s">
        <v>557</v>
      </c>
      <c r="B669" s="16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6" t="s">
        <v>558</v>
      </c>
      <c r="B670" s="16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6" t="s">
        <v>567</v>
      </c>
      <c r="B713" s="16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6" t="s">
        <v>568</v>
      </c>
      <c r="B714" s="16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6" t="s">
        <v>569</v>
      </c>
      <c r="B715" s="16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4" t="s">
        <v>570</v>
      </c>
      <c r="B716" s="165"/>
      <c r="C716" s="36">
        <f>C717</f>
        <v>22000</v>
      </c>
      <c r="D716" s="36">
        <f>D717</f>
        <v>22000</v>
      </c>
      <c r="E716" s="36">
        <f>E717</f>
        <v>22000</v>
      </c>
      <c r="G716" s="39" t="s">
        <v>66</v>
      </c>
      <c r="H716" s="41">
        <f t="shared" si="92"/>
        <v>22000</v>
      </c>
      <c r="I716" s="42"/>
      <c r="J716" s="40" t="b">
        <f>AND(H716=I716)</f>
        <v>0</v>
      </c>
    </row>
    <row r="717" spans="1:10">
      <c r="A717" s="162" t="s">
        <v>571</v>
      </c>
      <c r="B717" s="163"/>
      <c r="C717" s="33">
        <f>C718+C722</f>
        <v>22000</v>
      </c>
      <c r="D717" s="33">
        <f>D718+D722</f>
        <v>22000</v>
      </c>
      <c r="E717" s="33">
        <f>E718+E722</f>
        <v>22000</v>
      </c>
      <c r="G717" s="39" t="s">
        <v>599</v>
      </c>
      <c r="H717" s="41">
        <f t="shared" si="92"/>
        <v>22000</v>
      </c>
      <c r="I717" s="42"/>
      <c r="J717" s="40" t="b">
        <f>AND(H717=I717)</f>
        <v>0</v>
      </c>
    </row>
    <row r="718" spans="1:10" outlineLevel="1" collapsed="1">
      <c r="A718" s="160" t="s">
        <v>851</v>
      </c>
      <c r="B718" s="161"/>
      <c r="C718" s="31">
        <f>SUM(C719:C721)</f>
        <v>22000</v>
      </c>
      <c r="D718" s="31">
        <f>SUM(D719:D721)</f>
        <v>22000</v>
      </c>
      <c r="E718" s="31">
        <f>SUM(E719:E721)</f>
        <v>22000</v>
      </c>
      <c r="H718" s="41">
        <f t="shared" si="92"/>
        <v>22000</v>
      </c>
    </row>
    <row r="719" spans="1:10" ht="15" customHeight="1" outlineLevel="2">
      <c r="A719" s="6">
        <v>10950</v>
      </c>
      <c r="B719" s="4" t="s">
        <v>572</v>
      </c>
      <c r="C719" s="5">
        <v>22000</v>
      </c>
      <c r="D719" s="5">
        <f>C719</f>
        <v>22000</v>
      </c>
      <c r="E719" s="5">
        <f>D719</f>
        <v>22000</v>
      </c>
      <c r="H719" s="41">
        <f t="shared" si="92"/>
        <v>22000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0" t="s">
        <v>848</v>
      </c>
      <c r="B730" s="16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8 J642 J716:J717 J645 J725:J726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50:J551 J560:J561 J339 J547" xr:uid="{00000000-0002-0000-02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C253" zoomScale="145" zoomScaleNormal="145" workbookViewId="0">
      <selection activeCell="H256" sqref="H256"/>
    </sheetView>
  </sheetViews>
  <sheetFormatPr defaultColWidth="9.1796875" defaultRowHeight="14.5" outlineLevelRow="3"/>
  <cols>
    <col min="1" max="1" width="7" bestFit="1" customWidth="1"/>
    <col min="2" max="2" width="45.81640625" customWidth="1"/>
    <col min="3" max="3" width="17.7265625" customWidth="1"/>
    <col min="4" max="4" width="17.1796875" customWidth="1"/>
    <col min="5" max="5" width="19" customWidth="1"/>
    <col min="7" max="7" width="15.54296875" bestFit="1" customWidth="1"/>
    <col min="8" max="8" width="20.1796875" customWidth="1"/>
    <col min="9" max="9" width="15.453125" bestFit="1" customWidth="1"/>
    <col min="10" max="10" width="20.453125" bestFit="1" customWidth="1"/>
  </cols>
  <sheetData>
    <row r="1" spans="1:14" ht="18.5">
      <c r="A1" s="176" t="s">
        <v>30</v>
      </c>
      <c r="B1" s="176"/>
      <c r="C1" s="176"/>
      <c r="D1" s="140" t="s">
        <v>853</v>
      </c>
      <c r="E1" s="140" t="s">
        <v>852</v>
      </c>
      <c r="G1" s="43" t="s">
        <v>31</v>
      </c>
      <c r="H1" s="44">
        <f>C2+C114</f>
        <v>1315000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f>C3+C67</f>
        <v>610000</v>
      </c>
      <c r="D2" s="26">
        <f>D3+D67</f>
        <v>610000</v>
      </c>
      <c r="E2" s="26">
        <f>E3+E67</f>
        <v>610000</v>
      </c>
      <c r="G2" s="39" t="s">
        <v>60</v>
      </c>
      <c r="H2" s="41">
        <f>C2</f>
        <v>610000</v>
      </c>
      <c r="I2" s="42"/>
      <c r="J2" s="40" t="b">
        <f>AND(H2=I2)</f>
        <v>0</v>
      </c>
    </row>
    <row r="3" spans="1:14">
      <c r="A3" s="181" t="s">
        <v>578</v>
      </c>
      <c r="B3" s="181"/>
      <c r="C3" s="23">
        <f>C4+C11+C38+C61</f>
        <v>123000</v>
      </c>
      <c r="D3" s="23">
        <f>D4+D11+D38+D61</f>
        <v>123000</v>
      </c>
      <c r="E3" s="23">
        <f>E4+E11+E38+E61</f>
        <v>123000</v>
      </c>
      <c r="G3" s="39" t="s">
        <v>57</v>
      </c>
      <c r="H3" s="41">
        <f t="shared" ref="H3:H66" si="0">C3</f>
        <v>123000</v>
      </c>
      <c r="I3" s="42"/>
      <c r="J3" s="40" t="b">
        <f>AND(H3=I3)</f>
        <v>0</v>
      </c>
    </row>
    <row r="4" spans="1:14" ht="15" customHeight="1">
      <c r="A4" s="177" t="s">
        <v>124</v>
      </c>
      <c r="B4" s="178"/>
      <c r="C4" s="21">
        <f>SUM(C5:C10)</f>
        <v>48000</v>
      </c>
      <c r="D4" s="21">
        <f>SUM(D5:D10)</f>
        <v>48000</v>
      </c>
      <c r="E4" s="21">
        <f>SUM(E5:E10)</f>
        <v>48000</v>
      </c>
      <c r="F4" s="17"/>
      <c r="G4" s="39" t="s">
        <v>53</v>
      </c>
      <c r="H4" s="41">
        <f t="shared" si="0"/>
        <v>48000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2800</v>
      </c>
      <c r="D6" s="2">
        <f t="shared" ref="D6:E10" si="1">C6</f>
        <v>2800</v>
      </c>
      <c r="E6" s="2">
        <f t="shared" si="1"/>
        <v>2800</v>
      </c>
      <c r="F6" s="17"/>
      <c r="G6" s="17"/>
      <c r="H6" s="41">
        <f t="shared" si="0"/>
        <v>2800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</v>
      </c>
      <c r="D7" s="2">
        <f t="shared" si="1"/>
        <v>25000</v>
      </c>
      <c r="E7" s="2">
        <f t="shared" si="1"/>
        <v>25000</v>
      </c>
      <c r="F7" s="17"/>
      <c r="G7" s="17"/>
      <c r="H7" s="41">
        <f t="shared" si="0"/>
        <v>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33400</v>
      </c>
      <c r="D11" s="21">
        <f>SUM(D12:D37)</f>
        <v>33400</v>
      </c>
      <c r="E11" s="21">
        <f>SUM(E12:E37)</f>
        <v>33400</v>
      </c>
      <c r="F11" s="17"/>
      <c r="G11" s="39" t="s">
        <v>54</v>
      </c>
      <c r="H11" s="41">
        <f t="shared" si="0"/>
        <v>33400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20200</v>
      </c>
      <c r="D12" s="2">
        <f>C12</f>
        <v>20200</v>
      </c>
      <c r="E12" s="2">
        <f>D12</f>
        <v>20200</v>
      </c>
      <c r="H12" s="41">
        <f t="shared" si="0"/>
        <v>20200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4000</v>
      </c>
      <c r="D18" s="2">
        <f t="shared" si="2"/>
        <v>4000</v>
      </c>
      <c r="E18" s="2">
        <f t="shared" si="2"/>
        <v>4000</v>
      </c>
      <c r="H18" s="41">
        <f t="shared" si="0"/>
        <v>4000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>
        <v>2200</v>
      </c>
      <c r="D30" s="2">
        <f t="shared" si="3"/>
        <v>2200</v>
      </c>
      <c r="E30" s="2">
        <f t="shared" si="3"/>
        <v>2200</v>
      </c>
      <c r="H30" s="41">
        <f t="shared" si="0"/>
        <v>2200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7" t="s">
        <v>145</v>
      </c>
      <c r="B38" s="178"/>
      <c r="C38" s="21">
        <f>SUM(C39:C60)</f>
        <v>41600</v>
      </c>
      <c r="D38" s="21">
        <f>SUM(D39:D60)</f>
        <v>41600</v>
      </c>
      <c r="E38" s="21">
        <f>SUM(E39:E60)</f>
        <v>41600</v>
      </c>
      <c r="G38" s="39" t="s">
        <v>55</v>
      </c>
      <c r="H38" s="41">
        <f t="shared" si="0"/>
        <v>41600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600</v>
      </c>
      <c r="D42" s="2">
        <f t="shared" si="4"/>
        <v>600</v>
      </c>
      <c r="E42" s="2">
        <f t="shared" si="4"/>
        <v>600</v>
      </c>
      <c r="H42" s="41">
        <f t="shared" si="0"/>
        <v>600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>
        <v>100</v>
      </c>
      <c r="D49" s="2">
        <f t="shared" si="4"/>
        <v>100</v>
      </c>
      <c r="E49" s="2">
        <f t="shared" si="4"/>
        <v>100</v>
      </c>
      <c r="H49" s="41">
        <f t="shared" si="0"/>
        <v>100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20000</v>
      </c>
      <c r="D55" s="2">
        <f t="shared" si="4"/>
        <v>20000</v>
      </c>
      <c r="E55" s="2">
        <f t="shared" si="4"/>
        <v>20000</v>
      </c>
      <c r="H55" s="41">
        <f t="shared" si="0"/>
        <v>20000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100</v>
      </c>
      <c r="D59" s="2">
        <f t="shared" si="5"/>
        <v>100</v>
      </c>
      <c r="E59" s="2">
        <f t="shared" si="5"/>
        <v>100</v>
      </c>
      <c r="H59" s="41">
        <f t="shared" si="0"/>
        <v>100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1" t="s">
        <v>579</v>
      </c>
      <c r="B67" s="181"/>
      <c r="C67" s="25">
        <f>C97+C68</f>
        <v>487000</v>
      </c>
      <c r="D67" s="25">
        <f>D97+D68</f>
        <v>487000</v>
      </c>
      <c r="E67" s="25">
        <f>E97+E68</f>
        <v>487000</v>
      </c>
      <c r="G67" s="39" t="s">
        <v>59</v>
      </c>
      <c r="H67" s="41">
        <f t="shared" ref="H67:H130" si="7">C67</f>
        <v>487000</v>
      </c>
      <c r="I67" s="42"/>
      <c r="J67" s="40" t="b">
        <f>AND(H67=I67)</f>
        <v>0</v>
      </c>
    </row>
    <row r="68" spans="1:10">
      <c r="A68" s="177" t="s">
        <v>163</v>
      </c>
      <c r="B68" s="178"/>
      <c r="C68" s="21">
        <f>SUM(C69:C96)</f>
        <v>67000</v>
      </c>
      <c r="D68" s="21">
        <f>SUM(D69:D96)</f>
        <v>67000</v>
      </c>
      <c r="E68" s="21">
        <f>SUM(E69:E96)</f>
        <v>67000</v>
      </c>
      <c r="G68" s="39" t="s">
        <v>56</v>
      </c>
      <c r="H68" s="41">
        <f t="shared" si="7"/>
        <v>67000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>
        <v>15000</v>
      </c>
      <c r="D71" s="2">
        <f t="shared" si="8"/>
        <v>15000</v>
      </c>
      <c r="E71" s="2">
        <f t="shared" si="8"/>
        <v>15000</v>
      </c>
      <c r="H71" s="41">
        <f t="shared" si="7"/>
        <v>15000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>
        <v>2000</v>
      </c>
      <c r="D74" s="2">
        <f t="shared" si="8"/>
        <v>2000</v>
      </c>
      <c r="E74" s="2">
        <f t="shared" si="8"/>
        <v>2000</v>
      </c>
      <c r="H74" s="41">
        <f t="shared" si="7"/>
        <v>2000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1000</v>
      </c>
      <c r="D76" s="2">
        <f t="shared" si="8"/>
        <v>1000</v>
      </c>
      <c r="E76" s="2">
        <f t="shared" si="8"/>
        <v>1000</v>
      </c>
      <c r="H76" s="41">
        <f t="shared" si="7"/>
        <v>1000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</v>
      </c>
      <c r="D79" s="2">
        <f t="shared" si="8"/>
        <v>10000</v>
      </c>
      <c r="E79" s="2">
        <f t="shared" si="8"/>
        <v>10000</v>
      </c>
      <c r="H79" s="41">
        <f t="shared" si="7"/>
        <v>10000</v>
      </c>
    </row>
    <row r="80" spans="1:10" ht="15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customHeight="1" outlineLevel="1">
      <c r="A81" s="3">
        <v>5203</v>
      </c>
      <c r="B81" s="2" t="s">
        <v>21</v>
      </c>
      <c r="C81" s="2">
        <v>1000</v>
      </c>
      <c r="D81" s="2">
        <f t="shared" si="8"/>
        <v>1000</v>
      </c>
      <c r="E81" s="2">
        <f t="shared" si="8"/>
        <v>1000</v>
      </c>
      <c r="H81" s="41">
        <f t="shared" si="7"/>
        <v>1000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16000</v>
      </c>
      <c r="D85" s="2">
        <f t="shared" si="8"/>
        <v>16000</v>
      </c>
      <c r="E85" s="2">
        <f t="shared" si="8"/>
        <v>16000</v>
      </c>
      <c r="H85" s="41">
        <f t="shared" si="7"/>
        <v>16000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7000</v>
      </c>
      <c r="D91" s="2">
        <f t="shared" si="9"/>
        <v>7000</v>
      </c>
      <c r="E91" s="2">
        <f t="shared" si="9"/>
        <v>7000</v>
      </c>
      <c r="H91" s="41">
        <f t="shared" si="7"/>
        <v>7000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4500</v>
      </c>
      <c r="D93" s="2">
        <f t="shared" si="9"/>
        <v>4500</v>
      </c>
      <c r="E93" s="2">
        <f t="shared" si="9"/>
        <v>4500</v>
      </c>
      <c r="H93" s="41">
        <f t="shared" si="7"/>
        <v>4500</v>
      </c>
    </row>
    <row r="94" spans="1:8" ht="15" customHeight="1" outlineLevel="1">
      <c r="A94" s="3">
        <v>5301</v>
      </c>
      <c r="B94" s="2" t="s">
        <v>109</v>
      </c>
      <c r="C94" s="2">
        <v>7500</v>
      </c>
      <c r="D94" s="2">
        <f t="shared" si="9"/>
        <v>7500</v>
      </c>
      <c r="E94" s="2">
        <f t="shared" si="9"/>
        <v>7500</v>
      </c>
      <c r="H94" s="41">
        <f t="shared" si="7"/>
        <v>7500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420000</v>
      </c>
      <c r="D97" s="21">
        <f>SUM(D98:D113)</f>
        <v>420000</v>
      </c>
      <c r="E97" s="21">
        <f>SUM(E98:E113)</f>
        <v>420000</v>
      </c>
      <c r="G97" s="39" t="s">
        <v>58</v>
      </c>
      <c r="H97" s="41">
        <f t="shared" si="7"/>
        <v>420000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200000</v>
      </c>
      <c r="D98" s="2">
        <f>C98</f>
        <v>200000</v>
      </c>
      <c r="E98" s="2">
        <f>D98</f>
        <v>200000</v>
      </c>
      <c r="H98" s="41">
        <f t="shared" si="7"/>
        <v>200000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218000</v>
      </c>
      <c r="D100" s="2">
        <f t="shared" si="10"/>
        <v>218000</v>
      </c>
      <c r="E100" s="2">
        <f t="shared" si="10"/>
        <v>218000</v>
      </c>
      <c r="H100" s="41">
        <f t="shared" si="7"/>
        <v>218000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2" t="s">
        <v>62</v>
      </c>
      <c r="B114" s="183"/>
      <c r="C114" s="26">
        <f>C115+C152+C177</f>
        <v>705000</v>
      </c>
      <c r="D114" s="26">
        <f>D115+D152+D177</f>
        <v>705000</v>
      </c>
      <c r="E114" s="26">
        <f>E115+E152+E177</f>
        <v>705000</v>
      </c>
      <c r="G114" s="39" t="s">
        <v>62</v>
      </c>
      <c r="H114" s="41">
        <f t="shared" si="7"/>
        <v>705000</v>
      </c>
      <c r="I114" s="42"/>
      <c r="J114" s="40" t="b">
        <f>AND(H114=I114)</f>
        <v>0</v>
      </c>
    </row>
    <row r="115" spans="1:10">
      <c r="A115" s="179" t="s">
        <v>580</v>
      </c>
      <c r="B115" s="180"/>
      <c r="C115" s="23">
        <f>C116+C135</f>
        <v>705000</v>
      </c>
      <c r="D115" s="23">
        <f>D116+D135</f>
        <v>705000</v>
      </c>
      <c r="E115" s="23">
        <f>E116+E135</f>
        <v>705000</v>
      </c>
      <c r="G115" s="39" t="s">
        <v>61</v>
      </c>
      <c r="H115" s="41">
        <f t="shared" si="7"/>
        <v>705000</v>
      </c>
      <c r="I115" s="42"/>
      <c r="J115" s="40" t="b">
        <f>AND(H115=I115)</f>
        <v>0</v>
      </c>
    </row>
    <row r="116" spans="1:10" ht="15" customHeight="1">
      <c r="A116" s="177" t="s">
        <v>195</v>
      </c>
      <c r="B116" s="178"/>
      <c r="C116" s="21">
        <f>C117+C120+C123+C126+C129+C132</f>
        <v>689000</v>
      </c>
      <c r="D116" s="21">
        <f>D117+D120+D123+D126+D129+D132</f>
        <v>689000</v>
      </c>
      <c r="E116" s="21">
        <f>E117+E120+E123+E126+E129+E132</f>
        <v>689000</v>
      </c>
      <c r="G116" s="39" t="s">
        <v>583</v>
      </c>
      <c r="H116" s="41">
        <f t="shared" si="7"/>
        <v>689000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689000</v>
      </c>
      <c r="D117" s="2">
        <f>D118+D119</f>
        <v>689000</v>
      </c>
      <c r="E117" s="2">
        <f>E118+E119</f>
        <v>689000</v>
      </c>
      <c r="H117" s="41">
        <f t="shared" si="7"/>
        <v>689000</v>
      </c>
    </row>
    <row r="118" spans="1:10" ht="15" customHeight="1" outlineLevel="2">
      <c r="A118" s="129"/>
      <c r="B118" s="128" t="s">
        <v>855</v>
      </c>
      <c r="C118" s="127">
        <v>9000</v>
      </c>
      <c r="D118" s="127">
        <f>C118</f>
        <v>9000</v>
      </c>
      <c r="E118" s="127">
        <f>D118</f>
        <v>9000</v>
      </c>
      <c r="H118" s="41">
        <f t="shared" si="7"/>
        <v>9000</v>
      </c>
    </row>
    <row r="119" spans="1:10" ht="15" customHeight="1" outlineLevel="2">
      <c r="A119" s="129"/>
      <c r="B119" s="128" t="s">
        <v>860</v>
      </c>
      <c r="C119" s="127">
        <v>680000</v>
      </c>
      <c r="D119" s="127">
        <f>C119</f>
        <v>680000</v>
      </c>
      <c r="E119" s="127">
        <f>D119</f>
        <v>680000</v>
      </c>
      <c r="H119" s="41">
        <f t="shared" si="7"/>
        <v>680000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77" t="s">
        <v>202</v>
      </c>
      <c r="B135" s="178"/>
      <c r="C135" s="21">
        <f>C136+C140+C143+C146+C149</f>
        <v>16000</v>
      </c>
      <c r="D135" s="21">
        <f>D136+D140+D143+D146+D149</f>
        <v>16000</v>
      </c>
      <c r="E135" s="21">
        <f>E136+E140+E143+E146+E149</f>
        <v>16000</v>
      </c>
      <c r="G135" s="39" t="s">
        <v>584</v>
      </c>
      <c r="H135" s="41">
        <f t="shared" si="11"/>
        <v>16000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16000</v>
      </c>
      <c r="D136" s="2">
        <f>D137+D138+D139</f>
        <v>16000</v>
      </c>
      <c r="E136" s="2">
        <f>E137+E138+E139</f>
        <v>16000</v>
      </c>
      <c r="H136" s="41">
        <f t="shared" si="11"/>
        <v>16000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/>
      <c r="D138" s="127">
        <f t="shared" ref="D138:E139" si="12">C138</f>
        <v>0</v>
      </c>
      <c r="E138" s="127">
        <f t="shared" si="12"/>
        <v>0</v>
      </c>
      <c r="H138" s="41">
        <f t="shared" si="11"/>
        <v>0</v>
      </c>
    </row>
    <row r="139" spans="1:10" ht="15" customHeight="1" outlineLevel="2">
      <c r="A139" s="129"/>
      <c r="B139" s="128" t="s">
        <v>861</v>
      </c>
      <c r="C139" s="127">
        <v>16000</v>
      </c>
      <c r="D139" s="127">
        <f t="shared" si="12"/>
        <v>16000</v>
      </c>
      <c r="E139" s="127">
        <f t="shared" si="12"/>
        <v>16000</v>
      </c>
      <c r="H139" s="41">
        <f t="shared" si="11"/>
        <v>16000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76" t="s">
        <v>67</v>
      </c>
      <c r="B256" s="176"/>
      <c r="C256" s="176"/>
      <c r="D256" s="140" t="s">
        <v>853</v>
      </c>
      <c r="E256" s="140" t="s">
        <v>852</v>
      </c>
      <c r="G256" s="47" t="s">
        <v>589</v>
      </c>
      <c r="H256" s="48">
        <f>C257+C559</f>
        <v>1315000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590000</v>
      </c>
      <c r="D257" s="37">
        <f>D258+D550</f>
        <v>590000</v>
      </c>
      <c r="E257" s="37">
        <f>E258+E550</f>
        <v>590000</v>
      </c>
      <c r="G257" s="39" t="s">
        <v>60</v>
      </c>
      <c r="H257" s="41">
        <f>C257</f>
        <v>590000</v>
      </c>
      <c r="I257" s="42"/>
      <c r="J257" s="40" t="b">
        <f>AND(H257=I257)</f>
        <v>0</v>
      </c>
    </row>
    <row r="258" spans="1:10">
      <c r="A258" s="164" t="s">
        <v>266</v>
      </c>
      <c r="B258" s="165"/>
      <c r="C258" s="36">
        <f>C259+C339+C483+C547</f>
        <v>586000</v>
      </c>
      <c r="D258" s="36">
        <f>D259+D339+D483+D547</f>
        <v>586000</v>
      </c>
      <c r="E258" s="36">
        <f>E259+E339+E483+E547</f>
        <v>586000</v>
      </c>
      <c r="G258" s="39" t="s">
        <v>57</v>
      </c>
      <c r="H258" s="41">
        <f t="shared" ref="H258:H321" si="21">C258</f>
        <v>586000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420000</v>
      </c>
      <c r="D259" s="33">
        <f>D260+D263+D314</f>
        <v>420000</v>
      </c>
      <c r="E259" s="33">
        <f>E260+E263+E314</f>
        <v>420000</v>
      </c>
      <c r="G259" s="39" t="s">
        <v>590</v>
      </c>
      <c r="H259" s="41">
        <f t="shared" si="21"/>
        <v>420000</v>
      </c>
      <c r="I259" s="42"/>
      <c r="J259" s="40" t="b">
        <f>AND(H259=I259)</f>
        <v>0</v>
      </c>
    </row>
    <row r="260" spans="1:10" outlineLevel="1">
      <c r="A260" s="166" t="s">
        <v>268</v>
      </c>
      <c r="B260" s="167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66" t="s">
        <v>269</v>
      </c>
      <c r="B263" s="167"/>
      <c r="C263" s="32">
        <f>C264+C265+C289+C296+C298+C302+C305+C308+C313</f>
        <v>414408</v>
      </c>
      <c r="D263" s="32">
        <f>D264+D265+D289+D296+D298+D302+D305+D308+D313</f>
        <v>414408</v>
      </c>
      <c r="E263" s="32">
        <f>E264+E265+E289+E296+E298+E302+E305+E308+E313</f>
        <v>414408</v>
      </c>
      <c r="H263" s="41">
        <f t="shared" si="21"/>
        <v>414408</v>
      </c>
    </row>
    <row r="264" spans="1:10" outlineLevel="2">
      <c r="A264" s="6">
        <v>1101</v>
      </c>
      <c r="B264" s="4" t="s">
        <v>34</v>
      </c>
      <c r="C264" s="5">
        <v>175000</v>
      </c>
      <c r="D264" s="5">
        <f>C264</f>
        <v>175000</v>
      </c>
      <c r="E264" s="5">
        <f>D264</f>
        <v>175000</v>
      </c>
      <c r="H264" s="41">
        <f t="shared" si="21"/>
        <v>175000</v>
      </c>
    </row>
    <row r="265" spans="1:10" outlineLevel="2">
      <c r="A265" s="6">
        <v>1101</v>
      </c>
      <c r="B265" s="4" t="s">
        <v>35</v>
      </c>
      <c r="C265" s="5">
        <v>150000</v>
      </c>
      <c r="D265" s="5">
        <v>150000</v>
      </c>
      <c r="E265" s="5">
        <v>150000</v>
      </c>
      <c r="H265" s="41">
        <f t="shared" si="21"/>
        <v>150000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4500</v>
      </c>
      <c r="D289" s="5">
        <v>4500</v>
      </c>
      <c r="E289" s="5">
        <v>4500</v>
      </c>
      <c r="H289" s="41">
        <f t="shared" si="21"/>
        <v>4500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17908</v>
      </c>
      <c r="D298" s="5">
        <v>17908</v>
      </c>
      <c r="E298" s="5">
        <v>17908</v>
      </c>
      <c r="H298" s="41">
        <f t="shared" si="21"/>
        <v>17908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6000</v>
      </c>
      <c r="D305" s="5">
        <v>6000</v>
      </c>
      <c r="E305" s="5">
        <v>6000</v>
      </c>
      <c r="H305" s="41">
        <f t="shared" si="21"/>
        <v>6000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60000</v>
      </c>
      <c r="D308" s="5">
        <v>60000</v>
      </c>
      <c r="E308" s="5">
        <v>60000</v>
      </c>
      <c r="H308" s="41">
        <f t="shared" si="21"/>
        <v>60000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6" t="s">
        <v>601</v>
      </c>
      <c r="B314" s="167"/>
      <c r="C314" s="32">
        <f>C315+C325+C331+C336+C337+C338+C328</f>
        <v>3000</v>
      </c>
      <c r="D314" s="32">
        <f>D315+D325+D331+D336+D337+D338+D328</f>
        <v>3000</v>
      </c>
      <c r="E314" s="32">
        <f>E315+E325+E331+E336+E337+E338+E328</f>
        <v>3000</v>
      </c>
      <c r="H314" s="41">
        <f t="shared" si="21"/>
        <v>3000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3000</v>
      </c>
      <c r="D325" s="5">
        <v>3000</v>
      </c>
      <c r="E325" s="5">
        <v>3000</v>
      </c>
      <c r="H325" s="41">
        <f t="shared" si="28"/>
        <v>3000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2" t="s">
        <v>270</v>
      </c>
      <c r="B339" s="163"/>
      <c r="C339" s="33">
        <f>C340+C444+C482</f>
        <v>151000</v>
      </c>
      <c r="D339" s="33">
        <f>D340+D444+D482</f>
        <v>151000</v>
      </c>
      <c r="E339" s="33">
        <f>E340+E444+E482</f>
        <v>151000</v>
      </c>
      <c r="G339" s="39" t="s">
        <v>591</v>
      </c>
      <c r="H339" s="41">
        <f t="shared" si="28"/>
        <v>151000</v>
      </c>
      <c r="I339" s="42"/>
      <c r="J339" s="40" t="b">
        <f>AND(H339=I339)</f>
        <v>0</v>
      </c>
    </row>
    <row r="340" spans="1:10" outlineLevel="1">
      <c r="A340" s="166" t="s">
        <v>271</v>
      </c>
      <c r="B340" s="167"/>
      <c r="C340" s="32">
        <f>C341+C342+C343+C344+C347+C348+C353+C356+C357+C362+C367+C368+C371+C372+C373+C376+C377+C378+C382+C388+C391+C392+C395+C398+C399+C404+C407+C408+C409+C412+C415+C416+C419+C420+C421+C422+C429+C443</f>
        <v>146000</v>
      </c>
      <c r="D340" s="32">
        <f>D341+D342+D343+D344+D347+D348+D353+D356+D357+D362+D367+BH290668+D371+D372+D373+D376+D377+D378+D382+D388+D391+D392+D395+D398+D399+D404+D407+D408+D409+D412+D415+D416+D419+D420+D421+D422+D429+D443</f>
        <v>146000</v>
      </c>
      <c r="E340" s="32">
        <f>E341+E342+E343+E344+E347+E348+E353+E356+E357+E362+E367+BI290668+E371+E372+E373+E376+E377+E378+E382+E388+E391+E392+E395+E398+E399+E404+E407+E408+E409+E412+E415+E416+E419+E420+E421+E422+E429+E443</f>
        <v>146000</v>
      </c>
      <c r="H340" s="41">
        <f t="shared" si="28"/>
        <v>146000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outlineLevel="2">
      <c r="A343" s="6">
        <v>2201</v>
      </c>
      <c r="B343" s="4" t="s">
        <v>41</v>
      </c>
      <c r="C343" s="5">
        <v>5000</v>
      </c>
      <c r="D343" s="5">
        <f t="shared" si="31"/>
        <v>5000</v>
      </c>
      <c r="E343" s="5">
        <f t="shared" si="31"/>
        <v>5000</v>
      </c>
      <c r="H343" s="41">
        <f t="shared" si="28"/>
        <v>5000</v>
      </c>
    </row>
    <row r="344" spans="1:10" outlineLevel="2">
      <c r="A344" s="6">
        <v>2201</v>
      </c>
      <c r="B344" s="4" t="s">
        <v>273</v>
      </c>
      <c r="C344" s="5">
        <f>SUM(C345:C346)</f>
        <v>1000</v>
      </c>
      <c r="D344" s="5">
        <f>SUM(D345:D346)</f>
        <v>1000</v>
      </c>
      <c r="E344" s="5">
        <f>SUM(E345:E346)</f>
        <v>1000</v>
      </c>
      <c r="H344" s="41">
        <f t="shared" si="28"/>
        <v>1000</v>
      </c>
    </row>
    <row r="345" spans="1:10" outlineLevel="3">
      <c r="A345" s="29"/>
      <c r="B345" s="28" t="s">
        <v>274</v>
      </c>
      <c r="C345" s="30">
        <v>1000</v>
      </c>
      <c r="D345" s="30">
        <f t="shared" ref="D345:E347" si="32">C345</f>
        <v>1000</v>
      </c>
      <c r="E345" s="30">
        <f t="shared" si="32"/>
        <v>1000</v>
      </c>
      <c r="H345" s="41">
        <f t="shared" si="28"/>
        <v>1000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35000</v>
      </c>
      <c r="D348" s="5">
        <f>SUM(D349:D352)</f>
        <v>35000</v>
      </c>
      <c r="E348" s="5">
        <f>SUM(E349:E352)</f>
        <v>35000</v>
      </c>
      <c r="H348" s="41">
        <f t="shared" si="28"/>
        <v>35000</v>
      </c>
    </row>
    <row r="349" spans="1:10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  <c r="H349" s="41">
        <f t="shared" si="28"/>
        <v>35000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350</v>
      </c>
      <c r="D353" s="5">
        <f>SUM(D354:D355)</f>
        <v>350</v>
      </c>
      <c r="E353" s="5">
        <f>SUM(E354:E355)</f>
        <v>350</v>
      </c>
      <c r="H353" s="41">
        <f t="shared" si="28"/>
        <v>350</v>
      </c>
    </row>
    <row r="354" spans="1:8" outlineLevel="3">
      <c r="A354" s="29"/>
      <c r="B354" s="28" t="s">
        <v>42</v>
      </c>
      <c r="C354" s="30">
        <v>250</v>
      </c>
      <c r="D354" s="30">
        <f t="shared" ref="D354:E356" si="34">C354</f>
        <v>250</v>
      </c>
      <c r="E354" s="30">
        <f t="shared" si="34"/>
        <v>250</v>
      </c>
      <c r="H354" s="41">
        <f t="shared" si="28"/>
        <v>250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outlineLevel="2">
      <c r="A357" s="6">
        <v>2201</v>
      </c>
      <c r="B357" s="4" t="s">
        <v>285</v>
      </c>
      <c r="C357" s="5">
        <f>SUM(C358:C361)</f>
        <v>12000</v>
      </c>
      <c r="D357" s="5">
        <f>SUM(D358:D361)</f>
        <v>12000</v>
      </c>
      <c r="E357" s="5">
        <f>SUM(E358:E361)</f>
        <v>12000</v>
      </c>
      <c r="H357" s="41">
        <f t="shared" si="28"/>
        <v>12000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>
        <v>500</v>
      </c>
      <c r="D359" s="30">
        <f t="shared" ref="D359:E361" si="35">C359</f>
        <v>500</v>
      </c>
      <c r="E359" s="30">
        <f t="shared" si="35"/>
        <v>500</v>
      </c>
      <c r="H359" s="41">
        <f t="shared" si="28"/>
        <v>500</v>
      </c>
    </row>
    <row r="360" spans="1:8" outlineLevel="3">
      <c r="A360" s="29"/>
      <c r="B360" s="28" t="s">
        <v>288</v>
      </c>
      <c r="C360" s="30">
        <v>7500</v>
      </c>
      <c r="D360" s="30">
        <f t="shared" si="35"/>
        <v>7500</v>
      </c>
      <c r="E360" s="30">
        <f t="shared" si="35"/>
        <v>7500</v>
      </c>
      <c r="H360" s="41">
        <f t="shared" si="28"/>
        <v>7500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7000</v>
      </c>
      <c r="D362" s="5">
        <f>SUM(D363:D366)</f>
        <v>7000</v>
      </c>
      <c r="E362" s="5">
        <f>SUM(E363:E366)</f>
        <v>7000</v>
      </c>
      <c r="H362" s="41">
        <f t="shared" si="28"/>
        <v>7000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6000</v>
      </c>
      <c r="D364" s="30">
        <f t="shared" ref="D364:E366" si="36">C364</f>
        <v>6000</v>
      </c>
      <c r="E364" s="30">
        <f t="shared" si="36"/>
        <v>6000</v>
      </c>
      <c r="H364" s="41">
        <f t="shared" si="28"/>
        <v>6000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  <c r="H378" s="41">
        <f t="shared" si="28"/>
        <v>2000</v>
      </c>
    </row>
    <row r="379" spans="1:8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  <c r="H379" s="41">
        <f t="shared" si="28"/>
        <v>1500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1500</v>
      </c>
      <c r="D382" s="5">
        <f>SUM(D383:D387)</f>
        <v>1500</v>
      </c>
      <c r="E382" s="5">
        <f>SUM(E383:E387)</f>
        <v>1500</v>
      </c>
      <c r="H382" s="41">
        <f t="shared" si="28"/>
        <v>1500</v>
      </c>
    </row>
    <row r="383" spans="1:8" outlineLevel="3">
      <c r="A383" s="29"/>
      <c r="B383" s="28" t="s">
        <v>304</v>
      </c>
      <c r="C383" s="30">
        <v>200</v>
      </c>
      <c r="D383" s="30">
        <f>C383</f>
        <v>200</v>
      </c>
      <c r="E383" s="30">
        <f>D383</f>
        <v>200</v>
      </c>
      <c r="H383" s="41">
        <f t="shared" si="28"/>
        <v>200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1100</v>
      </c>
      <c r="D386" s="30">
        <f t="shared" si="40"/>
        <v>1100</v>
      </c>
      <c r="E386" s="30">
        <f t="shared" si="40"/>
        <v>1100</v>
      </c>
      <c r="H386" s="41">
        <f t="shared" ref="H386:H449" si="41">C386</f>
        <v>1100</v>
      </c>
    </row>
    <row r="387" spans="1:8" outlineLevel="3">
      <c r="A387" s="29"/>
      <c r="B387" s="28" t="s">
        <v>308</v>
      </c>
      <c r="C387" s="30">
        <v>200</v>
      </c>
      <c r="D387" s="30">
        <f t="shared" si="40"/>
        <v>200</v>
      </c>
      <c r="E387" s="30">
        <f t="shared" si="40"/>
        <v>200</v>
      </c>
      <c r="H387" s="41">
        <f t="shared" si="41"/>
        <v>200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100</v>
      </c>
      <c r="D391" s="5">
        <f t="shared" si="42"/>
        <v>100</v>
      </c>
      <c r="E391" s="5">
        <f t="shared" si="42"/>
        <v>100</v>
      </c>
      <c r="H391" s="41">
        <f t="shared" si="41"/>
        <v>100</v>
      </c>
    </row>
    <row r="392" spans="1:8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1"/>
        <v>3500</v>
      </c>
    </row>
    <row r="393" spans="1:8" outlineLevel="3">
      <c r="A393" s="29"/>
      <c r="B393" s="28" t="s">
        <v>313</v>
      </c>
      <c r="C393" s="30">
        <v>1000</v>
      </c>
      <c r="D393" s="30">
        <f>C393</f>
        <v>1000</v>
      </c>
      <c r="E393" s="30">
        <f>D393</f>
        <v>1000</v>
      </c>
      <c r="H393" s="41">
        <f t="shared" si="41"/>
        <v>1000</v>
      </c>
    </row>
    <row r="394" spans="1:8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outlineLevel="2">
      <c r="A395" s="6">
        <v>2201</v>
      </c>
      <c r="B395" s="4" t="s">
        <v>115</v>
      </c>
      <c r="C395" s="5">
        <f>SUM(C396:C397)</f>
        <v>400</v>
      </c>
      <c r="D395" s="5">
        <f>SUM(D396:D397)</f>
        <v>400</v>
      </c>
      <c r="E395" s="5">
        <f>SUM(E396:E397)</f>
        <v>400</v>
      </c>
      <c r="H395" s="41">
        <f t="shared" si="41"/>
        <v>400</v>
      </c>
    </row>
    <row r="396" spans="1:8" outlineLevel="3">
      <c r="A396" s="29"/>
      <c r="B396" s="28" t="s">
        <v>315</v>
      </c>
      <c r="C396" s="30">
        <v>200</v>
      </c>
      <c r="D396" s="30">
        <f t="shared" ref="D396:E398" si="43">C396</f>
        <v>200</v>
      </c>
      <c r="E396" s="30">
        <f t="shared" si="43"/>
        <v>200</v>
      </c>
      <c r="H396" s="41">
        <f t="shared" si="41"/>
        <v>200</v>
      </c>
    </row>
    <row r="397" spans="1:8" outlineLevel="3">
      <c r="A397" s="29"/>
      <c r="B397" s="28" t="s">
        <v>316</v>
      </c>
      <c r="C397" s="30">
        <v>200</v>
      </c>
      <c r="D397" s="30">
        <f t="shared" si="43"/>
        <v>200</v>
      </c>
      <c r="E397" s="30">
        <f t="shared" si="43"/>
        <v>200</v>
      </c>
      <c r="H397" s="41">
        <f t="shared" si="41"/>
        <v>200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100</v>
      </c>
      <c r="D419" s="5">
        <f t="shared" si="47"/>
        <v>100</v>
      </c>
      <c r="E419" s="5">
        <f t="shared" si="47"/>
        <v>100</v>
      </c>
      <c r="H419" s="41">
        <f t="shared" si="41"/>
        <v>100</v>
      </c>
    </row>
    <row r="420" spans="1:8" outlineLevel="2">
      <c r="A420" s="6">
        <v>2201</v>
      </c>
      <c r="B420" s="4" t="s">
        <v>334</v>
      </c>
      <c r="C420" s="5">
        <v>1660</v>
      </c>
      <c r="D420" s="5">
        <f t="shared" si="47"/>
        <v>1660</v>
      </c>
      <c r="E420" s="5">
        <f t="shared" si="47"/>
        <v>1660</v>
      </c>
      <c r="H420" s="41">
        <f t="shared" si="41"/>
        <v>1660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700</v>
      </c>
      <c r="D422" s="5">
        <f>SUM(D423:D428)</f>
        <v>700</v>
      </c>
      <c r="E422" s="5">
        <f>SUM(E423:E428)</f>
        <v>700</v>
      </c>
      <c r="H422" s="41">
        <f t="shared" si="41"/>
        <v>700</v>
      </c>
    </row>
    <row r="423" spans="1:8" outlineLevel="3">
      <c r="A423" s="29"/>
      <c r="B423" s="28" t="s">
        <v>336</v>
      </c>
      <c r="C423" s="30">
        <v>700</v>
      </c>
      <c r="D423" s="30">
        <f>C423</f>
        <v>700</v>
      </c>
      <c r="E423" s="30">
        <f>D423</f>
        <v>700</v>
      </c>
      <c r="H423" s="41">
        <f t="shared" si="41"/>
        <v>700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55490</v>
      </c>
      <c r="D429" s="5">
        <f>SUM(D430:D442)</f>
        <v>55490</v>
      </c>
      <c r="E429" s="5">
        <f>SUM(E430:E442)</f>
        <v>55490</v>
      </c>
      <c r="H429" s="41">
        <f t="shared" si="41"/>
        <v>55490</v>
      </c>
    </row>
    <row r="430" spans="1:8" outlineLevel="3">
      <c r="A430" s="29"/>
      <c r="B430" s="28" t="s">
        <v>343</v>
      </c>
      <c r="C430" s="30">
        <v>2490</v>
      </c>
      <c r="D430" s="30">
        <f>C430</f>
        <v>2490</v>
      </c>
      <c r="E430" s="30">
        <f>D430</f>
        <v>2490</v>
      </c>
      <c r="H430" s="41">
        <f t="shared" si="41"/>
        <v>2490</v>
      </c>
    </row>
    <row r="431" spans="1:8" outlineLevel="3">
      <c r="A431" s="29"/>
      <c r="B431" s="28" t="s">
        <v>344</v>
      </c>
      <c r="C431" s="30">
        <v>20000</v>
      </c>
      <c r="D431" s="30">
        <f t="shared" ref="D431:E442" si="49">C431</f>
        <v>20000</v>
      </c>
      <c r="E431" s="30">
        <f t="shared" si="49"/>
        <v>20000</v>
      </c>
      <c r="H431" s="41">
        <f t="shared" si="41"/>
        <v>20000</v>
      </c>
    </row>
    <row r="432" spans="1:8" outlineLevel="3">
      <c r="A432" s="29"/>
      <c r="B432" s="28" t="s">
        <v>345</v>
      </c>
      <c r="C432" s="30">
        <v>10000</v>
      </c>
      <c r="D432" s="30">
        <f t="shared" si="49"/>
        <v>10000</v>
      </c>
      <c r="E432" s="30">
        <f t="shared" si="49"/>
        <v>10000</v>
      </c>
      <c r="H432" s="41">
        <f t="shared" si="41"/>
        <v>10000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1000</v>
      </c>
      <c r="D441" s="30">
        <f t="shared" si="49"/>
        <v>1000</v>
      </c>
      <c r="E441" s="30">
        <f t="shared" si="49"/>
        <v>1000</v>
      </c>
      <c r="H441" s="41">
        <f t="shared" si="41"/>
        <v>1000</v>
      </c>
    </row>
    <row r="442" spans="1:8" outlineLevel="3">
      <c r="A442" s="29"/>
      <c r="B442" s="28" t="s">
        <v>355</v>
      </c>
      <c r="C442" s="30">
        <v>20000</v>
      </c>
      <c r="D442" s="30">
        <f t="shared" si="49"/>
        <v>20000</v>
      </c>
      <c r="E442" s="30">
        <f t="shared" si="49"/>
        <v>20000</v>
      </c>
      <c r="H442" s="41">
        <f t="shared" si="41"/>
        <v>20000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6" t="s">
        <v>357</v>
      </c>
      <c r="B444" s="167"/>
      <c r="C444" s="32">
        <f>C445+C454+C455+C459+C462+C463+C468+C474+C477+C480+C481+C450</f>
        <v>5000</v>
      </c>
      <c r="D444" s="32">
        <f>D445+D454+D455+D459+D462+D463+D468+D474+D477+D480+D481+D450</f>
        <v>5000</v>
      </c>
      <c r="E444" s="32">
        <f>E445+E454+E455+E459+E462+E463+E468+E474+E477+E480+E481+E450</f>
        <v>5000</v>
      </c>
      <c r="H444" s="41">
        <f t="shared" si="41"/>
        <v>5000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 t="shared" si="51"/>
        <v>1000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1000</v>
      </c>
      <c r="D466" s="30">
        <f t="shared" si="55"/>
        <v>1000</v>
      </c>
      <c r="E466" s="30">
        <f t="shared" si="55"/>
        <v>1000</v>
      </c>
      <c r="H466" s="41">
        <f t="shared" si="51"/>
        <v>1000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6" t="s">
        <v>388</v>
      </c>
      <c r="B482" s="16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2" t="s">
        <v>389</v>
      </c>
      <c r="B483" s="173"/>
      <c r="C483" s="35">
        <f>C484+C504+C509+C522+C528+C538</f>
        <v>15000</v>
      </c>
      <c r="D483" s="35">
        <f>D484+D504+D509+D522+D528+D538</f>
        <v>15000</v>
      </c>
      <c r="E483" s="35">
        <f>E484+E504+E509+E522+E528+E538</f>
        <v>15000</v>
      </c>
      <c r="G483" s="39" t="s">
        <v>592</v>
      </c>
      <c r="H483" s="41">
        <f t="shared" si="51"/>
        <v>15000</v>
      </c>
      <c r="I483" s="42"/>
      <c r="J483" s="40" t="b">
        <f>AND(H483=I483)</f>
        <v>0</v>
      </c>
    </row>
    <row r="484" spans="1:10" outlineLevel="1">
      <c r="A484" s="166" t="s">
        <v>390</v>
      </c>
      <c r="B484" s="167"/>
      <c r="C484" s="32">
        <f>C485+C486+C490+C491+C494+C497+C500+C501+C502+C503</f>
        <v>2500</v>
      </c>
      <c r="D484" s="32">
        <f>D485+D486+D490+D491+D494+D497+D500+D501+D502+D503</f>
        <v>2500</v>
      </c>
      <c r="E484" s="32">
        <f>E485+E486+E490+E491+E494+E497+E500+E501+E502+E503</f>
        <v>2500</v>
      </c>
      <c r="H484" s="41">
        <f t="shared" si="51"/>
        <v>2500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  <c r="H486" s="41">
        <f t="shared" si="51"/>
        <v>1000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450</v>
      </c>
      <c r="D494" s="5">
        <f>SUM(D495:D496)</f>
        <v>450</v>
      </c>
      <c r="E494" s="5">
        <f>SUM(E495:E496)</f>
        <v>450</v>
      </c>
      <c r="H494" s="41">
        <f t="shared" si="51"/>
        <v>450</v>
      </c>
    </row>
    <row r="495" spans="1:10" ht="15" customHeight="1" outlineLevel="3">
      <c r="A495" s="28"/>
      <c r="B495" s="28" t="s">
        <v>401</v>
      </c>
      <c r="C495" s="30">
        <v>250</v>
      </c>
      <c r="D495" s="30">
        <f>C495</f>
        <v>250</v>
      </c>
      <c r="E495" s="30">
        <f>D495</f>
        <v>250</v>
      </c>
      <c r="H495" s="41">
        <f t="shared" si="51"/>
        <v>250</v>
      </c>
    </row>
    <row r="496" spans="1:10" ht="15" customHeight="1" outlineLevel="3">
      <c r="A496" s="28"/>
      <c r="B496" s="28" t="s">
        <v>402</v>
      </c>
      <c r="C496" s="30">
        <v>200</v>
      </c>
      <c r="D496" s="30">
        <f>C496</f>
        <v>200</v>
      </c>
      <c r="E496" s="30">
        <f>D496</f>
        <v>200</v>
      </c>
      <c r="H496" s="41">
        <f t="shared" si="51"/>
        <v>200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>
        <v>100</v>
      </c>
      <c r="D501" s="5">
        <f t="shared" si="59"/>
        <v>100</v>
      </c>
      <c r="E501" s="5">
        <f t="shared" si="59"/>
        <v>100</v>
      </c>
      <c r="H501" s="41">
        <f t="shared" si="51"/>
        <v>100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450</v>
      </c>
      <c r="D503" s="5">
        <f t="shared" si="59"/>
        <v>450</v>
      </c>
      <c r="E503" s="5">
        <f t="shared" si="59"/>
        <v>450</v>
      </c>
      <c r="H503" s="41">
        <f t="shared" si="51"/>
        <v>450</v>
      </c>
    </row>
    <row r="504" spans="1:12" outlineLevel="1">
      <c r="A504" s="166" t="s">
        <v>410</v>
      </c>
      <c r="B504" s="167"/>
      <c r="C504" s="32">
        <f>SUM(C505:C508)</f>
        <v>3000</v>
      </c>
      <c r="D504" s="32">
        <f>SUM(D505:D508)</f>
        <v>3000</v>
      </c>
      <c r="E504" s="32">
        <f>SUM(E505:E508)</f>
        <v>3000</v>
      </c>
      <c r="H504" s="41">
        <f t="shared" si="51"/>
        <v>3000</v>
      </c>
    </row>
    <row r="505" spans="1:12" outlineLevel="2" collapsed="1">
      <c r="A505" s="6">
        <v>3303</v>
      </c>
      <c r="B505" s="4" t="s">
        <v>411</v>
      </c>
      <c r="C505" s="5">
        <v>900</v>
      </c>
      <c r="D505" s="5">
        <f>C505</f>
        <v>900</v>
      </c>
      <c r="E505" s="5">
        <f>D505</f>
        <v>900</v>
      </c>
      <c r="H505" s="41">
        <f t="shared" si="51"/>
        <v>900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60"/>
        <v>100</v>
      </c>
      <c r="E507" s="5">
        <f t="shared" si="60"/>
        <v>100</v>
      </c>
      <c r="H507" s="41">
        <f t="shared" si="51"/>
        <v>100</v>
      </c>
    </row>
    <row r="508" spans="1:12" outlineLevel="2">
      <c r="A508" s="6">
        <v>3303</v>
      </c>
      <c r="B508" s="4" t="s">
        <v>409</v>
      </c>
      <c r="C508" s="5">
        <v>2000</v>
      </c>
      <c r="D508" s="5">
        <f t="shared" si="60"/>
        <v>2000</v>
      </c>
      <c r="E508" s="5">
        <f t="shared" si="60"/>
        <v>2000</v>
      </c>
      <c r="H508" s="41">
        <f t="shared" si="51"/>
        <v>2000</v>
      </c>
    </row>
    <row r="509" spans="1:12" outlineLevel="1">
      <c r="A509" s="166" t="s">
        <v>414</v>
      </c>
      <c r="B509" s="167"/>
      <c r="C509" s="32">
        <f>C510+C511+C512+C513+C517+C518+C519+C520+C521</f>
        <v>9000</v>
      </c>
      <c r="D509" s="32">
        <f>D510+D511+D512+D513+D517+D518+D519+D520+D521</f>
        <v>9000</v>
      </c>
      <c r="E509" s="32">
        <f>E510+E511+E512+E513+E517+E518+E519+E520+E521</f>
        <v>9000</v>
      </c>
      <c r="F509" s="51"/>
      <c r="H509" s="41">
        <f t="shared" si="51"/>
        <v>9000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customHeight="1" outlineLevel="3">
      <c r="A514" s="29"/>
      <c r="B514" s="28" t="s">
        <v>419</v>
      </c>
      <c r="C514" s="30">
        <v>1500</v>
      </c>
      <c r="D514" s="30">
        <f t="shared" ref="D514:E521" si="62">C514</f>
        <v>1500</v>
      </c>
      <c r="E514" s="30">
        <f t="shared" si="62"/>
        <v>1500</v>
      </c>
      <c r="H514" s="41">
        <f t="shared" ref="H514:H577" si="63">C514</f>
        <v>1500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7000</v>
      </c>
      <c r="D520" s="5">
        <f t="shared" si="62"/>
        <v>7000</v>
      </c>
      <c r="E520" s="5">
        <f t="shared" si="62"/>
        <v>7000</v>
      </c>
      <c r="H520" s="41">
        <f t="shared" si="63"/>
        <v>7000</v>
      </c>
    </row>
    <row r="521" spans="1:8" outlineLevel="2">
      <c r="A521" s="6">
        <v>3305</v>
      </c>
      <c r="B521" s="4" t="s">
        <v>409</v>
      </c>
      <c r="C521" s="5">
        <v>500</v>
      </c>
      <c r="D521" s="5">
        <f t="shared" si="62"/>
        <v>500</v>
      </c>
      <c r="E521" s="5">
        <f t="shared" si="62"/>
        <v>500</v>
      </c>
      <c r="H521" s="41">
        <f t="shared" si="63"/>
        <v>500</v>
      </c>
    </row>
    <row r="522" spans="1:8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6" t="s">
        <v>441</v>
      </c>
      <c r="B538" s="167"/>
      <c r="C538" s="32">
        <f>SUM(C539:C544)</f>
        <v>500</v>
      </c>
      <c r="D538" s="32">
        <f>SUM(D539:D544)</f>
        <v>500</v>
      </c>
      <c r="E538" s="32">
        <f>SUM(E539:E544)</f>
        <v>500</v>
      </c>
      <c r="H538" s="41">
        <f t="shared" si="63"/>
        <v>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500</v>
      </c>
      <c r="D540" s="5">
        <f t="shared" ref="D540:E543" si="66">C540</f>
        <v>500</v>
      </c>
      <c r="E540" s="5">
        <f t="shared" si="66"/>
        <v>500</v>
      </c>
      <c r="H540" s="41">
        <f t="shared" si="63"/>
        <v>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4" t="s">
        <v>455</v>
      </c>
      <c r="B550" s="165"/>
      <c r="C550" s="36">
        <f>C551</f>
        <v>4000</v>
      </c>
      <c r="D550" s="36">
        <f>D551</f>
        <v>4000</v>
      </c>
      <c r="E550" s="36">
        <f>E551</f>
        <v>4000</v>
      </c>
      <c r="G550" s="39" t="s">
        <v>59</v>
      </c>
      <c r="H550" s="41">
        <f t="shared" si="63"/>
        <v>4000</v>
      </c>
      <c r="I550" s="42"/>
      <c r="J550" s="40" t="b">
        <f>AND(H550=I550)</f>
        <v>0</v>
      </c>
    </row>
    <row r="551" spans="1:10">
      <c r="A551" s="162" t="s">
        <v>456</v>
      </c>
      <c r="B551" s="163"/>
      <c r="C551" s="33">
        <f>C552+C556</f>
        <v>4000</v>
      </c>
      <c r="D551" s="33">
        <f>D552+D556</f>
        <v>4000</v>
      </c>
      <c r="E551" s="33">
        <f>E552+E556</f>
        <v>4000</v>
      </c>
      <c r="G551" s="39" t="s">
        <v>594</v>
      </c>
      <c r="H551" s="41">
        <f t="shared" si="63"/>
        <v>4000</v>
      </c>
      <c r="I551" s="42"/>
      <c r="J551" s="40" t="b">
        <f>AND(H551=I551)</f>
        <v>0</v>
      </c>
    </row>
    <row r="552" spans="1:10" outlineLevel="1">
      <c r="A552" s="166" t="s">
        <v>457</v>
      </c>
      <c r="B552" s="167"/>
      <c r="C552" s="32">
        <f>SUM(C553:C555)</f>
        <v>4000</v>
      </c>
      <c r="D552" s="32">
        <f>SUM(D553:D555)</f>
        <v>4000</v>
      </c>
      <c r="E552" s="32">
        <f>SUM(E553:E555)</f>
        <v>4000</v>
      </c>
      <c r="H552" s="41">
        <f t="shared" si="63"/>
        <v>4000</v>
      </c>
    </row>
    <row r="553" spans="1:10" outlineLevel="2" collapsed="1">
      <c r="A553" s="6">
        <v>5500</v>
      </c>
      <c r="B553" s="4" t="s">
        <v>458</v>
      </c>
      <c r="C553" s="5">
        <v>4000</v>
      </c>
      <c r="D553" s="5">
        <f t="shared" ref="D553:E555" si="67">C553</f>
        <v>4000</v>
      </c>
      <c r="E553" s="5">
        <f t="shared" si="67"/>
        <v>4000</v>
      </c>
      <c r="H553" s="41">
        <f t="shared" si="63"/>
        <v>4000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8" t="s">
        <v>62</v>
      </c>
      <c r="B559" s="169"/>
      <c r="C559" s="37">
        <f>C560+C716+C725</f>
        <v>725000</v>
      </c>
      <c r="D559" s="37">
        <f>D560+D716+D725</f>
        <v>725000</v>
      </c>
      <c r="E559" s="37">
        <f>E560+E716+E725</f>
        <v>725000</v>
      </c>
      <c r="G559" s="39" t="s">
        <v>62</v>
      </c>
      <c r="H559" s="41">
        <f t="shared" si="63"/>
        <v>725000</v>
      </c>
      <c r="I559" s="42"/>
      <c r="J559" s="40" t="b">
        <f>AND(H559=I559)</f>
        <v>0</v>
      </c>
    </row>
    <row r="560" spans="1:10">
      <c r="A560" s="164" t="s">
        <v>464</v>
      </c>
      <c r="B560" s="165"/>
      <c r="C560" s="36">
        <f>C561+C638+C642+C645</f>
        <v>705000</v>
      </c>
      <c r="D560" s="36">
        <f>D561+D638+D642+D645</f>
        <v>705000</v>
      </c>
      <c r="E560" s="36">
        <f>E561+E638+E642+E645</f>
        <v>705000</v>
      </c>
      <c r="G560" s="39" t="s">
        <v>61</v>
      </c>
      <c r="H560" s="41">
        <f t="shared" si="63"/>
        <v>705000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705000</v>
      </c>
      <c r="D561" s="38">
        <f>D562+D567+D568+D569+D576+D577+D581+D584+D585+D586+D587+D592+D595+D599+D603+D610+D616+D628</f>
        <v>705000</v>
      </c>
      <c r="E561" s="38">
        <f>E562+E567+E568+E569+E576+E577+E581+E584+E585+E586+E587+E592+E595+E599+E603+E610+E616+E628</f>
        <v>705000</v>
      </c>
      <c r="G561" s="39" t="s">
        <v>595</v>
      </c>
      <c r="H561" s="41">
        <f t="shared" si="63"/>
        <v>705000</v>
      </c>
      <c r="I561" s="42"/>
      <c r="J561" s="40" t="b">
        <f>AND(H561=I561)</f>
        <v>0</v>
      </c>
    </row>
    <row r="562" spans="1:10" outlineLevel="1">
      <c r="A562" s="166" t="s">
        <v>466</v>
      </c>
      <c r="B562" s="167"/>
      <c r="C562" s="32">
        <f>SUM(C563:C566)</f>
        <v>20000</v>
      </c>
      <c r="D562" s="32">
        <f>SUM(D563:D566)</f>
        <v>20000</v>
      </c>
      <c r="E562" s="32">
        <f>SUM(E563:E566)</f>
        <v>20000</v>
      </c>
      <c r="H562" s="41">
        <f t="shared" si="63"/>
        <v>20000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20000</v>
      </c>
      <c r="D566" s="5">
        <f t="shared" si="68"/>
        <v>20000</v>
      </c>
      <c r="E566" s="5">
        <f t="shared" si="68"/>
        <v>20000</v>
      </c>
      <c r="H566" s="41">
        <f t="shared" si="63"/>
        <v>20000</v>
      </c>
    </row>
    <row r="567" spans="1:10" outlineLevel="1">
      <c r="A567" s="166" t="s">
        <v>467</v>
      </c>
      <c r="B567" s="16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6" t="s">
        <v>473</v>
      </c>
      <c r="B569" s="167"/>
      <c r="C569" s="32">
        <f>SUM(C570:C575)</f>
        <v>100000</v>
      </c>
      <c r="D569" s="32">
        <f>SUM(D570:D575)</f>
        <v>100000</v>
      </c>
      <c r="E569" s="32">
        <f>SUM(E570:E575)</f>
        <v>100000</v>
      </c>
      <c r="H569" s="41">
        <f t="shared" si="63"/>
        <v>100000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100000</v>
      </c>
      <c r="D575" s="5">
        <f t="shared" si="69"/>
        <v>100000</v>
      </c>
      <c r="E575" s="5">
        <f t="shared" si="69"/>
        <v>100000</v>
      </c>
      <c r="H575" s="41">
        <f t="shared" si="63"/>
        <v>100000</v>
      </c>
    </row>
    <row r="576" spans="1:10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6" t="s">
        <v>481</v>
      </c>
      <c r="B577" s="16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6" t="s">
        <v>485</v>
      </c>
      <c r="B581" s="167"/>
      <c r="C581" s="32">
        <f>SUM(C582:C583)</f>
        <v>9000</v>
      </c>
      <c r="D581" s="32">
        <f>SUM(D582:D583)</f>
        <v>9000</v>
      </c>
      <c r="E581" s="32">
        <f>SUM(E582:E583)</f>
        <v>9000</v>
      </c>
      <c r="H581" s="41">
        <f t="shared" si="71"/>
        <v>9000</v>
      </c>
    </row>
    <row r="582" spans="1:8" outlineLevel="2">
      <c r="A582" s="7">
        <v>6606</v>
      </c>
      <c r="B582" s="4" t="s">
        <v>486</v>
      </c>
      <c r="C582" s="5">
        <v>9000</v>
      </c>
      <c r="D582" s="5">
        <f t="shared" ref="D582:E586" si="72">C582</f>
        <v>9000</v>
      </c>
      <c r="E582" s="5">
        <f t="shared" si="72"/>
        <v>9000</v>
      </c>
      <c r="H582" s="41">
        <f t="shared" si="71"/>
        <v>9000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6" t="s">
        <v>488</v>
      </c>
      <c r="B584" s="16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6" t="s">
        <v>489</v>
      </c>
      <c r="B585" s="16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6" t="s">
        <v>490</v>
      </c>
      <c r="B586" s="16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6" t="s">
        <v>491</v>
      </c>
      <c r="B587" s="167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6" t="s">
        <v>502</v>
      </c>
      <c r="B595" s="167"/>
      <c r="C595" s="32">
        <f>SUM(C596:C598)</f>
        <v>100000</v>
      </c>
      <c r="D595" s="32">
        <f>SUM(D596:D598)</f>
        <v>100000</v>
      </c>
      <c r="E595" s="32">
        <f>SUM(E596:E598)</f>
        <v>100000</v>
      </c>
      <c r="H595" s="41">
        <f t="shared" si="71"/>
        <v>100000</v>
      </c>
    </row>
    <row r="596" spans="1:8" outlineLevel="2">
      <c r="A596" s="7">
        <v>6612</v>
      </c>
      <c r="B596" s="4" t="s">
        <v>499</v>
      </c>
      <c r="C596" s="5">
        <v>100000</v>
      </c>
      <c r="D596" s="5">
        <f>C596</f>
        <v>100000</v>
      </c>
      <c r="E596" s="5">
        <f>D596</f>
        <v>100000</v>
      </c>
      <c r="H596" s="41">
        <f t="shared" si="71"/>
        <v>100000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6" t="s">
        <v>503</v>
      </c>
      <c r="B599" s="167"/>
      <c r="C599" s="32">
        <f>SUM(C600:C602)</f>
        <v>476000</v>
      </c>
      <c r="D599" s="32">
        <f>SUM(D600:D602)</f>
        <v>476000</v>
      </c>
      <c r="E599" s="32">
        <f>SUM(E600:E602)</f>
        <v>476000</v>
      </c>
      <c r="H599" s="41">
        <f t="shared" si="71"/>
        <v>476000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460000</v>
      </c>
      <c r="D601" s="5">
        <f t="shared" si="75"/>
        <v>460000</v>
      </c>
      <c r="E601" s="5">
        <f t="shared" si="75"/>
        <v>460000</v>
      </c>
      <c r="H601" s="41">
        <f t="shared" si="71"/>
        <v>460000</v>
      </c>
    </row>
    <row r="602" spans="1:8" outlineLevel="2">
      <c r="A602" s="7">
        <v>6613</v>
      </c>
      <c r="B602" s="4" t="s">
        <v>501</v>
      </c>
      <c r="C602" s="5">
        <v>16000</v>
      </c>
      <c r="D602" s="5">
        <f t="shared" si="75"/>
        <v>16000</v>
      </c>
      <c r="E602" s="5">
        <f t="shared" si="75"/>
        <v>16000</v>
      </c>
      <c r="H602" s="41">
        <f t="shared" si="71"/>
        <v>16000</v>
      </c>
    </row>
    <row r="603" spans="1:8" outlineLevel="1">
      <c r="A603" s="166" t="s">
        <v>506</v>
      </c>
      <c r="B603" s="16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6" t="s">
        <v>513</v>
      </c>
      <c r="B610" s="16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6" t="s">
        <v>519</v>
      </c>
      <c r="B616" s="16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6" t="s">
        <v>531</v>
      </c>
      <c r="B628" s="16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6" t="s">
        <v>542</v>
      </c>
      <c r="B639" s="16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6" t="s">
        <v>543</v>
      </c>
      <c r="B640" s="16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6" t="s">
        <v>544</v>
      </c>
      <c r="B641" s="16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6" t="s">
        <v>556</v>
      </c>
      <c r="B668" s="16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6" t="s">
        <v>557</v>
      </c>
      <c r="B669" s="16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6" t="s">
        <v>558</v>
      </c>
      <c r="B670" s="16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6" t="s">
        <v>567</v>
      </c>
      <c r="B713" s="16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6" t="s">
        <v>568</v>
      </c>
      <c r="B714" s="16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6" t="s">
        <v>569</v>
      </c>
      <c r="B715" s="16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4" t="s">
        <v>570</v>
      </c>
      <c r="B716" s="165"/>
      <c r="C716" s="36">
        <f>C717</f>
        <v>20000</v>
      </c>
      <c r="D716" s="36">
        <f>D717</f>
        <v>20000</v>
      </c>
      <c r="E716" s="36">
        <f>E717</f>
        <v>20000</v>
      </c>
      <c r="G716" s="39" t="s">
        <v>66</v>
      </c>
      <c r="H716" s="41">
        <f t="shared" si="92"/>
        <v>20000</v>
      </c>
      <c r="I716" s="42"/>
      <c r="J716" s="40" t="b">
        <f>AND(H716=I716)</f>
        <v>0</v>
      </c>
    </row>
    <row r="717" spans="1:10">
      <c r="A717" s="162" t="s">
        <v>571</v>
      </c>
      <c r="B717" s="163"/>
      <c r="C717" s="33">
        <f>C718+C722</f>
        <v>20000</v>
      </c>
      <c r="D717" s="33">
        <f>D718+D722</f>
        <v>20000</v>
      </c>
      <c r="E717" s="33">
        <f>E718+E722</f>
        <v>20000</v>
      </c>
      <c r="G717" s="39" t="s">
        <v>599</v>
      </c>
      <c r="H717" s="41">
        <f t="shared" si="92"/>
        <v>20000</v>
      </c>
      <c r="I717" s="42"/>
      <c r="J717" s="40" t="b">
        <f>AND(H717=I717)</f>
        <v>0</v>
      </c>
    </row>
    <row r="718" spans="1:10" outlineLevel="1" collapsed="1">
      <c r="A718" s="160" t="s">
        <v>851</v>
      </c>
      <c r="B718" s="161"/>
      <c r="C718" s="31">
        <f>SUM(C719:C721)</f>
        <v>20000</v>
      </c>
      <c r="D718" s="31">
        <f>SUM(D719:D721)</f>
        <v>20000</v>
      </c>
      <c r="E718" s="31">
        <f>SUM(E719:E721)</f>
        <v>20000</v>
      </c>
      <c r="H718" s="41">
        <f t="shared" si="92"/>
        <v>20000</v>
      </c>
    </row>
    <row r="719" spans="1:10" ht="15" customHeight="1" outlineLevel="2">
      <c r="A719" s="6">
        <v>10950</v>
      </c>
      <c r="B719" s="4" t="s">
        <v>572</v>
      </c>
      <c r="C719" s="5">
        <v>20000</v>
      </c>
      <c r="D719" s="5">
        <f>C719</f>
        <v>20000</v>
      </c>
      <c r="E719" s="5">
        <f>D719</f>
        <v>20000</v>
      </c>
      <c r="H719" s="41">
        <f t="shared" si="92"/>
        <v>20000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0" t="s">
        <v>848</v>
      </c>
      <c r="B730" s="16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1:J4 J550:J551 J560:J561 J339 J547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642 J716:J717 J645 J725:J726" xr:uid="{00000000-0002-0000-0300-000006000000}">
      <formula1>C639+C793</formula1>
    </dataValidation>
    <dataValidation type="custom" allowBlank="1" showInputMessage="1" showErrorMessage="1" sqref="J97 J38 J61 J67:J6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C251" zoomScale="145" zoomScaleNormal="145" workbookViewId="0">
      <selection activeCell="G256" sqref="G256"/>
    </sheetView>
  </sheetViews>
  <sheetFormatPr defaultColWidth="9.1796875" defaultRowHeight="14.5" outlineLevelRow="3"/>
  <cols>
    <col min="1" max="1" width="7" bestFit="1" customWidth="1"/>
    <col min="2" max="2" width="42.1796875" customWidth="1"/>
    <col min="3" max="3" width="21" customWidth="1"/>
    <col min="4" max="4" width="18" customWidth="1"/>
    <col min="5" max="5" width="16.54296875" customWidth="1"/>
    <col min="7" max="7" width="15.54296875" bestFit="1" customWidth="1"/>
    <col min="8" max="8" width="20.81640625" customWidth="1"/>
    <col min="9" max="9" width="15.453125" bestFit="1" customWidth="1"/>
    <col min="10" max="10" width="20.453125" bestFit="1" customWidth="1"/>
  </cols>
  <sheetData>
    <row r="1" spans="1:14" ht="18.5">
      <c r="A1" s="176" t="s">
        <v>30</v>
      </c>
      <c r="B1" s="176"/>
      <c r="C1" s="176"/>
      <c r="D1" s="140" t="s">
        <v>853</v>
      </c>
      <c r="E1" s="140" t="s">
        <v>852</v>
      </c>
      <c r="G1" s="43" t="s">
        <v>31</v>
      </c>
      <c r="H1" s="44">
        <f>C2+C114</f>
        <v>1343000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f>C3+C67</f>
        <v>600000</v>
      </c>
      <c r="D2" s="26">
        <f>D3+D67</f>
        <v>600000</v>
      </c>
      <c r="E2" s="26">
        <f>E3+E67</f>
        <v>600000</v>
      </c>
      <c r="G2" s="39" t="s">
        <v>60</v>
      </c>
      <c r="H2" s="41">
        <f>C2</f>
        <v>600000</v>
      </c>
      <c r="I2" s="42"/>
      <c r="J2" s="40" t="b">
        <f>AND(H2=I2)</f>
        <v>0</v>
      </c>
    </row>
    <row r="3" spans="1:14">
      <c r="A3" s="181" t="s">
        <v>578</v>
      </c>
      <c r="B3" s="181"/>
      <c r="C3" s="23">
        <f>C4+C11+C38+C61</f>
        <v>171000</v>
      </c>
      <c r="D3" s="23">
        <f>D4+D11+D38+D61</f>
        <v>171000</v>
      </c>
      <c r="E3" s="23">
        <f>E4+E11+E38+E61</f>
        <v>171000</v>
      </c>
      <c r="G3" s="39" t="s">
        <v>57</v>
      </c>
      <c r="H3" s="41">
        <f t="shared" ref="H3:H66" si="0">C3</f>
        <v>171000</v>
      </c>
      <c r="I3" s="42"/>
      <c r="J3" s="40" t="b">
        <f>AND(H3=I3)</f>
        <v>0</v>
      </c>
    </row>
    <row r="4" spans="1:14" ht="15" customHeight="1">
      <c r="A4" s="177" t="s">
        <v>124</v>
      </c>
      <c r="B4" s="178"/>
      <c r="C4" s="21">
        <f>SUM(C5:C10)</f>
        <v>64600</v>
      </c>
      <c r="D4" s="21">
        <f>SUM(D5:D10)</f>
        <v>64600</v>
      </c>
      <c r="E4" s="21">
        <f>SUM(E5:E10)</f>
        <v>64600</v>
      </c>
      <c r="F4" s="17"/>
      <c r="G4" s="39" t="s">
        <v>53</v>
      </c>
      <c r="H4" s="41">
        <f t="shared" si="0"/>
        <v>64600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</v>
      </c>
      <c r="D5" s="2">
        <f>C5</f>
        <v>15000</v>
      </c>
      <c r="E5" s="2">
        <f>D5</f>
        <v>15000</v>
      </c>
      <c r="F5" s="17"/>
      <c r="G5" s="17"/>
      <c r="H5" s="41">
        <f t="shared" si="0"/>
        <v>15000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</v>
      </c>
      <c r="D7" s="2">
        <f t="shared" si="1"/>
        <v>25000</v>
      </c>
      <c r="E7" s="2">
        <f t="shared" si="1"/>
        <v>25000</v>
      </c>
      <c r="F7" s="17"/>
      <c r="G7" s="17"/>
      <c r="H7" s="41">
        <f t="shared" si="0"/>
        <v>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600</v>
      </c>
      <c r="D10" s="2">
        <f t="shared" si="1"/>
        <v>600</v>
      </c>
      <c r="E10" s="2">
        <f t="shared" si="1"/>
        <v>600</v>
      </c>
      <c r="F10" s="17"/>
      <c r="G10" s="17"/>
      <c r="H10" s="41">
        <f t="shared" si="0"/>
        <v>600</v>
      </c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40000</v>
      </c>
      <c r="D11" s="21">
        <f>SUM(D12:D37)</f>
        <v>40000</v>
      </c>
      <c r="E11" s="21">
        <f>SUM(E12:E37)</f>
        <v>40000</v>
      </c>
      <c r="F11" s="17"/>
      <c r="G11" s="39" t="s">
        <v>54</v>
      </c>
      <c r="H11" s="41">
        <f t="shared" si="0"/>
        <v>40000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24000</v>
      </c>
      <c r="D12" s="2">
        <f>C12</f>
        <v>24000</v>
      </c>
      <c r="E12" s="2">
        <f>D12</f>
        <v>24000</v>
      </c>
      <c r="H12" s="41">
        <f t="shared" si="0"/>
        <v>24000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2000</v>
      </c>
      <c r="D18" s="2">
        <f t="shared" si="2"/>
        <v>2000</v>
      </c>
      <c r="E18" s="2">
        <f t="shared" si="2"/>
        <v>2000</v>
      </c>
      <c r="H18" s="41">
        <f t="shared" si="0"/>
        <v>2000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1000</v>
      </c>
      <c r="D29" s="2">
        <f t="shared" ref="D29:E37" si="3">C29</f>
        <v>1000</v>
      </c>
      <c r="E29" s="2">
        <f t="shared" si="3"/>
        <v>1000</v>
      </c>
      <c r="H29" s="41">
        <f t="shared" si="0"/>
        <v>1000</v>
      </c>
    </row>
    <row r="30" spans="1:8" ht="12.75" customHeight="1" outlineLevel="1">
      <c r="A30" s="3">
        <v>2401</v>
      </c>
      <c r="B30" s="1" t="s">
        <v>142</v>
      </c>
      <c r="C30" s="2">
        <v>500</v>
      </c>
      <c r="D30" s="2">
        <f t="shared" si="3"/>
        <v>500</v>
      </c>
      <c r="E30" s="2">
        <f t="shared" si="3"/>
        <v>500</v>
      </c>
      <c r="H30" s="41">
        <f t="shared" si="0"/>
        <v>500</v>
      </c>
    </row>
    <row r="31" spans="1:8" outlineLevel="1">
      <c r="A31" s="3">
        <v>2401</v>
      </c>
      <c r="B31" s="1" t="s">
        <v>143</v>
      </c>
      <c r="C31" s="2">
        <v>500</v>
      </c>
      <c r="D31" s="2">
        <f t="shared" si="3"/>
        <v>500</v>
      </c>
      <c r="E31" s="2">
        <f t="shared" si="3"/>
        <v>500</v>
      </c>
      <c r="H31" s="41">
        <f t="shared" si="0"/>
        <v>500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3"/>
        <v>5000</v>
      </c>
      <c r="E34" s="2">
        <f t="shared" si="3"/>
        <v>5000</v>
      </c>
      <c r="H34" s="41">
        <f t="shared" si="0"/>
        <v>5000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7" t="s">
        <v>145</v>
      </c>
      <c r="B38" s="178"/>
      <c r="C38" s="21">
        <f>SUM(C39:C60)</f>
        <v>66400</v>
      </c>
      <c r="D38" s="21">
        <f>SUM(D39:D60)</f>
        <v>66400</v>
      </c>
      <c r="E38" s="21">
        <f>SUM(E39:E60)</f>
        <v>66400</v>
      </c>
      <c r="G38" s="39" t="s">
        <v>55</v>
      </c>
      <c r="H38" s="41">
        <f t="shared" si="0"/>
        <v>66400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12000</v>
      </c>
      <c r="D39" s="2">
        <f>C39</f>
        <v>12000</v>
      </c>
      <c r="E39" s="2">
        <f>D39</f>
        <v>12000</v>
      </c>
      <c r="H39" s="41">
        <f t="shared" si="0"/>
        <v>12000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outlineLevel="1">
      <c r="A49" s="20">
        <v>3207</v>
      </c>
      <c r="B49" s="20" t="s">
        <v>149</v>
      </c>
      <c r="C49" s="2">
        <v>300</v>
      </c>
      <c r="D49" s="2">
        <f t="shared" si="4"/>
        <v>300</v>
      </c>
      <c r="E49" s="2">
        <f t="shared" si="4"/>
        <v>300</v>
      </c>
      <c r="H49" s="41">
        <f t="shared" si="0"/>
        <v>300</v>
      </c>
    </row>
    <row r="50" spans="1:10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outlineLevel="1">
      <c r="A55" s="20">
        <v>3303</v>
      </c>
      <c r="B55" s="20" t="s">
        <v>153</v>
      </c>
      <c r="C55" s="2">
        <v>15000</v>
      </c>
      <c r="D55" s="2">
        <f t="shared" si="4"/>
        <v>15000</v>
      </c>
      <c r="E55" s="2">
        <f t="shared" si="4"/>
        <v>15000</v>
      </c>
      <c r="H55" s="41">
        <f t="shared" si="0"/>
        <v>15000</v>
      </c>
    </row>
    <row r="56" spans="1:10" outlineLevel="1">
      <c r="A56" s="20">
        <v>3303</v>
      </c>
      <c r="B56" s="20" t="s">
        <v>154</v>
      </c>
      <c r="C56" s="2">
        <v>13000</v>
      </c>
      <c r="D56" s="2">
        <f t="shared" ref="D56:E60" si="5">C56</f>
        <v>13000</v>
      </c>
      <c r="E56" s="2">
        <f t="shared" si="5"/>
        <v>13000</v>
      </c>
      <c r="H56" s="41">
        <f t="shared" si="0"/>
        <v>13000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200</v>
      </c>
      <c r="D59" s="2">
        <f t="shared" si="5"/>
        <v>200</v>
      </c>
      <c r="E59" s="2">
        <f t="shared" si="5"/>
        <v>200</v>
      </c>
      <c r="H59" s="41">
        <f t="shared" si="0"/>
        <v>200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1" t="s">
        <v>579</v>
      </c>
      <c r="B67" s="181"/>
      <c r="C67" s="25">
        <f>C97+C68</f>
        <v>429000</v>
      </c>
      <c r="D67" s="25">
        <f>D97+D68</f>
        <v>429000</v>
      </c>
      <c r="E67" s="25">
        <f>E97+E68</f>
        <v>429000</v>
      </c>
      <c r="G67" s="39" t="s">
        <v>59</v>
      </c>
      <c r="H67" s="41">
        <f t="shared" ref="H67:H130" si="7">C67</f>
        <v>429000</v>
      </c>
      <c r="I67" s="42"/>
      <c r="J67" s="40" t="b">
        <f>AND(H67=I67)</f>
        <v>0</v>
      </c>
    </row>
    <row r="68" spans="1:10">
      <c r="A68" s="177" t="s">
        <v>163</v>
      </c>
      <c r="B68" s="178"/>
      <c r="C68" s="21">
        <f>SUM(C69:C96)</f>
        <v>76000</v>
      </c>
      <c r="D68" s="21">
        <f>SUM(D69:D96)</f>
        <v>76000</v>
      </c>
      <c r="E68" s="21">
        <f>SUM(E69:E96)</f>
        <v>76000</v>
      </c>
      <c r="G68" s="39" t="s">
        <v>56</v>
      </c>
      <c r="H68" s="41">
        <f t="shared" si="7"/>
        <v>76000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>
        <v>20000</v>
      </c>
      <c r="D72" s="2">
        <f t="shared" si="8"/>
        <v>20000</v>
      </c>
      <c r="E72" s="2">
        <f t="shared" si="8"/>
        <v>20000</v>
      </c>
      <c r="H72" s="41">
        <f t="shared" si="7"/>
        <v>20000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>
        <v>4000</v>
      </c>
      <c r="D74" s="2">
        <f t="shared" si="8"/>
        <v>4000</v>
      </c>
      <c r="E74" s="2">
        <f t="shared" si="8"/>
        <v>4000</v>
      </c>
      <c r="H74" s="41">
        <f t="shared" si="7"/>
        <v>4000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2000</v>
      </c>
      <c r="D76" s="2">
        <f t="shared" si="8"/>
        <v>2000</v>
      </c>
      <c r="E76" s="2">
        <f t="shared" si="8"/>
        <v>2000</v>
      </c>
      <c r="H76" s="41">
        <f t="shared" si="7"/>
        <v>2000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</v>
      </c>
      <c r="D79" s="2">
        <f t="shared" si="8"/>
        <v>10000</v>
      </c>
      <c r="E79" s="2">
        <f t="shared" si="8"/>
        <v>10000</v>
      </c>
      <c r="H79" s="41">
        <f t="shared" si="7"/>
        <v>10000</v>
      </c>
    </row>
    <row r="80" spans="1:10" ht="15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customHeight="1" outlineLevel="1">
      <c r="A81" s="3">
        <v>5203</v>
      </c>
      <c r="B81" s="2" t="s">
        <v>21</v>
      </c>
      <c r="C81" s="2">
        <v>1000</v>
      </c>
      <c r="D81" s="2">
        <f t="shared" si="8"/>
        <v>1000</v>
      </c>
      <c r="E81" s="2">
        <f t="shared" si="8"/>
        <v>1000</v>
      </c>
      <c r="H81" s="41">
        <f t="shared" si="7"/>
        <v>1000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>
        <v>11000</v>
      </c>
      <c r="D86" s="2">
        <f t="shared" ref="D86:E96" si="9">C86</f>
        <v>11000</v>
      </c>
      <c r="E86" s="2">
        <f t="shared" si="9"/>
        <v>11000</v>
      </c>
      <c r="H86" s="41">
        <f t="shared" si="7"/>
        <v>11000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2000</v>
      </c>
      <c r="D90" s="2">
        <f t="shared" si="9"/>
        <v>2000</v>
      </c>
      <c r="E90" s="2">
        <f t="shared" si="9"/>
        <v>2000</v>
      </c>
      <c r="H90" s="41">
        <f t="shared" si="7"/>
        <v>2000</v>
      </c>
    </row>
    <row r="91" spans="1:8" ht="15" customHeight="1" outlineLevel="1">
      <c r="A91" s="3">
        <v>5211</v>
      </c>
      <c r="B91" s="2" t="s">
        <v>23</v>
      </c>
      <c r="C91" s="2">
        <v>6000</v>
      </c>
      <c r="D91" s="2">
        <f t="shared" si="9"/>
        <v>6000</v>
      </c>
      <c r="E91" s="2">
        <f t="shared" si="9"/>
        <v>6000</v>
      </c>
      <c r="H91" s="41">
        <f t="shared" si="7"/>
        <v>6000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8000</v>
      </c>
      <c r="D93" s="2">
        <f t="shared" si="9"/>
        <v>8000</v>
      </c>
      <c r="E93" s="2">
        <f t="shared" si="9"/>
        <v>8000</v>
      </c>
      <c r="H93" s="41">
        <f t="shared" si="7"/>
        <v>8000</v>
      </c>
    </row>
    <row r="94" spans="1:8" ht="15" customHeight="1" outlineLevel="1">
      <c r="A94" s="3">
        <v>5301</v>
      </c>
      <c r="B94" s="2" t="s">
        <v>109</v>
      </c>
      <c r="C94" s="2">
        <v>9000</v>
      </c>
      <c r="D94" s="2">
        <f t="shared" si="9"/>
        <v>9000</v>
      </c>
      <c r="E94" s="2">
        <f t="shared" si="9"/>
        <v>9000</v>
      </c>
      <c r="H94" s="41">
        <f t="shared" si="7"/>
        <v>9000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353000</v>
      </c>
      <c r="D97" s="21">
        <f>SUM(D98:D113)</f>
        <v>353000</v>
      </c>
      <c r="E97" s="21">
        <f>SUM(E98:E113)</f>
        <v>353000</v>
      </c>
      <c r="G97" s="39" t="s">
        <v>58</v>
      </c>
      <c r="H97" s="41">
        <f t="shared" si="7"/>
        <v>353000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201000</v>
      </c>
      <c r="D98" s="2">
        <f>C98</f>
        <v>201000</v>
      </c>
      <c r="E98" s="2">
        <f>D98</f>
        <v>201000</v>
      </c>
      <c r="H98" s="41">
        <f t="shared" si="7"/>
        <v>201000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150000</v>
      </c>
      <c r="D100" s="2">
        <f t="shared" si="10"/>
        <v>150000</v>
      </c>
      <c r="E100" s="2">
        <f t="shared" si="10"/>
        <v>150000</v>
      </c>
      <c r="H100" s="41">
        <f t="shared" si="7"/>
        <v>150000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2" t="s">
        <v>62</v>
      </c>
      <c r="B114" s="183"/>
      <c r="C114" s="26">
        <f>C115+C152+C177</f>
        <v>743000</v>
      </c>
      <c r="D114" s="26">
        <f>D115+D152+D177</f>
        <v>743000</v>
      </c>
      <c r="E114" s="26">
        <f>E115+E152+E177</f>
        <v>743000</v>
      </c>
      <c r="G114" s="39" t="s">
        <v>62</v>
      </c>
      <c r="H114" s="41">
        <f t="shared" si="7"/>
        <v>743000</v>
      </c>
      <c r="I114" s="42"/>
      <c r="J114" s="40" t="b">
        <f>AND(H114=I114)</f>
        <v>0</v>
      </c>
    </row>
    <row r="115" spans="1:10">
      <c r="A115" s="179" t="s">
        <v>580</v>
      </c>
      <c r="B115" s="180"/>
      <c r="C115" s="23">
        <f>C116+C135</f>
        <v>743000</v>
      </c>
      <c r="D115" s="23">
        <f>D116+D135</f>
        <v>743000</v>
      </c>
      <c r="E115" s="23">
        <f>E116+E135</f>
        <v>743000</v>
      </c>
      <c r="G115" s="39" t="s">
        <v>61</v>
      </c>
      <c r="H115" s="41">
        <f t="shared" si="7"/>
        <v>743000</v>
      </c>
      <c r="I115" s="42"/>
      <c r="J115" s="40" t="b">
        <f>AND(H115=I115)</f>
        <v>0</v>
      </c>
    </row>
    <row r="116" spans="1:10" ht="15" customHeight="1">
      <c r="A116" s="177" t="s">
        <v>195</v>
      </c>
      <c r="B116" s="178"/>
      <c r="C116" s="21">
        <f>C117+C120+C123+C126+C129+C132</f>
        <v>733000</v>
      </c>
      <c r="D116" s="21">
        <f>D117+D120+D123+D126+D129+D132</f>
        <v>733000</v>
      </c>
      <c r="E116" s="21">
        <f>E117+E120+E123+E126+E129+E132</f>
        <v>733000</v>
      </c>
      <c r="G116" s="39" t="s">
        <v>583</v>
      </c>
      <c r="H116" s="41">
        <f t="shared" si="7"/>
        <v>733000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733000</v>
      </c>
      <c r="D117" s="2">
        <f>D118+D119</f>
        <v>733000</v>
      </c>
      <c r="E117" s="2">
        <f>E118+E119</f>
        <v>733000</v>
      </c>
      <c r="H117" s="41">
        <f t="shared" si="7"/>
        <v>733000</v>
      </c>
    </row>
    <row r="118" spans="1:10" ht="15" customHeight="1" outlineLevel="2">
      <c r="A118" s="129"/>
      <c r="B118" s="128" t="s">
        <v>855</v>
      </c>
      <c r="C118" s="127">
        <v>43000</v>
      </c>
      <c r="D118" s="127">
        <f>C118</f>
        <v>43000</v>
      </c>
      <c r="E118" s="127">
        <f>D118</f>
        <v>43000</v>
      </c>
      <c r="H118" s="41">
        <f t="shared" si="7"/>
        <v>43000</v>
      </c>
    </row>
    <row r="119" spans="1:10" ht="15" customHeight="1" outlineLevel="2">
      <c r="A119" s="129"/>
      <c r="B119" s="128" t="s">
        <v>860</v>
      </c>
      <c r="C119" s="127">
        <v>690000</v>
      </c>
      <c r="D119" s="127">
        <f>C119</f>
        <v>690000</v>
      </c>
      <c r="E119" s="127">
        <f>D119</f>
        <v>690000</v>
      </c>
      <c r="H119" s="41">
        <f t="shared" si="7"/>
        <v>690000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77" t="s">
        <v>202</v>
      </c>
      <c r="B135" s="178"/>
      <c r="C135" s="21">
        <f>C136+C140+C143+C146+C149</f>
        <v>10000</v>
      </c>
      <c r="D135" s="21">
        <f>D136+D140+D143+D146+D149</f>
        <v>10000</v>
      </c>
      <c r="E135" s="21">
        <f>E136+E140+E143+E146+E149</f>
        <v>10000</v>
      </c>
      <c r="G135" s="39" t="s">
        <v>584</v>
      </c>
      <c r="H135" s="41">
        <f t="shared" si="11"/>
        <v>10000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10000</v>
      </c>
      <c r="D136" s="2">
        <f>D137+D138+D139</f>
        <v>10000</v>
      </c>
      <c r="E136" s="2">
        <f>E137+E138+E139</f>
        <v>10000</v>
      </c>
      <c r="H136" s="41">
        <f t="shared" si="11"/>
        <v>10000</v>
      </c>
    </row>
    <row r="137" spans="1:10" ht="15" customHeight="1" outlineLevel="2">
      <c r="A137" s="129"/>
      <c r="B137" s="128" t="s">
        <v>855</v>
      </c>
      <c r="C137" s="127"/>
      <c r="D137" s="127">
        <f>C137</f>
        <v>0</v>
      </c>
      <c r="E137" s="127">
        <f>D137</f>
        <v>0</v>
      </c>
      <c r="H137" s="41">
        <f t="shared" si="11"/>
        <v>0</v>
      </c>
    </row>
    <row r="138" spans="1:10" ht="15" customHeight="1" outlineLevel="2">
      <c r="A138" s="129"/>
      <c r="B138" s="128" t="s">
        <v>862</v>
      </c>
      <c r="C138" s="127">
        <v>5000</v>
      </c>
      <c r="D138" s="127">
        <f t="shared" ref="D138:E139" si="12">C138</f>
        <v>5000</v>
      </c>
      <c r="E138" s="127">
        <f t="shared" si="12"/>
        <v>5000</v>
      </c>
      <c r="H138" s="41">
        <f t="shared" si="11"/>
        <v>5000</v>
      </c>
    </row>
    <row r="139" spans="1:10" ht="15" customHeight="1" outlineLevel="2">
      <c r="A139" s="129"/>
      <c r="B139" s="128" t="s">
        <v>861</v>
      </c>
      <c r="C139" s="127">
        <v>5000</v>
      </c>
      <c r="D139" s="127">
        <f t="shared" si="12"/>
        <v>5000</v>
      </c>
      <c r="E139" s="127">
        <f t="shared" si="12"/>
        <v>5000</v>
      </c>
      <c r="H139" s="41">
        <f t="shared" si="11"/>
        <v>5000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76" t="s">
        <v>67</v>
      </c>
      <c r="B256" s="176"/>
      <c r="C256" s="176"/>
      <c r="D256" s="140" t="s">
        <v>853</v>
      </c>
      <c r="E256" s="140" t="s">
        <v>852</v>
      </c>
      <c r="G256" s="47" t="s">
        <v>589</v>
      </c>
      <c r="H256" s="48">
        <f>C257+C559</f>
        <v>1343000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590000</v>
      </c>
      <c r="D257" s="37">
        <f>D258+D550</f>
        <v>590000</v>
      </c>
      <c r="E257" s="37">
        <f>E258+E550</f>
        <v>590000</v>
      </c>
      <c r="G257" s="39" t="s">
        <v>60</v>
      </c>
      <c r="H257" s="41">
        <f>C257</f>
        <v>590000</v>
      </c>
      <c r="I257" s="42"/>
      <c r="J257" s="40" t="b">
        <f>AND(H257=I257)</f>
        <v>0</v>
      </c>
    </row>
    <row r="258" spans="1:10">
      <c r="A258" s="164" t="s">
        <v>266</v>
      </c>
      <c r="B258" s="165"/>
      <c r="C258" s="36">
        <f>C259+C339+C483+C547</f>
        <v>585000</v>
      </c>
      <c r="D258" s="36">
        <f>D259+D339+D483+D547</f>
        <v>585000</v>
      </c>
      <c r="E258" s="36">
        <f>E259+E339+E483+E547</f>
        <v>585000</v>
      </c>
      <c r="G258" s="39" t="s">
        <v>57</v>
      </c>
      <c r="H258" s="41">
        <f t="shared" ref="H258:H321" si="21">C258</f>
        <v>585000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415000</v>
      </c>
      <c r="D259" s="33">
        <f>D260+D263+D314</f>
        <v>415000</v>
      </c>
      <c r="E259" s="33">
        <f>E260+E263+E314</f>
        <v>415000</v>
      </c>
      <c r="G259" s="39" t="s">
        <v>590</v>
      </c>
      <c r="H259" s="41">
        <f t="shared" si="21"/>
        <v>415000</v>
      </c>
      <c r="I259" s="42"/>
      <c r="J259" s="40" t="b">
        <f>AND(H259=I259)</f>
        <v>0</v>
      </c>
    </row>
    <row r="260" spans="1:10" outlineLevel="1">
      <c r="A260" s="166" t="s">
        <v>268</v>
      </c>
      <c r="B260" s="167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66" t="s">
        <v>269</v>
      </c>
      <c r="B263" s="167"/>
      <c r="C263" s="32">
        <f>C264+C265+C289+C296+C298+C302+C305+C308+C313</f>
        <v>409408</v>
      </c>
      <c r="D263" s="32">
        <f>D264+D265+D289+D296+D298+D302+D305+D308+D313</f>
        <v>409408</v>
      </c>
      <c r="E263" s="32">
        <f>E264+E265+E289+E296+E298+E302+E305+E308+E313</f>
        <v>409408</v>
      </c>
      <c r="H263" s="41">
        <f t="shared" si="21"/>
        <v>409408</v>
      </c>
    </row>
    <row r="264" spans="1:10" outlineLevel="2">
      <c r="A264" s="6">
        <v>1101</v>
      </c>
      <c r="B264" s="4" t="s">
        <v>34</v>
      </c>
      <c r="C264" s="5">
        <v>170000</v>
      </c>
      <c r="D264" s="5">
        <f>C264</f>
        <v>170000</v>
      </c>
      <c r="E264" s="5">
        <f>D264</f>
        <v>170000</v>
      </c>
      <c r="H264" s="41">
        <f t="shared" si="21"/>
        <v>170000</v>
      </c>
    </row>
    <row r="265" spans="1:10" outlineLevel="2">
      <c r="A265" s="6">
        <v>1101</v>
      </c>
      <c r="B265" s="4" t="s">
        <v>35</v>
      </c>
      <c r="C265" s="5">
        <v>150000</v>
      </c>
      <c r="D265" s="5">
        <v>150000</v>
      </c>
      <c r="E265" s="5">
        <v>150000</v>
      </c>
      <c r="H265" s="41">
        <f t="shared" si="21"/>
        <v>150000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4500</v>
      </c>
      <c r="D289" s="5">
        <v>4500</v>
      </c>
      <c r="E289" s="5">
        <v>4500</v>
      </c>
      <c r="H289" s="41">
        <f t="shared" si="21"/>
        <v>4500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1000</v>
      </c>
      <c r="D296" s="5">
        <v>1000</v>
      </c>
      <c r="E296" s="5">
        <v>1000</v>
      </c>
      <c r="H296" s="41">
        <f t="shared" si="21"/>
        <v>1000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17908</v>
      </c>
      <c r="D298" s="5">
        <v>17908</v>
      </c>
      <c r="E298" s="5">
        <v>17908</v>
      </c>
      <c r="H298" s="41">
        <f t="shared" si="21"/>
        <v>17908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/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6000</v>
      </c>
      <c r="D305" s="5">
        <v>6000</v>
      </c>
      <c r="E305" s="5">
        <v>6000</v>
      </c>
      <c r="H305" s="41">
        <f t="shared" si="21"/>
        <v>6000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60000</v>
      </c>
      <c r="D308" s="5">
        <v>60000</v>
      </c>
      <c r="E308" s="5">
        <v>60000</v>
      </c>
      <c r="H308" s="41">
        <f t="shared" si="21"/>
        <v>60000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6" t="s">
        <v>601</v>
      </c>
      <c r="B314" s="167"/>
      <c r="C314" s="32">
        <f>C315+C325+C331+C336+C337+C338+C328</f>
        <v>3000</v>
      </c>
      <c r="D314" s="32">
        <f>D315+D325+D331+D336+D337+D338+D328</f>
        <v>3000</v>
      </c>
      <c r="E314" s="32">
        <f>E315+E325+E331+E336+E337+E338+E328</f>
        <v>3000</v>
      </c>
      <c r="H314" s="41">
        <f t="shared" si="21"/>
        <v>3000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3000</v>
      </c>
      <c r="D325" s="5">
        <v>3000</v>
      </c>
      <c r="E325" s="5">
        <v>3000</v>
      </c>
      <c r="H325" s="41">
        <f t="shared" si="28"/>
        <v>3000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2" t="s">
        <v>270</v>
      </c>
      <c r="B339" s="163"/>
      <c r="C339" s="33">
        <f>C340+C444+C482</f>
        <v>131000</v>
      </c>
      <c r="D339" s="33">
        <f>D340+D444+D482</f>
        <v>131000</v>
      </c>
      <c r="E339" s="33">
        <f>E340+E444+E482</f>
        <v>131000</v>
      </c>
      <c r="G339" s="39" t="s">
        <v>591</v>
      </c>
      <c r="H339" s="41">
        <f t="shared" si="28"/>
        <v>131000</v>
      </c>
      <c r="I339" s="42"/>
      <c r="J339" s="40" t="b">
        <f>AND(H339=I339)</f>
        <v>0</v>
      </c>
    </row>
    <row r="340" spans="1:10" outlineLevel="1">
      <c r="A340" s="166" t="s">
        <v>271</v>
      </c>
      <c r="B340" s="167"/>
      <c r="C340" s="32">
        <f>C341+C342+C343+C344+C347+C348+C353+C356+C357+C362+C367+C368+C371+C372+C373+C376+C377+C378+C382+C388+C391+C392+C395+C398+C399+C404+C407+C408+C409+C412+C415+C416+C419+C420+C421+C422+C429+C443</f>
        <v>129000</v>
      </c>
      <c r="D340" s="32">
        <f>D341+D342+D343+D344+D347+D348+D353+D356+D357+D362+D367+BH290668+D371+D372+D373+D376+D377+D378+D382+D388+D391+D392+D395+D398+D399+D404+D407+D408+D409+D412+D415+D416+D419+D420+D421+D422+D429+D443</f>
        <v>129000</v>
      </c>
      <c r="E340" s="32">
        <f>E341+E342+E343+E344+E347+E348+E353+E356+E357+E362+E367+BI290668+E371+E372+E373+E376+E377+E378+E382+E388+E391+E392+E395+E398+E399+E404+E407+E408+E409+E412+E415+E416+E419+E420+E421+E422+E429+E443</f>
        <v>129000</v>
      </c>
      <c r="H340" s="41">
        <f t="shared" si="28"/>
        <v>129000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outlineLevel="2">
      <c r="A343" s="6">
        <v>2201</v>
      </c>
      <c r="B343" s="4" t="s">
        <v>41</v>
      </c>
      <c r="C343" s="5">
        <v>10000</v>
      </c>
      <c r="D343" s="5">
        <f t="shared" si="31"/>
        <v>10000</v>
      </c>
      <c r="E343" s="5">
        <f t="shared" si="31"/>
        <v>10000</v>
      </c>
      <c r="H343" s="41">
        <f t="shared" si="28"/>
        <v>10000</v>
      </c>
    </row>
    <row r="344" spans="1:10" outlineLevel="2">
      <c r="A344" s="6">
        <v>2201</v>
      </c>
      <c r="B344" s="4" t="s">
        <v>273</v>
      </c>
      <c r="C344" s="5">
        <f>SUM(C345:C346)</f>
        <v>1000</v>
      </c>
      <c r="D344" s="5">
        <f>SUM(D345:D346)</f>
        <v>1000</v>
      </c>
      <c r="E344" s="5">
        <f>SUM(E345:E346)</f>
        <v>1000</v>
      </c>
      <c r="H344" s="41">
        <f t="shared" si="28"/>
        <v>1000</v>
      </c>
    </row>
    <row r="345" spans="1:10" outlineLevel="3">
      <c r="A345" s="29"/>
      <c r="B345" s="28" t="s">
        <v>274</v>
      </c>
      <c r="C345" s="30">
        <v>500</v>
      </c>
      <c r="D345" s="30">
        <f t="shared" ref="D345:E347" si="32">C345</f>
        <v>500</v>
      </c>
      <c r="E345" s="30">
        <f t="shared" si="32"/>
        <v>500</v>
      </c>
      <c r="H345" s="41">
        <f t="shared" si="28"/>
        <v>500</v>
      </c>
    </row>
    <row r="346" spans="1:10" outlineLevel="3">
      <c r="A346" s="29"/>
      <c r="B346" s="28" t="s">
        <v>275</v>
      </c>
      <c r="C346" s="30">
        <v>500</v>
      </c>
      <c r="D346" s="30">
        <f t="shared" si="32"/>
        <v>500</v>
      </c>
      <c r="E346" s="30">
        <f t="shared" si="32"/>
        <v>500</v>
      </c>
      <c r="H346" s="41">
        <f t="shared" si="28"/>
        <v>500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38000</v>
      </c>
      <c r="D348" s="5">
        <f>SUM(D349:D352)</f>
        <v>38000</v>
      </c>
      <c r="E348" s="5">
        <f>SUM(E349:E352)</f>
        <v>38000</v>
      </c>
      <c r="H348" s="41">
        <f t="shared" si="28"/>
        <v>38000</v>
      </c>
    </row>
    <row r="349" spans="1:10" outlineLevel="3">
      <c r="A349" s="29"/>
      <c r="B349" s="28" t="s">
        <v>278</v>
      </c>
      <c r="C349" s="30">
        <v>38000</v>
      </c>
      <c r="D349" s="30">
        <f>C349</f>
        <v>38000</v>
      </c>
      <c r="E349" s="30">
        <f>D349</f>
        <v>38000</v>
      </c>
      <c r="H349" s="41">
        <f t="shared" si="28"/>
        <v>38000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250</v>
      </c>
      <c r="D354" s="30">
        <f t="shared" ref="D354:E356" si="34">C354</f>
        <v>250</v>
      </c>
      <c r="E354" s="30">
        <f t="shared" si="34"/>
        <v>250</v>
      </c>
      <c r="H354" s="41">
        <f t="shared" si="28"/>
        <v>250</v>
      </c>
    </row>
    <row r="355" spans="1:8" outlineLevel="3">
      <c r="A355" s="29"/>
      <c r="B355" s="28" t="s">
        <v>283</v>
      </c>
      <c r="C355" s="30">
        <v>250</v>
      </c>
      <c r="D355" s="30">
        <f t="shared" si="34"/>
        <v>250</v>
      </c>
      <c r="E355" s="30">
        <f t="shared" si="34"/>
        <v>250</v>
      </c>
      <c r="H355" s="41">
        <f t="shared" si="28"/>
        <v>250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8500</v>
      </c>
      <c r="D357" s="5">
        <f>SUM(D358:D361)</f>
        <v>8500</v>
      </c>
      <c r="E357" s="5">
        <f>SUM(E358:E361)</f>
        <v>8500</v>
      </c>
      <c r="H357" s="41">
        <f t="shared" si="28"/>
        <v>8500</v>
      </c>
    </row>
    <row r="358" spans="1:8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3500</v>
      </c>
      <c r="D360" s="30">
        <f t="shared" si="35"/>
        <v>3500</v>
      </c>
      <c r="E360" s="30">
        <f t="shared" si="35"/>
        <v>3500</v>
      </c>
      <c r="H360" s="41">
        <f t="shared" si="28"/>
        <v>3500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4000</v>
      </c>
      <c r="D362" s="5">
        <f>SUM(D363:D366)</f>
        <v>4000</v>
      </c>
      <c r="E362" s="5">
        <f>SUM(E363:E366)</f>
        <v>4000</v>
      </c>
      <c r="H362" s="41">
        <f t="shared" si="28"/>
        <v>4000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3500</v>
      </c>
      <c r="D364" s="30">
        <f t="shared" ref="D364:E366" si="36">C364</f>
        <v>3500</v>
      </c>
      <c r="E364" s="30">
        <f t="shared" si="36"/>
        <v>3500</v>
      </c>
      <c r="H364" s="41">
        <f t="shared" si="28"/>
        <v>3500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500</v>
      </c>
      <c r="D378" s="5">
        <f>SUM(D379:D381)</f>
        <v>500</v>
      </c>
      <c r="E378" s="5">
        <f>SUM(E379:E381)</f>
        <v>500</v>
      </c>
      <c r="H378" s="41">
        <f t="shared" si="28"/>
        <v>500</v>
      </c>
    </row>
    <row r="379" spans="1:8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  <c r="H379" s="41">
        <f t="shared" si="28"/>
        <v>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2000</v>
      </c>
      <c r="D382" s="5">
        <f>SUM(D383:D387)</f>
        <v>2000</v>
      </c>
      <c r="E382" s="5">
        <f>SUM(E383:E387)</f>
        <v>2000</v>
      </c>
      <c r="H382" s="41">
        <f t="shared" si="28"/>
        <v>2000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1000</v>
      </c>
      <c r="D386" s="30">
        <f t="shared" si="40"/>
        <v>1000</v>
      </c>
      <c r="E386" s="30">
        <f t="shared" si="40"/>
        <v>1000</v>
      </c>
      <c r="H386" s="41">
        <f t="shared" ref="H386:H449" si="41">C386</f>
        <v>1000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100</v>
      </c>
      <c r="D391" s="5">
        <f t="shared" si="42"/>
        <v>100</v>
      </c>
      <c r="E391" s="5">
        <f t="shared" si="42"/>
        <v>100</v>
      </c>
      <c r="H391" s="41">
        <f t="shared" si="41"/>
        <v>100</v>
      </c>
    </row>
    <row r="392" spans="1:8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1"/>
        <v>3500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  <c r="H394" s="41">
        <f t="shared" si="41"/>
        <v>3500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250</v>
      </c>
      <c r="D396" s="30">
        <f t="shared" ref="D396:E398" si="43">C396</f>
        <v>250</v>
      </c>
      <c r="E396" s="30">
        <f t="shared" si="43"/>
        <v>250</v>
      </c>
      <c r="H396" s="41">
        <f t="shared" si="41"/>
        <v>250</v>
      </c>
    </row>
    <row r="397" spans="1:8" outlineLevel="3">
      <c r="A397" s="29"/>
      <c r="B397" s="28" t="s">
        <v>316</v>
      </c>
      <c r="C397" s="30">
        <v>250</v>
      </c>
      <c r="D397" s="30">
        <f t="shared" si="43"/>
        <v>250</v>
      </c>
      <c r="E397" s="30">
        <f t="shared" si="43"/>
        <v>250</v>
      </c>
      <c r="H397" s="41">
        <f t="shared" si="41"/>
        <v>250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250</v>
      </c>
      <c r="D410" s="30">
        <f>C410</f>
        <v>250</v>
      </c>
      <c r="E410" s="30">
        <f>D410</f>
        <v>250</v>
      </c>
      <c r="H410" s="41">
        <f t="shared" si="41"/>
        <v>250</v>
      </c>
    </row>
    <row r="411" spans="1:8" outlineLevel="3">
      <c r="A411" s="29"/>
      <c r="B411" s="28" t="s">
        <v>50</v>
      </c>
      <c r="C411" s="30">
        <v>250</v>
      </c>
      <c r="D411" s="30">
        <f>C411</f>
        <v>250</v>
      </c>
      <c r="E411" s="30">
        <f>D411</f>
        <v>250</v>
      </c>
      <c r="H411" s="41">
        <f t="shared" si="41"/>
        <v>250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43700</v>
      </c>
      <c r="D429" s="5">
        <f>SUM(D430:D442)</f>
        <v>43700</v>
      </c>
      <c r="E429" s="5">
        <f>SUM(E430:E442)</f>
        <v>43700</v>
      </c>
      <c r="H429" s="41">
        <f t="shared" si="41"/>
        <v>43700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30000</v>
      </c>
      <c r="D431" s="30">
        <f t="shared" ref="D431:E442" si="49">C431</f>
        <v>30000</v>
      </c>
      <c r="E431" s="30">
        <f t="shared" si="49"/>
        <v>30000</v>
      </c>
      <c r="H431" s="41">
        <f t="shared" si="41"/>
        <v>30000</v>
      </c>
    </row>
    <row r="432" spans="1:8" outlineLevel="3">
      <c r="A432" s="29"/>
      <c r="B432" s="28" t="s">
        <v>345</v>
      </c>
      <c r="C432" s="30">
        <v>10000</v>
      </c>
      <c r="D432" s="30">
        <f t="shared" si="49"/>
        <v>10000</v>
      </c>
      <c r="E432" s="30">
        <f t="shared" si="49"/>
        <v>10000</v>
      </c>
      <c r="H432" s="41">
        <f t="shared" si="41"/>
        <v>10000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3700</v>
      </c>
      <c r="D442" s="30">
        <f t="shared" si="49"/>
        <v>3700</v>
      </c>
      <c r="E442" s="30">
        <f t="shared" si="49"/>
        <v>3700</v>
      </c>
      <c r="H442" s="41">
        <f t="shared" si="41"/>
        <v>3700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6" t="s">
        <v>357</v>
      </c>
      <c r="B444" s="167"/>
      <c r="C444" s="32">
        <f>C445+C454+C455+C459+C462+C463+C468+C474+C477+C480+C481+C450</f>
        <v>2000</v>
      </c>
      <c r="D444" s="32">
        <f>D445+D454+D455+D459+D462+D463+D468+D474+D477+D480+D481+D450</f>
        <v>2000</v>
      </c>
      <c r="E444" s="32">
        <f>E445+E454+E455+E459+E462+E463+E468+E474+E477+E480+E481+E450</f>
        <v>2000</v>
      </c>
      <c r="H444" s="41">
        <f t="shared" si="41"/>
        <v>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6" t="s">
        <v>388</v>
      </c>
      <c r="B482" s="16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2" t="s">
        <v>389</v>
      </c>
      <c r="B483" s="173"/>
      <c r="C483" s="35">
        <f>C484+C504+C509+C522+C528+C538</f>
        <v>39000</v>
      </c>
      <c r="D483" s="35">
        <f>D484+D504+D509+D522+D528+D538</f>
        <v>39000</v>
      </c>
      <c r="E483" s="35">
        <f>E484+E504+E509+E522+E528+E538</f>
        <v>39000</v>
      </c>
      <c r="G483" s="39" t="s">
        <v>592</v>
      </c>
      <c r="H483" s="41">
        <f t="shared" si="51"/>
        <v>39000</v>
      </c>
      <c r="I483" s="42"/>
      <c r="J483" s="40" t="b">
        <f>AND(H483=I483)</f>
        <v>0</v>
      </c>
    </row>
    <row r="484" spans="1:10" outlineLevel="1">
      <c r="A484" s="166" t="s">
        <v>390</v>
      </c>
      <c r="B484" s="167"/>
      <c r="C484" s="32">
        <f>C485+C486+C490+C491+C494+C497+C500+C501+C502+C503</f>
        <v>21500</v>
      </c>
      <c r="D484" s="32">
        <f>D485+D486+D490+D491+D494+D497+D500+D501+D502+D503</f>
        <v>21500</v>
      </c>
      <c r="E484" s="32">
        <f>E485+E486+E490+E491+E494+E497+E500+E501+E502+E503</f>
        <v>21500</v>
      </c>
      <c r="H484" s="41">
        <f t="shared" si="51"/>
        <v>21500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1"/>
        <v>500</v>
      </c>
    </row>
    <row r="486" spans="1:10" outlineLevel="2">
      <c r="A486" s="6">
        <v>3302</v>
      </c>
      <c r="B486" s="4" t="s">
        <v>392</v>
      </c>
      <c r="C486" s="5">
        <f>SUM(C487:C489)</f>
        <v>12000</v>
      </c>
      <c r="D486" s="5">
        <f>SUM(D487:D489)</f>
        <v>12000</v>
      </c>
      <c r="E486" s="5">
        <f>SUM(E487:E489)</f>
        <v>12000</v>
      </c>
      <c r="H486" s="41">
        <f t="shared" si="51"/>
        <v>12000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12000</v>
      </c>
      <c r="D488" s="30">
        <f t="shared" ref="D488:E489" si="58">C488</f>
        <v>12000</v>
      </c>
      <c r="E488" s="30">
        <f t="shared" si="58"/>
        <v>12000</v>
      </c>
      <c r="H488" s="41">
        <f t="shared" si="51"/>
        <v>12000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8000</v>
      </c>
      <c r="D503" s="5">
        <f t="shared" si="59"/>
        <v>8000</v>
      </c>
      <c r="E503" s="5">
        <f t="shared" si="59"/>
        <v>8000</v>
      </c>
      <c r="H503" s="41">
        <f t="shared" si="51"/>
        <v>8000</v>
      </c>
    </row>
    <row r="504" spans="1:12" outlineLevel="1">
      <c r="A504" s="166" t="s">
        <v>410</v>
      </c>
      <c r="B504" s="167"/>
      <c r="C504" s="32">
        <f>SUM(C505:C508)</f>
        <v>5100</v>
      </c>
      <c r="D504" s="32">
        <f>SUM(D505:D508)</f>
        <v>5100</v>
      </c>
      <c r="E504" s="32">
        <f>SUM(E505:E508)</f>
        <v>5100</v>
      </c>
      <c r="H504" s="41">
        <f t="shared" si="51"/>
        <v>5100</v>
      </c>
    </row>
    <row r="505" spans="1:12" outlineLevel="2" collapsed="1">
      <c r="A505" s="6">
        <v>3303</v>
      </c>
      <c r="B505" s="4" t="s">
        <v>411</v>
      </c>
      <c r="C505" s="5">
        <v>3000</v>
      </c>
      <c r="D505" s="5">
        <f>C505</f>
        <v>3000</v>
      </c>
      <c r="E505" s="5">
        <f>D505</f>
        <v>3000</v>
      </c>
      <c r="H505" s="41">
        <f t="shared" si="51"/>
        <v>3000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60"/>
        <v>100</v>
      </c>
      <c r="E507" s="5">
        <f t="shared" si="60"/>
        <v>100</v>
      </c>
      <c r="H507" s="41">
        <f t="shared" si="51"/>
        <v>100</v>
      </c>
    </row>
    <row r="508" spans="1:12" outlineLevel="2">
      <c r="A508" s="6">
        <v>3303</v>
      </c>
      <c r="B508" s="4" t="s">
        <v>409</v>
      </c>
      <c r="C508" s="5">
        <v>2000</v>
      </c>
      <c r="D508" s="5">
        <f t="shared" si="60"/>
        <v>2000</v>
      </c>
      <c r="E508" s="5">
        <f t="shared" si="60"/>
        <v>2000</v>
      </c>
      <c r="H508" s="41">
        <f t="shared" si="51"/>
        <v>2000</v>
      </c>
    </row>
    <row r="509" spans="1:12" outlineLevel="1">
      <c r="A509" s="166" t="s">
        <v>414</v>
      </c>
      <c r="B509" s="167"/>
      <c r="C509" s="32">
        <f>C510+C511+C512+C513+C517+C518+C519+C520+C521</f>
        <v>11500</v>
      </c>
      <c r="D509" s="32">
        <f>D510+D511+D512+D513+D517+D518+D519+D520+D521</f>
        <v>11500</v>
      </c>
      <c r="E509" s="32">
        <f>E510+E511+E512+E513+E517+E518+E519+E520+E521</f>
        <v>11500</v>
      </c>
      <c r="F509" s="51"/>
      <c r="H509" s="41">
        <f t="shared" si="51"/>
        <v>11500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outlineLevel="2">
      <c r="A521" s="6">
        <v>3305</v>
      </c>
      <c r="B521" s="4" t="s">
        <v>409</v>
      </c>
      <c r="C521" s="5">
        <v>500</v>
      </c>
      <c r="D521" s="5">
        <f t="shared" si="62"/>
        <v>500</v>
      </c>
      <c r="E521" s="5">
        <f t="shared" si="62"/>
        <v>500</v>
      </c>
      <c r="H521" s="41">
        <f t="shared" si="63"/>
        <v>500</v>
      </c>
    </row>
    <row r="522" spans="1:8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6" t="s">
        <v>441</v>
      </c>
      <c r="B538" s="167"/>
      <c r="C538" s="32">
        <f>SUM(C539:C544)</f>
        <v>900</v>
      </c>
      <c r="D538" s="32">
        <f>SUM(D539:D544)</f>
        <v>900</v>
      </c>
      <c r="E538" s="32">
        <f>SUM(E539:E544)</f>
        <v>900</v>
      </c>
      <c r="H538" s="41">
        <f t="shared" si="63"/>
        <v>900</v>
      </c>
    </row>
    <row r="539" spans="1:8" outlineLevel="2" collapsed="1">
      <c r="A539" s="6">
        <v>3310</v>
      </c>
      <c r="B539" s="4" t="s">
        <v>443</v>
      </c>
      <c r="C539" s="5">
        <v>300</v>
      </c>
      <c r="D539" s="5">
        <f>C539</f>
        <v>300</v>
      </c>
      <c r="E539" s="5">
        <f>D539</f>
        <v>300</v>
      </c>
      <c r="H539" s="41">
        <f t="shared" si="63"/>
        <v>300</v>
      </c>
    </row>
    <row r="540" spans="1:8" outlineLevel="2" collapsed="1">
      <c r="A540" s="6">
        <v>3310</v>
      </c>
      <c r="B540" s="4" t="s">
        <v>52</v>
      </c>
      <c r="C540" s="5">
        <v>600</v>
      </c>
      <c r="D540" s="5">
        <f t="shared" ref="D540:E543" si="66">C540</f>
        <v>600</v>
      </c>
      <c r="E540" s="5">
        <f t="shared" si="66"/>
        <v>600</v>
      </c>
      <c r="H540" s="41">
        <f t="shared" si="63"/>
        <v>600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4" t="s">
        <v>455</v>
      </c>
      <c r="B550" s="165"/>
      <c r="C550" s="36">
        <f>C551</f>
        <v>5000</v>
      </c>
      <c r="D550" s="36">
        <f>D551</f>
        <v>5000</v>
      </c>
      <c r="E550" s="36">
        <f>E551</f>
        <v>5000</v>
      </c>
      <c r="G550" s="39" t="s">
        <v>59</v>
      </c>
      <c r="H550" s="41">
        <f t="shared" si="63"/>
        <v>5000</v>
      </c>
      <c r="I550" s="42"/>
      <c r="J550" s="40" t="b">
        <f>AND(H550=I550)</f>
        <v>0</v>
      </c>
    </row>
    <row r="551" spans="1:10">
      <c r="A551" s="162" t="s">
        <v>456</v>
      </c>
      <c r="B551" s="163"/>
      <c r="C551" s="33">
        <f>C552+C556</f>
        <v>5000</v>
      </c>
      <c r="D551" s="33">
        <f>D552+D556</f>
        <v>5000</v>
      </c>
      <c r="E551" s="33">
        <f>E552+E556</f>
        <v>5000</v>
      </c>
      <c r="G551" s="39" t="s">
        <v>594</v>
      </c>
      <c r="H551" s="41">
        <f t="shared" si="63"/>
        <v>5000</v>
      </c>
      <c r="I551" s="42"/>
      <c r="J551" s="40" t="b">
        <f>AND(H551=I551)</f>
        <v>0</v>
      </c>
    </row>
    <row r="552" spans="1:10" outlineLevel="1">
      <c r="A552" s="166" t="s">
        <v>457</v>
      </c>
      <c r="B552" s="167"/>
      <c r="C552" s="32">
        <f>SUM(C553:C555)</f>
        <v>5000</v>
      </c>
      <c r="D552" s="32">
        <f>SUM(D553:D555)</f>
        <v>5000</v>
      </c>
      <c r="E552" s="32">
        <f>SUM(E553:E555)</f>
        <v>5000</v>
      </c>
      <c r="H552" s="41">
        <f t="shared" si="63"/>
        <v>5000</v>
      </c>
    </row>
    <row r="553" spans="1:10" outlineLevel="2" collapsed="1">
      <c r="A553" s="6">
        <v>5500</v>
      </c>
      <c r="B553" s="4" t="s">
        <v>458</v>
      </c>
      <c r="C553" s="5">
        <v>5000</v>
      </c>
      <c r="D553" s="5">
        <f t="shared" ref="D553:E555" si="67">C553</f>
        <v>5000</v>
      </c>
      <c r="E553" s="5">
        <f t="shared" si="67"/>
        <v>5000</v>
      </c>
      <c r="H553" s="41">
        <f t="shared" si="63"/>
        <v>5000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8" t="s">
        <v>62</v>
      </c>
      <c r="B559" s="169"/>
      <c r="C559" s="37">
        <f>C560+C716+C725</f>
        <v>753000</v>
      </c>
      <c r="D559" s="37">
        <f>D560+D716+D725</f>
        <v>753000</v>
      </c>
      <c r="E559" s="37">
        <f>E560+E716+E725</f>
        <v>753000</v>
      </c>
      <c r="G559" s="39" t="s">
        <v>62</v>
      </c>
      <c r="H559" s="41">
        <f t="shared" si="63"/>
        <v>753000</v>
      </c>
      <c r="I559" s="42"/>
      <c r="J559" s="40" t="b">
        <f>AND(H559=I559)</f>
        <v>0</v>
      </c>
    </row>
    <row r="560" spans="1:10">
      <c r="A560" s="164" t="s">
        <v>464</v>
      </c>
      <c r="B560" s="165"/>
      <c r="C560" s="36">
        <f>C561+C638+C642+C645</f>
        <v>733000</v>
      </c>
      <c r="D560" s="36">
        <f>D561+D638+D642+D645</f>
        <v>733000</v>
      </c>
      <c r="E560" s="36">
        <f>E561+E638+E642+E645</f>
        <v>733000</v>
      </c>
      <c r="G560" s="39" t="s">
        <v>61</v>
      </c>
      <c r="H560" s="41">
        <f t="shared" si="63"/>
        <v>733000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733000</v>
      </c>
      <c r="D561" s="38">
        <f>D562+D567+D568+D569+D576+D577+D581+D584+D585+D586+D587+D592+D595+D599+D603+D610+D616+D628</f>
        <v>733000</v>
      </c>
      <c r="E561" s="38">
        <f>E562+E567+E568+E569+E576+E577+E581+E584+E585+E586+E587+E592+E595+E599+E603+E610+E616+E628</f>
        <v>733000</v>
      </c>
      <c r="G561" s="39" t="s">
        <v>595</v>
      </c>
      <c r="H561" s="41">
        <f t="shared" si="63"/>
        <v>733000</v>
      </c>
      <c r="I561" s="42"/>
      <c r="J561" s="40" t="b">
        <f>AND(H561=I561)</f>
        <v>0</v>
      </c>
    </row>
    <row r="562" spans="1:10" outlineLevel="1">
      <c r="A562" s="166" t="s">
        <v>466</v>
      </c>
      <c r="B562" s="167"/>
      <c r="C562" s="32">
        <f>SUM(C563:C566)</f>
        <v>18720</v>
      </c>
      <c r="D562" s="32">
        <f>SUM(D563:D566)</f>
        <v>18720</v>
      </c>
      <c r="E562" s="32">
        <f>SUM(E563:E566)</f>
        <v>18720</v>
      </c>
      <c r="H562" s="41">
        <f t="shared" si="63"/>
        <v>18720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18720</v>
      </c>
      <c r="D566" s="5">
        <f t="shared" si="68"/>
        <v>18720</v>
      </c>
      <c r="E566" s="5">
        <f t="shared" si="68"/>
        <v>18720</v>
      </c>
      <c r="H566" s="41">
        <f t="shared" si="63"/>
        <v>18720</v>
      </c>
    </row>
    <row r="567" spans="1:10" outlineLevel="1">
      <c r="A567" s="166" t="s">
        <v>467</v>
      </c>
      <c r="B567" s="16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6" t="s">
        <v>473</v>
      </c>
      <c r="B569" s="167"/>
      <c r="C569" s="32">
        <f>SUM(C570:C575)</f>
        <v>103225</v>
      </c>
      <c r="D569" s="32">
        <f>SUM(D570:D575)</f>
        <v>103225</v>
      </c>
      <c r="E569" s="32">
        <f>SUM(E570:E575)</f>
        <v>103225</v>
      </c>
      <c r="H569" s="41">
        <f t="shared" si="63"/>
        <v>103225</v>
      </c>
    </row>
    <row r="570" spans="1:10" outlineLevel="2">
      <c r="A570" s="7">
        <v>6603</v>
      </c>
      <c r="B570" s="4" t="s">
        <v>474</v>
      </c>
      <c r="C570" s="5">
        <v>3140</v>
      </c>
      <c r="D570" s="5">
        <f>C570</f>
        <v>3140</v>
      </c>
      <c r="E570" s="5">
        <f>D570</f>
        <v>3140</v>
      </c>
      <c r="H570" s="41">
        <f t="shared" si="63"/>
        <v>3140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85</v>
      </c>
      <c r="D572" s="5">
        <f t="shared" si="69"/>
        <v>85</v>
      </c>
      <c r="E572" s="5">
        <f t="shared" si="69"/>
        <v>85</v>
      </c>
      <c r="H572" s="41">
        <f t="shared" si="63"/>
        <v>85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100000</v>
      </c>
      <c r="D575" s="5">
        <f t="shared" si="69"/>
        <v>100000</v>
      </c>
      <c r="E575" s="5">
        <f t="shared" si="69"/>
        <v>100000</v>
      </c>
      <c r="H575" s="41">
        <f t="shared" si="63"/>
        <v>100000</v>
      </c>
    </row>
    <row r="576" spans="1:10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6" t="s">
        <v>481</v>
      </c>
      <c r="B577" s="167"/>
      <c r="C577" s="32">
        <f>SUM(C578:C580)</f>
        <v>3560</v>
      </c>
      <c r="D577" s="32">
        <f>SUM(D578:D580)</f>
        <v>3560</v>
      </c>
      <c r="E577" s="32">
        <f>SUM(E578:E580)</f>
        <v>3560</v>
      </c>
      <c r="H577" s="41">
        <f t="shared" si="63"/>
        <v>3560</v>
      </c>
    </row>
    <row r="578" spans="1:8" outlineLevel="2">
      <c r="A578" s="7">
        <v>6605</v>
      </c>
      <c r="B578" s="4" t="s">
        <v>482</v>
      </c>
      <c r="C578" s="5">
        <v>3560</v>
      </c>
      <c r="D578" s="5">
        <f t="shared" ref="D578:E580" si="70">C578</f>
        <v>3560</v>
      </c>
      <c r="E578" s="5">
        <f t="shared" si="70"/>
        <v>3560</v>
      </c>
      <c r="H578" s="41">
        <f t="shared" ref="H578:H641" si="71">C578</f>
        <v>3560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6" t="s">
        <v>485</v>
      </c>
      <c r="B581" s="167"/>
      <c r="C581" s="32">
        <f>SUM(C582:C583)</f>
        <v>38730</v>
      </c>
      <c r="D581" s="32">
        <f>SUM(D582:D583)</f>
        <v>38730</v>
      </c>
      <c r="E581" s="32">
        <f>SUM(E582:E583)</f>
        <v>38730</v>
      </c>
      <c r="H581" s="41">
        <f t="shared" si="71"/>
        <v>38730</v>
      </c>
    </row>
    <row r="582" spans="1:8" outlineLevel="2">
      <c r="A582" s="7">
        <v>6606</v>
      </c>
      <c r="B582" s="4" t="s">
        <v>486</v>
      </c>
      <c r="C582" s="5">
        <v>37500</v>
      </c>
      <c r="D582" s="5">
        <f t="shared" ref="D582:E586" si="72">C582</f>
        <v>37500</v>
      </c>
      <c r="E582" s="5">
        <f t="shared" si="72"/>
        <v>37500</v>
      </c>
      <c r="H582" s="41">
        <f t="shared" si="71"/>
        <v>37500</v>
      </c>
    </row>
    <row r="583" spans="1:8" outlineLevel="2">
      <c r="A583" s="7">
        <v>6606</v>
      </c>
      <c r="B583" s="4" t="s">
        <v>487</v>
      </c>
      <c r="C583" s="5">
        <v>1230</v>
      </c>
      <c r="D583" s="5">
        <f t="shared" si="72"/>
        <v>1230</v>
      </c>
      <c r="E583" s="5">
        <f t="shared" si="72"/>
        <v>1230</v>
      </c>
      <c r="H583" s="41">
        <f t="shared" si="71"/>
        <v>1230</v>
      </c>
    </row>
    <row r="584" spans="1:8" outlineLevel="1">
      <c r="A584" s="166" t="s">
        <v>488</v>
      </c>
      <c r="B584" s="16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6" t="s">
        <v>489</v>
      </c>
      <c r="B585" s="16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6" t="s">
        <v>490</v>
      </c>
      <c r="B586" s="16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6" t="s">
        <v>491</v>
      </c>
      <c r="B587" s="167"/>
      <c r="C587" s="32">
        <f>SUM(C588:C591)</f>
        <v>2670</v>
      </c>
      <c r="D587" s="32">
        <f>SUM(D588:D591)</f>
        <v>2670</v>
      </c>
      <c r="E587" s="32">
        <f>SUM(E588:E591)</f>
        <v>2670</v>
      </c>
      <c r="H587" s="41">
        <f t="shared" si="71"/>
        <v>2670</v>
      </c>
    </row>
    <row r="588" spans="1:8" outlineLevel="2">
      <c r="A588" s="7">
        <v>6610</v>
      </c>
      <c r="B588" s="4" t="s">
        <v>492</v>
      </c>
      <c r="C588" s="5">
        <v>2670</v>
      </c>
      <c r="D588" s="5">
        <f>C588</f>
        <v>2670</v>
      </c>
      <c r="E588" s="5">
        <f>D588</f>
        <v>2670</v>
      </c>
      <c r="H588" s="41">
        <f t="shared" si="71"/>
        <v>2670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6" t="s">
        <v>502</v>
      </c>
      <c r="B595" s="167"/>
      <c r="C595" s="32">
        <f>SUM(C596:C598)</f>
        <v>105290</v>
      </c>
      <c r="D595" s="32">
        <f>SUM(D596:D598)</f>
        <v>105290</v>
      </c>
      <c r="E595" s="32">
        <f>SUM(E596:E598)</f>
        <v>105290</v>
      </c>
      <c r="H595" s="41">
        <f t="shared" si="71"/>
        <v>105290</v>
      </c>
    </row>
    <row r="596" spans="1:8" outlineLevel="2">
      <c r="A596" s="7">
        <v>6612</v>
      </c>
      <c r="B596" s="4" t="s">
        <v>499</v>
      </c>
      <c r="C596" s="5">
        <v>100000</v>
      </c>
      <c r="D596" s="5">
        <f>C596</f>
        <v>100000</v>
      </c>
      <c r="E596" s="5">
        <f>D596</f>
        <v>100000</v>
      </c>
      <c r="H596" s="41">
        <f t="shared" si="71"/>
        <v>100000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5290</v>
      </c>
      <c r="D598" s="5">
        <f t="shared" si="74"/>
        <v>5290</v>
      </c>
      <c r="E598" s="5">
        <f t="shared" si="74"/>
        <v>5290</v>
      </c>
      <c r="H598" s="41">
        <f t="shared" si="71"/>
        <v>5290</v>
      </c>
    </row>
    <row r="599" spans="1:8" outlineLevel="1">
      <c r="A599" s="166" t="s">
        <v>503</v>
      </c>
      <c r="B599" s="167"/>
      <c r="C599" s="32">
        <f>SUM(C600:C602)</f>
        <v>455000</v>
      </c>
      <c r="D599" s="32">
        <f>SUM(D600:D602)</f>
        <v>455000</v>
      </c>
      <c r="E599" s="32">
        <f>SUM(E600:E602)</f>
        <v>455000</v>
      </c>
      <c r="H599" s="41">
        <f t="shared" si="71"/>
        <v>455000</v>
      </c>
    </row>
    <row r="600" spans="1:8" outlineLevel="2">
      <c r="A600" s="7">
        <v>6613</v>
      </c>
      <c r="B600" s="4" t="s">
        <v>504</v>
      </c>
      <c r="C600" s="5">
        <v>455000</v>
      </c>
      <c r="D600" s="5">
        <f t="shared" ref="D600:E602" si="75">C600</f>
        <v>455000</v>
      </c>
      <c r="E600" s="5">
        <f t="shared" si="75"/>
        <v>455000</v>
      </c>
      <c r="H600" s="41">
        <f t="shared" si="71"/>
        <v>455000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6" t="s">
        <v>506</v>
      </c>
      <c r="B603" s="167"/>
      <c r="C603" s="32">
        <f>SUM(C604:C609)</f>
        <v>1239</v>
      </c>
      <c r="D603" s="32">
        <f>SUM(D604:D609)</f>
        <v>1239</v>
      </c>
      <c r="E603" s="32">
        <f>SUM(E604:E609)</f>
        <v>1239</v>
      </c>
      <c r="H603" s="41">
        <f t="shared" si="71"/>
        <v>1239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1200</v>
      </c>
      <c r="D608" s="5">
        <f t="shared" si="76"/>
        <v>1200</v>
      </c>
      <c r="E608" s="5">
        <f t="shared" si="76"/>
        <v>1200</v>
      </c>
      <c r="H608" s="41">
        <f t="shared" si="71"/>
        <v>1200</v>
      </c>
    </row>
    <row r="609" spans="1:8" outlineLevel="2">
      <c r="A609" s="7">
        <v>6614</v>
      </c>
      <c r="B609" s="4" t="s">
        <v>512</v>
      </c>
      <c r="C609" s="5">
        <v>39</v>
      </c>
      <c r="D609" s="5">
        <f t="shared" si="76"/>
        <v>39</v>
      </c>
      <c r="E609" s="5">
        <f t="shared" si="76"/>
        <v>39</v>
      </c>
      <c r="H609" s="41">
        <f t="shared" si="71"/>
        <v>39</v>
      </c>
    </row>
    <row r="610" spans="1:8" outlineLevel="1">
      <c r="A610" s="166" t="s">
        <v>513</v>
      </c>
      <c r="B610" s="167"/>
      <c r="C610" s="32">
        <f>SUM(C611:C615)</f>
        <v>3300</v>
      </c>
      <c r="D610" s="32">
        <f>SUM(D611:D615)</f>
        <v>3300</v>
      </c>
      <c r="E610" s="32">
        <f>SUM(E611:E615)</f>
        <v>3300</v>
      </c>
      <c r="H610" s="41">
        <f t="shared" si="71"/>
        <v>3300</v>
      </c>
    </row>
    <row r="611" spans="1:8" outlineLevel="2">
      <c r="A611" s="7">
        <v>6615</v>
      </c>
      <c r="B611" s="4" t="s">
        <v>514</v>
      </c>
      <c r="C611" s="5">
        <v>3300</v>
      </c>
      <c r="D611" s="5">
        <f>C611</f>
        <v>3300</v>
      </c>
      <c r="E611" s="5">
        <f>D611</f>
        <v>3300</v>
      </c>
      <c r="H611" s="41">
        <f t="shared" si="71"/>
        <v>3300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6" t="s">
        <v>519</v>
      </c>
      <c r="B616" s="167"/>
      <c r="C616" s="32">
        <f>SUM(C617:C627)</f>
        <v>1266</v>
      </c>
      <c r="D616" s="32">
        <f>SUM(D617:D627)</f>
        <v>1266</v>
      </c>
      <c r="E616" s="32">
        <f>SUM(E617:E627)</f>
        <v>1266</v>
      </c>
      <c r="H616" s="41">
        <f t="shared" si="71"/>
        <v>1266</v>
      </c>
    </row>
    <row r="617" spans="1:8" outlineLevel="2">
      <c r="A617" s="7">
        <v>6616</v>
      </c>
      <c r="B617" s="4" t="s">
        <v>520</v>
      </c>
      <c r="C617" s="5">
        <v>1266</v>
      </c>
      <c r="D617" s="5">
        <f>C617</f>
        <v>1266</v>
      </c>
      <c r="E617" s="5">
        <f>D617</f>
        <v>1266</v>
      </c>
      <c r="H617" s="41">
        <f t="shared" si="71"/>
        <v>1266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6" t="s">
        <v>531</v>
      </c>
      <c r="B628" s="16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6" t="s">
        <v>542</v>
      </c>
      <c r="B639" s="16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6" t="s">
        <v>543</v>
      </c>
      <c r="B640" s="16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6" t="s">
        <v>544</v>
      </c>
      <c r="B641" s="16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6" t="s">
        <v>556</v>
      </c>
      <c r="B668" s="16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6" t="s">
        <v>557</v>
      </c>
      <c r="B669" s="16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6" t="s">
        <v>558</v>
      </c>
      <c r="B670" s="16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6" t="s">
        <v>567</v>
      </c>
      <c r="B713" s="16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6" t="s">
        <v>568</v>
      </c>
      <c r="B714" s="16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6" t="s">
        <v>569</v>
      </c>
      <c r="B715" s="16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4" t="s">
        <v>570</v>
      </c>
      <c r="B716" s="165"/>
      <c r="C716" s="36">
        <f>C717</f>
        <v>20000</v>
      </c>
      <c r="D716" s="36">
        <f>D717</f>
        <v>20000</v>
      </c>
      <c r="E716" s="36">
        <f>E717</f>
        <v>20000</v>
      </c>
      <c r="G716" s="39" t="s">
        <v>66</v>
      </c>
      <c r="H716" s="41">
        <f t="shared" si="92"/>
        <v>20000</v>
      </c>
      <c r="I716" s="42"/>
      <c r="J716" s="40" t="b">
        <f>AND(H716=I716)</f>
        <v>0</v>
      </c>
    </row>
    <row r="717" spans="1:10">
      <c r="A717" s="162" t="s">
        <v>571</v>
      </c>
      <c r="B717" s="163"/>
      <c r="C717" s="33">
        <f>C718+C722</f>
        <v>20000</v>
      </c>
      <c r="D717" s="33">
        <f>D718+D722</f>
        <v>20000</v>
      </c>
      <c r="E717" s="33">
        <f>E718+E722</f>
        <v>20000</v>
      </c>
      <c r="G717" s="39" t="s">
        <v>599</v>
      </c>
      <c r="H717" s="41">
        <f t="shared" si="92"/>
        <v>20000</v>
      </c>
      <c r="I717" s="42"/>
      <c r="J717" s="40" t="b">
        <f>AND(H717=I717)</f>
        <v>0</v>
      </c>
    </row>
    <row r="718" spans="1:10" outlineLevel="1" collapsed="1">
      <c r="A718" s="160" t="s">
        <v>851</v>
      </c>
      <c r="B718" s="161"/>
      <c r="C718" s="31">
        <f>SUM(C719:C721)</f>
        <v>20000</v>
      </c>
      <c r="D718" s="31">
        <f>SUM(D719:D721)</f>
        <v>20000</v>
      </c>
      <c r="E718" s="31">
        <f>SUM(E719:E721)</f>
        <v>20000</v>
      </c>
      <c r="H718" s="41">
        <f t="shared" si="92"/>
        <v>20000</v>
      </c>
    </row>
    <row r="719" spans="1:10" ht="15" customHeight="1" outlineLevel="2">
      <c r="A719" s="6">
        <v>10950</v>
      </c>
      <c r="B719" s="4" t="s">
        <v>572</v>
      </c>
      <c r="C719" s="5">
        <v>20000</v>
      </c>
      <c r="D719" s="5">
        <f>C719</f>
        <v>20000</v>
      </c>
      <c r="E719" s="5">
        <f>D719</f>
        <v>20000</v>
      </c>
      <c r="H719" s="41">
        <f t="shared" si="92"/>
        <v>20000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0" t="s">
        <v>848</v>
      </c>
      <c r="B730" s="16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8">C752</f>
        <v>0</v>
      </c>
      <c r="E752" s="123">
        <f t="shared" si="98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8"/>
        <v>0</v>
      </c>
      <c r="E753" s="123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8 J642 J716:J717 J645 J725:J726" xr:uid="{00000000-0002-0000-0400-000007000000}">
      <formula1>C639+C793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" xr:uid="{00000000-0002-0000-0400-00000A000000}">
      <formula1>C484+C595</formula1>
    </dataValidation>
    <dataValidation type="custom" allowBlank="1" showInputMessage="1" showErrorMessage="1" sqref="J559" xr:uid="{00000000-0002-0000-0400-00000B000000}">
      <formula1>C259+C374</formula1>
    </dataValidation>
    <dataValidation type="custom" allowBlank="1" showInputMessage="1" showErrorMessage="1" sqref="J1:J4 J550:J551 J560:J561 J339 J547" xr:uid="{00000000-0002-0000-04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8"/>
  <sheetViews>
    <sheetView rightToLeft="1" workbookViewId="0">
      <selection sqref="A1:C1"/>
    </sheetView>
  </sheetViews>
  <sheetFormatPr defaultColWidth="9.1796875" defaultRowHeight="14.5" outlineLevelRow="3"/>
  <cols>
    <col min="1" max="1" width="7" bestFit="1" customWidth="1"/>
    <col min="2" max="2" width="42.54296875" customWidth="1"/>
    <col min="3" max="3" width="16.1796875" customWidth="1"/>
    <col min="4" max="4" width="16" customWidth="1"/>
    <col min="5" max="5" width="17.1796875" customWidth="1"/>
    <col min="7" max="7" width="15.54296875" bestFit="1" customWidth="1"/>
    <col min="8" max="8" width="20.26953125" customWidth="1"/>
    <col min="9" max="9" width="15.453125" bestFit="1" customWidth="1"/>
    <col min="10" max="10" width="20.453125" bestFit="1" customWidth="1"/>
  </cols>
  <sheetData>
    <row r="1" spans="1:14" ht="18.5">
      <c r="A1" s="176" t="s">
        <v>30</v>
      </c>
      <c r="B1" s="176"/>
      <c r="C1" s="176"/>
      <c r="D1" s="139" t="s">
        <v>853</v>
      </c>
      <c r="E1" s="139" t="s">
        <v>852</v>
      </c>
      <c r="G1" s="43" t="s">
        <v>31</v>
      </c>
      <c r="H1" s="44">
        <f>C2+C114</f>
        <v>1069000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f>C3+C67</f>
        <v>750000</v>
      </c>
      <c r="D2" s="26">
        <f>D3+D67</f>
        <v>750000</v>
      </c>
      <c r="E2" s="26">
        <f>E3+E67</f>
        <v>750000</v>
      </c>
      <c r="G2" s="39" t="s">
        <v>60</v>
      </c>
      <c r="H2" s="41">
        <f>C2</f>
        <v>750000</v>
      </c>
      <c r="I2" s="42"/>
      <c r="J2" s="40" t="b">
        <f>AND(H2=I2)</f>
        <v>0</v>
      </c>
    </row>
    <row r="3" spans="1:14">
      <c r="A3" s="181" t="s">
        <v>578</v>
      </c>
      <c r="B3" s="181"/>
      <c r="C3" s="23">
        <f>C4+C11+C38+C61</f>
        <v>252000</v>
      </c>
      <c r="D3" s="23">
        <f>D4+D11+D38+D61</f>
        <v>252000</v>
      </c>
      <c r="E3" s="23">
        <f>E4+E11+E38+E61</f>
        <v>252000</v>
      </c>
      <c r="G3" s="39" t="s">
        <v>57</v>
      </c>
      <c r="H3" s="41">
        <f t="shared" ref="H3:H66" si="0">C3</f>
        <v>252000</v>
      </c>
      <c r="I3" s="42"/>
      <c r="J3" s="40" t="b">
        <f>AND(H3=I3)</f>
        <v>0</v>
      </c>
    </row>
    <row r="4" spans="1:14" ht="15" customHeight="1">
      <c r="A4" s="177" t="s">
        <v>124</v>
      </c>
      <c r="B4" s="178"/>
      <c r="C4" s="21">
        <f>SUM(C5:C10)</f>
        <v>148000</v>
      </c>
      <c r="D4" s="21">
        <f>SUM(D5:D10)</f>
        <v>148000</v>
      </c>
      <c r="E4" s="21">
        <f>SUM(E5:E10)</f>
        <v>148000</v>
      </c>
      <c r="F4" s="17"/>
      <c r="G4" s="39" t="s">
        <v>53</v>
      </c>
      <c r="H4" s="41">
        <f t="shared" si="0"/>
        <v>148000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17000</v>
      </c>
      <c r="D6" s="2">
        <f t="shared" ref="D6:E10" si="1">C6</f>
        <v>17000</v>
      </c>
      <c r="E6" s="2">
        <f t="shared" si="1"/>
        <v>17000</v>
      </c>
      <c r="F6" s="17"/>
      <c r="G6" s="17"/>
      <c r="H6" s="41">
        <f t="shared" si="0"/>
        <v>17000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60000</v>
      </c>
      <c r="D7" s="2">
        <f t="shared" si="1"/>
        <v>60000</v>
      </c>
      <c r="E7" s="2">
        <f t="shared" si="1"/>
        <v>60000</v>
      </c>
      <c r="F7" s="17"/>
      <c r="G7" s="17"/>
      <c r="H7" s="41">
        <f t="shared" si="0"/>
        <v>60000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30000</v>
      </c>
      <c r="D8" s="2">
        <f t="shared" si="1"/>
        <v>30000</v>
      </c>
      <c r="E8" s="2">
        <f t="shared" si="1"/>
        <v>30000</v>
      </c>
      <c r="F8" s="17"/>
      <c r="G8" s="17"/>
      <c r="H8" s="41">
        <f t="shared" si="0"/>
        <v>30000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37000</v>
      </c>
      <c r="D11" s="21">
        <f>SUM(D12:D37)</f>
        <v>37000</v>
      </c>
      <c r="E11" s="21">
        <f>SUM(E12:E37)</f>
        <v>37000</v>
      </c>
      <c r="F11" s="17"/>
      <c r="G11" s="39" t="s">
        <v>54</v>
      </c>
      <c r="H11" s="41">
        <f t="shared" si="0"/>
        <v>37000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30000</v>
      </c>
      <c r="D12" s="2">
        <f>C12</f>
        <v>30000</v>
      </c>
      <c r="E12" s="2">
        <f>D12</f>
        <v>30000</v>
      </c>
      <c r="H12" s="41">
        <f t="shared" si="0"/>
        <v>30000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1000</v>
      </c>
      <c r="D29" s="2">
        <f t="shared" ref="D29:E37" si="3">C29</f>
        <v>1000</v>
      </c>
      <c r="E29" s="2">
        <f t="shared" si="3"/>
        <v>1000</v>
      </c>
      <c r="H29" s="41">
        <f t="shared" si="0"/>
        <v>1000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4000</v>
      </c>
      <c r="D36" s="2">
        <f t="shared" si="3"/>
        <v>4000</v>
      </c>
      <c r="E36" s="2">
        <f t="shared" si="3"/>
        <v>4000</v>
      </c>
      <c r="H36" s="41">
        <f t="shared" si="0"/>
        <v>4000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7" t="s">
        <v>145</v>
      </c>
      <c r="B38" s="178"/>
      <c r="C38" s="21">
        <f>SUM(C39:C60)</f>
        <v>67000</v>
      </c>
      <c r="D38" s="21">
        <f>SUM(D39:D60)</f>
        <v>67000</v>
      </c>
      <c r="E38" s="21">
        <f>SUM(E39:E60)</f>
        <v>67000</v>
      </c>
      <c r="G38" s="39" t="s">
        <v>55</v>
      </c>
      <c r="H38" s="41">
        <f t="shared" si="0"/>
        <v>67000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outlineLevel="1">
      <c r="A55" s="20">
        <v>3303</v>
      </c>
      <c r="B55" s="20" t="s">
        <v>153</v>
      </c>
      <c r="C55" s="2">
        <v>24000</v>
      </c>
      <c r="D55" s="2">
        <f t="shared" si="4"/>
        <v>24000</v>
      </c>
      <c r="E55" s="2">
        <f t="shared" si="4"/>
        <v>24000</v>
      </c>
      <c r="H55" s="41">
        <f t="shared" si="0"/>
        <v>24000</v>
      </c>
    </row>
    <row r="56" spans="1:10" outlineLevel="1">
      <c r="A56" s="20">
        <v>3303</v>
      </c>
      <c r="B56" s="20" t="s">
        <v>154</v>
      </c>
      <c r="C56" s="2">
        <v>16000</v>
      </c>
      <c r="D56" s="2">
        <f t="shared" ref="D56:E60" si="5">C56</f>
        <v>16000</v>
      </c>
      <c r="E56" s="2">
        <f t="shared" si="5"/>
        <v>16000</v>
      </c>
      <c r="H56" s="41">
        <f t="shared" si="0"/>
        <v>16000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1" t="s">
        <v>579</v>
      </c>
      <c r="B67" s="181"/>
      <c r="C67" s="25">
        <f>C97+C68</f>
        <v>498000</v>
      </c>
      <c r="D67" s="25">
        <f>D97+D68</f>
        <v>498000</v>
      </c>
      <c r="E67" s="25">
        <f>E97+E68</f>
        <v>498000</v>
      </c>
      <c r="G67" s="39" t="s">
        <v>59</v>
      </c>
      <c r="H67" s="41">
        <f t="shared" ref="H67:H130" si="7">C67</f>
        <v>498000</v>
      </c>
      <c r="I67" s="42"/>
      <c r="J67" s="40" t="b">
        <f>AND(H67=I67)</f>
        <v>0</v>
      </c>
    </row>
    <row r="68" spans="1:10">
      <c r="A68" s="177" t="s">
        <v>163</v>
      </c>
      <c r="B68" s="178"/>
      <c r="C68" s="21">
        <f>SUM(C69:C96)</f>
        <v>76000</v>
      </c>
      <c r="D68" s="21">
        <f>SUM(D69:D96)</f>
        <v>76000</v>
      </c>
      <c r="E68" s="21">
        <f>SUM(E69:E96)</f>
        <v>76000</v>
      </c>
      <c r="G68" s="39" t="s">
        <v>56</v>
      </c>
      <c r="H68" s="41">
        <f t="shared" si="7"/>
        <v>76000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>
        <v>20000</v>
      </c>
      <c r="D72" s="2">
        <f t="shared" si="8"/>
        <v>20000</v>
      </c>
      <c r="E72" s="2">
        <f t="shared" si="8"/>
        <v>20000</v>
      </c>
      <c r="H72" s="41">
        <f t="shared" si="7"/>
        <v>20000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2000</v>
      </c>
      <c r="D76" s="2">
        <f t="shared" si="8"/>
        <v>2000</v>
      </c>
      <c r="E76" s="2">
        <f t="shared" si="8"/>
        <v>2000</v>
      </c>
      <c r="H76" s="41">
        <f t="shared" si="7"/>
        <v>2000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>
        <v>20000</v>
      </c>
      <c r="D86" s="2">
        <f t="shared" ref="D86:E96" si="9">C86</f>
        <v>20000</v>
      </c>
      <c r="E86" s="2">
        <f t="shared" si="9"/>
        <v>20000</v>
      </c>
      <c r="H86" s="41">
        <f t="shared" si="7"/>
        <v>20000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6000</v>
      </c>
      <c r="D91" s="2">
        <f t="shared" si="9"/>
        <v>6000</v>
      </c>
      <c r="E91" s="2">
        <f t="shared" si="9"/>
        <v>6000</v>
      </c>
      <c r="H91" s="41">
        <f t="shared" si="7"/>
        <v>6000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5000</v>
      </c>
      <c r="D94" s="2">
        <f t="shared" si="9"/>
        <v>5000</v>
      </c>
      <c r="E94" s="2">
        <f t="shared" si="9"/>
        <v>5000</v>
      </c>
      <c r="H94" s="41">
        <f t="shared" si="7"/>
        <v>5000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422000</v>
      </c>
      <c r="D97" s="21">
        <f>SUM(D98:D113)</f>
        <v>422000</v>
      </c>
      <c r="E97" s="21">
        <f>SUM(E98:E113)</f>
        <v>422000</v>
      </c>
      <c r="G97" s="39" t="s">
        <v>58</v>
      </c>
      <c r="H97" s="41">
        <f t="shared" si="7"/>
        <v>422000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250000</v>
      </c>
      <c r="D98" s="2">
        <f>C98</f>
        <v>250000</v>
      </c>
      <c r="E98" s="2">
        <f>D98</f>
        <v>250000</v>
      </c>
      <c r="H98" s="41">
        <f t="shared" si="7"/>
        <v>250000</v>
      </c>
    </row>
    <row r="99" spans="1:10" ht="15" customHeight="1" outlineLevel="1">
      <c r="A99" s="3">
        <v>6002</v>
      </c>
      <c r="B99" s="1" t="s">
        <v>185</v>
      </c>
      <c r="C99" s="2">
        <v>20000</v>
      </c>
      <c r="D99" s="2">
        <f t="shared" ref="D99:E113" si="10">C99</f>
        <v>20000</v>
      </c>
      <c r="E99" s="2">
        <f t="shared" si="10"/>
        <v>20000</v>
      </c>
      <c r="H99" s="41">
        <f t="shared" si="7"/>
        <v>20000</v>
      </c>
    </row>
    <row r="100" spans="1:10" ht="15" customHeight="1" outlineLevel="1">
      <c r="A100" s="3">
        <v>6003</v>
      </c>
      <c r="B100" s="1" t="s">
        <v>186</v>
      </c>
      <c r="C100" s="2">
        <v>150000</v>
      </c>
      <c r="D100" s="2">
        <f t="shared" si="10"/>
        <v>150000</v>
      </c>
      <c r="E100" s="2">
        <f t="shared" si="10"/>
        <v>150000</v>
      </c>
      <c r="H100" s="41">
        <f t="shared" si="7"/>
        <v>150000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2" t="s">
        <v>62</v>
      </c>
      <c r="B114" s="183"/>
      <c r="C114" s="26">
        <f>C115+C152+C177</f>
        <v>319000</v>
      </c>
      <c r="D114" s="26">
        <f>D115+D152+D177</f>
        <v>319000</v>
      </c>
      <c r="E114" s="26">
        <f>E115+E152+E177</f>
        <v>319000</v>
      </c>
      <c r="G114" s="39" t="s">
        <v>62</v>
      </c>
      <c r="H114" s="41">
        <f t="shared" si="7"/>
        <v>319000</v>
      </c>
      <c r="I114" s="42"/>
      <c r="J114" s="40" t="b">
        <f>AND(H114=I114)</f>
        <v>0</v>
      </c>
    </row>
    <row r="115" spans="1:10">
      <c r="A115" s="179" t="s">
        <v>580</v>
      </c>
      <c r="B115" s="180"/>
      <c r="C115" s="23">
        <f>C116+C135</f>
        <v>319000</v>
      </c>
      <c r="D115" s="23">
        <f>D116+D135</f>
        <v>319000</v>
      </c>
      <c r="E115" s="23">
        <f>E116+E135</f>
        <v>319000</v>
      </c>
      <c r="G115" s="39" t="s">
        <v>61</v>
      </c>
      <c r="H115" s="41">
        <f t="shared" si="7"/>
        <v>319000</v>
      </c>
      <c r="I115" s="42"/>
      <c r="J115" s="40" t="b">
        <f>AND(H115=I115)</f>
        <v>0</v>
      </c>
    </row>
    <row r="116" spans="1:10" ht="15" customHeight="1">
      <c r="A116" s="177" t="s">
        <v>195</v>
      </c>
      <c r="B116" s="178"/>
      <c r="C116" s="21">
        <f>C117+C120+C123+C126+C129+C132</f>
        <v>237000</v>
      </c>
      <c r="D116" s="21">
        <f>D117+D120+D123+D126+D129+D132</f>
        <v>237000</v>
      </c>
      <c r="E116" s="21">
        <f>E117+E120+E123+E126+E129+E132</f>
        <v>237000</v>
      </c>
      <c r="G116" s="39" t="s">
        <v>583</v>
      </c>
      <c r="H116" s="41">
        <f t="shared" si="7"/>
        <v>237000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237000</v>
      </c>
      <c r="D117" s="2">
        <f>D118+D119</f>
        <v>237000</v>
      </c>
      <c r="E117" s="2">
        <f>E118+E119</f>
        <v>237000</v>
      </c>
      <c r="H117" s="41">
        <f t="shared" si="7"/>
        <v>237000</v>
      </c>
    </row>
    <row r="118" spans="1:10" ht="15" customHeight="1" outlineLevel="2">
      <c r="A118" s="129"/>
      <c r="B118" s="128" t="s">
        <v>855</v>
      </c>
      <c r="C118" s="127">
        <v>137000</v>
      </c>
      <c r="D118" s="127">
        <f>C118</f>
        <v>137000</v>
      </c>
      <c r="E118" s="127">
        <f>D118</f>
        <v>137000</v>
      </c>
      <c r="H118" s="41">
        <f t="shared" si="7"/>
        <v>137000</v>
      </c>
    </row>
    <row r="119" spans="1:10" ht="15" customHeight="1" outlineLevel="2">
      <c r="A119" s="129"/>
      <c r="B119" s="128" t="s">
        <v>860</v>
      </c>
      <c r="C119" s="127">
        <v>100000</v>
      </c>
      <c r="D119" s="127">
        <f>C119</f>
        <v>100000</v>
      </c>
      <c r="E119" s="127">
        <f>D119</f>
        <v>100000</v>
      </c>
      <c r="H119" s="41">
        <f t="shared" si="7"/>
        <v>100000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9"/>
      <c r="B121" s="128" t="s">
        <v>855</v>
      </c>
      <c r="C121" s="127"/>
      <c r="D121" s="127">
        <f>C121</f>
        <v>0</v>
      </c>
      <c r="E121" s="127">
        <f>D121</f>
        <v>0</v>
      </c>
      <c r="H121" s="41">
        <f t="shared" si="7"/>
        <v>0</v>
      </c>
    </row>
    <row r="122" spans="1:10" ht="15" customHeight="1" outlineLevel="2">
      <c r="A122" s="129"/>
      <c r="B122" s="128" t="s">
        <v>860</v>
      </c>
      <c r="C122" s="127"/>
      <c r="D122" s="127">
        <f>C122</f>
        <v>0</v>
      </c>
      <c r="E122" s="127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9"/>
      <c r="B124" s="128" t="s">
        <v>855</v>
      </c>
      <c r="C124" s="127"/>
      <c r="D124" s="127">
        <f>C124</f>
        <v>0</v>
      </c>
      <c r="E124" s="127">
        <f>D124</f>
        <v>0</v>
      </c>
      <c r="H124" s="41">
        <f t="shared" si="7"/>
        <v>0</v>
      </c>
    </row>
    <row r="125" spans="1:10" ht="15" customHeight="1" outlineLevel="2">
      <c r="A125" s="129"/>
      <c r="B125" s="128" t="s">
        <v>860</v>
      </c>
      <c r="C125" s="127"/>
      <c r="D125" s="127">
        <f>C125</f>
        <v>0</v>
      </c>
      <c r="E125" s="127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9"/>
      <c r="B127" s="128" t="s">
        <v>855</v>
      </c>
      <c r="C127" s="127"/>
      <c r="D127" s="127">
        <f>C127</f>
        <v>0</v>
      </c>
      <c r="E127" s="127">
        <f>D127</f>
        <v>0</v>
      </c>
      <c r="H127" s="41">
        <f t="shared" si="7"/>
        <v>0</v>
      </c>
    </row>
    <row r="128" spans="1:10" ht="15" customHeight="1" outlineLevel="2">
      <c r="A128" s="129"/>
      <c r="B128" s="128" t="s">
        <v>860</v>
      </c>
      <c r="C128" s="127"/>
      <c r="D128" s="127">
        <f>C128</f>
        <v>0</v>
      </c>
      <c r="E128" s="127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9"/>
      <c r="B130" s="128" t="s">
        <v>855</v>
      </c>
      <c r="C130" s="127"/>
      <c r="D130" s="127">
        <f>C130</f>
        <v>0</v>
      </c>
      <c r="E130" s="127">
        <f>D130</f>
        <v>0</v>
      </c>
      <c r="H130" s="41">
        <f t="shared" si="7"/>
        <v>0</v>
      </c>
    </row>
    <row r="131" spans="1:10" ht="15" customHeight="1" outlineLevel="2">
      <c r="A131" s="129"/>
      <c r="B131" s="128" t="s">
        <v>860</v>
      </c>
      <c r="C131" s="127"/>
      <c r="D131" s="127">
        <f>C131</f>
        <v>0</v>
      </c>
      <c r="E131" s="127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9"/>
      <c r="B133" s="128" t="s">
        <v>855</v>
      </c>
      <c r="C133" s="127"/>
      <c r="D133" s="127">
        <f>C133</f>
        <v>0</v>
      </c>
      <c r="E133" s="127">
        <f>D133</f>
        <v>0</v>
      </c>
      <c r="H133" s="41">
        <f t="shared" si="11"/>
        <v>0</v>
      </c>
    </row>
    <row r="134" spans="1:10" ht="15" customHeight="1" outlineLevel="2">
      <c r="A134" s="129"/>
      <c r="B134" s="128" t="s">
        <v>860</v>
      </c>
      <c r="C134" s="127"/>
      <c r="D134" s="127">
        <f>C134</f>
        <v>0</v>
      </c>
      <c r="E134" s="127">
        <f>D134</f>
        <v>0</v>
      </c>
      <c r="H134" s="41">
        <f t="shared" si="11"/>
        <v>0</v>
      </c>
    </row>
    <row r="135" spans="1:10">
      <c r="A135" s="177" t="s">
        <v>202</v>
      </c>
      <c r="B135" s="178"/>
      <c r="C135" s="21">
        <f>C136+C140+C143+C146+C149</f>
        <v>82000</v>
      </c>
      <c r="D135" s="21">
        <f>D136+D140+D143+D146+D149</f>
        <v>82000</v>
      </c>
      <c r="E135" s="21">
        <f>E136+E140+E143+E146+E149</f>
        <v>82000</v>
      </c>
      <c r="G135" s="39" t="s">
        <v>584</v>
      </c>
      <c r="H135" s="41">
        <f t="shared" si="11"/>
        <v>82000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82000</v>
      </c>
      <c r="D136" s="2">
        <f>D137+D138+D139</f>
        <v>82000</v>
      </c>
      <c r="E136" s="2">
        <f>E137+E138+E139</f>
        <v>82000</v>
      </c>
      <c r="H136" s="41">
        <f t="shared" si="11"/>
        <v>82000</v>
      </c>
    </row>
    <row r="137" spans="1:10" ht="15" customHeight="1" outlineLevel="2">
      <c r="A137" s="129"/>
      <c r="B137" s="128" t="s">
        <v>855</v>
      </c>
      <c r="C137" s="127">
        <v>49300</v>
      </c>
      <c r="D137" s="127">
        <f>C137</f>
        <v>49300</v>
      </c>
      <c r="E137" s="127">
        <f>D137</f>
        <v>49300</v>
      </c>
      <c r="H137" s="41">
        <f t="shared" si="11"/>
        <v>49300</v>
      </c>
    </row>
    <row r="138" spans="1:10" ht="15" customHeight="1" outlineLevel="2">
      <c r="A138" s="129"/>
      <c r="B138" s="128" t="s">
        <v>862</v>
      </c>
      <c r="C138" s="127">
        <v>19458</v>
      </c>
      <c r="D138" s="127">
        <f t="shared" ref="D138:E139" si="12">C138</f>
        <v>19458</v>
      </c>
      <c r="E138" s="127">
        <f t="shared" si="12"/>
        <v>19458</v>
      </c>
      <c r="H138" s="41">
        <f t="shared" si="11"/>
        <v>19458</v>
      </c>
    </row>
    <row r="139" spans="1:10" ht="15" customHeight="1" outlineLevel="2">
      <c r="A139" s="129"/>
      <c r="B139" s="128" t="s">
        <v>861</v>
      </c>
      <c r="C139" s="127">
        <v>13242</v>
      </c>
      <c r="D139" s="127">
        <f t="shared" si="12"/>
        <v>13242</v>
      </c>
      <c r="E139" s="127">
        <f t="shared" si="12"/>
        <v>13242</v>
      </c>
      <c r="H139" s="41">
        <f t="shared" si="11"/>
        <v>13242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9"/>
      <c r="B141" s="128" t="s">
        <v>855</v>
      </c>
      <c r="C141" s="127"/>
      <c r="D141" s="127">
        <f>C141</f>
        <v>0</v>
      </c>
      <c r="E141" s="127">
        <f>D141</f>
        <v>0</v>
      </c>
      <c r="H141" s="41">
        <f t="shared" si="11"/>
        <v>0</v>
      </c>
    </row>
    <row r="142" spans="1:10" ht="15" customHeight="1" outlineLevel="2">
      <c r="A142" s="129"/>
      <c r="B142" s="128" t="s">
        <v>860</v>
      </c>
      <c r="C142" s="127"/>
      <c r="D142" s="127">
        <f>C142</f>
        <v>0</v>
      </c>
      <c r="E142" s="127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9"/>
      <c r="B144" s="128" t="s">
        <v>855</v>
      </c>
      <c r="C144" s="127"/>
      <c r="D144" s="127">
        <f>C144</f>
        <v>0</v>
      </c>
      <c r="E144" s="127">
        <f>D144</f>
        <v>0</v>
      </c>
      <c r="H144" s="41">
        <f t="shared" si="11"/>
        <v>0</v>
      </c>
    </row>
    <row r="145" spans="1:10" ht="15" customHeight="1" outlineLevel="2">
      <c r="A145" s="129"/>
      <c r="B145" s="128" t="s">
        <v>860</v>
      </c>
      <c r="C145" s="127"/>
      <c r="D145" s="127">
        <f>C145</f>
        <v>0</v>
      </c>
      <c r="E145" s="127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9"/>
      <c r="B147" s="128" t="s">
        <v>855</v>
      </c>
      <c r="C147" s="127"/>
      <c r="D147" s="127">
        <f>C147</f>
        <v>0</v>
      </c>
      <c r="E147" s="127">
        <f>D147</f>
        <v>0</v>
      </c>
      <c r="H147" s="41">
        <f t="shared" si="11"/>
        <v>0</v>
      </c>
    </row>
    <row r="148" spans="1:10" ht="15" customHeight="1" outlineLevel="2">
      <c r="A148" s="129"/>
      <c r="B148" s="128" t="s">
        <v>860</v>
      </c>
      <c r="C148" s="127"/>
      <c r="D148" s="127">
        <f>C148</f>
        <v>0</v>
      </c>
      <c r="E148" s="127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9"/>
      <c r="B150" s="128" t="s">
        <v>855</v>
      </c>
      <c r="C150" s="127"/>
      <c r="D150" s="127">
        <f>C150</f>
        <v>0</v>
      </c>
      <c r="E150" s="127">
        <f>D150</f>
        <v>0</v>
      </c>
      <c r="H150" s="41">
        <f t="shared" si="11"/>
        <v>0</v>
      </c>
    </row>
    <row r="151" spans="1:10" ht="15" customHeight="1" outlineLevel="2">
      <c r="A151" s="129"/>
      <c r="B151" s="128" t="s">
        <v>860</v>
      </c>
      <c r="C151" s="127"/>
      <c r="D151" s="127">
        <f>C151</f>
        <v>0</v>
      </c>
      <c r="E151" s="127">
        <f>D151</f>
        <v>0</v>
      </c>
      <c r="H151" s="41">
        <f t="shared" si="11"/>
        <v>0</v>
      </c>
    </row>
    <row r="152" spans="1:10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9"/>
      <c r="B155" s="128" t="s">
        <v>855</v>
      </c>
      <c r="C155" s="127"/>
      <c r="D155" s="127">
        <f>C155</f>
        <v>0</v>
      </c>
      <c r="E155" s="127">
        <f>D155</f>
        <v>0</v>
      </c>
      <c r="H155" s="41">
        <f t="shared" si="11"/>
        <v>0</v>
      </c>
    </row>
    <row r="156" spans="1:10" ht="15" customHeight="1" outlineLevel="2">
      <c r="A156" s="129"/>
      <c r="B156" s="128" t="s">
        <v>860</v>
      </c>
      <c r="C156" s="127"/>
      <c r="D156" s="127">
        <f>C156</f>
        <v>0</v>
      </c>
      <c r="E156" s="127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9"/>
      <c r="B158" s="128" t="s">
        <v>855</v>
      </c>
      <c r="C158" s="127"/>
      <c r="D158" s="127">
        <f>C158</f>
        <v>0</v>
      </c>
      <c r="E158" s="127">
        <f>D158</f>
        <v>0</v>
      </c>
      <c r="H158" s="41">
        <f t="shared" si="11"/>
        <v>0</v>
      </c>
    </row>
    <row r="159" spans="1:10" ht="15" customHeight="1" outlineLevel="2">
      <c r="A159" s="129"/>
      <c r="B159" s="128" t="s">
        <v>860</v>
      </c>
      <c r="C159" s="127"/>
      <c r="D159" s="127">
        <f>C159</f>
        <v>0</v>
      </c>
      <c r="E159" s="127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9"/>
      <c r="B161" s="128" t="s">
        <v>855</v>
      </c>
      <c r="C161" s="127"/>
      <c r="D161" s="127">
        <f>C161</f>
        <v>0</v>
      </c>
      <c r="E161" s="127">
        <f>D161</f>
        <v>0</v>
      </c>
      <c r="H161" s="41">
        <f t="shared" si="11"/>
        <v>0</v>
      </c>
    </row>
    <row r="162" spans="1:10" ht="15" customHeight="1" outlineLevel="2">
      <c r="A162" s="129"/>
      <c r="B162" s="128" t="s">
        <v>860</v>
      </c>
      <c r="C162" s="127"/>
      <c r="D162" s="127">
        <f>C162</f>
        <v>0</v>
      </c>
      <c r="E162" s="127">
        <f>D162</f>
        <v>0</v>
      </c>
      <c r="H162" s="41">
        <f t="shared" si="11"/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9"/>
      <c r="B165" s="128" t="s">
        <v>855</v>
      </c>
      <c r="C165" s="127"/>
      <c r="D165" s="127">
        <f>C165</f>
        <v>0</v>
      </c>
      <c r="E165" s="127">
        <f>D165</f>
        <v>0</v>
      </c>
      <c r="H165" s="41">
        <f t="shared" si="11"/>
        <v>0</v>
      </c>
    </row>
    <row r="166" spans="1:10" ht="15" customHeight="1" outlineLevel="2">
      <c r="A166" s="129"/>
      <c r="B166" s="128" t="s">
        <v>860</v>
      </c>
      <c r="C166" s="127"/>
      <c r="D166" s="127">
        <f>C166</f>
        <v>0</v>
      </c>
      <c r="E166" s="127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9"/>
      <c r="B168" s="128" t="s">
        <v>855</v>
      </c>
      <c r="C168" s="127"/>
      <c r="D168" s="127">
        <f>C168</f>
        <v>0</v>
      </c>
      <c r="E168" s="127">
        <f>D168</f>
        <v>0</v>
      </c>
      <c r="H168" s="41">
        <f t="shared" si="11"/>
        <v>0</v>
      </c>
    </row>
    <row r="169" spans="1:10" ht="15" customHeight="1" outlineLevel="2">
      <c r="A169" s="129"/>
      <c r="B169" s="128" t="s">
        <v>860</v>
      </c>
      <c r="C169" s="127"/>
      <c r="D169" s="127">
        <f>C169</f>
        <v>0</v>
      </c>
      <c r="E169" s="127">
        <f>D169</f>
        <v>0</v>
      </c>
      <c r="H169" s="41">
        <f t="shared" si="11"/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9"/>
      <c r="B172" s="128" t="s">
        <v>855</v>
      </c>
      <c r="C172" s="127"/>
      <c r="D172" s="127">
        <f>C172</f>
        <v>0</v>
      </c>
      <c r="E172" s="127">
        <f>D172</f>
        <v>0</v>
      </c>
      <c r="H172" s="41">
        <f t="shared" si="11"/>
        <v>0</v>
      </c>
    </row>
    <row r="173" spans="1:10" ht="15" customHeight="1" outlineLevel="2">
      <c r="A173" s="129"/>
      <c r="B173" s="128" t="s">
        <v>860</v>
      </c>
      <c r="C173" s="127"/>
      <c r="D173" s="127">
        <f>C173</f>
        <v>0</v>
      </c>
      <c r="E173" s="127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9"/>
      <c r="B175" s="128" t="s">
        <v>855</v>
      </c>
      <c r="C175" s="127"/>
      <c r="D175" s="127">
        <f>C175</f>
        <v>0</v>
      </c>
      <c r="E175" s="127">
        <f>D175</f>
        <v>0</v>
      </c>
      <c r="H175" s="41">
        <f t="shared" si="11"/>
        <v>0</v>
      </c>
    </row>
    <row r="176" spans="1:10" ht="15" customHeight="1" outlineLevel="2">
      <c r="A176" s="129"/>
      <c r="B176" s="128" t="s">
        <v>860</v>
      </c>
      <c r="C176" s="127"/>
      <c r="D176" s="127">
        <f>C176</f>
        <v>0</v>
      </c>
      <c r="E176" s="127">
        <f>D176</f>
        <v>0</v>
      </c>
      <c r="H176" s="41">
        <f t="shared" si="11"/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9">
        <v>3</v>
      </c>
      <c r="B180" s="128" t="s">
        <v>857</v>
      </c>
      <c r="C180" s="127">
        <f>C181</f>
        <v>0</v>
      </c>
      <c r="D180" s="127">
        <f>D181</f>
        <v>0</v>
      </c>
      <c r="E180" s="127">
        <f>E181</f>
        <v>0</v>
      </c>
    </row>
    <row r="181" spans="1:10" outlineLevel="2">
      <c r="A181" s="89"/>
      <c r="B181" s="88" t="s">
        <v>855</v>
      </c>
      <c r="C181" s="126"/>
      <c r="D181" s="126">
        <f>C181</f>
        <v>0</v>
      </c>
      <c r="E181" s="126">
        <f>D181</f>
        <v>0</v>
      </c>
    </row>
    <row r="182" spans="1:10" outlineLevel="2">
      <c r="A182" s="129">
        <v>4</v>
      </c>
      <c r="B182" s="128" t="s">
        <v>858</v>
      </c>
      <c r="C182" s="127">
        <f>C183</f>
        <v>0</v>
      </c>
      <c r="D182" s="127">
        <f>D183</f>
        <v>0</v>
      </c>
      <c r="E182" s="127">
        <f>E183</f>
        <v>0</v>
      </c>
    </row>
    <row r="183" spans="1:10" outlineLevel="2">
      <c r="A183" s="89"/>
      <c r="B183" s="88" t="s">
        <v>855</v>
      </c>
      <c r="C183" s="126"/>
      <c r="D183" s="126">
        <f>C183</f>
        <v>0</v>
      </c>
      <c r="E183" s="126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9">
        <v>2</v>
      </c>
      <c r="B185" s="128" t="s">
        <v>856</v>
      </c>
      <c r="C185" s="127">
        <f>C186+C187</f>
        <v>0</v>
      </c>
      <c r="D185" s="127">
        <f>D186+D187</f>
        <v>0</v>
      </c>
      <c r="E185" s="127">
        <f>E186+E187</f>
        <v>0</v>
      </c>
    </row>
    <row r="186" spans="1:10" outlineLevel="3">
      <c r="A186" s="89"/>
      <c r="B186" s="88" t="s">
        <v>855</v>
      </c>
      <c r="C186" s="126"/>
      <c r="D186" s="126">
        <f>C186</f>
        <v>0</v>
      </c>
      <c r="E186" s="126">
        <f>D186</f>
        <v>0</v>
      </c>
    </row>
    <row r="187" spans="1:10" outlineLevel="3">
      <c r="A187" s="89"/>
      <c r="B187" s="88" t="s">
        <v>847</v>
      </c>
      <c r="C187" s="126"/>
      <c r="D187" s="126">
        <f>C187</f>
        <v>0</v>
      </c>
      <c r="E187" s="126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9">
        <v>1</v>
      </c>
      <c r="B189" s="128" t="s">
        <v>859</v>
      </c>
      <c r="C189" s="127">
        <f>C190+C191+C192</f>
        <v>0</v>
      </c>
      <c r="D189" s="127">
        <f>D190+D191+D192</f>
        <v>0</v>
      </c>
      <c r="E189" s="127">
        <f>E190+E191+E192</f>
        <v>0</v>
      </c>
    </row>
    <row r="190" spans="1:10" outlineLevel="3">
      <c r="A190" s="89"/>
      <c r="B190" s="88" t="s">
        <v>855</v>
      </c>
      <c r="C190" s="126">
        <v>0</v>
      </c>
      <c r="D190" s="126">
        <f t="shared" ref="D190:E192" si="13">C190</f>
        <v>0</v>
      </c>
      <c r="E190" s="126">
        <f t="shared" si="13"/>
        <v>0</v>
      </c>
    </row>
    <row r="191" spans="1:10" outlineLevel="3">
      <c r="A191" s="89"/>
      <c r="B191" s="88" t="s">
        <v>845</v>
      </c>
      <c r="C191" s="126">
        <v>0</v>
      </c>
      <c r="D191" s="126">
        <f t="shared" si="13"/>
        <v>0</v>
      </c>
      <c r="E191" s="126">
        <f t="shared" si="13"/>
        <v>0</v>
      </c>
    </row>
    <row r="192" spans="1:10" outlineLevel="3">
      <c r="A192" s="89"/>
      <c r="B192" s="88" t="s">
        <v>844</v>
      </c>
      <c r="C192" s="126">
        <v>0</v>
      </c>
      <c r="D192" s="126">
        <f t="shared" si="13"/>
        <v>0</v>
      </c>
      <c r="E192" s="126">
        <f t="shared" si="13"/>
        <v>0</v>
      </c>
    </row>
    <row r="193" spans="1:5" outlineLevel="2">
      <c r="A193" s="129">
        <v>3</v>
      </c>
      <c r="B193" s="128" t="s">
        <v>857</v>
      </c>
      <c r="C193" s="127">
        <f>C194</f>
        <v>0</v>
      </c>
      <c r="D193" s="127">
        <f>D194</f>
        <v>0</v>
      </c>
      <c r="E193" s="127">
        <f>E194</f>
        <v>0</v>
      </c>
    </row>
    <row r="194" spans="1:5" outlineLevel="3">
      <c r="A194" s="89"/>
      <c r="B194" s="88" t="s">
        <v>855</v>
      </c>
      <c r="C194" s="126">
        <v>0</v>
      </c>
      <c r="D194" s="126">
        <f>C194</f>
        <v>0</v>
      </c>
      <c r="E194" s="126">
        <f>D194</f>
        <v>0</v>
      </c>
    </row>
    <row r="195" spans="1:5" outlineLevel="2">
      <c r="A195" s="129">
        <v>4</v>
      </c>
      <c r="B195" s="128" t="s">
        <v>858</v>
      </c>
      <c r="C195" s="127">
        <f>C196</f>
        <v>0</v>
      </c>
      <c r="D195" s="127">
        <f>D196</f>
        <v>0</v>
      </c>
      <c r="E195" s="127">
        <f>E196</f>
        <v>0</v>
      </c>
    </row>
    <row r="196" spans="1:5" outlineLevel="3">
      <c r="A196" s="89"/>
      <c r="B196" s="88" t="s">
        <v>855</v>
      </c>
      <c r="C196" s="126">
        <v>0</v>
      </c>
      <c r="D196" s="126">
        <f>C196</f>
        <v>0</v>
      </c>
      <c r="E196" s="126">
        <f>D196</f>
        <v>0</v>
      </c>
    </row>
    <row r="197" spans="1:5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9">
        <v>4</v>
      </c>
      <c r="B198" s="128" t="s">
        <v>858</v>
      </c>
      <c r="C198" s="127">
        <f t="shared" si="14"/>
        <v>0</v>
      </c>
      <c r="D198" s="127">
        <f t="shared" si="14"/>
        <v>0</v>
      </c>
      <c r="E198" s="127">
        <f t="shared" si="14"/>
        <v>0</v>
      </c>
    </row>
    <row r="199" spans="1:5" outlineLevel="3">
      <c r="A199" s="89"/>
      <c r="B199" s="88" t="s">
        <v>855</v>
      </c>
      <c r="C199" s="126">
        <v>0</v>
      </c>
      <c r="D199" s="126">
        <f>C199</f>
        <v>0</v>
      </c>
      <c r="E199" s="126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9">
        <v>3</v>
      </c>
      <c r="B201" s="128" t="s">
        <v>857</v>
      </c>
      <c r="C201" s="127">
        <f>C202</f>
        <v>0</v>
      </c>
      <c r="D201" s="127">
        <f>D202</f>
        <v>0</v>
      </c>
      <c r="E201" s="127">
        <f>E202</f>
        <v>0</v>
      </c>
    </row>
    <row r="202" spans="1:5" outlineLevel="3">
      <c r="A202" s="89"/>
      <c r="B202" s="88" t="s">
        <v>855</v>
      </c>
      <c r="C202" s="126">
        <v>0</v>
      </c>
      <c r="D202" s="126">
        <f>C202</f>
        <v>0</v>
      </c>
      <c r="E202" s="126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9">
        <v>1</v>
      </c>
      <c r="B204" s="128" t="s">
        <v>859</v>
      </c>
      <c r="C204" s="127">
        <f>C205+C206</f>
        <v>0</v>
      </c>
      <c r="D204" s="127">
        <f>D205+D206</f>
        <v>0</v>
      </c>
      <c r="E204" s="127">
        <f>E205+E206</f>
        <v>0</v>
      </c>
    </row>
    <row r="205" spans="1:5" outlineLevel="3">
      <c r="A205" s="89"/>
      <c r="B205" s="88" t="s">
        <v>855</v>
      </c>
      <c r="C205" s="126">
        <v>0</v>
      </c>
      <c r="D205" s="126">
        <f>C205</f>
        <v>0</v>
      </c>
      <c r="E205" s="126">
        <f>D205</f>
        <v>0</v>
      </c>
    </row>
    <row r="206" spans="1:5" outlineLevel="3">
      <c r="A206" s="89"/>
      <c r="B206" s="88" t="s">
        <v>839</v>
      </c>
      <c r="C206" s="126">
        <v>0</v>
      </c>
      <c r="D206" s="126">
        <f>C206</f>
        <v>0</v>
      </c>
      <c r="E206" s="126">
        <f>D206</f>
        <v>0</v>
      </c>
    </row>
    <row r="207" spans="1:5" outlineLevel="2">
      <c r="A207" s="129">
        <v>2</v>
      </c>
      <c r="B207" s="128" t="s">
        <v>856</v>
      </c>
      <c r="C207" s="127">
        <f>C209+C208+C210</f>
        <v>0</v>
      </c>
      <c r="D207" s="127">
        <f>D209+D208+D210</f>
        <v>0</v>
      </c>
      <c r="E207" s="127">
        <f>E209+E208+E210</f>
        <v>0</v>
      </c>
    </row>
    <row r="208" spans="1:5" outlineLevel="3">
      <c r="A208" s="89"/>
      <c r="B208" s="88" t="s">
        <v>855</v>
      </c>
      <c r="C208" s="126">
        <v>0</v>
      </c>
      <c r="D208" s="126">
        <f t="shared" ref="D208:E210" si="15">C208</f>
        <v>0</v>
      </c>
      <c r="E208" s="126">
        <f t="shared" si="15"/>
        <v>0</v>
      </c>
    </row>
    <row r="209" spans="1:5" outlineLevel="3">
      <c r="A209" s="89"/>
      <c r="B209" s="88" t="s">
        <v>838</v>
      </c>
      <c r="C209" s="126"/>
      <c r="D209" s="126">
        <f t="shared" si="15"/>
        <v>0</v>
      </c>
      <c r="E209" s="126">
        <f t="shared" si="15"/>
        <v>0</v>
      </c>
    </row>
    <row r="210" spans="1:5" outlineLevel="3">
      <c r="A210" s="89"/>
      <c r="B210" s="88" t="s">
        <v>855</v>
      </c>
      <c r="C210" s="126">
        <v>0</v>
      </c>
      <c r="D210" s="126">
        <f t="shared" si="15"/>
        <v>0</v>
      </c>
      <c r="E210" s="126">
        <f t="shared" si="15"/>
        <v>0</v>
      </c>
    </row>
    <row r="211" spans="1:5" outlineLevel="2">
      <c r="A211" s="129">
        <v>3</v>
      </c>
      <c r="B211" s="128" t="s">
        <v>857</v>
      </c>
      <c r="C211" s="127">
        <f>C212</f>
        <v>0</v>
      </c>
      <c r="D211" s="127">
        <f>D212</f>
        <v>0</v>
      </c>
      <c r="E211" s="127">
        <f>E212</f>
        <v>0</v>
      </c>
    </row>
    <row r="212" spans="1:5" outlineLevel="3">
      <c r="A212" s="89"/>
      <c r="B212" s="88" t="s">
        <v>855</v>
      </c>
      <c r="C212" s="126">
        <v>0</v>
      </c>
      <c r="D212" s="126">
        <f>C212</f>
        <v>0</v>
      </c>
      <c r="E212" s="126">
        <f>D212</f>
        <v>0</v>
      </c>
    </row>
    <row r="213" spans="1:5" outlineLevel="2">
      <c r="A213" s="129">
        <v>4</v>
      </c>
      <c r="B213" s="128" t="s">
        <v>858</v>
      </c>
      <c r="C213" s="127">
        <f>C214</f>
        <v>0</v>
      </c>
      <c r="D213" s="127">
        <f>D214</f>
        <v>0</v>
      </c>
      <c r="E213" s="127">
        <f>E214</f>
        <v>0</v>
      </c>
    </row>
    <row r="214" spans="1:5" outlineLevel="3">
      <c r="A214" s="89"/>
      <c r="B214" s="88" t="s">
        <v>855</v>
      </c>
      <c r="C214" s="126">
        <v>0</v>
      </c>
      <c r="D214" s="126">
        <f>C214</f>
        <v>0</v>
      </c>
      <c r="E214" s="126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9">
        <v>2</v>
      </c>
      <c r="B216" s="128" t="s">
        <v>856</v>
      </c>
      <c r="C216" s="127">
        <f>C219+C218+C217</f>
        <v>0</v>
      </c>
      <c r="D216" s="127">
        <f>D219+D218+D217</f>
        <v>0</v>
      </c>
      <c r="E216" s="127">
        <f>E219+E218+E217</f>
        <v>0</v>
      </c>
    </row>
    <row r="217" spans="1:5" outlineLevel="3">
      <c r="A217" s="89"/>
      <c r="B217" s="88" t="s">
        <v>855</v>
      </c>
      <c r="C217" s="126">
        <v>0</v>
      </c>
      <c r="D217" s="126">
        <f t="shared" ref="D217:E219" si="16">C217</f>
        <v>0</v>
      </c>
      <c r="E217" s="126">
        <f t="shared" si="16"/>
        <v>0</v>
      </c>
    </row>
    <row r="218" spans="1:5" s="122" customFormat="1" outlineLevel="3">
      <c r="A218" s="132"/>
      <c r="B218" s="131" t="s">
        <v>835</v>
      </c>
      <c r="C218" s="130"/>
      <c r="D218" s="130">
        <f t="shared" si="16"/>
        <v>0</v>
      </c>
      <c r="E218" s="130">
        <f t="shared" si="16"/>
        <v>0</v>
      </c>
    </row>
    <row r="219" spans="1:5" s="122" customFormat="1" outlineLevel="3">
      <c r="A219" s="132"/>
      <c r="B219" s="131" t="s">
        <v>821</v>
      </c>
      <c r="C219" s="130"/>
      <c r="D219" s="130">
        <f t="shared" si="16"/>
        <v>0</v>
      </c>
      <c r="E219" s="130">
        <f t="shared" si="16"/>
        <v>0</v>
      </c>
    </row>
    <row r="220" spans="1:5" outlineLevel="2">
      <c r="A220" s="129">
        <v>3</v>
      </c>
      <c r="B220" s="128" t="s">
        <v>857</v>
      </c>
      <c r="C220" s="127">
        <f>C221</f>
        <v>0</v>
      </c>
      <c r="D220" s="127">
        <f>D221</f>
        <v>0</v>
      </c>
      <c r="E220" s="127">
        <f>E221</f>
        <v>0</v>
      </c>
    </row>
    <row r="221" spans="1:5" outlineLevel="3">
      <c r="A221" s="89"/>
      <c r="B221" s="88" t="s">
        <v>855</v>
      </c>
      <c r="C221" s="126">
        <v>0</v>
      </c>
      <c r="D221" s="126">
        <f>C221</f>
        <v>0</v>
      </c>
      <c r="E221" s="126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9">
        <v>2</v>
      </c>
      <c r="B223" s="128" t="s">
        <v>856</v>
      </c>
      <c r="C223" s="127">
        <f>C225+C226+C227+C224</f>
        <v>0</v>
      </c>
      <c r="D223" s="127">
        <f>D225+D226+D227+D224</f>
        <v>0</v>
      </c>
      <c r="E223" s="127">
        <f>E225+E226+E227+E224</f>
        <v>0</v>
      </c>
    </row>
    <row r="224" spans="1:5" outlineLevel="3">
      <c r="A224" s="89"/>
      <c r="B224" s="88" t="s">
        <v>855</v>
      </c>
      <c r="C224" s="126">
        <v>0</v>
      </c>
      <c r="D224" s="126">
        <f>C224</f>
        <v>0</v>
      </c>
      <c r="E224" s="126">
        <f>D224</f>
        <v>0</v>
      </c>
    </row>
    <row r="225" spans="1:5" outlineLevel="3">
      <c r="A225" s="89"/>
      <c r="B225" s="88" t="s">
        <v>833</v>
      </c>
      <c r="C225" s="126"/>
      <c r="D225" s="126">
        <f t="shared" ref="D225:E227" si="17">C225</f>
        <v>0</v>
      </c>
      <c r="E225" s="126">
        <f t="shared" si="17"/>
        <v>0</v>
      </c>
    </row>
    <row r="226" spans="1:5" outlineLevel="3">
      <c r="A226" s="89"/>
      <c r="B226" s="88" t="s">
        <v>832</v>
      </c>
      <c r="C226" s="126"/>
      <c r="D226" s="126">
        <f t="shared" si="17"/>
        <v>0</v>
      </c>
      <c r="E226" s="126">
        <f t="shared" si="17"/>
        <v>0</v>
      </c>
    </row>
    <row r="227" spans="1:5" outlineLevel="3">
      <c r="A227" s="89"/>
      <c r="B227" s="88" t="s">
        <v>831</v>
      </c>
      <c r="C227" s="126"/>
      <c r="D227" s="126">
        <f t="shared" si="17"/>
        <v>0</v>
      </c>
      <c r="E227" s="126">
        <f t="shared" si="17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9">
        <v>2</v>
      </c>
      <c r="B229" s="128" t="s">
        <v>856</v>
      </c>
      <c r="C229" s="127">
        <f>C231+C232+C230</f>
        <v>0</v>
      </c>
      <c r="D229" s="127">
        <f>D231+D232+D230</f>
        <v>0</v>
      </c>
      <c r="E229" s="127">
        <f>E231+E232+E230</f>
        <v>0</v>
      </c>
    </row>
    <row r="230" spans="1:5" outlineLevel="3">
      <c r="A230" s="89"/>
      <c r="B230" s="88" t="s">
        <v>855</v>
      </c>
      <c r="C230" s="126">
        <v>0</v>
      </c>
      <c r="D230" s="126">
        <f>C230</f>
        <v>0</v>
      </c>
      <c r="E230" s="126">
        <f>D230</f>
        <v>0</v>
      </c>
    </row>
    <row r="231" spans="1:5" outlineLevel="3">
      <c r="A231" s="89"/>
      <c r="B231" s="88" t="s">
        <v>829</v>
      </c>
      <c r="C231" s="126">
        <v>0</v>
      </c>
      <c r="D231" s="126">
        <f t="shared" ref="D231:E232" si="18">C231</f>
        <v>0</v>
      </c>
      <c r="E231" s="126">
        <f t="shared" si="18"/>
        <v>0</v>
      </c>
    </row>
    <row r="232" spans="1:5" outlineLevel="3">
      <c r="A232" s="89"/>
      <c r="B232" s="88" t="s">
        <v>819</v>
      </c>
      <c r="C232" s="126"/>
      <c r="D232" s="126">
        <f t="shared" si="18"/>
        <v>0</v>
      </c>
      <c r="E232" s="126">
        <f t="shared" si="18"/>
        <v>0</v>
      </c>
    </row>
    <row r="233" spans="1:5" outlineLevel="2">
      <c r="A233" s="129">
        <v>3</v>
      </c>
      <c r="B233" s="128" t="s">
        <v>857</v>
      </c>
      <c r="C233" s="127">
        <f>C234</f>
        <v>0</v>
      </c>
      <c r="D233" s="127">
        <f>D234</f>
        <v>0</v>
      </c>
      <c r="E233" s="127">
        <f>E234</f>
        <v>0</v>
      </c>
    </row>
    <row r="234" spans="1:5" outlineLevel="3">
      <c r="A234" s="89"/>
      <c r="B234" s="88" t="s">
        <v>855</v>
      </c>
      <c r="C234" s="126">
        <v>0</v>
      </c>
      <c r="D234" s="126">
        <f>C234</f>
        <v>0</v>
      </c>
      <c r="E234" s="126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9">
        <v>3</v>
      </c>
      <c r="B236" s="128" t="s">
        <v>857</v>
      </c>
      <c r="C236" s="127">
        <f>C237</f>
        <v>0</v>
      </c>
      <c r="D236" s="127">
        <f>D237</f>
        <v>0</v>
      </c>
      <c r="E236" s="127">
        <f>E237</f>
        <v>0</v>
      </c>
    </row>
    <row r="237" spans="1:5" outlineLevel="3">
      <c r="A237" s="89"/>
      <c r="B237" s="88" t="s">
        <v>855</v>
      </c>
      <c r="C237" s="126">
        <v>0</v>
      </c>
      <c r="D237" s="126">
        <f>C237</f>
        <v>0</v>
      </c>
      <c r="E237" s="126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9">
        <v>2</v>
      </c>
      <c r="B239" s="128" t="s">
        <v>856</v>
      </c>
      <c r="C239" s="127">
        <f>C241+C242+C240</f>
        <v>0</v>
      </c>
      <c r="D239" s="127">
        <f>D241+D242+D240</f>
        <v>0</v>
      </c>
      <c r="E239" s="127">
        <f>E241+E242+E240</f>
        <v>0</v>
      </c>
    </row>
    <row r="240" spans="1:5" outlineLevel="3">
      <c r="A240" s="89"/>
      <c r="B240" s="88" t="s">
        <v>855</v>
      </c>
      <c r="C240" s="126">
        <v>0</v>
      </c>
      <c r="D240" s="126">
        <f>C240</f>
        <v>0</v>
      </c>
      <c r="E240" s="126">
        <f>D240</f>
        <v>0</v>
      </c>
    </row>
    <row r="241" spans="1:10" outlineLevel="3">
      <c r="A241" s="89"/>
      <c r="B241" s="88" t="s">
        <v>825</v>
      </c>
      <c r="C241" s="126"/>
      <c r="D241" s="126">
        <f t="shared" ref="D241:E242" si="19">C241</f>
        <v>0</v>
      </c>
      <c r="E241" s="126">
        <f t="shared" si="19"/>
        <v>0</v>
      </c>
    </row>
    <row r="242" spans="1:10" outlineLevel="3">
      <c r="A242" s="89"/>
      <c r="B242" s="88" t="s">
        <v>824</v>
      </c>
      <c r="C242" s="126"/>
      <c r="D242" s="126">
        <f t="shared" si="19"/>
        <v>0</v>
      </c>
      <c r="E242" s="126">
        <f t="shared" si="19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9">
        <v>2</v>
      </c>
      <c r="B244" s="128" t="s">
        <v>856</v>
      </c>
      <c r="C244" s="127">
        <f>C246+C247+C248+C249+C245</f>
        <v>0</v>
      </c>
      <c r="D244" s="127">
        <f>D246+D247+D248+D249+D245</f>
        <v>0</v>
      </c>
      <c r="E244" s="127">
        <f>E246+E247+E248+E249+E245</f>
        <v>0</v>
      </c>
    </row>
    <row r="245" spans="1:10" outlineLevel="3">
      <c r="A245" s="89"/>
      <c r="B245" s="88" t="s">
        <v>855</v>
      </c>
      <c r="C245" s="126">
        <v>0</v>
      </c>
      <c r="D245" s="126">
        <f>C245</f>
        <v>0</v>
      </c>
      <c r="E245" s="126">
        <f>D245</f>
        <v>0</v>
      </c>
    </row>
    <row r="246" spans="1:10" outlineLevel="3">
      <c r="A246" s="89"/>
      <c r="B246" s="88" t="s">
        <v>821</v>
      </c>
      <c r="C246" s="126"/>
      <c r="D246" s="126">
        <f t="shared" ref="D246:E249" si="20">C246</f>
        <v>0</v>
      </c>
      <c r="E246" s="126">
        <f t="shared" si="20"/>
        <v>0</v>
      </c>
    </row>
    <row r="247" spans="1:10" outlineLevel="3">
      <c r="A247" s="89"/>
      <c r="B247" s="88" t="s">
        <v>820</v>
      </c>
      <c r="C247" s="126"/>
      <c r="D247" s="126">
        <f t="shared" si="20"/>
        <v>0</v>
      </c>
      <c r="E247" s="126">
        <f t="shared" si="20"/>
        <v>0</v>
      </c>
    </row>
    <row r="248" spans="1:10" outlineLevel="3">
      <c r="A248" s="89"/>
      <c r="B248" s="88" t="s">
        <v>819</v>
      </c>
      <c r="C248" s="126"/>
      <c r="D248" s="126">
        <f t="shared" si="20"/>
        <v>0</v>
      </c>
      <c r="E248" s="126">
        <f t="shared" si="20"/>
        <v>0</v>
      </c>
    </row>
    <row r="249" spans="1:10" outlineLevel="3">
      <c r="A249" s="89"/>
      <c r="B249" s="88" t="s">
        <v>818</v>
      </c>
      <c r="C249" s="126"/>
      <c r="D249" s="126">
        <f t="shared" si="20"/>
        <v>0</v>
      </c>
      <c r="E249" s="126">
        <f t="shared" si="20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6">
        <v>0</v>
      </c>
      <c r="D251" s="126">
        <f>C251</f>
        <v>0</v>
      </c>
      <c r="E251" s="126">
        <f>D251</f>
        <v>0</v>
      </c>
    </row>
    <row r="252" spans="1:10" outlineLevel="3">
      <c r="A252" s="89"/>
      <c r="B252" s="88" t="s">
        <v>854</v>
      </c>
      <c r="C252" s="126">
        <v>0</v>
      </c>
      <c r="D252" s="126">
        <f>C252</f>
        <v>0</v>
      </c>
      <c r="E252" s="126">
        <f>D252</f>
        <v>0</v>
      </c>
    </row>
    <row r="256" spans="1:10" ht="18.5">
      <c r="A256" s="176" t="s">
        <v>67</v>
      </c>
      <c r="B256" s="176"/>
      <c r="C256" s="176"/>
      <c r="D256" s="139" t="s">
        <v>853</v>
      </c>
      <c r="E256" s="139" t="s">
        <v>852</v>
      </c>
      <c r="G256" s="47" t="s">
        <v>589</v>
      </c>
      <c r="H256" s="48">
        <f>C257+C559</f>
        <v>1069000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700000</v>
      </c>
      <c r="D257" s="37">
        <f>D258+D550</f>
        <v>700000</v>
      </c>
      <c r="E257" s="37">
        <f>E258+E550</f>
        <v>700000</v>
      </c>
      <c r="G257" s="39" t="s">
        <v>60</v>
      </c>
      <c r="H257" s="41">
        <f>C257</f>
        <v>700000</v>
      </c>
      <c r="I257" s="42"/>
      <c r="J257" s="40" t="b">
        <f>AND(H257=I257)</f>
        <v>0</v>
      </c>
    </row>
    <row r="258" spans="1:10">
      <c r="A258" s="164" t="s">
        <v>266</v>
      </c>
      <c r="B258" s="165"/>
      <c r="C258" s="36">
        <f>C259+C339+C483+C547</f>
        <v>695000</v>
      </c>
      <c r="D258" s="36">
        <f>D259+D339+D483+D547</f>
        <v>695000</v>
      </c>
      <c r="E258" s="36">
        <f>E259+E339+E483+E547</f>
        <v>695000</v>
      </c>
      <c r="G258" s="39" t="s">
        <v>57</v>
      </c>
      <c r="H258" s="41">
        <f t="shared" ref="H258:H321" si="21">C258</f>
        <v>695000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400000</v>
      </c>
      <c r="D259" s="33">
        <f>D260+D263+D314</f>
        <v>400000</v>
      </c>
      <c r="E259" s="33">
        <f>E260+E263+E314</f>
        <v>400000</v>
      </c>
      <c r="G259" s="39" t="s">
        <v>590</v>
      </c>
      <c r="H259" s="41">
        <f t="shared" si="21"/>
        <v>400000</v>
      </c>
      <c r="I259" s="42"/>
      <c r="J259" s="40" t="b">
        <f>AND(H259=I259)</f>
        <v>0</v>
      </c>
    </row>
    <row r="260" spans="1:10" outlineLevel="1">
      <c r="A260" s="166" t="s">
        <v>268</v>
      </c>
      <c r="B260" s="167"/>
      <c r="C260" s="32">
        <f>SUM(C261:C262)</f>
        <v>2592</v>
      </c>
      <c r="D260" s="32">
        <f>SUM(D261:D262)</f>
        <v>2592</v>
      </c>
      <c r="E260" s="32">
        <f>SUM(E261:E262)</f>
        <v>2592</v>
      </c>
      <c r="H260" s="41">
        <f t="shared" si="21"/>
        <v>2592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1872</v>
      </c>
      <c r="D262" s="5">
        <f>C262</f>
        <v>1872</v>
      </c>
      <c r="E262" s="5">
        <f>D262</f>
        <v>1872</v>
      </c>
      <c r="H262" s="41">
        <f t="shared" si="21"/>
        <v>1872</v>
      </c>
    </row>
    <row r="263" spans="1:10" outlineLevel="1">
      <c r="A263" s="166" t="s">
        <v>269</v>
      </c>
      <c r="B263" s="167"/>
      <c r="C263" s="32">
        <f>C264+C265+C289+C296+C298+C302+C305+C308+C313</f>
        <v>394408</v>
      </c>
      <c r="D263" s="32">
        <f>D264+D265+D289+D296+D298+D302+D305+D308+D313</f>
        <v>394408</v>
      </c>
      <c r="E263" s="32">
        <f>E264+E265+E289+E296+E298+E302+E305+E308+E313</f>
        <v>394408</v>
      </c>
      <c r="H263" s="41">
        <f t="shared" si="21"/>
        <v>394408</v>
      </c>
    </row>
    <row r="264" spans="1:10" outlineLevel="2">
      <c r="A264" s="6">
        <v>1101</v>
      </c>
      <c r="B264" s="4" t="s">
        <v>34</v>
      </c>
      <c r="C264" s="5">
        <v>167000</v>
      </c>
      <c r="D264" s="5">
        <f>C264</f>
        <v>167000</v>
      </c>
      <c r="E264" s="5">
        <f>D264</f>
        <v>167000</v>
      </c>
      <c r="H264" s="41">
        <f t="shared" si="21"/>
        <v>167000</v>
      </c>
    </row>
    <row r="265" spans="1:10" outlineLevel="2">
      <c r="A265" s="6">
        <v>1101</v>
      </c>
      <c r="B265" s="4" t="s">
        <v>35</v>
      </c>
      <c r="C265" s="5">
        <v>138000</v>
      </c>
      <c r="D265" s="5">
        <v>138000</v>
      </c>
      <c r="E265" s="5">
        <v>138000</v>
      </c>
      <c r="H265" s="41">
        <f t="shared" si="21"/>
        <v>138000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4500</v>
      </c>
      <c r="D289" s="5">
        <v>4500</v>
      </c>
      <c r="E289" s="5">
        <v>4500</v>
      </c>
      <c r="H289" s="41">
        <f t="shared" si="21"/>
        <v>4500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500</v>
      </c>
      <c r="D296" s="5">
        <v>500</v>
      </c>
      <c r="E296" s="5">
        <v>500</v>
      </c>
      <c r="H296" s="41">
        <f t="shared" si="21"/>
        <v>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13408</v>
      </c>
      <c r="D298" s="5">
        <v>13408</v>
      </c>
      <c r="E298" s="5">
        <v>13408</v>
      </c>
      <c r="H298" s="41">
        <f t="shared" si="21"/>
        <v>13408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5000</v>
      </c>
      <c r="D305" s="5">
        <v>5000</v>
      </c>
      <c r="E305" s="5">
        <v>5000</v>
      </c>
      <c r="H305" s="41">
        <f t="shared" si="21"/>
        <v>5000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66000</v>
      </c>
      <c r="D308" s="5">
        <v>66000</v>
      </c>
      <c r="E308" s="5">
        <v>66000</v>
      </c>
      <c r="H308" s="41">
        <f t="shared" si="21"/>
        <v>66000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6" t="s">
        <v>601</v>
      </c>
      <c r="B314" s="167"/>
      <c r="C314" s="32">
        <f t="shared" ref="C314:E314" si="27">C315+C325+C331+C336+C337+C338+C328</f>
        <v>3000</v>
      </c>
      <c r="D314" s="32">
        <f t="shared" si="27"/>
        <v>3000</v>
      </c>
      <c r="E314" s="32">
        <f t="shared" si="27"/>
        <v>3000</v>
      </c>
      <c r="H314" s="41">
        <f t="shared" si="21"/>
        <v>3000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outlineLevel="2">
      <c r="A325" s="6">
        <v>1102</v>
      </c>
      <c r="B325" s="4" t="s">
        <v>263</v>
      </c>
      <c r="C325" s="5">
        <v>3000</v>
      </c>
      <c r="D325" s="5">
        <v>3000</v>
      </c>
      <c r="E325" s="5">
        <v>3000</v>
      </c>
      <c r="H325" s="41">
        <f t="shared" si="29"/>
        <v>3000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9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>
      <c r="A339" s="162" t="s">
        <v>270</v>
      </c>
      <c r="B339" s="163"/>
      <c r="C339" s="33">
        <f>C340+C444+C482</f>
        <v>260500</v>
      </c>
      <c r="D339" s="33">
        <f>D340+D444+D482</f>
        <v>260500</v>
      </c>
      <c r="E339" s="33">
        <f>E340+E444+E482</f>
        <v>260500</v>
      </c>
      <c r="G339" s="39" t="s">
        <v>591</v>
      </c>
      <c r="H339" s="41">
        <f t="shared" si="29"/>
        <v>260500</v>
      </c>
      <c r="I339" s="42"/>
      <c r="J339" s="40" t="b">
        <f>AND(H339=I339)</f>
        <v>0</v>
      </c>
    </row>
    <row r="340" spans="1:10" outlineLevel="1">
      <c r="A340" s="166" t="s">
        <v>271</v>
      </c>
      <c r="B340" s="167"/>
      <c r="C340" s="32">
        <f>C341+C342+C343+C344+C347+C348+C353+C356+C357+C362+C367+C368+C371+C372+C373+C376+C377+C378+C382+C388+C391+C392+C395+C398+C399+C404+C407+C408+C409+C412+C415+C416+C419+C420+C421+C422+C429+C443</f>
        <v>254500</v>
      </c>
      <c r="D340" s="32">
        <f>D341+D342+D343+D344+D347+D348+D353+D356+D357+D362+D367+BH290668+D371+D372+D373+D376+D377+D378+D382+D388+D391+D392+D395+D398+D399+D404+D407+D408+D409+D412+D415+D416+D419+D420+D421+D422+D429+D443</f>
        <v>254500</v>
      </c>
      <c r="E340" s="32">
        <f>E341+E342+E343+E344+E347+E348+E353+E356+E357+E362+E367+BI290668+E371+E372+E373+E376+E377+E378+E382+E388+E391+E392+E395+E398+E399+E404+E407+E408+E409+E412+E415+E416+E419+E420+E421+E422+E429+E443</f>
        <v>254500</v>
      </c>
      <c r="H340" s="41">
        <f t="shared" si="29"/>
        <v>254500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9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2">C342</f>
        <v>5000</v>
      </c>
      <c r="E342" s="5">
        <f t="shared" si="32"/>
        <v>5000</v>
      </c>
      <c r="H342" s="41">
        <f t="shared" si="29"/>
        <v>5000</v>
      </c>
    </row>
    <row r="343" spans="1:10" outlineLevel="2">
      <c r="A343" s="6">
        <v>2201</v>
      </c>
      <c r="B343" s="4" t="s">
        <v>41</v>
      </c>
      <c r="C343" s="5">
        <v>70000</v>
      </c>
      <c r="D343" s="5">
        <f t="shared" si="32"/>
        <v>70000</v>
      </c>
      <c r="E343" s="5">
        <f t="shared" si="32"/>
        <v>70000</v>
      </c>
      <c r="H343" s="41">
        <f t="shared" si="29"/>
        <v>70000</v>
      </c>
    </row>
    <row r="344" spans="1:10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29"/>
        <v>3000</v>
      </c>
    </row>
    <row r="345" spans="1:10" outlineLevel="3">
      <c r="A345" s="29"/>
      <c r="B345" s="28" t="s">
        <v>274</v>
      </c>
      <c r="C345" s="30">
        <v>1300</v>
      </c>
      <c r="D345" s="30">
        <f t="shared" ref="D345:E347" si="33">C345</f>
        <v>1300</v>
      </c>
      <c r="E345" s="30">
        <f t="shared" si="33"/>
        <v>1300</v>
      </c>
      <c r="H345" s="41">
        <f t="shared" si="29"/>
        <v>1300</v>
      </c>
    </row>
    <row r="346" spans="1:10" outlineLevel="3">
      <c r="A346" s="29"/>
      <c r="B346" s="28" t="s">
        <v>275</v>
      </c>
      <c r="C346" s="30">
        <v>1700</v>
      </c>
      <c r="D346" s="30">
        <f t="shared" si="33"/>
        <v>1700</v>
      </c>
      <c r="E346" s="30">
        <f t="shared" si="33"/>
        <v>1700</v>
      </c>
      <c r="H346" s="41">
        <f t="shared" si="29"/>
        <v>1700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3"/>
        <v>0</v>
      </c>
      <c r="E347" s="5">
        <f t="shared" si="33"/>
        <v>0</v>
      </c>
      <c r="H347" s="41">
        <f t="shared" si="29"/>
        <v>0</v>
      </c>
    </row>
    <row r="348" spans="1:10" outlineLevel="2">
      <c r="A348" s="6">
        <v>2201</v>
      </c>
      <c r="B348" s="4" t="s">
        <v>277</v>
      </c>
      <c r="C348" s="5">
        <f>SUM(C349:C352)</f>
        <v>45000</v>
      </c>
      <c r="D348" s="5">
        <f>SUM(D349:D352)</f>
        <v>45000</v>
      </c>
      <c r="E348" s="5">
        <f>SUM(E349:E352)</f>
        <v>45000</v>
      </c>
      <c r="H348" s="41">
        <f t="shared" si="29"/>
        <v>45000</v>
      </c>
    </row>
    <row r="349" spans="1:10" outlineLevel="3">
      <c r="A349" s="29"/>
      <c r="B349" s="28" t="s">
        <v>278</v>
      </c>
      <c r="C349" s="30">
        <v>45000</v>
      </c>
      <c r="D349" s="30">
        <f>C349</f>
        <v>45000</v>
      </c>
      <c r="E349" s="30">
        <f>D349</f>
        <v>45000</v>
      </c>
      <c r="H349" s="41">
        <f t="shared" si="29"/>
        <v>45000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4"/>
        <v>0</v>
      </c>
      <c r="E351" s="30">
        <f t="shared" si="34"/>
        <v>0</v>
      </c>
      <c r="H351" s="41">
        <f t="shared" si="29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4"/>
        <v>0</v>
      </c>
      <c r="E352" s="30">
        <f t="shared" si="34"/>
        <v>0</v>
      </c>
      <c r="H352" s="41">
        <f t="shared" si="29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9"/>
        <v>200</v>
      </c>
    </row>
    <row r="354" spans="1:8" outlineLevel="3">
      <c r="A354" s="29"/>
      <c r="B354" s="28" t="s">
        <v>42</v>
      </c>
      <c r="C354" s="30">
        <v>100</v>
      </c>
      <c r="D354" s="30">
        <f t="shared" ref="D354:E356" si="35">C354</f>
        <v>100</v>
      </c>
      <c r="E354" s="30">
        <f t="shared" si="35"/>
        <v>100</v>
      </c>
      <c r="H354" s="41">
        <f t="shared" si="29"/>
        <v>100</v>
      </c>
    </row>
    <row r="355" spans="1:8" outlineLevel="3">
      <c r="A355" s="29"/>
      <c r="B355" s="28" t="s">
        <v>283</v>
      </c>
      <c r="C355" s="30">
        <v>100</v>
      </c>
      <c r="D355" s="30">
        <f t="shared" si="35"/>
        <v>100</v>
      </c>
      <c r="E355" s="30">
        <f t="shared" si="35"/>
        <v>100</v>
      </c>
      <c r="H355" s="41">
        <f t="shared" si="29"/>
        <v>100</v>
      </c>
    </row>
    <row r="356" spans="1:8" outlineLevel="2">
      <c r="A356" s="6">
        <v>2201</v>
      </c>
      <c r="B356" s="4" t="s">
        <v>284</v>
      </c>
      <c r="C356" s="5">
        <v>200</v>
      </c>
      <c r="D356" s="5">
        <f t="shared" si="35"/>
        <v>200</v>
      </c>
      <c r="E356" s="5">
        <f t="shared" si="35"/>
        <v>200</v>
      </c>
      <c r="H356" s="41">
        <f t="shared" si="29"/>
        <v>200</v>
      </c>
    </row>
    <row r="357" spans="1:8" outlineLevel="2">
      <c r="A357" s="6">
        <v>2201</v>
      </c>
      <c r="B357" s="4" t="s">
        <v>285</v>
      </c>
      <c r="C357" s="5">
        <f>SUM(C358:C361)</f>
        <v>8500</v>
      </c>
      <c r="D357" s="5">
        <f>SUM(D358:D361)</f>
        <v>8500</v>
      </c>
      <c r="E357" s="5">
        <f>SUM(E358:E361)</f>
        <v>8500</v>
      </c>
      <c r="H357" s="41">
        <f t="shared" si="29"/>
        <v>8500</v>
      </c>
    </row>
    <row r="358" spans="1:8" outlineLevel="3">
      <c r="A358" s="29"/>
      <c r="B358" s="28" t="s">
        <v>286</v>
      </c>
      <c r="C358" s="30">
        <v>8500</v>
      </c>
      <c r="D358" s="30">
        <f>C358</f>
        <v>8500</v>
      </c>
      <c r="E358" s="30">
        <f>D358</f>
        <v>8500</v>
      </c>
      <c r="H358" s="41">
        <f t="shared" si="29"/>
        <v>8500</v>
      </c>
    </row>
    <row r="359" spans="1:8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outlineLevel="3">
      <c r="A360" s="29"/>
      <c r="B360" s="28" t="s">
        <v>288</v>
      </c>
      <c r="C360" s="30"/>
      <c r="D360" s="30">
        <f t="shared" si="36"/>
        <v>0</v>
      </c>
      <c r="E360" s="30">
        <f t="shared" si="36"/>
        <v>0</v>
      </c>
      <c r="H360" s="41">
        <f t="shared" si="29"/>
        <v>0</v>
      </c>
    </row>
    <row r="361" spans="1:8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outlineLevel="2">
      <c r="A362" s="6">
        <v>2201</v>
      </c>
      <c r="B362" s="4" t="s">
        <v>290</v>
      </c>
      <c r="C362" s="5">
        <f>SUM(C363:C366)</f>
        <v>20000</v>
      </c>
      <c r="D362" s="5">
        <f>SUM(D363:D366)</f>
        <v>20000</v>
      </c>
      <c r="E362" s="5">
        <f>SUM(E363:E366)</f>
        <v>20000</v>
      </c>
      <c r="H362" s="41">
        <f t="shared" si="29"/>
        <v>20000</v>
      </c>
    </row>
    <row r="363" spans="1:8" outlineLevel="3">
      <c r="A363" s="29"/>
      <c r="B363" s="28" t="s">
        <v>291</v>
      </c>
      <c r="C363" s="30">
        <v>8000</v>
      </c>
      <c r="D363" s="30">
        <f>C363</f>
        <v>8000</v>
      </c>
      <c r="E363" s="30">
        <f>D363</f>
        <v>8000</v>
      </c>
      <c r="H363" s="41">
        <f t="shared" si="29"/>
        <v>8000</v>
      </c>
    </row>
    <row r="364" spans="1:8" outlineLevel="3">
      <c r="A364" s="29"/>
      <c r="B364" s="28" t="s">
        <v>292</v>
      </c>
      <c r="C364" s="30">
        <v>10000</v>
      </c>
      <c r="D364" s="30">
        <f t="shared" ref="D364:E366" si="37">C364</f>
        <v>10000</v>
      </c>
      <c r="E364" s="30">
        <f t="shared" si="37"/>
        <v>10000</v>
      </c>
      <c r="H364" s="41">
        <f t="shared" si="29"/>
        <v>10000</v>
      </c>
    </row>
    <row r="365" spans="1:8" outlineLevel="3">
      <c r="A365" s="29"/>
      <c r="B365" s="28" t="s">
        <v>293</v>
      </c>
      <c r="C365" s="30">
        <v>2000</v>
      </c>
      <c r="D365" s="30">
        <f t="shared" si="37"/>
        <v>2000</v>
      </c>
      <c r="E365" s="30">
        <f t="shared" si="37"/>
        <v>2000</v>
      </c>
      <c r="H365" s="41">
        <f t="shared" si="29"/>
        <v>2000</v>
      </c>
    </row>
    <row r="366" spans="1:8" outlineLevel="3">
      <c r="A366" s="29"/>
      <c r="B366" s="28" t="s">
        <v>294</v>
      </c>
      <c r="C366" s="30"/>
      <c r="D366" s="30">
        <f t="shared" si="37"/>
        <v>0</v>
      </c>
      <c r="E366" s="30">
        <f t="shared" si="37"/>
        <v>0</v>
      </c>
      <c r="H366" s="41">
        <f t="shared" si="29"/>
        <v>0</v>
      </c>
    </row>
    <row r="367" spans="1:8" outlineLevel="2">
      <c r="A367" s="6">
        <v>2201</v>
      </c>
      <c r="B367" s="4" t="s">
        <v>43</v>
      </c>
      <c r="C367" s="5">
        <v>600</v>
      </c>
      <c r="D367" s="5">
        <f>C367</f>
        <v>600</v>
      </c>
      <c r="E367" s="5">
        <f>D367</f>
        <v>600</v>
      </c>
      <c r="H367" s="41">
        <f t="shared" si="29"/>
        <v>600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outlineLevel="2">
      <c r="A371" s="6">
        <v>2201</v>
      </c>
      <c r="B371" s="4" t="s">
        <v>44</v>
      </c>
      <c r="C371" s="5">
        <v>1000</v>
      </c>
      <c r="D371" s="5">
        <f t="shared" si="38"/>
        <v>1000</v>
      </c>
      <c r="E371" s="5">
        <f t="shared" si="38"/>
        <v>1000</v>
      </c>
      <c r="H371" s="41">
        <f t="shared" si="29"/>
        <v>1000</v>
      </c>
    </row>
    <row r="372" spans="1:8" outlineLevel="2">
      <c r="A372" s="6">
        <v>2201</v>
      </c>
      <c r="B372" s="4" t="s">
        <v>45</v>
      </c>
      <c r="C372" s="5">
        <v>3500</v>
      </c>
      <c r="D372" s="5">
        <f t="shared" si="38"/>
        <v>3500</v>
      </c>
      <c r="E372" s="5">
        <f t="shared" si="38"/>
        <v>3500</v>
      </c>
      <c r="H372" s="41">
        <f t="shared" si="29"/>
        <v>3500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9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9">C374</f>
        <v>0</v>
      </c>
      <c r="E374" s="30">
        <f t="shared" si="39"/>
        <v>0</v>
      </c>
      <c r="H374" s="41">
        <f t="shared" si="29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9"/>
        <v>0</v>
      </c>
      <c r="E376" s="5">
        <f t="shared" si="39"/>
        <v>0</v>
      </c>
      <c r="H376" s="41">
        <f t="shared" si="29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9"/>
        <v>500</v>
      </c>
      <c r="E377" s="5">
        <f t="shared" si="39"/>
        <v>500</v>
      </c>
      <c r="H377" s="41">
        <f t="shared" si="29"/>
        <v>500</v>
      </c>
    </row>
    <row r="378" spans="1:8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  <c r="H378" s="41">
        <f t="shared" si="29"/>
        <v>1500</v>
      </c>
    </row>
    <row r="379" spans="1:8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9"/>
        <v>1000</v>
      </c>
    </row>
    <row r="380" spans="1:8" outlineLevel="3">
      <c r="A380" s="29"/>
      <c r="B380" s="28" t="s">
        <v>113</v>
      </c>
      <c r="C380" s="30"/>
      <c r="D380" s="30">
        <f t="shared" ref="D380:E381" si="40">C380</f>
        <v>0</v>
      </c>
      <c r="E380" s="30">
        <f t="shared" si="40"/>
        <v>0</v>
      </c>
      <c r="H380" s="41">
        <f t="shared" si="29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40"/>
        <v>500</v>
      </c>
      <c r="E381" s="30">
        <f t="shared" si="40"/>
        <v>500</v>
      </c>
      <c r="H381" s="41">
        <f t="shared" si="29"/>
        <v>500</v>
      </c>
    </row>
    <row r="382" spans="1:8" outlineLevel="2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  <c r="H382" s="41">
        <f t="shared" si="29"/>
        <v>3000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9"/>
        <v>1000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1">C384</f>
        <v>1000</v>
      </c>
      <c r="E384" s="30">
        <f t="shared" si="41"/>
        <v>1000</v>
      </c>
      <c r="H384" s="41">
        <f t="shared" si="29"/>
        <v>1000</v>
      </c>
    </row>
    <row r="385" spans="1:8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outlineLevel="3">
      <c r="A386" s="29"/>
      <c r="B386" s="28" t="s">
        <v>307</v>
      </c>
      <c r="C386" s="30">
        <v>1000</v>
      </c>
      <c r="D386" s="30">
        <f t="shared" si="41"/>
        <v>1000</v>
      </c>
      <c r="E386" s="30">
        <f t="shared" si="41"/>
        <v>1000</v>
      </c>
      <c r="H386" s="41">
        <f t="shared" ref="H386:H449" si="42">C386</f>
        <v>1000</v>
      </c>
    </row>
    <row r="387" spans="1:8" outlineLevel="3">
      <c r="A387" s="29"/>
      <c r="B387" s="28" t="s">
        <v>308</v>
      </c>
      <c r="C387" s="30"/>
      <c r="D387" s="30">
        <f t="shared" si="41"/>
        <v>0</v>
      </c>
      <c r="E387" s="30">
        <f t="shared" si="41"/>
        <v>0</v>
      </c>
      <c r="H387" s="41">
        <f t="shared" si="42"/>
        <v>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2"/>
        <v>2000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3">C389</f>
        <v>500</v>
      </c>
      <c r="E389" s="30">
        <f t="shared" si="43"/>
        <v>500</v>
      </c>
      <c r="H389" s="41">
        <f t="shared" si="42"/>
        <v>500</v>
      </c>
    </row>
    <row r="390" spans="1:8" outlineLevel="3">
      <c r="A390" s="29"/>
      <c r="B390" s="28" t="s">
        <v>310</v>
      </c>
      <c r="C390" s="30">
        <v>1500</v>
      </c>
      <c r="D390" s="30">
        <f t="shared" si="43"/>
        <v>1500</v>
      </c>
      <c r="E390" s="30">
        <f t="shared" si="43"/>
        <v>1500</v>
      </c>
      <c r="H390" s="41">
        <f t="shared" si="42"/>
        <v>1500</v>
      </c>
    </row>
    <row r="391" spans="1:8" outlineLevel="2">
      <c r="A391" s="6">
        <v>2201</v>
      </c>
      <c r="B391" s="4" t="s">
        <v>311</v>
      </c>
      <c r="C391" s="5">
        <v>200</v>
      </c>
      <c r="D391" s="5">
        <f t="shared" si="43"/>
        <v>200</v>
      </c>
      <c r="E391" s="5">
        <f t="shared" si="43"/>
        <v>200</v>
      </c>
      <c r="H391" s="41">
        <f t="shared" si="42"/>
        <v>200</v>
      </c>
    </row>
    <row r="392" spans="1:8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2"/>
        <v>3000</v>
      </c>
    </row>
    <row r="393" spans="1:8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  <c r="H393" s="41">
        <f t="shared" si="42"/>
        <v>500</v>
      </c>
    </row>
    <row r="394" spans="1:8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2"/>
        <v>2500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2"/>
        <v>0</v>
      </c>
    </row>
    <row r="396" spans="1:8" outlineLevel="3">
      <c r="A396" s="29"/>
      <c r="B396" s="28" t="s">
        <v>315</v>
      </c>
      <c r="C396" s="30"/>
      <c r="D396" s="30">
        <f t="shared" ref="D396:E398" si="44">C396</f>
        <v>0</v>
      </c>
      <c r="E396" s="30">
        <f t="shared" si="44"/>
        <v>0</v>
      </c>
      <c r="H396" s="41">
        <f t="shared" si="42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4"/>
        <v>200</v>
      </c>
      <c r="E398" s="5">
        <f t="shared" si="44"/>
        <v>200</v>
      </c>
      <c r="H398" s="41">
        <f t="shared" si="42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2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outlineLevel="2">
      <c r="A404" s="6">
        <v>2201</v>
      </c>
      <c r="B404" s="4" t="s">
        <v>322</v>
      </c>
      <c r="C404" s="5">
        <f>SUM(C405:C406)</f>
        <v>600</v>
      </c>
      <c r="D404" s="5">
        <f>SUM(D405:D406)</f>
        <v>600</v>
      </c>
      <c r="E404" s="5">
        <f>SUM(E405:E406)</f>
        <v>600</v>
      </c>
      <c r="H404" s="41">
        <f t="shared" si="42"/>
        <v>600</v>
      </c>
    </row>
    <row r="405" spans="1:8" outlineLevel="3">
      <c r="A405" s="29"/>
      <c r="B405" s="28" t="s">
        <v>323</v>
      </c>
      <c r="C405" s="30">
        <v>400</v>
      </c>
      <c r="D405" s="30">
        <f t="shared" ref="D405:E408" si="46">C405</f>
        <v>400</v>
      </c>
      <c r="E405" s="30">
        <f t="shared" si="46"/>
        <v>400</v>
      </c>
      <c r="H405" s="41">
        <f t="shared" si="42"/>
        <v>400</v>
      </c>
    </row>
    <row r="406" spans="1:8" outlineLevel="3">
      <c r="A406" s="29"/>
      <c r="B406" s="28" t="s">
        <v>324</v>
      </c>
      <c r="C406" s="30">
        <v>200</v>
      </c>
      <c r="D406" s="30">
        <f t="shared" si="46"/>
        <v>200</v>
      </c>
      <c r="E406" s="30">
        <f t="shared" si="46"/>
        <v>200</v>
      </c>
      <c r="H406" s="41">
        <f t="shared" si="42"/>
        <v>200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6"/>
        <v>0</v>
      </c>
      <c r="E408" s="5">
        <f t="shared" si="46"/>
        <v>0</v>
      </c>
      <c r="H408" s="41">
        <f t="shared" si="42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2"/>
        <v>2000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2"/>
        <v>1000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2"/>
        <v>1000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2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7">C413</f>
        <v>2000</v>
      </c>
      <c r="E413" s="30">
        <f t="shared" si="47"/>
        <v>2000</v>
      </c>
      <c r="H413" s="41">
        <f t="shared" si="42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7"/>
        <v>0</v>
      </c>
      <c r="E414" s="30">
        <f t="shared" si="47"/>
        <v>0</v>
      </c>
      <c r="H414" s="41">
        <f t="shared" si="42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7"/>
        <v>500</v>
      </c>
      <c r="E415" s="5">
        <f t="shared" si="47"/>
        <v>500</v>
      </c>
      <c r="H415" s="41">
        <f t="shared" si="42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2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8">C417</f>
        <v>0</v>
      </c>
      <c r="E417" s="30">
        <f t="shared" si="48"/>
        <v>0</v>
      </c>
      <c r="H417" s="41">
        <f t="shared" si="42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8"/>
        <v>0</v>
      </c>
      <c r="E419" s="5">
        <f t="shared" si="48"/>
        <v>0</v>
      </c>
      <c r="H419" s="41">
        <f t="shared" si="42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8"/>
        <v>1000</v>
      </c>
      <c r="E420" s="5">
        <f t="shared" si="48"/>
        <v>1000</v>
      </c>
      <c r="H420" s="41">
        <f t="shared" si="42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2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outlineLevel="3">
      <c r="A425" s="29"/>
      <c r="B425" s="28" t="s">
        <v>338</v>
      </c>
      <c r="C425" s="30"/>
      <c r="D425" s="30">
        <f t="shared" si="49"/>
        <v>0</v>
      </c>
      <c r="E425" s="30">
        <f t="shared" si="49"/>
        <v>0</v>
      </c>
      <c r="H425" s="41">
        <f t="shared" si="42"/>
        <v>0</v>
      </c>
    </row>
    <row r="426" spans="1:8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outlineLevel="3">
      <c r="A427" s="29"/>
      <c r="B427" s="28" t="s">
        <v>340</v>
      </c>
      <c r="C427" s="30"/>
      <c r="D427" s="30">
        <f t="shared" si="49"/>
        <v>0</v>
      </c>
      <c r="E427" s="30">
        <f t="shared" si="49"/>
        <v>0</v>
      </c>
      <c r="H427" s="41">
        <f t="shared" si="42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outlineLevel="2">
      <c r="A429" s="6">
        <v>2201</v>
      </c>
      <c r="B429" s="4" t="s">
        <v>342</v>
      </c>
      <c r="C429" s="5">
        <f>SUM(C430:C442)</f>
        <v>81000</v>
      </c>
      <c r="D429" s="5">
        <f>SUM(D430:D442)</f>
        <v>81000</v>
      </c>
      <c r="E429" s="5">
        <f>SUM(E430:E442)</f>
        <v>81000</v>
      </c>
      <c r="H429" s="41">
        <f t="shared" si="42"/>
        <v>81000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2"/>
        <v>0</v>
      </c>
    </row>
    <row r="431" spans="1:8" outlineLevel="3">
      <c r="A431" s="29"/>
      <c r="B431" s="28" t="s">
        <v>344</v>
      </c>
      <c r="C431" s="30">
        <v>31000</v>
      </c>
      <c r="D431" s="30">
        <f t="shared" ref="D431:E442" si="50">C431</f>
        <v>31000</v>
      </c>
      <c r="E431" s="30">
        <f t="shared" si="50"/>
        <v>31000</v>
      </c>
      <c r="H431" s="41">
        <f t="shared" si="42"/>
        <v>31000</v>
      </c>
    </row>
    <row r="432" spans="1:8" outlineLevel="3">
      <c r="A432" s="29"/>
      <c r="B432" s="28" t="s">
        <v>345</v>
      </c>
      <c r="C432" s="30">
        <v>10000</v>
      </c>
      <c r="D432" s="30">
        <f t="shared" si="50"/>
        <v>10000</v>
      </c>
      <c r="E432" s="30">
        <f t="shared" si="50"/>
        <v>10000</v>
      </c>
      <c r="H432" s="41">
        <f t="shared" si="42"/>
        <v>10000</v>
      </c>
    </row>
    <row r="433" spans="1:8" outlineLevel="3">
      <c r="A433" s="29"/>
      <c r="B433" s="28" t="s">
        <v>346</v>
      </c>
      <c r="C433" s="30">
        <v>1000</v>
      </c>
      <c r="D433" s="30">
        <f t="shared" si="50"/>
        <v>1000</v>
      </c>
      <c r="E433" s="30">
        <f t="shared" si="50"/>
        <v>1000</v>
      </c>
      <c r="H433" s="41">
        <f t="shared" si="42"/>
        <v>1000</v>
      </c>
    </row>
    <row r="434" spans="1:8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outlineLevel="3">
      <c r="A439" s="29"/>
      <c r="B439" s="28" t="s">
        <v>352</v>
      </c>
      <c r="C439" s="30"/>
      <c r="D439" s="30">
        <f t="shared" si="50"/>
        <v>0</v>
      </c>
      <c r="E439" s="30">
        <f t="shared" si="50"/>
        <v>0</v>
      </c>
      <c r="H439" s="41">
        <f t="shared" si="42"/>
        <v>0</v>
      </c>
    </row>
    <row r="440" spans="1:8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outlineLevel="3">
      <c r="A441" s="29"/>
      <c r="B441" s="28" t="s">
        <v>354</v>
      </c>
      <c r="C441" s="30">
        <v>10000</v>
      </c>
      <c r="D441" s="30">
        <f t="shared" si="50"/>
        <v>10000</v>
      </c>
      <c r="E441" s="30">
        <f t="shared" si="50"/>
        <v>10000</v>
      </c>
      <c r="H441" s="41">
        <f t="shared" si="42"/>
        <v>10000</v>
      </c>
    </row>
    <row r="442" spans="1:8" outlineLevel="3">
      <c r="A442" s="29"/>
      <c r="B442" s="28" t="s">
        <v>355</v>
      </c>
      <c r="C442" s="30">
        <v>29000</v>
      </c>
      <c r="D442" s="30">
        <f t="shared" si="50"/>
        <v>29000</v>
      </c>
      <c r="E442" s="30">
        <f t="shared" si="50"/>
        <v>29000</v>
      </c>
      <c r="H442" s="41">
        <f t="shared" si="42"/>
        <v>29000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outlineLevel="1">
      <c r="A444" s="166" t="s">
        <v>357</v>
      </c>
      <c r="B444" s="167"/>
      <c r="C444" s="32">
        <f>C445+C454+C455+C459+C462+C463+C468+C474+C477+C480+C481+C450</f>
        <v>6000</v>
      </c>
      <c r="D444" s="32">
        <f>D445+D454+D455+D459+D462+D463+D468+D474+D477+D480+D481+D450</f>
        <v>6000</v>
      </c>
      <c r="E444" s="32">
        <f>E445+E454+E455+E459+E462+E463+E468+E474+E477+E480+E481+E450</f>
        <v>6000</v>
      </c>
      <c r="H444" s="41">
        <f t="shared" si="42"/>
        <v>6000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2"/>
        <v>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2"/>
        <v>500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1">C447</f>
        <v>0</v>
      </c>
      <c r="E447" s="30">
        <f t="shared" si="51"/>
        <v>0</v>
      </c>
      <c r="H447" s="41">
        <f t="shared" si="42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1"/>
        <v>0</v>
      </c>
      <c r="E448" s="30">
        <f t="shared" si="51"/>
        <v>0</v>
      </c>
      <c r="H448" s="41">
        <f t="shared" si="42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1"/>
        <v>0</v>
      </c>
      <c r="E449" s="30">
        <f t="shared" si="51"/>
        <v>0</v>
      </c>
      <c r="H449" s="41">
        <f t="shared" si="42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2"/>
        <v>1000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2"/>
        <v>1000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2"/>
        <v>1000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4">C457</f>
        <v>0</v>
      </c>
      <c r="E457" s="30">
        <f t="shared" si="54"/>
        <v>0</v>
      </c>
      <c r="H457" s="41">
        <f t="shared" si="52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2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5">C460</f>
        <v>0</v>
      </c>
      <c r="E460" s="30">
        <f t="shared" si="55"/>
        <v>0</v>
      </c>
      <c r="H460" s="41">
        <f t="shared" si="52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5"/>
        <v>0</v>
      </c>
      <c r="E462" s="5">
        <f t="shared" si="55"/>
        <v>0</v>
      </c>
      <c r="H462" s="41">
        <f t="shared" si="52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outlineLevel="2">
      <c r="A474" s="6">
        <v>2202</v>
      </c>
      <c r="B474" s="4" t="s">
        <v>122</v>
      </c>
      <c r="C474" s="5">
        <f>SUM(C475:C476)</f>
        <v>3500</v>
      </c>
      <c r="D474" s="5">
        <f>SUM(D475:D476)</f>
        <v>3500</v>
      </c>
      <c r="E474" s="5">
        <f>SUM(E475:E476)</f>
        <v>3500</v>
      </c>
      <c r="H474" s="41">
        <f t="shared" si="52"/>
        <v>3500</v>
      </c>
    </row>
    <row r="475" spans="1:8" ht="15" customHeight="1" outlineLevel="3">
      <c r="A475" s="28"/>
      <c r="B475" s="28" t="s">
        <v>383</v>
      </c>
      <c r="C475" s="30">
        <v>3500</v>
      </c>
      <c r="D475" s="30">
        <f>C475</f>
        <v>3500</v>
      </c>
      <c r="E475" s="30">
        <f>D475</f>
        <v>3500</v>
      </c>
      <c r="H475" s="41">
        <f t="shared" si="52"/>
        <v>3500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2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8">C478</f>
        <v>0</v>
      </c>
      <c r="E478" s="30">
        <f t="shared" si="58"/>
        <v>0</v>
      </c>
      <c r="H478" s="41">
        <f t="shared" si="52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8"/>
        <v>0</v>
      </c>
      <c r="E480" s="5">
        <f t="shared" si="58"/>
        <v>0</v>
      </c>
      <c r="H480" s="41">
        <f t="shared" si="52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outlineLevel="1">
      <c r="A482" s="166" t="s">
        <v>388</v>
      </c>
      <c r="B482" s="167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>
      <c r="A483" s="172" t="s">
        <v>389</v>
      </c>
      <c r="B483" s="173"/>
      <c r="C483" s="35">
        <f>C484+C504+C509+C522+C528+C538</f>
        <v>34500</v>
      </c>
      <c r="D483" s="35">
        <f>D484+D504+D509+D522+D528+D538</f>
        <v>34500</v>
      </c>
      <c r="E483" s="35">
        <f>E484+E504+E509+E522+E528+E538</f>
        <v>34500</v>
      </c>
      <c r="G483" s="39" t="s">
        <v>592</v>
      </c>
      <c r="H483" s="41">
        <f t="shared" si="52"/>
        <v>34500</v>
      </c>
      <c r="I483" s="42"/>
      <c r="J483" s="40" t="b">
        <f>AND(H483=I483)</f>
        <v>0</v>
      </c>
    </row>
    <row r="484" spans="1:10" outlineLevel="1">
      <c r="A484" s="166" t="s">
        <v>390</v>
      </c>
      <c r="B484" s="167"/>
      <c r="C484" s="32">
        <f>C485+C486+C490+C491+C494+C497+C500+C501+C502+C503</f>
        <v>19000</v>
      </c>
      <c r="D484" s="32">
        <f>D485+D486+D490+D491+D494+D497+D500+D501+D502+D503</f>
        <v>19000</v>
      </c>
      <c r="E484" s="32">
        <f>E485+E486+E490+E491+E494+E497+E500+E501+E502+E503</f>
        <v>19000</v>
      </c>
      <c r="H484" s="41">
        <f t="shared" si="52"/>
        <v>19000</v>
      </c>
    </row>
    <row r="485" spans="1:10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  <c r="H485" s="41">
        <f t="shared" si="52"/>
        <v>500</v>
      </c>
    </row>
    <row r="486" spans="1:10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2"/>
        <v>5000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2"/>
        <v>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9">C488</f>
        <v>5000</v>
      </c>
      <c r="E488" s="30">
        <f t="shared" si="59"/>
        <v>5000</v>
      </c>
      <c r="H488" s="41">
        <f t="shared" si="52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2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2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2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2"/>
        <v>500</v>
      </c>
    </row>
    <row r="495" spans="1:10" ht="15" customHeight="1" outlineLevel="3">
      <c r="A495" s="28"/>
      <c r="B495" s="28" t="s">
        <v>401</v>
      </c>
      <c r="C495" s="30">
        <v>250</v>
      </c>
      <c r="D495" s="30">
        <f>C495</f>
        <v>250</v>
      </c>
      <c r="E495" s="30">
        <f>D495</f>
        <v>250</v>
      </c>
      <c r="H495" s="41">
        <f t="shared" si="52"/>
        <v>250</v>
      </c>
    </row>
    <row r="496" spans="1:10" ht="15" customHeight="1" outlineLevel="3">
      <c r="A496" s="28"/>
      <c r="B496" s="28" t="s">
        <v>402</v>
      </c>
      <c r="C496" s="30">
        <v>250</v>
      </c>
      <c r="D496" s="30">
        <f>C496</f>
        <v>250</v>
      </c>
      <c r="E496" s="30">
        <f>D496</f>
        <v>250</v>
      </c>
      <c r="H496" s="41">
        <f t="shared" si="52"/>
        <v>250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2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60">C498</f>
        <v>0</v>
      </c>
      <c r="E498" s="30">
        <f t="shared" si="60"/>
        <v>0</v>
      </c>
      <c r="H498" s="41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60"/>
        <v>0</v>
      </c>
      <c r="E499" s="30">
        <f t="shared" si="60"/>
        <v>0</v>
      </c>
      <c r="H499" s="41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60"/>
        <v>0</v>
      </c>
      <c r="E500" s="5">
        <f t="shared" si="60"/>
        <v>0</v>
      </c>
      <c r="H500" s="41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outlineLevel="2">
      <c r="A503" s="6">
        <v>3302</v>
      </c>
      <c r="B503" s="4" t="s">
        <v>409</v>
      </c>
      <c r="C503" s="5">
        <v>13000</v>
      </c>
      <c r="D503" s="5">
        <f t="shared" si="60"/>
        <v>13000</v>
      </c>
      <c r="E503" s="5">
        <f t="shared" si="60"/>
        <v>13000</v>
      </c>
      <c r="H503" s="41">
        <f t="shared" si="52"/>
        <v>13000</v>
      </c>
    </row>
    <row r="504" spans="1:12" outlineLevel="1">
      <c r="A504" s="166" t="s">
        <v>410</v>
      </c>
      <c r="B504" s="167"/>
      <c r="C504" s="32">
        <f>SUM(C505:C508)</f>
        <v>3500</v>
      </c>
      <c r="D504" s="32">
        <f>SUM(D505:D508)</f>
        <v>3500</v>
      </c>
      <c r="E504" s="32">
        <f>SUM(E505:E508)</f>
        <v>3500</v>
      </c>
      <c r="H504" s="41">
        <f t="shared" si="52"/>
        <v>3500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2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1"/>
        <v>500</v>
      </c>
      <c r="E507" s="5">
        <f t="shared" si="61"/>
        <v>500</v>
      </c>
      <c r="H507" s="41">
        <f t="shared" si="52"/>
        <v>500</v>
      </c>
    </row>
    <row r="508" spans="1:12" outlineLevel="2">
      <c r="A508" s="6">
        <v>3303</v>
      </c>
      <c r="B508" s="4" t="s">
        <v>409</v>
      </c>
      <c r="C508" s="5">
        <v>2000</v>
      </c>
      <c r="D508" s="5">
        <f t="shared" si="61"/>
        <v>2000</v>
      </c>
      <c r="E508" s="5">
        <f t="shared" si="61"/>
        <v>2000</v>
      </c>
      <c r="H508" s="41">
        <f t="shared" si="52"/>
        <v>2000</v>
      </c>
    </row>
    <row r="509" spans="1:12" outlineLevel="1">
      <c r="A509" s="166" t="s">
        <v>414</v>
      </c>
      <c r="B509" s="167"/>
      <c r="C509" s="32">
        <f>C510+C511+C512+C513+C517+C518+C519+C520+C521</f>
        <v>11000</v>
      </c>
      <c r="D509" s="32">
        <f>D510+D511+D512+D513+D517+D518+D519+D520+D521</f>
        <v>11000</v>
      </c>
      <c r="E509" s="32">
        <f>E510+E511+E512+E513+E517+E518+E519+E520+E521</f>
        <v>11000</v>
      </c>
      <c r="F509" s="51"/>
      <c r="H509" s="41">
        <f t="shared" si="52"/>
        <v>11000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2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3">C514</f>
        <v>1000</v>
      </c>
      <c r="E514" s="30">
        <f t="shared" si="63"/>
        <v>1000</v>
      </c>
      <c r="H514" s="41">
        <f t="shared" ref="H514:H577" si="64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3"/>
        <v>0</v>
      </c>
      <c r="E517" s="5">
        <f t="shared" si="63"/>
        <v>0</v>
      </c>
      <c r="H517" s="41">
        <f t="shared" si="64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3"/>
        <v>0</v>
      </c>
      <c r="E518" s="5">
        <f t="shared" si="63"/>
        <v>0</v>
      </c>
      <c r="H518" s="41">
        <f t="shared" si="64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4"/>
        <v>0</v>
      </c>
    </row>
    <row r="520" spans="1:8" outlineLevel="2">
      <c r="A520" s="6">
        <v>3305</v>
      </c>
      <c r="B520" s="4" t="s">
        <v>425</v>
      </c>
      <c r="C520" s="5">
        <v>10000</v>
      </c>
      <c r="D520" s="5">
        <f t="shared" si="63"/>
        <v>10000</v>
      </c>
      <c r="E520" s="5">
        <f t="shared" si="63"/>
        <v>10000</v>
      </c>
      <c r="H520" s="41">
        <f t="shared" si="64"/>
        <v>10000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outlineLevel="1">
      <c r="A538" s="166" t="s">
        <v>441</v>
      </c>
      <c r="B538" s="167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4"/>
        <v>1000</v>
      </c>
    </row>
    <row r="539" spans="1:8" outlineLevel="2" collapsed="1">
      <c r="A539" s="6">
        <v>3310</v>
      </c>
      <c r="B539" s="4" t="s">
        <v>443</v>
      </c>
      <c r="C539" s="5">
        <v>250</v>
      </c>
      <c r="D539" s="5">
        <f>C539</f>
        <v>250</v>
      </c>
      <c r="E539" s="5">
        <f>D539</f>
        <v>250</v>
      </c>
      <c r="H539" s="41">
        <f t="shared" si="64"/>
        <v>250</v>
      </c>
    </row>
    <row r="540" spans="1:8" outlineLevel="2" collapsed="1">
      <c r="A540" s="6">
        <v>3310</v>
      </c>
      <c r="B540" s="4" t="s">
        <v>52</v>
      </c>
      <c r="C540" s="5">
        <v>750</v>
      </c>
      <c r="D540" s="5">
        <f t="shared" ref="D540:E543" si="67">C540</f>
        <v>750</v>
      </c>
      <c r="E540" s="5">
        <f t="shared" si="67"/>
        <v>750</v>
      </c>
      <c r="H540" s="41">
        <f t="shared" si="64"/>
        <v>750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4"/>
        <v>0</v>
      </c>
      <c r="I547" s="42"/>
      <c r="J547" s="40" t="b">
        <f>AND(H547=I547)</f>
        <v>1</v>
      </c>
    </row>
    <row r="548" spans="1:10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  <c r="H548" s="41">
        <f t="shared" si="64"/>
        <v>0</v>
      </c>
    </row>
    <row r="549" spans="1:10" outlineLevel="1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  <c r="H549" s="41">
        <f t="shared" si="64"/>
        <v>0</v>
      </c>
    </row>
    <row r="550" spans="1:10">
      <c r="A550" s="164" t="s">
        <v>455</v>
      </c>
      <c r="B550" s="165"/>
      <c r="C550" s="36">
        <f>C551</f>
        <v>5000</v>
      </c>
      <c r="D550" s="36">
        <f>D551</f>
        <v>5000</v>
      </c>
      <c r="E550" s="36">
        <f>E551</f>
        <v>5000</v>
      </c>
      <c r="G550" s="39" t="s">
        <v>59</v>
      </c>
      <c r="H550" s="41">
        <f t="shared" si="64"/>
        <v>5000</v>
      </c>
      <c r="I550" s="42"/>
      <c r="J550" s="40" t="b">
        <f>AND(H550=I550)</f>
        <v>0</v>
      </c>
    </row>
    <row r="551" spans="1:10">
      <c r="A551" s="162" t="s">
        <v>456</v>
      </c>
      <c r="B551" s="163"/>
      <c r="C551" s="33">
        <f>C552+C556</f>
        <v>5000</v>
      </c>
      <c r="D551" s="33">
        <f>D552+D556</f>
        <v>5000</v>
      </c>
      <c r="E551" s="33">
        <f>E552+E556</f>
        <v>5000</v>
      </c>
      <c r="G551" s="39" t="s">
        <v>594</v>
      </c>
      <c r="H551" s="41">
        <f t="shared" si="64"/>
        <v>5000</v>
      </c>
      <c r="I551" s="42"/>
      <c r="J551" s="40" t="b">
        <f>AND(H551=I551)</f>
        <v>0</v>
      </c>
    </row>
    <row r="552" spans="1:10" outlineLevel="1">
      <c r="A552" s="166" t="s">
        <v>457</v>
      </c>
      <c r="B552" s="167"/>
      <c r="C552" s="32">
        <f>SUM(C553:C555)</f>
        <v>5000</v>
      </c>
      <c r="D552" s="32">
        <f>SUM(D553:D555)</f>
        <v>5000</v>
      </c>
      <c r="E552" s="32">
        <f>SUM(E553:E555)</f>
        <v>5000</v>
      </c>
      <c r="H552" s="41">
        <f t="shared" si="64"/>
        <v>5000</v>
      </c>
    </row>
    <row r="553" spans="1:10" outlineLevel="2" collapsed="1">
      <c r="A553" s="6">
        <v>5500</v>
      </c>
      <c r="B553" s="4" t="s">
        <v>458</v>
      </c>
      <c r="C553" s="5">
        <v>5000</v>
      </c>
      <c r="D553" s="5">
        <f t="shared" ref="D553:E555" si="68">C553</f>
        <v>5000</v>
      </c>
      <c r="E553" s="5">
        <f t="shared" si="68"/>
        <v>5000</v>
      </c>
      <c r="H553" s="41">
        <f t="shared" si="64"/>
        <v>5000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>
      <c r="A559" s="168" t="s">
        <v>62</v>
      </c>
      <c r="B559" s="169"/>
      <c r="C559" s="37">
        <f>C560+C716+C725</f>
        <v>369000</v>
      </c>
      <c r="D559" s="37">
        <f>D560+D716+D725</f>
        <v>369000</v>
      </c>
      <c r="E559" s="37">
        <f>E560+E716+E725</f>
        <v>369000</v>
      </c>
      <c r="G559" s="39" t="s">
        <v>62</v>
      </c>
      <c r="H559" s="41">
        <f t="shared" si="64"/>
        <v>369000</v>
      </c>
      <c r="I559" s="42"/>
      <c r="J559" s="40" t="b">
        <f>AND(H559=I559)</f>
        <v>0</v>
      </c>
    </row>
    <row r="560" spans="1:10">
      <c r="A560" s="164" t="s">
        <v>464</v>
      </c>
      <c r="B560" s="165"/>
      <c r="C560" s="36">
        <f>C561+C638+C642+C645</f>
        <v>319000</v>
      </c>
      <c r="D560" s="36">
        <f>D561+D638+D642+D645</f>
        <v>319000</v>
      </c>
      <c r="E560" s="36">
        <f>E561+E638+E642+E645</f>
        <v>319000</v>
      </c>
      <c r="G560" s="39" t="s">
        <v>61</v>
      </c>
      <c r="H560" s="41">
        <f t="shared" si="64"/>
        <v>319000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319000</v>
      </c>
      <c r="D561" s="38">
        <f>D562+D567+D568+D569+D576+D577+D581+D584+D585+D586+D587+D592+D595+D599+D603+D610+D616+D628</f>
        <v>319000</v>
      </c>
      <c r="E561" s="38">
        <f>E562+E567+E568+E569+E576+E577+E581+E584+E585+E586+E587+E592+E595+E599+E603+E610+E616+E628</f>
        <v>319000</v>
      </c>
      <c r="G561" s="39" t="s">
        <v>595</v>
      </c>
      <c r="H561" s="41">
        <f t="shared" si="64"/>
        <v>319000</v>
      </c>
      <c r="I561" s="42"/>
      <c r="J561" s="40" t="b">
        <f>AND(H561=I561)</f>
        <v>0</v>
      </c>
    </row>
    <row r="562" spans="1:10" outlineLevel="1">
      <c r="A562" s="166" t="s">
        <v>466</v>
      </c>
      <c r="B562" s="167"/>
      <c r="C562" s="32">
        <f>SUM(C563:C566)</f>
        <v>21301</v>
      </c>
      <c r="D562" s="32">
        <f>SUM(D563:D566)</f>
        <v>21301</v>
      </c>
      <c r="E562" s="32">
        <f>SUM(E563:E566)</f>
        <v>21301</v>
      </c>
      <c r="H562" s="41">
        <f t="shared" si="64"/>
        <v>21301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4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outlineLevel="2">
      <c r="A566" s="6">
        <v>6600</v>
      </c>
      <c r="B566" s="4" t="s">
        <v>471</v>
      </c>
      <c r="C566" s="5">
        <v>21301</v>
      </c>
      <c r="D566" s="5">
        <f t="shared" si="69"/>
        <v>21301</v>
      </c>
      <c r="E566" s="5">
        <f t="shared" si="69"/>
        <v>21301</v>
      </c>
      <c r="H566" s="41">
        <f t="shared" si="64"/>
        <v>21301</v>
      </c>
    </row>
    <row r="567" spans="1:10" outlineLevel="1">
      <c r="A567" s="166" t="s">
        <v>467</v>
      </c>
      <c r="B567" s="167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outlineLevel="1">
      <c r="A569" s="166" t="s">
        <v>473</v>
      </c>
      <c r="B569" s="167"/>
      <c r="C569" s="32">
        <f>SUM(C570:C575)</f>
        <v>45452</v>
      </c>
      <c r="D569" s="32">
        <f>SUM(D570:D575)</f>
        <v>45452</v>
      </c>
      <c r="E569" s="32">
        <f>SUM(E570:E575)</f>
        <v>45452</v>
      </c>
      <c r="H569" s="41">
        <f t="shared" si="64"/>
        <v>45452</v>
      </c>
    </row>
    <row r="570" spans="1:10" outlineLevel="2">
      <c r="A570" s="7">
        <v>6603</v>
      </c>
      <c r="B570" s="4" t="s">
        <v>474</v>
      </c>
      <c r="C570" s="5">
        <v>7427</v>
      </c>
      <c r="D570" s="5">
        <f>C570</f>
        <v>7427</v>
      </c>
      <c r="E570" s="5">
        <f>D570</f>
        <v>7427</v>
      </c>
      <c r="H570" s="41">
        <f t="shared" si="64"/>
        <v>7427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outlineLevel="2">
      <c r="A572" s="7">
        <v>6603</v>
      </c>
      <c r="B572" s="4" t="s">
        <v>476</v>
      </c>
      <c r="C572" s="5">
        <v>85</v>
      </c>
      <c r="D572" s="5">
        <f t="shared" si="70"/>
        <v>85</v>
      </c>
      <c r="E572" s="5">
        <f t="shared" si="70"/>
        <v>85</v>
      </c>
      <c r="H572" s="41">
        <f t="shared" si="64"/>
        <v>85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outlineLevel="2">
      <c r="A574" s="7">
        <v>6603</v>
      </c>
      <c r="B574" s="4" t="s">
        <v>478</v>
      </c>
      <c r="C574" s="5">
        <v>17700</v>
      </c>
      <c r="D574" s="5">
        <f t="shared" si="70"/>
        <v>17700</v>
      </c>
      <c r="E574" s="5">
        <f t="shared" si="70"/>
        <v>17700</v>
      </c>
      <c r="H574" s="41">
        <f t="shared" si="64"/>
        <v>17700</v>
      </c>
    </row>
    <row r="575" spans="1:10" outlineLevel="2">
      <c r="A575" s="7">
        <v>6603</v>
      </c>
      <c r="B575" s="4" t="s">
        <v>479</v>
      </c>
      <c r="C575" s="5">
        <v>20240</v>
      </c>
      <c r="D575" s="5">
        <f t="shared" si="70"/>
        <v>20240</v>
      </c>
      <c r="E575" s="5">
        <f t="shared" si="70"/>
        <v>20240</v>
      </c>
      <c r="H575" s="41">
        <f t="shared" si="64"/>
        <v>20240</v>
      </c>
    </row>
    <row r="576" spans="1:10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outlineLevel="1">
      <c r="A577" s="166" t="s">
        <v>481</v>
      </c>
      <c r="B577" s="167"/>
      <c r="C577" s="32">
        <f>SUM(C578:C580)</f>
        <v>9562</v>
      </c>
      <c r="D577" s="32">
        <f>SUM(D578:D580)</f>
        <v>9562</v>
      </c>
      <c r="E577" s="32">
        <f>SUM(E578:E580)</f>
        <v>9562</v>
      </c>
      <c r="H577" s="41">
        <f t="shared" si="64"/>
        <v>9562</v>
      </c>
    </row>
    <row r="578" spans="1:8" outlineLevel="2">
      <c r="A578" s="7">
        <v>6605</v>
      </c>
      <c r="B578" s="4" t="s">
        <v>482</v>
      </c>
      <c r="C578" s="5">
        <v>3562</v>
      </c>
      <c r="D578" s="5">
        <f t="shared" ref="D578:E580" si="71">C578</f>
        <v>3562</v>
      </c>
      <c r="E578" s="5">
        <f t="shared" si="71"/>
        <v>3562</v>
      </c>
      <c r="H578" s="41">
        <f t="shared" ref="H578:H641" si="72">C578</f>
        <v>3562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6000</v>
      </c>
      <c r="D580" s="5">
        <f t="shared" si="71"/>
        <v>6000</v>
      </c>
      <c r="E580" s="5">
        <f t="shared" si="71"/>
        <v>6000</v>
      </c>
      <c r="H580" s="41">
        <f t="shared" si="72"/>
        <v>6000</v>
      </c>
    </row>
    <row r="581" spans="1:8" outlineLevel="1">
      <c r="A581" s="166" t="s">
        <v>485</v>
      </c>
      <c r="B581" s="167"/>
      <c r="C581" s="32">
        <f>SUM(C582:C583)</f>
        <v>41501</v>
      </c>
      <c r="D581" s="32">
        <f>SUM(D582:D583)</f>
        <v>41501</v>
      </c>
      <c r="E581" s="32">
        <f>SUM(E582:E583)</f>
        <v>41501</v>
      </c>
      <c r="H581" s="41">
        <f t="shared" si="72"/>
        <v>41501</v>
      </c>
    </row>
    <row r="582" spans="1:8" outlineLevel="2">
      <c r="A582" s="7">
        <v>6606</v>
      </c>
      <c r="B582" s="4" t="s">
        <v>486</v>
      </c>
      <c r="C582" s="5">
        <v>21187</v>
      </c>
      <c r="D582" s="5">
        <f t="shared" ref="D582:E586" si="73">C582</f>
        <v>21187</v>
      </c>
      <c r="E582" s="5">
        <f t="shared" si="73"/>
        <v>21187</v>
      </c>
      <c r="H582" s="41">
        <f t="shared" si="72"/>
        <v>21187</v>
      </c>
    </row>
    <row r="583" spans="1:8" outlineLevel="2">
      <c r="A583" s="7">
        <v>6606</v>
      </c>
      <c r="B583" s="4" t="s">
        <v>487</v>
      </c>
      <c r="C583" s="5">
        <v>20314</v>
      </c>
      <c r="D583" s="5">
        <f t="shared" si="73"/>
        <v>20314</v>
      </c>
      <c r="E583" s="5">
        <f t="shared" si="73"/>
        <v>20314</v>
      </c>
      <c r="H583" s="41">
        <f t="shared" si="72"/>
        <v>20314</v>
      </c>
    </row>
    <row r="584" spans="1:8" outlineLevel="1">
      <c r="A584" s="166" t="s">
        <v>488</v>
      </c>
      <c r="B584" s="167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66" t="s">
        <v>489</v>
      </c>
      <c r="B585" s="167"/>
      <c r="C585" s="32">
        <v>0</v>
      </c>
      <c r="D585" s="32">
        <f t="shared" si="73"/>
        <v>0</v>
      </c>
      <c r="E585" s="32">
        <f t="shared" si="73"/>
        <v>0</v>
      </c>
      <c r="H585" s="41">
        <f t="shared" si="72"/>
        <v>0</v>
      </c>
    </row>
    <row r="586" spans="1:8" outlineLevel="1" collapsed="1">
      <c r="A586" s="166" t="s">
        <v>490</v>
      </c>
      <c r="B586" s="167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outlineLevel="1">
      <c r="A587" s="166" t="s">
        <v>491</v>
      </c>
      <c r="B587" s="167"/>
      <c r="C587" s="32">
        <f>SUM(C588:C591)</f>
        <v>7671</v>
      </c>
      <c r="D587" s="32">
        <f>SUM(D588:D591)</f>
        <v>7671</v>
      </c>
      <c r="E587" s="32">
        <f>SUM(E588:E591)</f>
        <v>7671</v>
      </c>
      <c r="H587" s="41">
        <f t="shared" si="72"/>
        <v>7671</v>
      </c>
    </row>
    <row r="588" spans="1:8" outlineLevel="2">
      <c r="A588" s="7">
        <v>6610</v>
      </c>
      <c r="B588" s="4" t="s">
        <v>492</v>
      </c>
      <c r="C588" s="5">
        <v>2671</v>
      </c>
      <c r="D588" s="5">
        <f>C588</f>
        <v>2671</v>
      </c>
      <c r="E588" s="5">
        <f>D588</f>
        <v>2671</v>
      </c>
      <c r="H588" s="41">
        <f t="shared" si="72"/>
        <v>2671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outlineLevel="2">
      <c r="A591" s="7">
        <v>6610</v>
      </c>
      <c r="B591" s="4" t="s">
        <v>495</v>
      </c>
      <c r="C591" s="5">
        <v>5000</v>
      </c>
      <c r="D591" s="5">
        <f t="shared" si="74"/>
        <v>5000</v>
      </c>
      <c r="E591" s="5">
        <f t="shared" si="74"/>
        <v>5000</v>
      </c>
      <c r="H591" s="41">
        <f t="shared" si="72"/>
        <v>5000</v>
      </c>
    </row>
    <row r="592" spans="1:8" outlineLevel="1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66" t="s">
        <v>502</v>
      </c>
      <c r="B595" s="167"/>
      <c r="C595" s="32">
        <f>SUM(C596:C598)</f>
        <v>105293</v>
      </c>
      <c r="D595" s="32">
        <f>SUM(D596:D598)</f>
        <v>105293</v>
      </c>
      <c r="E595" s="32">
        <f>SUM(E596:E598)</f>
        <v>105293</v>
      </c>
      <c r="H595" s="41">
        <f t="shared" si="72"/>
        <v>105293</v>
      </c>
    </row>
    <row r="596" spans="1:8" outlineLevel="2">
      <c r="A596" s="7">
        <v>6612</v>
      </c>
      <c r="B596" s="4" t="s">
        <v>499</v>
      </c>
      <c r="C596" s="5">
        <v>100000</v>
      </c>
      <c r="D596" s="5">
        <f>C596</f>
        <v>100000</v>
      </c>
      <c r="E596" s="5">
        <f>D596</f>
        <v>100000</v>
      </c>
      <c r="H596" s="41">
        <f t="shared" si="72"/>
        <v>100000</v>
      </c>
    </row>
    <row r="597" spans="1:8" outlineLevel="2">
      <c r="A597" s="7">
        <v>6612</v>
      </c>
      <c r="B597" s="4" t="s">
        <v>500</v>
      </c>
      <c r="C597" s="5"/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outlineLevel="2">
      <c r="A598" s="7">
        <v>6612</v>
      </c>
      <c r="B598" s="4" t="s">
        <v>501</v>
      </c>
      <c r="C598" s="5">
        <v>5293</v>
      </c>
      <c r="D598" s="5">
        <f t="shared" si="75"/>
        <v>5293</v>
      </c>
      <c r="E598" s="5">
        <f t="shared" si="75"/>
        <v>5293</v>
      </c>
      <c r="H598" s="41">
        <f t="shared" si="72"/>
        <v>5293</v>
      </c>
    </row>
    <row r="599" spans="1:8" outlineLevel="1">
      <c r="A599" s="166" t="s">
        <v>503</v>
      </c>
      <c r="B599" s="167"/>
      <c r="C599" s="32">
        <f>SUM(C600:C602)</f>
        <v>67718</v>
      </c>
      <c r="D599" s="32">
        <f>SUM(D600:D602)</f>
        <v>67718</v>
      </c>
      <c r="E599" s="32">
        <f>SUM(E600:E602)</f>
        <v>67718</v>
      </c>
      <c r="H599" s="41">
        <f t="shared" si="72"/>
        <v>67718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outlineLevel="2">
      <c r="A601" s="7">
        <v>6613</v>
      </c>
      <c r="B601" s="4" t="s">
        <v>505</v>
      </c>
      <c r="C601" s="5">
        <v>47019</v>
      </c>
      <c r="D601" s="5">
        <f t="shared" si="76"/>
        <v>47019</v>
      </c>
      <c r="E601" s="5">
        <f t="shared" si="76"/>
        <v>47019</v>
      </c>
      <c r="H601" s="41">
        <f t="shared" si="72"/>
        <v>47019</v>
      </c>
    </row>
    <row r="602" spans="1:8" outlineLevel="2">
      <c r="A602" s="7">
        <v>6613</v>
      </c>
      <c r="B602" s="4" t="s">
        <v>501</v>
      </c>
      <c r="C602" s="5">
        <v>20699</v>
      </c>
      <c r="D602" s="5">
        <f t="shared" si="76"/>
        <v>20699</v>
      </c>
      <c r="E602" s="5">
        <f t="shared" si="76"/>
        <v>20699</v>
      </c>
      <c r="H602" s="41">
        <f t="shared" si="72"/>
        <v>20699</v>
      </c>
    </row>
    <row r="603" spans="1:8" outlineLevel="1">
      <c r="A603" s="166" t="s">
        <v>506</v>
      </c>
      <c r="B603" s="167"/>
      <c r="C603" s="32">
        <f>SUM(C604:C609)</f>
        <v>1252</v>
      </c>
      <c r="D603" s="32">
        <f>SUM(D604:D609)</f>
        <v>1252</v>
      </c>
      <c r="E603" s="32">
        <f>SUM(E604:E609)</f>
        <v>1252</v>
      </c>
      <c r="H603" s="41">
        <f t="shared" si="72"/>
        <v>1252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outlineLevel="2">
      <c r="A608" s="7">
        <v>6614</v>
      </c>
      <c r="B608" s="4" t="s">
        <v>511</v>
      </c>
      <c r="C608" s="5">
        <v>1213</v>
      </c>
      <c r="D608" s="5">
        <f t="shared" si="77"/>
        <v>1213</v>
      </c>
      <c r="E608" s="5">
        <f t="shared" si="77"/>
        <v>1213</v>
      </c>
      <c r="H608" s="41">
        <f t="shared" si="72"/>
        <v>1213</v>
      </c>
    </row>
    <row r="609" spans="1:8" outlineLevel="2">
      <c r="A609" s="7">
        <v>6614</v>
      </c>
      <c r="B609" s="4" t="s">
        <v>512</v>
      </c>
      <c r="C609" s="5">
        <v>39</v>
      </c>
      <c r="D609" s="5">
        <f t="shared" si="77"/>
        <v>39</v>
      </c>
      <c r="E609" s="5">
        <f t="shared" si="77"/>
        <v>39</v>
      </c>
      <c r="H609" s="41">
        <f t="shared" si="72"/>
        <v>39</v>
      </c>
    </row>
    <row r="610" spans="1:8" outlineLevel="1">
      <c r="A610" s="166" t="s">
        <v>513</v>
      </c>
      <c r="B610" s="167"/>
      <c r="C610" s="32">
        <f>SUM(C611:C615)</f>
        <v>3000</v>
      </c>
      <c r="D610" s="32">
        <f>SUM(D611:D615)</f>
        <v>3000</v>
      </c>
      <c r="E610" s="32">
        <f>SUM(E611:E615)</f>
        <v>3000</v>
      </c>
      <c r="H610" s="41">
        <f t="shared" si="72"/>
        <v>3000</v>
      </c>
    </row>
    <row r="611" spans="1:8" outlineLevel="2">
      <c r="A611" s="7">
        <v>6615</v>
      </c>
      <c r="B611" s="4" t="s">
        <v>514</v>
      </c>
      <c r="C611" s="5">
        <v>3000</v>
      </c>
      <c r="D611" s="5">
        <f>C611</f>
        <v>3000</v>
      </c>
      <c r="E611" s="5">
        <f>D611</f>
        <v>3000</v>
      </c>
      <c r="H611" s="41">
        <f t="shared" si="72"/>
        <v>3000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8"/>
        <v>0</v>
      </c>
      <c r="E613" s="5">
        <f t="shared" si="78"/>
        <v>0</v>
      </c>
      <c r="H613" s="41">
        <f t="shared" si="72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outlineLevel="1">
      <c r="A616" s="166" t="s">
        <v>519</v>
      </c>
      <c r="B616" s="167"/>
      <c r="C616" s="32">
        <f>SUM(C617:C627)</f>
        <v>1250</v>
      </c>
      <c r="D616" s="32">
        <f>SUM(D617:D627)</f>
        <v>1250</v>
      </c>
      <c r="E616" s="32">
        <f>SUM(E617:E627)</f>
        <v>1250</v>
      </c>
      <c r="H616" s="41">
        <f t="shared" si="72"/>
        <v>1250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outlineLevel="2">
      <c r="A619" s="7">
        <v>6616</v>
      </c>
      <c r="B619" s="4" t="s">
        <v>522</v>
      </c>
      <c r="C619" s="5">
        <v>1250</v>
      </c>
      <c r="D619" s="5">
        <f t="shared" si="79"/>
        <v>1250</v>
      </c>
      <c r="E619" s="5">
        <f t="shared" si="79"/>
        <v>1250</v>
      </c>
      <c r="H619" s="41">
        <f t="shared" si="72"/>
        <v>1250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9"/>
        <v>0</v>
      </c>
      <c r="E620" s="5">
        <f t="shared" si="79"/>
        <v>0</v>
      </c>
      <c r="H620" s="41">
        <f t="shared" si="72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outlineLevel="1">
      <c r="A628" s="166" t="s">
        <v>531</v>
      </c>
      <c r="B628" s="167"/>
      <c r="C628" s="32">
        <f>SUM(C629:C637)</f>
        <v>15000</v>
      </c>
      <c r="D628" s="32">
        <f>SUM(D629:D637)</f>
        <v>15000</v>
      </c>
      <c r="E628" s="32">
        <f>SUM(E629:E637)</f>
        <v>15000</v>
      </c>
      <c r="H628" s="41">
        <f t="shared" si="72"/>
        <v>15000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outlineLevel="2">
      <c r="A636" s="7">
        <v>6617</v>
      </c>
      <c r="B636" s="4" t="s">
        <v>539</v>
      </c>
      <c r="C636" s="5">
        <v>15000</v>
      </c>
      <c r="D636" s="5">
        <f t="shared" si="80"/>
        <v>15000</v>
      </c>
      <c r="E636" s="5">
        <f t="shared" si="80"/>
        <v>15000</v>
      </c>
      <c r="H636" s="41">
        <f t="shared" si="72"/>
        <v>15000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66" t="s">
        <v>542</v>
      </c>
      <c r="B639" s="167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66" t="s">
        <v>543</v>
      </c>
      <c r="B640" s="167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66" t="s">
        <v>544</v>
      </c>
      <c r="B641" s="167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66" t="s">
        <v>556</v>
      </c>
      <c r="B668" s="167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66" t="s">
        <v>557</v>
      </c>
      <c r="B669" s="167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66" t="s">
        <v>558</v>
      </c>
      <c r="B670" s="167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66" t="s">
        <v>567</v>
      </c>
      <c r="B713" s="167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66" t="s">
        <v>568</v>
      </c>
      <c r="B714" s="167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66" t="s">
        <v>569</v>
      </c>
      <c r="B715" s="167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64" t="s">
        <v>570</v>
      </c>
      <c r="B716" s="165"/>
      <c r="C716" s="36">
        <f>C717</f>
        <v>50000</v>
      </c>
      <c r="D716" s="36">
        <f>D717</f>
        <v>50000</v>
      </c>
      <c r="E716" s="36">
        <f>E717</f>
        <v>50000</v>
      </c>
      <c r="G716" s="39" t="s">
        <v>66</v>
      </c>
      <c r="H716" s="41">
        <f t="shared" si="93"/>
        <v>50000</v>
      </c>
      <c r="I716" s="42"/>
      <c r="J716" s="40" t="b">
        <f>AND(H716=I716)</f>
        <v>0</v>
      </c>
    </row>
    <row r="717" spans="1:10">
      <c r="A717" s="162" t="s">
        <v>571</v>
      </c>
      <c r="B717" s="163"/>
      <c r="C717" s="33">
        <f>C718+C722</f>
        <v>50000</v>
      </c>
      <c r="D717" s="33">
        <f>D718+D722</f>
        <v>50000</v>
      </c>
      <c r="E717" s="33">
        <f>E718+E722</f>
        <v>50000</v>
      </c>
      <c r="G717" s="39" t="s">
        <v>599</v>
      </c>
      <c r="H717" s="41">
        <f t="shared" si="93"/>
        <v>50000</v>
      </c>
      <c r="I717" s="42"/>
      <c r="J717" s="40" t="b">
        <f>AND(H717=I717)</f>
        <v>0</v>
      </c>
    </row>
    <row r="718" spans="1:10" outlineLevel="1" collapsed="1">
      <c r="A718" s="160" t="s">
        <v>851</v>
      </c>
      <c r="B718" s="161"/>
      <c r="C718" s="31">
        <f>SUM(C719:C721)</f>
        <v>50000</v>
      </c>
      <c r="D718" s="31">
        <f>SUM(D719:D721)</f>
        <v>50000</v>
      </c>
      <c r="E718" s="31">
        <f>SUM(E719:E721)</f>
        <v>50000</v>
      </c>
      <c r="H718" s="41">
        <f t="shared" si="93"/>
        <v>50000</v>
      </c>
    </row>
    <row r="719" spans="1:10" ht="15" customHeight="1" outlineLevel="2">
      <c r="A719" s="6">
        <v>10950</v>
      </c>
      <c r="B719" s="4" t="s">
        <v>572</v>
      </c>
      <c r="C719" s="5">
        <v>50000</v>
      </c>
      <c r="D719" s="5">
        <f>C719</f>
        <v>50000</v>
      </c>
      <c r="E719" s="5">
        <f>D719</f>
        <v>50000</v>
      </c>
      <c r="H719" s="41">
        <f t="shared" si="93"/>
        <v>50000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0" t="s">
        <v>848</v>
      </c>
      <c r="B730" s="161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2" customFormat="1" outlineLevel="3">
      <c r="A752" s="125"/>
      <c r="B752" s="124" t="s">
        <v>835</v>
      </c>
      <c r="C752" s="123"/>
      <c r="D752" s="123">
        <f t="shared" ref="D752:E754" si="99">C752</f>
        <v>0</v>
      </c>
      <c r="E752" s="123">
        <f t="shared" si="99"/>
        <v>0</v>
      </c>
    </row>
    <row r="753" spans="1:5" s="122" customFormat="1" outlineLevel="3">
      <c r="A753" s="125"/>
      <c r="B753" s="124" t="s">
        <v>821</v>
      </c>
      <c r="C753" s="123"/>
      <c r="D753" s="123">
        <f t="shared" si="99"/>
        <v>0</v>
      </c>
      <c r="E753" s="123">
        <f t="shared" si="99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1:J4 J550:J551 J560:J561 J339 J547" xr:uid="{00000000-0002-0000-0500-000001000000}">
      <formula1>C2+C114</formula1>
    </dataValidation>
    <dataValidation type="custom" allowBlank="1" showInputMessage="1" showErrorMessage="1" sqref="J559" xr:uid="{00000000-0002-0000-0500-000002000000}">
      <formula1>C259+C374</formula1>
    </dataValidation>
    <dataValidation type="custom" allowBlank="1" showInputMessage="1" showErrorMessage="1" sqref="J483" xr:uid="{00000000-0002-0000-0500-000003000000}">
      <formula1>C484+C595</formula1>
    </dataValidation>
    <dataValidation type="custom" allowBlank="1" showInputMessage="1" showErrorMessage="1" sqref="J256:J259" xr:uid="{00000000-0002-0000-0500-000004000000}">
      <formula1>C257+C372</formula1>
    </dataValidation>
    <dataValidation type="custom" allowBlank="1" showInputMessage="1" showErrorMessage="1" sqref="J11" xr:uid="{00000000-0002-0000-0500-000005000000}">
      <formula1>C12+C136</formula1>
    </dataValidation>
    <dataValidation type="custom" allowBlank="1" showInputMessage="1" showErrorMessage="1" sqref="J638 J642 J716:J717 J645 J725:J726" xr:uid="{00000000-0002-0000-0500-000006000000}">
      <formula1>C639+C793</formula1>
    </dataValidation>
    <dataValidation type="custom" allowBlank="1" showInputMessage="1" showErrorMessage="1" sqref="J97 J38 J61 J67:J68" xr:uid="{00000000-0002-0000-0500-000007000000}">
      <formula1>C39+C261</formula1>
    </dataValidation>
    <dataValidation type="custom" allowBlank="1" showInputMessage="1" showErrorMessage="1" sqref="J135" xr:uid="{00000000-0002-0000-0500-000008000000}">
      <formula1>C136+C349</formula1>
    </dataValidation>
    <dataValidation type="custom" allowBlank="1" showInputMessage="1" showErrorMessage="1" sqref="J163" xr:uid="{00000000-0002-0000-0500-000009000000}">
      <formula1>C164+C360</formula1>
    </dataValidation>
    <dataValidation type="custom" allowBlank="1" showInputMessage="1" showErrorMessage="1" sqref="J170" xr:uid="{00000000-0002-0000-0500-00000A000000}">
      <formula1>C171+C363</formula1>
    </dataValidation>
    <dataValidation type="custom" allowBlank="1" showInputMessage="1" showErrorMessage="1" sqref="J177:J178" xr:uid="{00000000-0002-0000-0500-00000B000000}">
      <formula1>C178+C366</formula1>
    </dataValidation>
    <dataValidation type="custom" allowBlank="1" showInputMessage="1" showErrorMessage="1" sqref="J152:J153" xr:uid="{00000000-0002-0000-0500-00000C000000}">
      <formula1>C153+C355</formula1>
    </dataValidation>
    <dataValidation type="custom" allowBlank="1" showInputMessage="1" showErrorMessage="1" sqref="J114:J116" xr:uid="{00000000-0002-0000-05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rightToLeft="1" zoomScale="130" zoomScaleNormal="130" workbookViewId="0">
      <selection activeCell="A6" sqref="A6"/>
    </sheetView>
  </sheetViews>
  <sheetFormatPr defaultColWidth="9.1796875" defaultRowHeight="14.5"/>
  <cols>
    <col min="1" max="1" width="22.54296875" style="116" customWidth="1"/>
    <col min="2" max="2" width="28.26953125" style="116" customWidth="1"/>
    <col min="3" max="3" width="15" style="116" customWidth="1"/>
    <col min="4" max="4" width="15.26953125" style="116" customWidth="1"/>
    <col min="5" max="25" width="9.1796875" style="116"/>
  </cols>
  <sheetData>
    <row r="1" spans="1:4" customFormat="1">
      <c r="A1" s="113" t="s">
        <v>788</v>
      </c>
      <c r="B1" s="133" t="s">
        <v>789</v>
      </c>
      <c r="C1" s="113" t="s">
        <v>790</v>
      </c>
      <c r="D1" s="113" t="s">
        <v>791</v>
      </c>
    </row>
    <row r="2" spans="1:4" customFormat="1">
      <c r="A2" s="101" t="s">
        <v>864</v>
      </c>
      <c r="B2" s="134"/>
      <c r="C2" s="95"/>
      <c r="D2" s="95"/>
    </row>
    <row r="3" spans="1:4" customFormat="1">
      <c r="A3" s="101" t="s">
        <v>865</v>
      </c>
      <c r="B3" s="134"/>
      <c r="C3" s="95"/>
      <c r="D3" s="95"/>
    </row>
    <row r="4" spans="1:4" customFormat="1" ht="28">
      <c r="A4" s="101" t="s">
        <v>866</v>
      </c>
      <c r="B4" s="134"/>
      <c r="C4" s="95"/>
      <c r="D4" s="95"/>
    </row>
    <row r="5" spans="1:4" customFormat="1">
      <c r="A5" s="135" t="s">
        <v>867</v>
      </c>
      <c r="B5" s="134"/>
      <c r="C5" s="104"/>
      <c r="D5" s="104"/>
    </row>
    <row r="6" spans="1:4" customFormat="1">
      <c r="A6" s="135"/>
      <c r="B6" s="105"/>
      <c r="C6" s="95"/>
      <c r="D6" s="95"/>
    </row>
    <row r="7" spans="1:4" customFormat="1">
      <c r="A7" s="104"/>
      <c r="B7" s="101"/>
      <c r="C7" s="95"/>
      <c r="D7" s="95"/>
    </row>
    <row r="8" spans="1:4" customFormat="1">
      <c r="A8" s="101"/>
      <c r="B8" s="101"/>
      <c r="C8" s="95"/>
      <c r="D8" s="95"/>
    </row>
    <row r="9" spans="1:4" customFormat="1">
      <c r="A9" s="101"/>
      <c r="B9" s="101"/>
      <c r="C9" s="104"/>
      <c r="D9" s="95"/>
    </row>
    <row r="10" spans="1:4" customFormat="1">
      <c r="A10" s="104"/>
      <c r="B10" s="135"/>
      <c r="C10" s="95"/>
      <c r="D10" s="95"/>
    </row>
    <row r="11" spans="1:4" customFormat="1">
      <c r="A11" s="135"/>
      <c r="B11" s="101"/>
      <c r="C11" s="95"/>
      <c r="D11" s="95"/>
    </row>
    <row r="12" spans="1:4" customFormat="1">
      <c r="A12" s="104"/>
      <c r="B12" s="135"/>
      <c r="C12" s="95"/>
      <c r="D12" s="95"/>
    </row>
    <row r="13" spans="1:4" customFormat="1">
      <c r="A13" s="104"/>
      <c r="B13" s="101"/>
      <c r="C13" s="95"/>
      <c r="D13" s="95"/>
    </row>
    <row r="14" spans="1:4" customFormat="1">
      <c r="A14" s="101"/>
      <c r="B14" s="104"/>
      <c r="C14" s="95"/>
      <c r="D14" s="95"/>
    </row>
    <row r="15" spans="1:4" customFormat="1">
      <c r="A15" s="104"/>
      <c r="B15" s="101"/>
      <c r="C15" s="95"/>
      <c r="D15" s="95"/>
    </row>
    <row r="16" spans="1:4" customFormat="1">
      <c r="A16" s="104"/>
      <c r="B16" s="104"/>
      <c r="C16" s="95"/>
      <c r="D16" s="95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5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6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796875" defaultRowHeight="14.5"/>
  <cols>
    <col min="1" max="1" width="24.81640625" style="97" customWidth="1"/>
    <col min="2" max="4" width="15" style="97" customWidth="1"/>
    <col min="5" max="5" width="21.7265625" style="97" customWidth="1"/>
    <col min="6" max="6" width="23.54296875" style="94" bestFit="1" customWidth="1"/>
    <col min="7" max="7" width="18.54296875" style="94" customWidth="1"/>
    <col min="8" max="8" width="17.81640625" style="94" customWidth="1"/>
    <col min="9" max="9" width="15" style="97" customWidth="1"/>
    <col min="10" max="43" width="9.1796875" style="112"/>
    <col min="44" max="16384" width="9.1796875" style="94"/>
  </cols>
  <sheetData>
    <row r="1" spans="1:9" s="112" customFormat="1" ht="26.25" customHeight="1">
      <c r="A1" s="185" t="s">
        <v>68</v>
      </c>
      <c r="B1" s="185" t="s">
        <v>793</v>
      </c>
      <c r="C1" s="185" t="s">
        <v>794</v>
      </c>
      <c r="D1" s="186" t="s">
        <v>792</v>
      </c>
      <c r="E1" s="188" t="s">
        <v>739</v>
      </c>
      <c r="F1" s="189"/>
      <c r="G1" s="189"/>
      <c r="H1" s="190"/>
      <c r="I1" s="185" t="s">
        <v>799</v>
      </c>
    </row>
    <row r="2" spans="1:9" s="112" customFormat="1" ht="23.25" customHeight="1">
      <c r="A2" s="185"/>
      <c r="B2" s="185"/>
      <c r="C2" s="185"/>
      <c r="D2" s="187"/>
      <c r="E2" s="113" t="s">
        <v>788</v>
      </c>
      <c r="F2" s="113" t="s">
        <v>789</v>
      </c>
      <c r="G2" s="113" t="s">
        <v>790</v>
      </c>
      <c r="H2" s="113" t="s">
        <v>791</v>
      </c>
      <c r="I2" s="185"/>
    </row>
    <row r="3" spans="1:9" s="112" customFormat="1">
      <c r="A3" s="136"/>
      <c r="B3" s="100"/>
      <c r="C3" s="100"/>
      <c r="D3" s="100"/>
      <c r="E3" s="101"/>
      <c r="F3" s="95"/>
      <c r="G3" s="95"/>
      <c r="H3" s="95"/>
      <c r="I3" s="100"/>
    </row>
    <row r="4" spans="1:9" s="112" customFormat="1">
      <c r="A4" s="102"/>
      <c r="B4" s="102"/>
      <c r="C4" s="102"/>
      <c r="D4" s="102"/>
      <c r="E4" s="101"/>
      <c r="F4" s="95"/>
      <c r="G4" s="95"/>
      <c r="H4" s="95"/>
      <c r="I4" s="102"/>
    </row>
    <row r="5" spans="1:9" s="112" customFormat="1">
      <c r="A5" s="102"/>
      <c r="B5" s="102"/>
      <c r="C5" s="102"/>
      <c r="D5" s="102"/>
      <c r="E5" s="101"/>
      <c r="F5" s="95"/>
      <c r="G5" s="95"/>
      <c r="H5" s="95"/>
      <c r="I5" s="102"/>
    </row>
    <row r="6" spans="1:9" s="112" customFormat="1">
      <c r="A6" s="103"/>
      <c r="B6" s="103"/>
      <c r="C6" s="103"/>
      <c r="D6" s="103"/>
      <c r="E6" s="104"/>
      <c r="F6" s="95"/>
      <c r="G6" s="104"/>
      <c r="H6" s="104"/>
      <c r="I6" s="103"/>
    </row>
    <row r="7" spans="1:9" s="112" customFormat="1">
      <c r="A7" s="103"/>
      <c r="B7" s="103"/>
      <c r="C7" s="103"/>
      <c r="D7" s="103"/>
      <c r="E7" s="104"/>
      <c r="F7" s="105"/>
      <c r="G7" s="95"/>
      <c r="H7" s="95"/>
      <c r="I7" s="103"/>
    </row>
    <row r="8" spans="1:9" s="112" customFormat="1">
      <c r="A8" s="102"/>
      <c r="B8" s="102"/>
      <c r="C8" s="102"/>
      <c r="D8" s="102"/>
      <c r="E8" s="104"/>
      <c r="F8" s="101"/>
      <c r="G8" s="95"/>
      <c r="H8" s="95"/>
      <c r="I8" s="102"/>
    </row>
    <row r="9" spans="1:9" s="112" customFormat="1">
      <c r="A9" s="102"/>
      <c r="B9" s="102"/>
      <c r="C9" s="102"/>
      <c r="D9" s="102"/>
      <c r="E9" s="101"/>
      <c r="F9" s="101"/>
      <c r="G9" s="95"/>
      <c r="H9" s="95"/>
      <c r="I9" s="102"/>
    </row>
    <row r="10" spans="1:9" s="112" customFormat="1">
      <c r="A10" s="102"/>
      <c r="B10" s="102"/>
      <c r="C10" s="102"/>
      <c r="D10" s="102"/>
      <c r="E10" s="101"/>
      <c r="F10" s="101"/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4" priority="28" operator="equal">
      <formula>0</formula>
    </cfRule>
  </conditionalFormatting>
  <conditionalFormatting sqref="A58:H77">
    <cfRule type="cellIs" dxfId="63" priority="27" operator="equal">
      <formula>0</formula>
    </cfRule>
  </conditionalFormatting>
  <conditionalFormatting sqref="A78:H97">
    <cfRule type="cellIs" dxfId="62" priority="26" operator="equal">
      <formula>0</formula>
    </cfRule>
  </conditionalFormatting>
  <conditionalFormatting sqref="A98:H117">
    <cfRule type="cellIs" dxfId="61" priority="25" operator="equal">
      <formula>0</formula>
    </cfRule>
  </conditionalFormatting>
  <conditionalFormatting sqref="A118:H137">
    <cfRule type="cellIs" dxfId="60" priority="24" operator="equal">
      <formula>0</formula>
    </cfRule>
  </conditionalFormatting>
  <conditionalFormatting sqref="A138:H157">
    <cfRule type="cellIs" dxfId="59" priority="23" operator="equal">
      <formula>0</formula>
    </cfRule>
  </conditionalFormatting>
  <conditionalFormatting sqref="A158:H177">
    <cfRule type="cellIs" dxfId="58" priority="22" operator="equal">
      <formula>0</formula>
    </cfRule>
  </conditionalFormatting>
  <conditionalFormatting sqref="A178:H197">
    <cfRule type="cellIs" dxfId="57" priority="21" operator="equal">
      <formula>0</formula>
    </cfRule>
  </conditionalFormatting>
  <conditionalFormatting sqref="A198:H217">
    <cfRule type="cellIs" dxfId="56" priority="20" operator="equal">
      <formula>0</formula>
    </cfRule>
  </conditionalFormatting>
  <conditionalFormatting sqref="A218:H237">
    <cfRule type="cellIs" dxfId="55" priority="19" operator="equal">
      <formula>0</formula>
    </cfRule>
  </conditionalFormatting>
  <conditionalFormatting sqref="A238:H257">
    <cfRule type="cellIs" dxfId="54" priority="18" operator="equal">
      <formula>0</formula>
    </cfRule>
  </conditionalFormatting>
  <conditionalFormatting sqref="A258:H277">
    <cfRule type="cellIs" dxfId="53" priority="17" operator="equal">
      <formula>0</formula>
    </cfRule>
  </conditionalFormatting>
  <conditionalFormatting sqref="A278:H297">
    <cfRule type="cellIs" dxfId="52" priority="16" operator="equal">
      <formula>0</formula>
    </cfRule>
  </conditionalFormatting>
  <conditionalFormatting sqref="A298:H317">
    <cfRule type="cellIs" dxfId="51" priority="15" operator="equal">
      <formula>0</formula>
    </cfRule>
  </conditionalFormatting>
  <conditionalFormatting sqref="I3:I57">
    <cfRule type="cellIs" dxfId="50" priority="14" operator="equal">
      <formula>0</formula>
    </cfRule>
  </conditionalFormatting>
  <conditionalFormatting sqref="I58:I77">
    <cfRule type="cellIs" dxfId="49" priority="13" operator="equal">
      <formula>0</formula>
    </cfRule>
  </conditionalFormatting>
  <conditionalFormatting sqref="I78:I97">
    <cfRule type="cellIs" dxfId="48" priority="12" operator="equal">
      <formula>0</formula>
    </cfRule>
  </conditionalFormatting>
  <conditionalFormatting sqref="I98:I117">
    <cfRule type="cellIs" dxfId="47" priority="11" operator="equal">
      <formula>0</formula>
    </cfRule>
  </conditionalFormatting>
  <conditionalFormatting sqref="I118:I137">
    <cfRule type="cellIs" dxfId="46" priority="10" operator="equal">
      <formula>0</formula>
    </cfRule>
  </conditionalFormatting>
  <conditionalFormatting sqref="I138:I157">
    <cfRule type="cellIs" dxfId="45" priority="9" operator="equal">
      <formula>0</formula>
    </cfRule>
  </conditionalFormatting>
  <conditionalFormatting sqref="I158:I177">
    <cfRule type="cellIs" dxfId="44" priority="8" operator="equal">
      <formula>0</formula>
    </cfRule>
  </conditionalFormatting>
  <conditionalFormatting sqref="I178:I197">
    <cfRule type="cellIs" dxfId="43" priority="7" operator="equal">
      <formula>0</formula>
    </cfRule>
  </conditionalFormatting>
  <conditionalFormatting sqref="I198:I217">
    <cfRule type="cellIs" dxfId="42" priority="6" operator="equal">
      <formula>0</formula>
    </cfRule>
  </conditionalFormatting>
  <conditionalFormatting sqref="I218:I237">
    <cfRule type="cellIs" dxfId="41" priority="5" operator="equal">
      <formula>0</formula>
    </cfRule>
  </conditionalFormatting>
  <conditionalFormatting sqref="I238:I257">
    <cfRule type="cellIs" dxfId="40" priority="4" operator="equal">
      <formula>0</formula>
    </cfRule>
  </conditionalFormatting>
  <conditionalFormatting sqref="I258:I277">
    <cfRule type="cellIs" dxfId="39" priority="3" operator="equal">
      <formula>0</formula>
    </cfRule>
  </conditionalFormatting>
  <conditionalFormatting sqref="I278:I297">
    <cfRule type="cellIs" dxfId="38" priority="2" operator="equal">
      <formula>0</formula>
    </cfRule>
  </conditionalFormatting>
  <conditionalFormatting sqref="I298:I317">
    <cfRule type="cellIs" dxfId="37" priority="1" operator="equal">
      <formula>0</formula>
    </cfRule>
  </conditionalFormatting>
  <dataValidations count="1">
    <dataValidation type="date" allowBlank="1" showInputMessage="1" showErrorMessage="1" sqref="D1:D1048576" xr:uid="{00000000-0002-0000-08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8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8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8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8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8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800-000006000000}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ميزانية 2017</vt:lpstr>
      <vt:lpstr>ميزانية 2016</vt:lpstr>
      <vt:lpstr>ميزانية 2012</vt:lpstr>
      <vt:lpstr>ميزانية 2013</vt:lpstr>
      <vt:lpstr>ميزانية 2014</vt:lpstr>
      <vt:lpstr>ميزانية 2015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Feuil1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2018-05-22T13:37:30Z</dcterms:modified>
</cp:coreProperties>
</file>