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295" tabRatio="963" activeTab="1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 " sheetId="34" r:id="rId6"/>
    <sheet name="ميزانية 2017" sheetId="35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3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24519"/>
</workbook>
</file>

<file path=xl/calcChain.xml><?xml version="1.0" encoding="utf-8"?>
<calcChain xmlns="http://schemas.openxmlformats.org/spreadsheetml/2006/main">
  <c r="C486" i="28"/>
  <c r="C422" i="35"/>
  <c r="D509"/>
  <c r="E509" s="1"/>
  <c r="H509"/>
  <c r="C302" l="1"/>
  <c r="C296"/>
  <c r="H296" s="1"/>
  <c r="D779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E767"/>
  <c r="E766" s="1"/>
  <c r="D767"/>
  <c r="D766" s="1"/>
  <c r="C766"/>
  <c r="D765"/>
  <c r="E765" s="1"/>
  <c r="D764"/>
  <c r="E764" s="1"/>
  <c r="D763"/>
  <c r="E763" s="1"/>
  <c r="C762"/>
  <c r="C761" s="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 s="1"/>
  <c r="D750"/>
  <c r="E750" s="1"/>
  <c r="D749"/>
  <c r="E749" s="1"/>
  <c r="D748"/>
  <c r="E748" s="1"/>
  <c r="E747" s="1"/>
  <c r="C747"/>
  <c r="D746"/>
  <c r="C745"/>
  <c r="D743"/>
  <c r="C742"/>
  <c r="D741"/>
  <c r="D740" s="1"/>
  <c r="C740"/>
  <c r="D739"/>
  <c r="E739" s="1"/>
  <c r="D738"/>
  <c r="E738" s="1"/>
  <c r="D737"/>
  <c r="E737" s="1"/>
  <c r="D736"/>
  <c r="C735"/>
  <c r="C734" s="1"/>
  <c r="D733"/>
  <c r="C732"/>
  <c r="C731" s="1"/>
  <c r="D730"/>
  <c r="E730" s="1"/>
  <c r="D729"/>
  <c r="E729" s="1"/>
  <c r="C728"/>
  <c r="H725"/>
  <c r="D725"/>
  <c r="E725" s="1"/>
  <c r="H724"/>
  <c r="E724"/>
  <c r="D724"/>
  <c r="C723"/>
  <c r="H722"/>
  <c r="D722"/>
  <c r="E722" s="1"/>
  <c r="H721"/>
  <c r="D721"/>
  <c r="E721" s="1"/>
  <c r="H720"/>
  <c r="D720"/>
  <c r="E720" s="1"/>
  <c r="C719"/>
  <c r="H719" s="1"/>
  <c r="H716"/>
  <c r="D716"/>
  <c r="E716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C701"/>
  <c r="H701" s="1"/>
  <c r="H700"/>
  <c r="D700"/>
  <c r="E700" s="1"/>
  <c r="H699"/>
  <c r="D699"/>
  <c r="E699" s="1"/>
  <c r="H698"/>
  <c r="D698"/>
  <c r="E698" s="1"/>
  <c r="H697"/>
  <c r="D697"/>
  <c r="E697" s="1"/>
  <c r="H696"/>
  <c r="D696"/>
  <c r="C695"/>
  <c r="H695" s="1"/>
  <c r="H694"/>
  <c r="D694"/>
  <c r="E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C688"/>
  <c r="H688" s="1"/>
  <c r="H687"/>
  <c r="D687"/>
  <c r="E687" s="1"/>
  <c r="H686"/>
  <c r="D686"/>
  <c r="E686" s="1"/>
  <c r="H685"/>
  <c r="D685"/>
  <c r="E685" s="1"/>
  <c r="C684"/>
  <c r="H684" s="1"/>
  <c r="H683"/>
  <c r="D683"/>
  <c r="E683" s="1"/>
  <c r="H682"/>
  <c r="E682"/>
  <c r="D682"/>
  <c r="H681"/>
  <c r="D681"/>
  <c r="H680"/>
  <c r="C680"/>
  <c r="H679"/>
  <c r="D679"/>
  <c r="E679" s="1"/>
  <c r="H678"/>
  <c r="D678"/>
  <c r="E678" s="1"/>
  <c r="C677"/>
  <c r="H677" s="1"/>
  <c r="H676"/>
  <c r="E676"/>
  <c r="D676"/>
  <c r="H675"/>
  <c r="D675"/>
  <c r="E675" s="1"/>
  <c r="H674"/>
  <c r="D674"/>
  <c r="E674" s="1"/>
  <c r="H673"/>
  <c r="D673"/>
  <c r="E673" s="1"/>
  <c r="C672"/>
  <c r="H672" s="1"/>
  <c r="H671"/>
  <c r="D671"/>
  <c r="E671" s="1"/>
  <c r="H670"/>
  <c r="D670"/>
  <c r="E670" s="1"/>
  <c r="H669"/>
  <c r="D669"/>
  <c r="E669" s="1"/>
  <c r="H668"/>
  <c r="E668"/>
  <c r="D668"/>
  <c r="H667"/>
  <c r="D667"/>
  <c r="C666"/>
  <c r="H666" s="1"/>
  <c r="H665"/>
  <c r="D665"/>
  <c r="E665" s="1"/>
  <c r="H664"/>
  <c r="D664"/>
  <c r="E664" s="1"/>
  <c r="H663"/>
  <c r="D663"/>
  <c r="E663" s="1"/>
  <c r="C662"/>
  <c r="H662" s="1"/>
  <c r="H661"/>
  <c r="D661"/>
  <c r="E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C654"/>
  <c r="H654" s="1"/>
  <c r="H653"/>
  <c r="D653"/>
  <c r="E653" s="1"/>
  <c r="H652"/>
  <c r="D652"/>
  <c r="E652" s="1"/>
  <c r="H651"/>
  <c r="D651"/>
  <c r="E651" s="1"/>
  <c r="H650"/>
  <c r="D650"/>
  <c r="E650" s="1"/>
  <c r="H649"/>
  <c r="D649"/>
  <c r="E649" s="1"/>
  <c r="H648"/>
  <c r="E648"/>
  <c r="D648"/>
  <c r="C647"/>
  <c r="H645"/>
  <c r="D645"/>
  <c r="E645" s="1"/>
  <c r="H644"/>
  <c r="D644"/>
  <c r="E644" s="1"/>
  <c r="C643"/>
  <c r="H643" s="1"/>
  <c r="J643" s="1"/>
  <c r="H642"/>
  <c r="D642"/>
  <c r="E642" s="1"/>
  <c r="H641"/>
  <c r="D641"/>
  <c r="E641" s="1"/>
  <c r="H640"/>
  <c r="D640"/>
  <c r="E640" s="1"/>
  <c r="C639"/>
  <c r="H639" s="1"/>
  <c r="J639" s="1"/>
  <c r="H638"/>
  <c r="D638"/>
  <c r="E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C629"/>
  <c r="H629" s="1"/>
  <c r="H628"/>
  <c r="E628"/>
  <c r="D628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C617"/>
  <c r="H617" s="1"/>
  <c r="H616"/>
  <c r="D616"/>
  <c r="E616" s="1"/>
  <c r="H615"/>
  <c r="D615"/>
  <c r="E615" s="1"/>
  <c r="H614"/>
  <c r="D614"/>
  <c r="E614" s="1"/>
  <c r="H613"/>
  <c r="D613"/>
  <c r="E613" s="1"/>
  <c r="H612"/>
  <c r="D612"/>
  <c r="E612" s="1"/>
  <c r="C611"/>
  <c r="H611" s="1"/>
  <c r="H610"/>
  <c r="D610"/>
  <c r="E610" s="1"/>
  <c r="H609"/>
  <c r="D609"/>
  <c r="E609" s="1"/>
  <c r="H608"/>
  <c r="D608"/>
  <c r="E608" s="1"/>
  <c r="H607"/>
  <c r="D607"/>
  <c r="E607" s="1"/>
  <c r="H606"/>
  <c r="D606"/>
  <c r="E606" s="1"/>
  <c r="H605"/>
  <c r="D605"/>
  <c r="C604"/>
  <c r="H604" s="1"/>
  <c r="H603"/>
  <c r="D603"/>
  <c r="E603" s="1"/>
  <c r="H602"/>
  <c r="D602"/>
  <c r="E602" s="1"/>
  <c r="H601"/>
  <c r="D601"/>
  <c r="E601" s="1"/>
  <c r="C600"/>
  <c r="H600" s="1"/>
  <c r="H599"/>
  <c r="D599"/>
  <c r="E599" s="1"/>
  <c r="H598"/>
  <c r="D598"/>
  <c r="E598" s="1"/>
  <c r="H597"/>
  <c r="D597"/>
  <c r="E597" s="1"/>
  <c r="C596"/>
  <c r="H596" s="1"/>
  <c r="H595"/>
  <c r="D595"/>
  <c r="E595" s="1"/>
  <c r="H594"/>
  <c r="D594"/>
  <c r="C593"/>
  <c r="H593" s="1"/>
  <c r="H592"/>
  <c r="D592"/>
  <c r="E592" s="1"/>
  <c r="H591"/>
  <c r="D591"/>
  <c r="E591" s="1"/>
  <c r="H590"/>
  <c r="D590"/>
  <c r="E590" s="1"/>
  <c r="H589"/>
  <c r="D589"/>
  <c r="C588"/>
  <c r="H588" s="1"/>
  <c r="H587"/>
  <c r="D587"/>
  <c r="E587" s="1"/>
  <c r="H586"/>
  <c r="D586"/>
  <c r="E586" s="1"/>
  <c r="H585"/>
  <c r="D585"/>
  <c r="E585" s="1"/>
  <c r="H584"/>
  <c r="D584"/>
  <c r="E584" s="1"/>
  <c r="H583"/>
  <c r="D583"/>
  <c r="E583" s="1"/>
  <c r="C582"/>
  <c r="H582" s="1"/>
  <c r="H581"/>
  <c r="D581"/>
  <c r="E581" s="1"/>
  <c r="H580"/>
  <c r="D580"/>
  <c r="E580" s="1"/>
  <c r="H579"/>
  <c r="D579"/>
  <c r="C578"/>
  <c r="H578" s="1"/>
  <c r="H577"/>
  <c r="D577"/>
  <c r="E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C570"/>
  <c r="H570" s="1"/>
  <c r="H569"/>
  <c r="D569"/>
  <c r="E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C563"/>
  <c r="H559"/>
  <c r="D559"/>
  <c r="E559" s="1"/>
  <c r="H558"/>
  <c r="D558"/>
  <c r="C557"/>
  <c r="H557" s="1"/>
  <c r="H556"/>
  <c r="D556"/>
  <c r="E556" s="1"/>
  <c r="H555"/>
  <c r="D555"/>
  <c r="E555" s="1"/>
  <c r="H554"/>
  <c r="D554"/>
  <c r="C553"/>
  <c r="H550"/>
  <c r="D550"/>
  <c r="E550" s="1"/>
  <c r="H549"/>
  <c r="D549"/>
  <c r="E549" s="1"/>
  <c r="C548"/>
  <c r="H548" s="1"/>
  <c r="J548" s="1"/>
  <c r="H547"/>
  <c r="D547"/>
  <c r="E547" s="1"/>
  <c r="H546"/>
  <c r="D546"/>
  <c r="C545"/>
  <c r="C539" s="1"/>
  <c r="H544"/>
  <c r="D544"/>
  <c r="E544" s="1"/>
  <c r="H543"/>
  <c r="D543"/>
  <c r="E543" s="1"/>
  <c r="H542"/>
  <c r="D542"/>
  <c r="E542" s="1"/>
  <c r="H541"/>
  <c r="D541"/>
  <c r="E541" s="1"/>
  <c r="H540"/>
  <c r="D540"/>
  <c r="E540" s="1"/>
  <c r="H539"/>
  <c r="H538"/>
  <c r="D538"/>
  <c r="E538" s="1"/>
  <c r="H537"/>
  <c r="E537"/>
  <c r="D537"/>
  <c r="H536"/>
  <c r="D536"/>
  <c r="E536" s="1"/>
  <c r="H535"/>
  <c r="D535"/>
  <c r="E535" s="1"/>
  <c r="H534"/>
  <c r="D534"/>
  <c r="E534" s="1"/>
  <c r="H533"/>
  <c r="D533"/>
  <c r="C532"/>
  <c r="H532" s="1"/>
  <c r="H531"/>
  <c r="D531"/>
  <c r="C530"/>
  <c r="H528"/>
  <c r="D528"/>
  <c r="E528" s="1"/>
  <c r="H527"/>
  <c r="D527"/>
  <c r="E527" s="1"/>
  <c r="H526"/>
  <c r="D526"/>
  <c r="E526" s="1"/>
  <c r="H525"/>
  <c r="D525"/>
  <c r="E525" s="1"/>
  <c r="H524"/>
  <c r="D524"/>
  <c r="E524" s="1"/>
  <c r="C523"/>
  <c r="H523" s="1"/>
  <c r="H522"/>
  <c r="E522"/>
  <c r="D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H513"/>
  <c r="D513"/>
  <c r="E513" s="1"/>
  <c r="H512"/>
  <c r="D512"/>
  <c r="E512" s="1"/>
  <c r="H511"/>
  <c r="D511"/>
  <c r="E511" s="1"/>
  <c r="C510"/>
  <c r="H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E404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E393"/>
  <c r="D393"/>
  <c r="C392"/>
  <c r="H392" s="1"/>
  <c r="H391"/>
  <c r="E391"/>
  <c r="D391"/>
  <c r="H390"/>
  <c r="D390"/>
  <c r="E390" s="1"/>
  <c r="E388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E363"/>
  <c r="D363"/>
  <c r="H362"/>
  <c r="C362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E355" s="1"/>
  <c r="H354"/>
  <c r="D354"/>
  <c r="E354" s="1"/>
  <c r="E353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E346"/>
  <c r="D346"/>
  <c r="H345"/>
  <c r="D345"/>
  <c r="H344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E325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D302" s="1"/>
  <c r="H302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C263" s="1"/>
  <c r="H264"/>
  <c r="D264"/>
  <c r="E264" s="1"/>
  <c r="H262"/>
  <c r="D262"/>
  <c r="E262" s="1"/>
  <c r="H261"/>
  <c r="D261"/>
  <c r="C260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E242"/>
  <c r="D242"/>
  <c r="D241"/>
  <c r="E241" s="1"/>
  <c r="D240"/>
  <c r="E240" s="1"/>
  <c r="C239"/>
  <c r="C238" s="1"/>
  <c r="D237"/>
  <c r="E237" s="1"/>
  <c r="E236" s="1"/>
  <c r="E235" s="1"/>
  <c r="C236"/>
  <c r="C235" s="1"/>
  <c r="D234"/>
  <c r="D233" s="1"/>
  <c r="C233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E209"/>
  <c r="D209"/>
  <c r="D208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E196" s="1"/>
  <c r="E195" s="1"/>
  <c r="D195"/>
  <c r="C195"/>
  <c r="D194"/>
  <c r="C193"/>
  <c r="D192"/>
  <c r="E192" s="1"/>
  <c r="D191"/>
  <c r="E191" s="1"/>
  <c r="D190"/>
  <c r="E190" s="1"/>
  <c r="C189"/>
  <c r="D187"/>
  <c r="E187" s="1"/>
  <c r="D186"/>
  <c r="E186" s="1"/>
  <c r="C185"/>
  <c r="C184" s="1"/>
  <c r="D183"/>
  <c r="E183" s="1"/>
  <c r="E182" s="1"/>
  <c r="C182"/>
  <c r="D181"/>
  <c r="C180"/>
  <c r="H176"/>
  <c r="D176"/>
  <c r="E176" s="1"/>
  <c r="H175"/>
  <c r="D175"/>
  <c r="E175" s="1"/>
  <c r="C174"/>
  <c r="H174" s="1"/>
  <c r="H173"/>
  <c r="D173"/>
  <c r="E173" s="1"/>
  <c r="H172"/>
  <c r="D172"/>
  <c r="C171"/>
  <c r="H171" s="1"/>
  <c r="H169"/>
  <c r="D169"/>
  <c r="E169" s="1"/>
  <c r="H168"/>
  <c r="D168"/>
  <c r="E168" s="1"/>
  <c r="E167" s="1"/>
  <c r="H167"/>
  <c r="C167"/>
  <c r="H166"/>
  <c r="D166"/>
  <c r="E166" s="1"/>
  <c r="H165"/>
  <c r="D165"/>
  <c r="D164" s="1"/>
  <c r="C164"/>
  <c r="H162"/>
  <c r="D162"/>
  <c r="E162" s="1"/>
  <c r="H161"/>
  <c r="D161"/>
  <c r="C160"/>
  <c r="H160" s="1"/>
  <c r="H159"/>
  <c r="D159"/>
  <c r="E159" s="1"/>
  <c r="H158"/>
  <c r="D158"/>
  <c r="E158" s="1"/>
  <c r="C157"/>
  <c r="H157" s="1"/>
  <c r="H156"/>
  <c r="E156"/>
  <c r="D156"/>
  <c r="H155"/>
  <c r="D155"/>
  <c r="H154"/>
  <c r="C154"/>
  <c r="H151"/>
  <c r="D151"/>
  <c r="E151" s="1"/>
  <c r="H150"/>
  <c r="D150"/>
  <c r="C149"/>
  <c r="H149" s="1"/>
  <c r="H148"/>
  <c r="D148"/>
  <c r="E148" s="1"/>
  <c r="H147"/>
  <c r="E147"/>
  <c r="E146" s="1"/>
  <c r="D147"/>
  <c r="C146"/>
  <c r="H146" s="1"/>
  <c r="H145"/>
  <c r="D145"/>
  <c r="E145" s="1"/>
  <c r="H144"/>
  <c r="D144"/>
  <c r="C143"/>
  <c r="H143" s="1"/>
  <c r="H142"/>
  <c r="D142"/>
  <c r="E142" s="1"/>
  <c r="H141"/>
  <c r="D141"/>
  <c r="D140" s="1"/>
  <c r="C140"/>
  <c r="H140" s="1"/>
  <c r="H139"/>
  <c r="D139"/>
  <c r="E139" s="1"/>
  <c r="H138"/>
  <c r="D138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E126" s="1"/>
  <c r="C126"/>
  <c r="H126" s="1"/>
  <c r="H125"/>
  <c r="D125"/>
  <c r="E125" s="1"/>
  <c r="H124"/>
  <c r="D124"/>
  <c r="C123"/>
  <c r="H123" s="1"/>
  <c r="H122"/>
  <c r="D122"/>
  <c r="E122" s="1"/>
  <c r="H121"/>
  <c r="D121"/>
  <c r="D120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H260" l="1"/>
  <c r="C259"/>
  <c r="D213"/>
  <c r="E468"/>
  <c r="C529"/>
  <c r="H529" s="1"/>
  <c r="E399"/>
  <c r="E491"/>
  <c r="H315"/>
  <c r="C314"/>
  <c r="D250"/>
  <c r="E762"/>
  <c r="E723"/>
  <c r="D723"/>
  <c r="D146"/>
  <c r="C170"/>
  <c r="H170" s="1"/>
  <c r="J170" s="1"/>
  <c r="E121"/>
  <c r="E120" s="1"/>
  <c r="E141"/>
  <c r="E140" s="1"/>
  <c r="E204"/>
  <c r="D204"/>
  <c r="E357"/>
  <c r="E368"/>
  <c r="D412"/>
  <c r="E494"/>
  <c r="D611"/>
  <c r="E662"/>
  <c r="E677"/>
  <c r="C153"/>
  <c r="H153" s="1"/>
  <c r="J153" s="1"/>
  <c r="D198"/>
  <c r="D197" s="1"/>
  <c r="D126"/>
  <c r="E132"/>
  <c r="E165"/>
  <c r="E164" s="1"/>
  <c r="E163" s="1"/>
  <c r="H530"/>
  <c r="D532"/>
  <c r="D553"/>
  <c r="D666"/>
  <c r="E741"/>
  <c r="E740" s="1"/>
  <c r="E761"/>
  <c r="E234"/>
  <c r="E233" s="1"/>
  <c r="D182"/>
  <c r="D201"/>
  <c r="D200" s="1"/>
  <c r="E647"/>
  <c r="E303"/>
  <c r="E331"/>
  <c r="E504"/>
  <c r="E639"/>
  <c r="D11"/>
  <c r="D132"/>
  <c r="D157"/>
  <c r="D174"/>
  <c r="C203"/>
  <c r="D223"/>
  <c r="D222" s="1"/>
  <c r="E229"/>
  <c r="E228" s="1"/>
  <c r="D236"/>
  <c r="D235" s="1"/>
  <c r="D357"/>
  <c r="E450"/>
  <c r="E477"/>
  <c r="D491"/>
  <c r="E523"/>
  <c r="D570"/>
  <c r="D600"/>
  <c r="D647"/>
  <c r="C744"/>
  <c r="D757"/>
  <c r="D756" s="1"/>
  <c r="C179"/>
  <c r="D185"/>
  <c r="D184" s="1"/>
  <c r="D296"/>
  <c r="D298"/>
  <c r="E382"/>
  <c r="E392"/>
  <c r="E463"/>
  <c r="D477"/>
  <c r="E514"/>
  <c r="E510" s="1"/>
  <c r="H545"/>
  <c r="E548"/>
  <c r="E596"/>
  <c r="E672"/>
  <c r="D672"/>
  <c r="D677"/>
  <c r="E684"/>
  <c r="D719"/>
  <c r="D718" s="1"/>
  <c r="D717" s="1"/>
  <c r="D560" s="1"/>
  <c r="D747"/>
  <c r="E752"/>
  <c r="D762"/>
  <c r="D761" s="1"/>
  <c r="E61"/>
  <c r="C188"/>
  <c r="D211"/>
  <c r="C228"/>
  <c r="E348"/>
  <c r="E373"/>
  <c r="E445"/>
  <c r="E455"/>
  <c r="E533"/>
  <c r="E532" s="1"/>
  <c r="D596"/>
  <c r="E617"/>
  <c r="D643"/>
  <c r="D662"/>
  <c r="E667"/>
  <c r="E666" s="1"/>
  <c r="D688"/>
  <c r="D701"/>
  <c r="D769"/>
  <c r="D768" s="1"/>
  <c r="E157"/>
  <c r="E174"/>
  <c r="E563"/>
  <c r="E611"/>
  <c r="E654"/>
  <c r="E688"/>
  <c r="E757"/>
  <c r="E756" s="1"/>
  <c r="E719"/>
  <c r="E718" s="1"/>
  <c r="E717" s="1"/>
  <c r="E560" s="1"/>
  <c r="E629"/>
  <c r="C562"/>
  <c r="H562" s="1"/>
  <c r="J562" s="1"/>
  <c r="E582"/>
  <c r="H563"/>
  <c r="E497"/>
  <c r="C484"/>
  <c r="D486"/>
  <c r="C444"/>
  <c r="H444" s="1"/>
  <c r="E429"/>
  <c r="D422"/>
  <c r="E413"/>
  <c r="E412" s="1"/>
  <c r="E409"/>
  <c r="D392"/>
  <c r="E378"/>
  <c r="E362"/>
  <c r="C340"/>
  <c r="E328"/>
  <c r="E315"/>
  <c r="D315"/>
  <c r="H314"/>
  <c r="E308"/>
  <c r="D308"/>
  <c r="E305"/>
  <c r="E302"/>
  <c r="E298"/>
  <c r="H263"/>
  <c r="E289"/>
  <c r="E265"/>
  <c r="H265"/>
  <c r="C135"/>
  <c r="H135" s="1"/>
  <c r="J135" s="1"/>
  <c r="D117"/>
  <c r="E117"/>
  <c r="D97"/>
  <c r="E98"/>
  <c r="E97" s="1"/>
  <c r="C67"/>
  <c r="H67" s="1"/>
  <c r="J67" s="1"/>
  <c r="E38"/>
  <c r="E12"/>
  <c r="E11" s="1"/>
  <c r="D4"/>
  <c r="E4"/>
  <c r="E68"/>
  <c r="E185"/>
  <c r="E184" s="1"/>
  <c r="E189"/>
  <c r="E124"/>
  <c r="E123" s="1"/>
  <c r="D123"/>
  <c r="E138"/>
  <c r="E136" s="1"/>
  <c r="D136"/>
  <c r="E181"/>
  <c r="E180" s="1"/>
  <c r="E179" s="1"/>
  <c r="D180"/>
  <c r="E261"/>
  <c r="E260" s="1"/>
  <c r="D260"/>
  <c r="H553"/>
  <c r="C552"/>
  <c r="E558"/>
  <c r="E557" s="1"/>
  <c r="D557"/>
  <c r="D552" s="1"/>
  <c r="D551" s="1"/>
  <c r="E579"/>
  <c r="E578" s="1"/>
  <c r="D578"/>
  <c r="E736"/>
  <c r="E735" s="1"/>
  <c r="E734" s="1"/>
  <c r="D735"/>
  <c r="D734" s="1"/>
  <c r="E746"/>
  <c r="E745" s="1"/>
  <c r="E744" s="1"/>
  <c r="D745"/>
  <c r="D744" s="1"/>
  <c r="C3"/>
  <c r="D38"/>
  <c r="D68"/>
  <c r="E216"/>
  <c r="D239"/>
  <c r="D238" s="1"/>
  <c r="D244"/>
  <c r="D243" s="1"/>
  <c r="D328"/>
  <c r="D382"/>
  <c r="D445"/>
  <c r="D450"/>
  <c r="D455"/>
  <c r="D497"/>
  <c r="E600"/>
  <c r="D629"/>
  <c r="E751"/>
  <c r="E130"/>
  <c r="E129" s="1"/>
  <c r="D129"/>
  <c r="E144"/>
  <c r="E143" s="1"/>
  <c r="D143"/>
  <c r="E460"/>
  <c r="E459" s="1"/>
  <c r="D459"/>
  <c r="E681"/>
  <c r="E680" s="1"/>
  <c r="D680"/>
  <c r="E733"/>
  <c r="E732" s="1"/>
  <c r="E731" s="1"/>
  <c r="D732"/>
  <c r="D731" s="1"/>
  <c r="E743"/>
  <c r="E742" s="1"/>
  <c r="D742"/>
  <c r="D61"/>
  <c r="C116"/>
  <c r="D189"/>
  <c r="D216"/>
  <c r="E221"/>
  <c r="E220" s="1"/>
  <c r="D229"/>
  <c r="D228" s="1"/>
  <c r="E239"/>
  <c r="E238" s="1"/>
  <c r="E244"/>
  <c r="E243" s="1"/>
  <c r="E251"/>
  <c r="E250" s="1"/>
  <c r="D289"/>
  <c r="D362"/>
  <c r="E487"/>
  <c r="E486" s="1"/>
  <c r="D548"/>
  <c r="E554"/>
  <c r="E553" s="1"/>
  <c r="E552" s="1"/>
  <c r="E551" s="1"/>
  <c r="E643"/>
  <c r="D728"/>
  <c r="D752"/>
  <c r="D751" s="1"/>
  <c r="E769"/>
  <c r="E768" s="1"/>
  <c r="E150"/>
  <c r="E149" s="1"/>
  <c r="D149"/>
  <c r="E155"/>
  <c r="E154" s="1"/>
  <c r="D154"/>
  <c r="E161"/>
  <c r="E160" s="1"/>
  <c r="D160"/>
  <c r="E194"/>
  <c r="E193" s="1"/>
  <c r="D193"/>
  <c r="E417"/>
  <c r="E416" s="1"/>
  <c r="D416"/>
  <c r="E485"/>
  <c r="E484" s="1"/>
  <c r="H647"/>
  <c r="C646"/>
  <c r="H646" s="1"/>
  <c r="J646" s="1"/>
  <c r="E696"/>
  <c r="E695" s="1"/>
  <c r="D695"/>
  <c r="C718"/>
  <c r="H723"/>
  <c r="D215"/>
  <c r="E226"/>
  <c r="E223" s="1"/>
  <c r="E222" s="1"/>
  <c r="C727"/>
  <c r="H164"/>
  <c r="C163"/>
  <c r="H163" s="1"/>
  <c r="J163" s="1"/>
  <c r="E172"/>
  <c r="E171" s="1"/>
  <c r="E170" s="1"/>
  <c r="D171"/>
  <c r="D170" s="1"/>
  <c r="E208"/>
  <c r="E207" s="1"/>
  <c r="E203" s="1"/>
  <c r="D207"/>
  <c r="D203" s="1"/>
  <c r="E345"/>
  <c r="E344" s="1"/>
  <c r="E340" s="1"/>
  <c r="D344"/>
  <c r="E396"/>
  <c r="E395" s="1"/>
  <c r="D395"/>
  <c r="E475"/>
  <c r="E474" s="1"/>
  <c r="D474"/>
  <c r="E531"/>
  <c r="E530" s="1"/>
  <c r="D530"/>
  <c r="D529" s="1"/>
  <c r="E546"/>
  <c r="E545" s="1"/>
  <c r="E539" s="1"/>
  <c r="D545"/>
  <c r="D539" s="1"/>
  <c r="E589"/>
  <c r="E588" s="1"/>
  <c r="D588"/>
  <c r="E594"/>
  <c r="E593" s="1"/>
  <c r="D593"/>
  <c r="E605"/>
  <c r="E604" s="1"/>
  <c r="D604"/>
  <c r="E774"/>
  <c r="E773" s="1"/>
  <c r="E772" s="1"/>
  <c r="D773"/>
  <c r="D772" s="1"/>
  <c r="E422"/>
  <c r="E570"/>
  <c r="E701"/>
  <c r="E728"/>
  <c r="E779"/>
  <c r="E778" s="1"/>
  <c r="D167"/>
  <c r="D163" s="1"/>
  <c r="D265"/>
  <c r="D305"/>
  <c r="D325"/>
  <c r="D331"/>
  <c r="D348"/>
  <c r="D353"/>
  <c r="D368"/>
  <c r="D373"/>
  <c r="D378"/>
  <c r="D388"/>
  <c r="D399"/>
  <c r="D404"/>
  <c r="D409"/>
  <c r="D429"/>
  <c r="D463"/>
  <c r="D468"/>
  <c r="D494"/>
  <c r="D504"/>
  <c r="D514"/>
  <c r="D510" s="1"/>
  <c r="D523"/>
  <c r="D563"/>
  <c r="D582"/>
  <c r="D617"/>
  <c r="D639"/>
  <c r="D654"/>
  <c r="D684"/>
  <c r="C339" l="1"/>
  <c r="H339" s="1"/>
  <c r="J339" s="1"/>
  <c r="C178"/>
  <c r="H178" s="1"/>
  <c r="J178" s="1"/>
  <c r="H340"/>
  <c r="D646"/>
  <c r="E529"/>
  <c r="E483" s="1"/>
  <c r="D179"/>
  <c r="D178" s="1"/>
  <c r="D177" s="1"/>
  <c r="H484"/>
  <c r="C483"/>
  <c r="H483" s="1"/>
  <c r="J483" s="1"/>
  <c r="D67"/>
  <c r="E314"/>
  <c r="D188"/>
  <c r="E646"/>
  <c r="E153"/>
  <c r="E152" s="1"/>
  <c r="D116"/>
  <c r="E562"/>
  <c r="D484"/>
  <c r="D483" s="1"/>
  <c r="E444"/>
  <c r="E339" s="1"/>
  <c r="D314"/>
  <c r="D263"/>
  <c r="H259"/>
  <c r="J259" s="1"/>
  <c r="E263"/>
  <c r="E116"/>
  <c r="E67"/>
  <c r="D3"/>
  <c r="E3"/>
  <c r="H3"/>
  <c r="J3" s="1"/>
  <c r="C2"/>
  <c r="D340"/>
  <c r="D562"/>
  <c r="D153"/>
  <c r="D152" s="1"/>
  <c r="C561"/>
  <c r="E188"/>
  <c r="H727"/>
  <c r="J727" s="1"/>
  <c r="C726"/>
  <c r="H726" s="1"/>
  <c r="J726" s="1"/>
  <c r="H718"/>
  <c r="J718" s="1"/>
  <c r="C717"/>
  <c r="H717" s="1"/>
  <c r="J717" s="1"/>
  <c r="C152"/>
  <c r="H152" s="1"/>
  <c r="J152" s="1"/>
  <c r="E215"/>
  <c r="D135"/>
  <c r="H116"/>
  <c r="J116" s="1"/>
  <c r="C115"/>
  <c r="D727"/>
  <c r="D726" s="1"/>
  <c r="D444"/>
  <c r="H552"/>
  <c r="J552" s="1"/>
  <c r="C551"/>
  <c r="H551" s="1"/>
  <c r="J551" s="1"/>
  <c r="E727"/>
  <c r="E726" s="1"/>
  <c r="E135"/>
  <c r="D344" i="32"/>
  <c r="E344"/>
  <c r="C258" i="35" l="1"/>
  <c r="C257" s="1"/>
  <c r="H257" s="1"/>
  <c r="E259"/>
  <c r="E258" s="1"/>
  <c r="E257" s="1"/>
  <c r="C177"/>
  <c r="H177" s="1"/>
  <c r="J177" s="1"/>
  <c r="E178"/>
  <c r="E177" s="1"/>
  <c r="D2"/>
  <c r="D561"/>
  <c r="D115"/>
  <c r="D114" s="1"/>
  <c r="E561"/>
  <c r="D259"/>
  <c r="E115"/>
  <c r="E2"/>
  <c r="H115"/>
  <c r="J115" s="1"/>
  <c r="C114"/>
  <c r="H114" s="1"/>
  <c r="J114" s="1"/>
  <c r="H561"/>
  <c r="J561" s="1"/>
  <c r="C560"/>
  <c r="H560" s="1"/>
  <c r="J560" s="1"/>
  <c r="H2"/>
  <c r="J2" s="1"/>
  <c r="D339"/>
  <c r="E114" l="1"/>
  <c r="D258"/>
  <c r="D257" s="1"/>
  <c r="H258"/>
  <c r="J258" s="1"/>
  <c r="J257"/>
  <c r="H256"/>
  <c r="J256" s="1"/>
  <c r="H1"/>
  <c r="J1" s="1"/>
  <c r="D778" i="34"/>
  <c r="E778" s="1"/>
  <c r="E777" s="1"/>
  <c r="C777"/>
  <c r="D776"/>
  <c r="E776" s="1"/>
  <c r="D775"/>
  <c r="E775" s="1"/>
  <c r="D774"/>
  <c r="E774" s="1"/>
  <c r="D773"/>
  <c r="C772"/>
  <c r="C771" s="1"/>
  <c r="E770"/>
  <c r="D770"/>
  <c r="E769"/>
  <c r="E768" s="1"/>
  <c r="E767" s="1"/>
  <c r="D769"/>
  <c r="C768"/>
  <c r="C767"/>
  <c r="D766"/>
  <c r="E766" s="1"/>
  <c r="E765" s="1"/>
  <c r="D765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E742"/>
  <c r="E741" s="1"/>
  <c r="D742"/>
  <c r="D741" s="1"/>
  <c r="C741"/>
  <c r="D740"/>
  <c r="D739" s="1"/>
  <c r="C739"/>
  <c r="D738"/>
  <c r="E738" s="1"/>
  <c r="D737"/>
  <c r="E737" s="1"/>
  <c r="D736"/>
  <c r="E736" s="1"/>
  <c r="D735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E727" s="1"/>
  <c r="C727"/>
  <c r="H724"/>
  <c r="D724"/>
  <c r="E724" s="1"/>
  <c r="E722" s="1"/>
  <c r="H723"/>
  <c r="E723"/>
  <c r="D723"/>
  <c r="C722"/>
  <c r="H722" s="1"/>
  <c r="H721"/>
  <c r="E721"/>
  <c r="D721"/>
  <c r="H720"/>
  <c r="D720"/>
  <c r="H719"/>
  <c r="D719"/>
  <c r="E719" s="1"/>
  <c r="C718"/>
  <c r="C717" s="1"/>
  <c r="H715"/>
  <c r="D715"/>
  <c r="E715" s="1"/>
  <c r="H714"/>
  <c r="E714"/>
  <c r="D714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E704"/>
  <c r="D704"/>
  <c r="H703"/>
  <c r="D703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E696"/>
  <c r="D696"/>
  <c r="H695"/>
  <c r="D695"/>
  <c r="E695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E685" s="1"/>
  <c r="H684"/>
  <c r="D684"/>
  <c r="C683"/>
  <c r="H683" s="1"/>
  <c r="H682"/>
  <c r="D682"/>
  <c r="E682" s="1"/>
  <c r="H681"/>
  <c r="D681"/>
  <c r="E681" s="1"/>
  <c r="H680"/>
  <c r="D680"/>
  <c r="D679" s="1"/>
  <c r="C679"/>
  <c r="H679" s="1"/>
  <c r="H678"/>
  <c r="D678"/>
  <c r="H677"/>
  <c r="D677"/>
  <c r="E677" s="1"/>
  <c r="C676"/>
  <c r="H676" s="1"/>
  <c r="H675"/>
  <c r="D675"/>
  <c r="E675" s="1"/>
  <c r="H674"/>
  <c r="E674"/>
  <c r="D674"/>
  <c r="H673"/>
  <c r="D673"/>
  <c r="H672"/>
  <c r="D672"/>
  <c r="E672" s="1"/>
  <c r="C671"/>
  <c r="H671" s="1"/>
  <c r="H670"/>
  <c r="E670"/>
  <c r="D670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E659"/>
  <c r="D659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E648"/>
  <c r="D648"/>
  <c r="H647"/>
  <c r="D647"/>
  <c r="E647" s="1"/>
  <c r="C646"/>
  <c r="H646" s="1"/>
  <c r="H644"/>
  <c r="D644"/>
  <c r="E644" s="1"/>
  <c r="H643"/>
  <c r="E643"/>
  <c r="D643"/>
  <c r="C642"/>
  <c r="H642" s="1"/>
  <c r="J642" s="1"/>
  <c r="H641"/>
  <c r="E641"/>
  <c r="D64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D634"/>
  <c r="E634" s="1"/>
  <c r="H633"/>
  <c r="D633"/>
  <c r="E633" s="1"/>
  <c r="H632"/>
  <c r="E632"/>
  <c r="D632"/>
  <c r="H631"/>
  <c r="D631"/>
  <c r="E631" s="1"/>
  <c r="H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H611"/>
  <c r="D611"/>
  <c r="E611" s="1"/>
  <c r="C610"/>
  <c r="H610" s="1"/>
  <c r="H609"/>
  <c r="D609"/>
  <c r="E609" s="1"/>
  <c r="H608"/>
  <c r="D608"/>
  <c r="E608" s="1"/>
  <c r="H607"/>
  <c r="D607"/>
  <c r="H606"/>
  <c r="D606"/>
  <c r="E606" s="1"/>
  <c r="H605"/>
  <c r="D605"/>
  <c r="E605" s="1"/>
  <c r="H604"/>
  <c r="D604"/>
  <c r="E604" s="1"/>
  <c r="C603"/>
  <c r="H603" s="1"/>
  <c r="H602"/>
  <c r="D602"/>
  <c r="H601"/>
  <c r="D601"/>
  <c r="E601" s="1"/>
  <c r="H600"/>
  <c r="D600"/>
  <c r="E600" s="1"/>
  <c r="C599"/>
  <c r="H599" s="1"/>
  <c r="H598"/>
  <c r="D598"/>
  <c r="E598" s="1"/>
  <c r="H597"/>
  <c r="D597"/>
  <c r="H596"/>
  <c r="D596"/>
  <c r="E596" s="1"/>
  <c r="C595"/>
  <c r="H595" s="1"/>
  <c r="H594"/>
  <c r="E594"/>
  <c r="D594"/>
  <c r="H593"/>
  <c r="D593"/>
  <c r="D592" s="1"/>
  <c r="C592"/>
  <c r="H592" s="1"/>
  <c r="H591"/>
  <c r="D591"/>
  <c r="E591" s="1"/>
  <c r="H590"/>
  <c r="D590"/>
  <c r="E590" s="1"/>
  <c r="H589"/>
  <c r="E589"/>
  <c r="D589"/>
  <c r="H588"/>
  <c r="D588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E570"/>
  <c r="D570"/>
  <c r="C569"/>
  <c r="H569" s="1"/>
  <c r="H568"/>
  <c r="E568"/>
  <c r="D568"/>
  <c r="H567"/>
  <c r="D567"/>
  <c r="E567" s="1"/>
  <c r="H566"/>
  <c r="D566"/>
  <c r="E566" s="1"/>
  <c r="H565"/>
  <c r="D565"/>
  <c r="E565" s="1"/>
  <c r="H564"/>
  <c r="D564"/>
  <c r="E564" s="1"/>
  <c r="H563"/>
  <c r="D563"/>
  <c r="C562"/>
  <c r="H558"/>
  <c r="D558"/>
  <c r="E558" s="1"/>
  <c r="H557"/>
  <c r="E557"/>
  <c r="D557"/>
  <c r="D556" s="1"/>
  <c r="C556"/>
  <c r="H556" s="1"/>
  <c r="H555"/>
  <c r="D555"/>
  <c r="E555" s="1"/>
  <c r="H554"/>
  <c r="D554"/>
  <c r="E554" s="1"/>
  <c r="H553"/>
  <c r="D553"/>
  <c r="E553" s="1"/>
  <c r="E552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C538"/>
  <c r="H538" s="1"/>
  <c r="H537"/>
  <c r="D537"/>
  <c r="E537" s="1"/>
  <c r="H536"/>
  <c r="E536"/>
  <c r="D536"/>
  <c r="H535"/>
  <c r="D535"/>
  <c r="E535" s="1"/>
  <c r="H534"/>
  <c r="D534"/>
  <c r="H533"/>
  <c r="D533"/>
  <c r="E533" s="1"/>
  <c r="H532"/>
  <c r="E532"/>
  <c r="D532"/>
  <c r="H531"/>
  <c r="C531"/>
  <c r="H530"/>
  <c r="D530"/>
  <c r="D529" s="1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H512"/>
  <c r="D512"/>
  <c r="E512" s="1"/>
  <c r="H511"/>
  <c r="E511"/>
  <c r="D51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E489"/>
  <c r="D489"/>
  <c r="H488"/>
  <c r="D488"/>
  <c r="E488" s="1"/>
  <c r="H487"/>
  <c r="D487"/>
  <c r="E487" s="1"/>
  <c r="H486"/>
  <c r="C486"/>
  <c r="H485"/>
  <c r="D485"/>
  <c r="E485" s="1"/>
  <c r="H482"/>
  <c r="H481"/>
  <c r="D481"/>
  <c r="E481" s="1"/>
  <c r="H480"/>
  <c r="D480"/>
  <c r="E480" s="1"/>
  <c r="H479"/>
  <c r="D479"/>
  <c r="E479" s="1"/>
  <c r="H478"/>
  <c r="D478"/>
  <c r="C477"/>
  <c r="H476"/>
  <c r="D476"/>
  <c r="E476" s="1"/>
  <c r="H475"/>
  <c r="D475"/>
  <c r="E475" s="1"/>
  <c r="C474"/>
  <c r="H474" s="1"/>
  <c r="H473"/>
  <c r="E473"/>
  <c r="D473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E465"/>
  <c r="D465"/>
  <c r="H464"/>
  <c r="D464"/>
  <c r="E464" s="1"/>
  <c r="E463" s="1"/>
  <c r="C463"/>
  <c r="H463" s="1"/>
  <c r="H462"/>
  <c r="D462"/>
  <c r="E462" s="1"/>
  <c r="H461"/>
  <c r="D461"/>
  <c r="E461" s="1"/>
  <c r="H460"/>
  <c r="D460"/>
  <c r="E460" s="1"/>
  <c r="E459" s="1"/>
  <c r="D459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E453"/>
  <c r="D453"/>
  <c r="H452"/>
  <c r="D452"/>
  <c r="H451"/>
  <c r="D451"/>
  <c r="E451" s="1"/>
  <c r="C450"/>
  <c r="H450" s="1"/>
  <c r="H449"/>
  <c r="D449"/>
  <c r="E449" s="1"/>
  <c r="H448"/>
  <c r="E448"/>
  <c r="D448"/>
  <c r="H447"/>
  <c r="D447"/>
  <c r="H446"/>
  <c r="D446"/>
  <c r="E446" s="1"/>
  <c r="C445"/>
  <c r="H445" s="1"/>
  <c r="H443"/>
  <c r="E443"/>
  <c r="D443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E416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D409" s="1"/>
  <c r="C409"/>
  <c r="H409" s="1"/>
  <c r="H408"/>
  <c r="D408"/>
  <c r="E408" s="1"/>
  <c r="H407"/>
  <c r="D407"/>
  <c r="E407" s="1"/>
  <c r="H406"/>
  <c r="D406"/>
  <c r="E406" s="1"/>
  <c r="H405"/>
  <c r="D405"/>
  <c r="D404" s="1"/>
  <c r="C404"/>
  <c r="H404" s="1"/>
  <c r="H403"/>
  <c r="D403"/>
  <c r="E403" s="1"/>
  <c r="H402"/>
  <c r="D402"/>
  <c r="E402" s="1"/>
  <c r="H401"/>
  <c r="E401"/>
  <c r="D401"/>
  <c r="H400"/>
  <c r="D400"/>
  <c r="E400" s="1"/>
  <c r="C399"/>
  <c r="H399" s="1"/>
  <c r="H398"/>
  <c r="D398"/>
  <c r="E398" s="1"/>
  <c r="H397"/>
  <c r="D397"/>
  <c r="E397" s="1"/>
  <c r="H396"/>
  <c r="D396"/>
  <c r="E396" s="1"/>
  <c r="E395" s="1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C378"/>
  <c r="H378" s="1"/>
  <c r="H377"/>
  <c r="D377"/>
  <c r="E377" s="1"/>
  <c r="H376"/>
  <c r="D376"/>
  <c r="E376" s="1"/>
  <c r="H375"/>
  <c r="E375"/>
  <c r="D375"/>
  <c r="H374"/>
  <c r="D374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E361"/>
  <c r="D361"/>
  <c r="H360"/>
  <c r="D360"/>
  <c r="E360" s="1"/>
  <c r="H359"/>
  <c r="D359"/>
  <c r="H358"/>
  <c r="D358"/>
  <c r="E358" s="1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E350"/>
  <c r="D350"/>
  <c r="H349"/>
  <c r="D349"/>
  <c r="E349" s="1"/>
  <c r="C348"/>
  <c r="H348" s="1"/>
  <c r="H347"/>
  <c r="D347"/>
  <c r="E347" s="1"/>
  <c r="H346"/>
  <c r="D346"/>
  <c r="E346" s="1"/>
  <c r="H345"/>
  <c r="D345"/>
  <c r="D344" s="1"/>
  <c r="C344"/>
  <c r="H344" s="1"/>
  <c r="H343"/>
  <c r="D343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D328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D315" s="1"/>
  <c r="H316"/>
  <c r="E316"/>
  <c r="D316"/>
  <c r="C315"/>
  <c r="H315" s="1"/>
  <c r="H313"/>
  <c r="D313"/>
  <c r="E313" s="1"/>
  <c r="H312"/>
  <c r="E312"/>
  <c r="D312"/>
  <c r="H311"/>
  <c r="D31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H299"/>
  <c r="D299"/>
  <c r="E299" s="1"/>
  <c r="C298"/>
  <c r="H298" s="1"/>
  <c r="H297"/>
  <c r="D297"/>
  <c r="D296" s="1"/>
  <c r="H296"/>
  <c r="H295"/>
  <c r="D295"/>
  <c r="E295" s="1"/>
  <c r="H294"/>
  <c r="D294"/>
  <c r="E294" s="1"/>
  <c r="H293"/>
  <c r="E293"/>
  <c r="D293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E282"/>
  <c r="D282"/>
  <c r="H281"/>
  <c r="D281"/>
  <c r="E281" s="1"/>
  <c r="H280"/>
  <c r="D280"/>
  <c r="E280" s="1"/>
  <c r="H279"/>
  <c r="E279"/>
  <c r="D279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E271"/>
  <c r="D271"/>
  <c r="H270"/>
  <c r="D270"/>
  <c r="E270" s="1"/>
  <c r="H269"/>
  <c r="D269"/>
  <c r="E269" s="1"/>
  <c r="H268"/>
  <c r="D268"/>
  <c r="E268" s="1"/>
  <c r="H267"/>
  <c r="D267"/>
  <c r="E267" s="1"/>
  <c r="H266"/>
  <c r="D266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E248"/>
  <c r="D248"/>
  <c r="D247"/>
  <c r="D246"/>
  <c r="E246" s="1"/>
  <c r="D245"/>
  <c r="E245" s="1"/>
  <c r="C244"/>
  <c r="C243" s="1"/>
  <c r="D242"/>
  <c r="D239" s="1"/>
  <c r="D238" s="1"/>
  <c r="E241"/>
  <c r="D241"/>
  <c r="D240"/>
  <c r="E240" s="1"/>
  <c r="C239"/>
  <c r="C238" s="1"/>
  <c r="D237"/>
  <c r="D236" s="1"/>
  <c r="D235" s="1"/>
  <c r="C236"/>
  <c r="C235" s="1"/>
  <c r="D234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D223"/>
  <c r="D222" s="1"/>
  <c r="C223"/>
  <c r="C222" s="1"/>
  <c r="D221"/>
  <c r="E221" s="1"/>
  <c r="E220" s="1"/>
  <c r="C220"/>
  <c r="D219"/>
  <c r="E218"/>
  <c r="D218"/>
  <c r="D217"/>
  <c r="E217" s="1"/>
  <c r="C216"/>
  <c r="D214"/>
  <c r="C213"/>
  <c r="D212"/>
  <c r="D211" s="1"/>
  <c r="C211"/>
  <c r="D210"/>
  <c r="E210" s="1"/>
  <c r="D209"/>
  <c r="E209" s="1"/>
  <c r="D208"/>
  <c r="E208" s="1"/>
  <c r="C207"/>
  <c r="D206"/>
  <c r="E206" s="1"/>
  <c r="E205"/>
  <c r="D205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E190"/>
  <c r="D190"/>
  <c r="C189"/>
  <c r="E187"/>
  <c r="D187"/>
  <c r="D186"/>
  <c r="D185" s="1"/>
  <c r="D184" s="1"/>
  <c r="C185"/>
  <c r="C184" s="1"/>
  <c r="D183"/>
  <c r="D182" s="1"/>
  <c r="C182"/>
  <c r="D181"/>
  <c r="E181" s="1"/>
  <c r="E180" s="1"/>
  <c r="D180"/>
  <c r="D179" s="1"/>
  <c r="C180"/>
  <c r="C179" s="1"/>
  <c r="H176"/>
  <c r="D176"/>
  <c r="E176" s="1"/>
  <c r="H175"/>
  <c r="D175"/>
  <c r="C174"/>
  <c r="H174" s="1"/>
  <c r="H173"/>
  <c r="E173"/>
  <c r="D173"/>
  <c r="H172"/>
  <c r="D172"/>
  <c r="D171" s="1"/>
  <c r="C171"/>
  <c r="H171" s="1"/>
  <c r="H169"/>
  <c r="D169"/>
  <c r="E169" s="1"/>
  <c r="H168"/>
  <c r="D168"/>
  <c r="E168" s="1"/>
  <c r="D167"/>
  <c r="C167"/>
  <c r="H167" s="1"/>
  <c r="H166"/>
  <c r="D166"/>
  <c r="H165"/>
  <c r="D165"/>
  <c r="E165" s="1"/>
  <c r="C164"/>
  <c r="H164" s="1"/>
  <c r="C163"/>
  <c r="H163" s="1"/>
  <c r="J163" s="1"/>
  <c r="H162"/>
  <c r="D162"/>
  <c r="E162" s="1"/>
  <c r="H161"/>
  <c r="E161"/>
  <c r="D161"/>
  <c r="D160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E154" s="1"/>
  <c r="C154"/>
  <c r="H154" s="1"/>
  <c r="H151"/>
  <c r="D151"/>
  <c r="E151" s="1"/>
  <c r="H150"/>
  <c r="E150"/>
  <c r="D150"/>
  <c r="D149"/>
  <c r="C149"/>
  <c r="H149" s="1"/>
  <c r="H148"/>
  <c r="D148"/>
  <c r="E148" s="1"/>
  <c r="H147"/>
  <c r="D147"/>
  <c r="C146"/>
  <c r="H146" s="1"/>
  <c r="H145"/>
  <c r="E145"/>
  <c r="D145"/>
  <c r="H144"/>
  <c r="D144"/>
  <c r="E144" s="1"/>
  <c r="E143" s="1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E137"/>
  <c r="D137"/>
  <c r="C136"/>
  <c r="H136" s="1"/>
  <c r="H134"/>
  <c r="D134"/>
  <c r="E134" s="1"/>
  <c r="H133"/>
  <c r="D133"/>
  <c r="C132"/>
  <c r="H132" s="1"/>
  <c r="H131"/>
  <c r="E131"/>
  <c r="D131"/>
  <c r="H130"/>
  <c r="D130"/>
  <c r="E130" s="1"/>
  <c r="C129"/>
  <c r="H129" s="1"/>
  <c r="H128"/>
  <c r="E128"/>
  <c r="D128"/>
  <c r="H127"/>
  <c r="D127"/>
  <c r="C126"/>
  <c r="H126" s="1"/>
  <c r="H125"/>
  <c r="D125"/>
  <c r="E125" s="1"/>
  <c r="H124"/>
  <c r="E124"/>
  <c r="E123" s="1"/>
  <c r="D124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E110"/>
  <c r="D110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H100"/>
  <c r="D100"/>
  <c r="E100" s="1"/>
  <c r="H99"/>
  <c r="D99"/>
  <c r="E99" s="1"/>
  <c r="H98"/>
  <c r="D98"/>
  <c r="E98" s="1"/>
  <c r="C97"/>
  <c r="H97" s="1"/>
  <c r="J97" s="1"/>
  <c r="H96"/>
  <c r="E96"/>
  <c r="D96"/>
  <c r="H95"/>
  <c r="D95"/>
  <c r="E95" s="1"/>
  <c r="H94"/>
  <c r="D94"/>
  <c r="E94" s="1"/>
  <c r="H93"/>
  <c r="D93"/>
  <c r="E93" s="1"/>
  <c r="H92"/>
  <c r="E92"/>
  <c r="D92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E73"/>
  <c r="D73"/>
  <c r="H72"/>
  <c r="E72"/>
  <c r="D72"/>
  <c r="H71"/>
  <c r="D71"/>
  <c r="H70"/>
  <c r="D70"/>
  <c r="E70" s="1"/>
  <c r="H69"/>
  <c r="D69"/>
  <c r="E69" s="1"/>
  <c r="C68"/>
  <c r="H68" s="1"/>
  <c r="J68" s="1"/>
  <c r="H66"/>
  <c r="D66"/>
  <c r="E66" s="1"/>
  <c r="H65"/>
  <c r="E65"/>
  <c r="D65"/>
  <c r="H64"/>
  <c r="D64"/>
  <c r="E64" s="1"/>
  <c r="H63"/>
  <c r="D63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D42"/>
  <c r="E42" s="1"/>
  <c r="H41"/>
  <c r="D4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E117" l="1"/>
  <c r="D136"/>
  <c r="E149"/>
  <c r="E160"/>
  <c r="D189"/>
  <c r="E194"/>
  <c r="E193" s="1"/>
  <c r="E329"/>
  <c r="E328" s="1"/>
  <c r="D468"/>
  <c r="D494"/>
  <c r="C551"/>
  <c r="C550" s="1"/>
  <c r="H550" s="1"/>
  <c r="J550" s="1"/>
  <c r="D727"/>
  <c r="D768"/>
  <c r="D767" s="1"/>
  <c r="D123"/>
  <c r="D143"/>
  <c r="D154"/>
  <c r="E172"/>
  <c r="E171" s="1"/>
  <c r="D188"/>
  <c r="E196"/>
  <c r="E195" s="1"/>
  <c r="E212"/>
  <c r="E211" s="1"/>
  <c r="C215"/>
  <c r="E556"/>
  <c r="E569"/>
  <c r="E665"/>
  <c r="E353"/>
  <c r="E410"/>
  <c r="E409" s="1"/>
  <c r="E509"/>
  <c r="D722"/>
  <c r="E129"/>
  <c r="D207"/>
  <c r="E223"/>
  <c r="E222" s="1"/>
  <c r="C228"/>
  <c r="E229"/>
  <c r="D250"/>
  <c r="E325"/>
  <c r="E368"/>
  <c r="D388"/>
  <c r="D463"/>
  <c r="E504"/>
  <c r="D577"/>
  <c r="E694"/>
  <c r="E189"/>
  <c r="E642"/>
  <c r="D129"/>
  <c r="E183"/>
  <c r="E182" s="1"/>
  <c r="E179" s="1"/>
  <c r="E199"/>
  <c r="E198" s="1"/>
  <c r="E197" s="1"/>
  <c r="C203"/>
  <c r="D220"/>
  <c r="D244"/>
  <c r="D243" s="1"/>
  <c r="E251"/>
  <c r="E250" s="1"/>
  <c r="D260"/>
  <c r="E297"/>
  <c r="E302"/>
  <c r="D362"/>
  <c r="D373"/>
  <c r="D395"/>
  <c r="D416"/>
  <c r="E474"/>
  <c r="E547"/>
  <c r="D552"/>
  <c r="D551" s="1"/>
  <c r="D550" s="1"/>
  <c r="D665"/>
  <c r="D734"/>
  <c r="D733" s="1"/>
  <c r="D772"/>
  <c r="D771" s="1"/>
  <c r="E186"/>
  <c r="E185" s="1"/>
  <c r="E184" s="1"/>
  <c r="C188"/>
  <c r="E202"/>
  <c r="E201" s="1"/>
  <c r="E200" s="1"/>
  <c r="D302"/>
  <c r="E345"/>
  <c r="E344" s="1"/>
  <c r="E405"/>
  <c r="D474"/>
  <c r="D504"/>
  <c r="C528"/>
  <c r="H528" s="1"/>
  <c r="E530"/>
  <c r="E529" s="1"/>
  <c r="E578"/>
  <c r="E577" s="1"/>
  <c r="D587"/>
  <c r="E593"/>
  <c r="E592" s="1"/>
  <c r="D642"/>
  <c r="E680"/>
  <c r="E679" s="1"/>
  <c r="D694"/>
  <c r="E740"/>
  <c r="E739" s="1"/>
  <c r="C743"/>
  <c r="C726" s="1"/>
  <c r="E204"/>
  <c r="D229"/>
  <c r="E348"/>
  <c r="E544"/>
  <c r="D117"/>
  <c r="E167"/>
  <c r="D204"/>
  <c r="E207"/>
  <c r="E260"/>
  <c r="D357"/>
  <c r="E494"/>
  <c r="E735"/>
  <c r="E734" s="1"/>
  <c r="E733" s="1"/>
  <c r="E745"/>
  <c r="E744" s="1"/>
  <c r="E773"/>
  <c r="E772" s="1"/>
  <c r="E771" s="1"/>
  <c r="D777"/>
  <c r="H718"/>
  <c r="E588"/>
  <c r="E587" s="1"/>
  <c r="D429"/>
  <c r="E429"/>
  <c r="E404"/>
  <c r="D378"/>
  <c r="E331"/>
  <c r="D308"/>
  <c r="E305"/>
  <c r="D298"/>
  <c r="E289"/>
  <c r="D265"/>
  <c r="E266"/>
  <c r="E265" s="1"/>
  <c r="C263"/>
  <c r="H263" s="1"/>
  <c r="E136"/>
  <c r="C67"/>
  <c r="H67" s="1"/>
  <c r="J67" s="1"/>
  <c r="D38"/>
  <c r="E41"/>
  <c r="E127"/>
  <c r="E126" s="1"/>
  <c r="D126"/>
  <c r="E147"/>
  <c r="E146" s="1"/>
  <c r="D146"/>
  <c r="D4"/>
  <c r="D68"/>
  <c r="E71"/>
  <c r="D97"/>
  <c r="E101"/>
  <c r="E97" s="1"/>
  <c r="E141"/>
  <c r="E140" s="1"/>
  <c r="D140"/>
  <c r="D135" s="1"/>
  <c r="E175"/>
  <c r="E174" s="1"/>
  <c r="D174"/>
  <c r="D170" s="1"/>
  <c r="D164"/>
  <c r="D163" s="1"/>
  <c r="E166"/>
  <c r="E164" s="1"/>
  <c r="E163" s="1"/>
  <c r="E4"/>
  <c r="E38"/>
  <c r="E63"/>
  <c r="E61" s="1"/>
  <c r="D61"/>
  <c r="E121"/>
  <c r="E120" s="1"/>
  <c r="E116" s="1"/>
  <c r="D120"/>
  <c r="D233"/>
  <c r="D228" s="1"/>
  <c r="E234"/>
  <c r="E233" s="1"/>
  <c r="D213"/>
  <c r="D203" s="1"/>
  <c r="E214"/>
  <c r="E213" s="1"/>
  <c r="E203" s="1"/>
  <c r="D11"/>
  <c r="E15"/>
  <c r="E11" s="1"/>
  <c r="E68"/>
  <c r="E133"/>
  <c r="E132" s="1"/>
  <c r="D132"/>
  <c r="E158"/>
  <c r="E157" s="1"/>
  <c r="D157"/>
  <c r="D153" s="1"/>
  <c r="D152" s="1"/>
  <c r="D216"/>
  <c r="E219"/>
  <c r="E216" s="1"/>
  <c r="E215" s="1"/>
  <c r="D412"/>
  <c r="E414"/>
  <c r="D450"/>
  <c r="E452"/>
  <c r="E523"/>
  <c r="E522" s="1"/>
  <c r="D522"/>
  <c r="H562"/>
  <c r="C561"/>
  <c r="E582"/>
  <c r="E581" s="1"/>
  <c r="D581"/>
  <c r="C116"/>
  <c r="C153"/>
  <c r="C170"/>
  <c r="H170" s="1"/>
  <c r="J170" s="1"/>
  <c r="E237"/>
  <c r="E236" s="1"/>
  <c r="E235" s="1"/>
  <c r="E242"/>
  <c r="E239" s="1"/>
  <c r="E238" s="1"/>
  <c r="E247"/>
  <c r="E244" s="1"/>
  <c r="E243" s="1"/>
  <c r="D289"/>
  <c r="E300"/>
  <c r="E298" s="1"/>
  <c r="D305"/>
  <c r="E311"/>
  <c r="E308" s="1"/>
  <c r="C314"/>
  <c r="H314" s="1"/>
  <c r="E317"/>
  <c r="E315" s="1"/>
  <c r="D325"/>
  <c r="D331"/>
  <c r="E343"/>
  <c r="D348"/>
  <c r="D353"/>
  <c r="E359"/>
  <c r="E357" s="1"/>
  <c r="E364"/>
  <c r="E362" s="1"/>
  <c r="D368"/>
  <c r="E374"/>
  <c r="E373" s="1"/>
  <c r="E379"/>
  <c r="E378" s="1"/>
  <c r="E389"/>
  <c r="E388" s="1"/>
  <c r="E393"/>
  <c r="E392" s="1"/>
  <c r="D392"/>
  <c r="D399"/>
  <c r="D422"/>
  <c r="E424"/>
  <c r="E422" s="1"/>
  <c r="E486"/>
  <c r="E491"/>
  <c r="D751"/>
  <c r="D750" s="1"/>
  <c r="E752"/>
  <c r="E751" s="1"/>
  <c r="D445"/>
  <c r="E447"/>
  <c r="E445" s="1"/>
  <c r="D455"/>
  <c r="E457"/>
  <c r="E455" s="1"/>
  <c r="D595"/>
  <c r="E597"/>
  <c r="E595" s="1"/>
  <c r="C3"/>
  <c r="C135"/>
  <c r="H135" s="1"/>
  <c r="J135" s="1"/>
  <c r="C340"/>
  <c r="E383"/>
  <c r="E382" s="1"/>
  <c r="D382"/>
  <c r="E412"/>
  <c r="E450"/>
  <c r="E468"/>
  <c r="H477"/>
  <c r="C444"/>
  <c r="H444" s="1"/>
  <c r="H513"/>
  <c r="C509"/>
  <c r="H509" s="1"/>
  <c r="E539"/>
  <c r="E538" s="1"/>
  <c r="D538"/>
  <c r="E607"/>
  <c r="D603"/>
  <c r="D610"/>
  <c r="E612"/>
  <c r="E640"/>
  <c r="E638" s="1"/>
  <c r="D638"/>
  <c r="E399"/>
  <c r="E478"/>
  <c r="E477" s="1"/>
  <c r="D477"/>
  <c r="E497"/>
  <c r="E514"/>
  <c r="D513"/>
  <c r="D509" s="1"/>
  <c r="D531"/>
  <c r="D528" s="1"/>
  <c r="E534"/>
  <c r="E531" s="1"/>
  <c r="E528" s="1"/>
  <c r="E551"/>
  <c r="E550" s="1"/>
  <c r="D599"/>
  <c r="E602"/>
  <c r="E599" s="1"/>
  <c r="E603"/>
  <c r="D628"/>
  <c r="E630"/>
  <c r="E628" s="1"/>
  <c r="E684"/>
  <c r="E683" s="1"/>
  <c r="D683"/>
  <c r="D746"/>
  <c r="D743" s="1"/>
  <c r="E747"/>
  <c r="E746" s="1"/>
  <c r="C484"/>
  <c r="D486"/>
  <c r="D491"/>
  <c r="D497"/>
  <c r="D547"/>
  <c r="E563"/>
  <c r="E562" s="1"/>
  <c r="D562"/>
  <c r="D569"/>
  <c r="E610"/>
  <c r="D671"/>
  <c r="E673"/>
  <c r="E671" s="1"/>
  <c r="D687"/>
  <c r="E689"/>
  <c r="E687" s="1"/>
  <c r="D718"/>
  <c r="D717" s="1"/>
  <c r="D716" s="1"/>
  <c r="E720"/>
  <c r="E718" s="1"/>
  <c r="E717" s="1"/>
  <c r="E716" s="1"/>
  <c r="D761"/>
  <c r="D760" s="1"/>
  <c r="E762"/>
  <c r="E761" s="1"/>
  <c r="E760" s="1"/>
  <c r="E617"/>
  <c r="E616" s="1"/>
  <c r="D616"/>
  <c r="D646"/>
  <c r="E649"/>
  <c r="E646" s="1"/>
  <c r="E654"/>
  <c r="E653" s="1"/>
  <c r="D653"/>
  <c r="D661"/>
  <c r="E663"/>
  <c r="E661" s="1"/>
  <c r="D676"/>
  <c r="E678"/>
  <c r="E676" s="1"/>
  <c r="D700"/>
  <c r="E703"/>
  <c r="E700" s="1"/>
  <c r="H717"/>
  <c r="J717" s="1"/>
  <c r="C716"/>
  <c r="H716" s="1"/>
  <c r="J716" s="1"/>
  <c r="E743"/>
  <c r="E754"/>
  <c r="D756"/>
  <c r="D755" s="1"/>
  <c r="E757"/>
  <c r="E756" s="1"/>
  <c r="E755" s="1"/>
  <c r="C645"/>
  <c r="H645" s="1"/>
  <c r="J645" s="1"/>
  <c r="E750" l="1"/>
  <c r="E188"/>
  <c r="C178"/>
  <c r="E153"/>
  <c r="E152" s="1"/>
  <c r="E228"/>
  <c r="E170"/>
  <c r="H551"/>
  <c r="J551" s="1"/>
  <c r="C177"/>
  <c r="H177" s="1"/>
  <c r="J177" s="1"/>
  <c r="H178"/>
  <c r="J178" s="1"/>
  <c r="D484"/>
  <c r="D483" s="1"/>
  <c r="D215"/>
  <c r="E178"/>
  <c r="E177" s="1"/>
  <c r="D726"/>
  <c r="D725" s="1"/>
  <c r="D116"/>
  <c r="D115" s="1"/>
  <c r="D114" s="1"/>
  <c r="D178"/>
  <c r="D177" s="1"/>
  <c r="E726"/>
  <c r="E725" s="1"/>
  <c r="E561"/>
  <c r="E484"/>
  <c r="E483" s="1"/>
  <c r="D340"/>
  <c r="E314"/>
  <c r="D314"/>
  <c r="D263"/>
  <c r="C259"/>
  <c r="H259" s="1"/>
  <c r="J259" s="1"/>
  <c r="E263"/>
  <c r="E259" s="1"/>
  <c r="E135"/>
  <c r="E115" s="1"/>
  <c r="D67"/>
  <c r="H484"/>
  <c r="C483"/>
  <c r="H483" s="1"/>
  <c r="J483" s="1"/>
  <c r="H3"/>
  <c r="J3" s="1"/>
  <c r="C2"/>
  <c r="C152"/>
  <c r="H152" s="1"/>
  <c r="J152" s="1"/>
  <c r="H153"/>
  <c r="J153" s="1"/>
  <c r="H561"/>
  <c r="J561" s="1"/>
  <c r="C560"/>
  <c r="C559" s="1"/>
  <c r="E3"/>
  <c r="E645"/>
  <c r="E340"/>
  <c r="H116"/>
  <c r="J116" s="1"/>
  <c r="C115"/>
  <c r="H726"/>
  <c r="J726" s="1"/>
  <c r="C725"/>
  <c r="H725" s="1"/>
  <c r="J725" s="1"/>
  <c r="D645"/>
  <c r="D561"/>
  <c r="E444"/>
  <c r="H340"/>
  <c r="C339"/>
  <c r="H339" s="1"/>
  <c r="J339" s="1"/>
  <c r="D444"/>
  <c r="E67"/>
  <c r="D3"/>
  <c r="E114" l="1"/>
  <c r="D259"/>
  <c r="D2"/>
  <c r="E560"/>
  <c r="E559" s="1"/>
  <c r="D339"/>
  <c r="D258" s="1"/>
  <c r="D257" s="1"/>
  <c r="H560"/>
  <c r="J560" s="1"/>
  <c r="H559"/>
  <c r="J559" s="1"/>
  <c r="E339"/>
  <c r="E258" s="1"/>
  <c r="E257" s="1"/>
  <c r="D560"/>
  <c r="D559" s="1"/>
  <c r="H115"/>
  <c r="J115" s="1"/>
  <c r="C114"/>
  <c r="H114" s="1"/>
  <c r="J114" s="1"/>
  <c r="E2"/>
  <c r="C258"/>
  <c r="H2"/>
  <c r="J2" s="1"/>
  <c r="C777" i="27"/>
  <c r="C756"/>
  <c r="C755" s="1"/>
  <c r="C718"/>
  <c r="C610"/>
  <c r="C603"/>
  <c r="C562"/>
  <c r="C552"/>
  <c r="C509"/>
  <c r="C497"/>
  <c r="C494"/>
  <c r="C491"/>
  <c r="C486"/>
  <c r="C477"/>
  <c r="C455"/>
  <c r="C445"/>
  <c r="C429"/>
  <c r="C422"/>
  <c r="C409"/>
  <c r="C404"/>
  <c r="C392"/>
  <c r="C388"/>
  <c r="C382"/>
  <c r="C378"/>
  <c r="C362"/>
  <c r="C357"/>
  <c r="C353"/>
  <c r="C348"/>
  <c r="C344"/>
  <c r="C331"/>
  <c r="C315"/>
  <c r="C308"/>
  <c r="C305"/>
  <c r="C302"/>
  <c r="C298"/>
  <c r="C296"/>
  <c r="C289"/>
  <c r="C265"/>
  <c r="C260"/>
  <c r="C229"/>
  <c r="C223"/>
  <c r="C222" s="1"/>
  <c r="C117"/>
  <c r="C97"/>
  <c r="C68"/>
  <c r="C61"/>
  <c r="C38"/>
  <c r="C11"/>
  <c r="C4"/>
  <c r="D567" i="32"/>
  <c r="D568"/>
  <c r="D570"/>
  <c r="D571"/>
  <c r="D572"/>
  <c r="D573"/>
  <c r="D574"/>
  <c r="D576"/>
  <c r="D578"/>
  <c r="D579"/>
  <c r="D582"/>
  <c r="D581" s="1"/>
  <c r="D584"/>
  <c r="D586"/>
  <c r="D588"/>
  <c r="D589"/>
  <c r="D590"/>
  <c r="D591"/>
  <c r="D593"/>
  <c r="D594"/>
  <c r="D596"/>
  <c r="D597"/>
  <c r="D598"/>
  <c r="D600"/>
  <c r="D602"/>
  <c r="D604"/>
  <c r="D605"/>
  <c r="D606"/>
  <c r="D607"/>
  <c r="D608"/>
  <c r="D609"/>
  <c r="D611"/>
  <c r="D613"/>
  <c r="D614"/>
  <c r="D615"/>
  <c r="D617"/>
  <c r="D619"/>
  <c r="D621"/>
  <c r="D622"/>
  <c r="D623"/>
  <c r="D624"/>
  <c r="D625"/>
  <c r="D626"/>
  <c r="D627"/>
  <c r="D630"/>
  <c r="D631"/>
  <c r="D632"/>
  <c r="D633"/>
  <c r="D634"/>
  <c r="D635"/>
  <c r="D636"/>
  <c r="D637"/>
  <c r="D639"/>
  <c r="D640"/>
  <c r="D641"/>
  <c r="D643"/>
  <c r="D644"/>
  <c r="D647"/>
  <c r="D648"/>
  <c r="D649"/>
  <c r="D650"/>
  <c r="D651"/>
  <c r="D652"/>
  <c r="D654"/>
  <c r="D655"/>
  <c r="D656"/>
  <c r="D657"/>
  <c r="D658"/>
  <c r="D659"/>
  <c r="D660"/>
  <c r="D662"/>
  <c r="D663"/>
  <c r="D664"/>
  <c r="D666"/>
  <c r="D667"/>
  <c r="D668"/>
  <c r="D669"/>
  <c r="D670"/>
  <c r="D672"/>
  <c r="D673"/>
  <c r="D674"/>
  <c r="D675"/>
  <c r="D677"/>
  <c r="D678"/>
  <c r="D680"/>
  <c r="D681"/>
  <c r="D682"/>
  <c r="D684"/>
  <c r="D683" s="1"/>
  <c r="D685"/>
  <c r="D686"/>
  <c r="D688"/>
  <c r="D689"/>
  <c r="D690"/>
  <c r="D691"/>
  <c r="D692"/>
  <c r="D693"/>
  <c r="D695"/>
  <c r="D696"/>
  <c r="D697"/>
  <c r="D698"/>
  <c r="D699"/>
  <c r="D701"/>
  <c r="D702"/>
  <c r="D703"/>
  <c r="D704"/>
  <c r="D705"/>
  <c r="D706"/>
  <c r="D707"/>
  <c r="D708"/>
  <c r="D709"/>
  <c r="D710"/>
  <c r="D711"/>
  <c r="D712"/>
  <c r="D713"/>
  <c r="D714"/>
  <c r="D715"/>
  <c r="D720"/>
  <c r="D721"/>
  <c r="D723"/>
  <c r="D724"/>
  <c r="D728"/>
  <c r="D729"/>
  <c r="D732"/>
  <c r="D731" s="1"/>
  <c r="D730" s="1"/>
  <c r="D735"/>
  <c r="D734" s="1"/>
  <c r="D736"/>
  <c r="D737"/>
  <c r="D738"/>
  <c r="D739"/>
  <c r="D740"/>
  <c r="D742"/>
  <c r="D741" s="1"/>
  <c r="D745"/>
  <c r="D744" s="1"/>
  <c r="D747"/>
  <c r="D746" s="1"/>
  <c r="D748"/>
  <c r="D749"/>
  <c r="D752"/>
  <c r="D753"/>
  <c r="D754"/>
  <c r="D757"/>
  <c r="D758"/>
  <c r="D759"/>
  <c r="D762"/>
  <c r="D763"/>
  <c r="D764"/>
  <c r="D766"/>
  <c r="D765" s="1"/>
  <c r="D769"/>
  <c r="D770"/>
  <c r="D773"/>
  <c r="D774"/>
  <c r="D775"/>
  <c r="D776"/>
  <c r="D778"/>
  <c r="D777" s="1"/>
  <c r="C486"/>
  <c r="C422"/>
  <c r="C378"/>
  <c r="C373"/>
  <c r="C136"/>
  <c r="C68"/>
  <c r="C4"/>
  <c r="C11"/>
  <c r="C38"/>
  <c r="C61"/>
  <c r="C97"/>
  <c r="C117"/>
  <c r="C120"/>
  <c r="C123"/>
  <c r="C126"/>
  <c r="C129"/>
  <c r="C132"/>
  <c r="C140"/>
  <c r="C143"/>
  <c r="C146"/>
  <c r="C149"/>
  <c r="C154"/>
  <c r="C157"/>
  <c r="C160"/>
  <c r="C164"/>
  <c r="C167"/>
  <c r="C171"/>
  <c r="C170" s="1"/>
  <c r="C174"/>
  <c r="C179"/>
  <c r="C185"/>
  <c r="C184" s="1"/>
  <c r="C189"/>
  <c r="C193"/>
  <c r="C195"/>
  <c r="C198"/>
  <c r="C197" s="1"/>
  <c r="C201"/>
  <c r="C200" s="1"/>
  <c r="C204"/>
  <c r="C207"/>
  <c r="C211"/>
  <c r="C213"/>
  <c r="C216"/>
  <c r="C220"/>
  <c r="C215" s="1"/>
  <c r="C223"/>
  <c r="C222" s="1"/>
  <c r="C229"/>
  <c r="C233"/>
  <c r="C236"/>
  <c r="C235" s="1"/>
  <c r="C239"/>
  <c r="C238" s="1"/>
  <c r="C244"/>
  <c r="C243" s="1"/>
  <c r="C250"/>
  <c r="C260"/>
  <c r="C296"/>
  <c r="C302"/>
  <c r="C305"/>
  <c r="C314"/>
  <c r="C344"/>
  <c r="C348"/>
  <c r="C353"/>
  <c r="C357"/>
  <c r="C362"/>
  <c r="C368"/>
  <c r="C382"/>
  <c r="C388"/>
  <c r="C392"/>
  <c r="C395"/>
  <c r="C399"/>
  <c r="C404"/>
  <c r="C409"/>
  <c r="C412"/>
  <c r="C416"/>
  <c r="C429"/>
  <c r="C445"/>
  <c r="C455"/>
  <c r="C459"/>
  <c r="C463"/>
  <c r="C468"/>
  <c r="C474"/>
  <c r="C477"/>
  <c r="C491"/>
  <c r="C494"/>
  <c r="C497"/>
  <c r="C504"/>
  <c r="C509"/>
  <c r="C522"/>
  <c r="C529"/>
  <c r="C528" s="1"/>
  <c r="C531"/>
  <c r="C544"/>
  <c r="C538" s="1"/>
  <c r="C547"/>
  <c r="C552"/>
  <c r="C556"/>
  <c r="C562"/>
  <c r="C569"/>
  <c r="C577"/>
  <c r="C581"/>
  <c r="C587"/>
  <c r="C592"/>
  <c r="C595"/>
  <c r="C599"/>
  <c r="C603"/>
  <c r="C610"/>
  <c r="C616"/>
  <c r="C628"/>
  <c r="C638"/>
  <c r="C642"/>
  <c r="C646"/>
  <c r="C653"/>
  <c r="C661"/>
  <c r="C665"/>
  <c r="C671"/>
  <c r="C676"/>
  <c r="C679"/>
  <c r="C683"/>
  <c r="C687"/>
  <c r="C694"/>
  <c r="C700"/>
  <c r="C718"/>
  <c r="C722"/>
  <c r="C727"/>
  <c r="C731"/>
  <c r="C730" s="1"/>
  <c r="C734"/>
  <c r="C733" s="1"/>
  <c r="C739"/>
  <c r="C741"/>
  <c r="C744"/>
  <c r="C743" s="1"/>
  <c r="C746"/>
  <c r="C751"/>
  <c r="C750" s="1"/>
  <c r="C756"/>
  <c r="C755" s="1"/>
  <c r="C761"/>
  <c r="C760" s="1"/>
  <c r="C765"/>
  <c r="C767"/>
  <c r="C768"/>
  <c r="C772"/>
  <c r="C771" s="1"/>
  <c r="C777"/>
  <c r="J339"/>
  <c r="J483"/>
  <c r="C562" i="31"/>
  <c r="C509"/>
  <c r="C455"/>
  <c r="C474"/>
  <c r="C450"/>
  <c r="C445"/>
  <c r="C422"/>
  <c r="C404"/>
  <c r="C399"/>
  <c r="C392"/>
  <c r="C388"/>
  <c r="C382"/>
  <c r="C378"/>
  <c r="C373"/>
  <c r="C353"/>
  <c r="C357"/>
  <c r="C344"/>
  <c r="C348"/>
  <c r="C302"/>
  <c r="C296"/>
  <c r="C260"/>
  <c r="C136"/>
  <c r="C117"/>
  <c r="C97"/>
  <c r="C68"/>
  <c r="C38"/>
  <c r="C11"/>
  <c r="C4"/>
  <c r="C718" i="28"/>
  <c r="C616"/>
  <c r="C603"/>
  <c r="C599"/>
  <c r="C581"/>
  <c r="C577"/>
  <c r="C562"/>
  <c r="C552"/>
  <c r="C509"/>
  <c r="C497"/>
  <c r="C494"/>
  <c r="C491"/>
  <c r="C474"/>
  <c r="C455"/>
  <c r="C445"/>
  <c r="C412"/>
  <c r="C409"/>
  <c r="C404"/>
  <c r="C392"/>
  <c r="C388"/>
  <c r="C382"/>
  <c r="C378"/>
  <c r="C373"/>
  <c r="C362"/>
  <c r="C357"/>
  <c r="C353"/>
  <c r="C344"/>
  <c r="C308"/>
  <c r="C305"/>
  <c r="C302"/>
  <c r="C298"/>
  <c r="C296"/>
  <c r="C260"/>
  <c r="C117"/>
  <c r="C68"/>
  <c r="C38"/>
  <c r="C11"/>
  <c r="C4"/>
  <c r="H1" i="34" l="1"/>
  <c r="J1" s="1"/>
  <c r="C717" i="32"/>
  <c r="C716" s="1"/>
  <c r="C163"/>
  <c r="D772"/>
  <c r="D771" s="1"/>
  <c r="D768"/>
  <c r="D767" s="1"/>
  <c r="D687"/>
  <c r="D676"/>
  <c r="D661"/>
  <c r="D616"/>
  <c r="D592"/>
  <c r="D718"/>
  <c r="C67"/>
  <c r="D756"/>
  <c r="D755" s="1"/>
  <c r="D751"/>
  <c r="D679"/>
  <c r="C484"/>
  <c r="C483" s="1"/>
  <c r="D727"/>
  <c r="C484" i="27"/>
  <c r="H258" i="34"/>
  <c r="J258" s="1"/>
  <c r="C257"/>
  <c r="D743" i="32"/>
  <c r="D722"/>
  <c r="D717" s="1"/>
  <c r="D716" s="1"/>
  <c r="D671"/>
  <c r="D665"/>
  <c r="D646"/>
  <c r="D595"/>
  <c r="D577"/>
  <c r="C228"/>
  <c r="C203"/>
  <c r="D761"/>
  <c r="D760" s="1"/>
  <c r="D700"/>
  <c r="D638"/>
  <c r="D628"/>
  <c r="D603"/>
  <c r="D599"/>
  <c r="C645"/>
  <c r="C551"/>
  <c r="C550" s="1"/>
  <c r="C188"/>
  <c r="C153"/>
  <c r="C152" s="1"/>
  <c r="C116"/>
  <c r="C135"/>
  <c r="D750"/>
  <c r="D733"/>
  <c r="D694"/>
  <c r="D653"/>
  <c r="D642"/>
  <c r="D610"/>
  <c r="D587"/>
  <c r="D569"/>
  <c r="C263" i="27"/>
  <c r="C67"/>
  <c r="C3"/>
  <c r="D726" i="32"/>
  <c r="D725" s="1"/>
  <c r="C561"/>
  <c r="C444"/>
  <c r="C340"/>
  <c r="C263"/>
  <c r="C259" s="1"/>
  <c r="C263" i="31"/>
  <c r="C3" i="32"/>
  <c r="C2" s="1"/>
  <c r="C726"/>
  <c r="C725" s="1"/>
  <c r="C178"/>
  <c r="C177" s="1"/>
  <c r="C67" i="31"/>
  <c r="C484" i="28"/>
  <c r="C263"/>
  <c r="D376" i="32"/>
  <c r="E6"/>
  <c r="D514" i="27"/>
  <c r="C560" i="32" l="1"/>
  <c r="D645"/>
  <c r="C559"/>
  <c r="C115"/>
  <c r="C114" s="1"/>
  <c r="H1" s="1"/>
  <c r="J1" s="1"/>
  <c r="H257" i="34"/>
  <c r="C2" i="27"/>
  <c r="C339" i="32"/>
  <c r="C258" s="1"/>
  <c r="C257" s="1"/>
  <c r="E57" i="31"/>
  <c r="E56"/>
  <c r="E55"/>
  <c r="E54"/>
  <c r="E53"/>
  <c r="D52"/>
  <c r="E52" s="1"/>
  <c r="E51"/>
  <c r="E50"/>
  <c r="D49"/>
  <c r="E49" s="1"/>
  <c r="E48"/>
  <c r="D47"/>
  <c r="E47" s="1"/>
  <c r="D46"/>
  <c r="E46" s="1"/>
  <c r="E45"/>
  <c r="E44"/>
  <c r="D43"/>
  <c r="E43" s="1"/>
  <c r="E42"/>
  <c r="E41"/>
  <c r="E40"/>
  <c r="E39"/>
  <c r="D37"/>
  <c r="E37" s="1"/>
  <c r="E36"/>
  <c r="E35"/>
  <c r="E34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E19"/>
  <c r="D18"/>
  <c r="E18" s="1"/>
  <c r="D17"/>
  <c r="E17" s="1"/>
  <c r="D16"/>
  <c r="E16" s="1"/>
  <c r="D15"/>
  <c r="D14"/>
  <c r="E14" s="1"/>
  <c r="D13"/>
  <c r="E13" s="1"/>
  <c r="E12"/>
  <c r="E10"/>
  <c r="D9"/>
  <c r="D4" s="1"/>
  <c r="E8"/>
  <c r="E7"/>
  <c r="E6"/>
  <c r="E5"/>
  <c r="E776" i="32"/>
  <c r="E775"/>
  <c r="E774"/>
  <c r="E773"/>
  <c r="E770"/>
  <c r="E769"/>
  <c r="E766"/>
  <c r="E765" s="1"/>
  <c r="E764"/>
  <c r="E763"/>
  <c r="E762"/>
  <c r="E759"/>
  <c r="E758"/>
  <c r="E757"/>
  <c r="E753"/>
  <c r="E752"/>
  <c r="E749"/>
  <c r="E748"/>
  <c r="E745"/>
  <c r="E744" s="1"/>
  <c r="E742"/>
  <c r="E741" s="1"/>
  <c r="E738"/>
  <c r="E737"/>
  <c r="E736"/>
  <c r="E732"/>
  <c r="E731" s="1"/>
  <c r="E730" s="1"/>
  <c r="E729"/>
  <c r="E728"/>
  <c r="J726"/>
  <c r="J725"/>
  <c r="E724"/>
  <c r="E721"/>
  <c r="E720"/>
  <c r="E719"/>
  <c r="J717"/>
  <c r="J716"/>
  <c r="E715"/>
  <c r="E714"/>
  <c r="E713"/>
  <c r="E712"/>
  <c r="E711"/>
  <c r="E710"/>
  <c r="E709"/>
  <c r="E708"/>
  <c r="E707"/>
  <c r="E706"/>
  <c r="E705"/>
  <c r="E704"/>
  <c r="E703"/>
  <c r="E702"/>
  <c r="E701"/>
  <c r="E699"/>
  <c r="E698"/>
  <c r="E697"/>
  <c r="E696"/>
  <c r="E695"/>
  <c r="E693"/>
  <c r="E692"/>
  <c r="E691"/>
  <c r="E690"/>
  <c r="E689"/>
  <c r="E686"/>
  <c r="E685"/>
  <c r="E682"/>
  <c r="E681"/>
  <c r="E678"/>
  <c r="E677"/>
  <c r="E675"/>
  <c r="E674"/>
  <c r="E673"/>
  <c r="E672"/>
  <c r="E670"/>
  <c r="E669"/>
  <c r="E668"/>
  <c r="E667"/>
  <c r="E666"/>
  <c r="E664"/>
  <c r="E663"/>
  <c r="E660"/>
  <c r="E659"/>
  <c r="E658"/>
  <c r="E657"/>
  <c r="E656"/>
  <c r="E655"/>
  <c r="E654"/>
  <c r="E652"/>
  <c r="E651"/>
  <c r="E650"/>
  <c r="E649"/>
  <c r="E648"/>
  <c r="J645"/>
  <c r="E644"/>
  <c r="E643"/>
  <c r="J642"/>
  <c r="E641"/>
  <c r="E640"/>
  <c r="J638"/>
  <c r="E637"/>
  <c r="E636"/>
  <c r="E635"/>
  <c r="E634"/>
  <c r="E633"/>
  <c r="E632"/>
  <c r="E631"/>
  <c r="E630"/>
  <c r="E627"/>
  <c r="E626"/>
  <c r="E625"/>
  <c r="E624"/>
  <c r="E623"/>
  <c r="E622"/>
  <c r="E621"/>
  <c r="E620"/>
  <c r="E619"/>
  <c r="E618"/>
  <c r="E617"/>
  <c r="E615"/>
  <c r="E614"/>
  <c r="E613"/>
  <c r="E609"/>
  <c r="E608"/>
  <c r="E607"/>
  <c r="E606"/>
  <c r="E605"/>
  <c r="E604"/>
  <c r="E602"/>
  <c r="E600"/>
  <c r="E598"/>
  <c r="E597"/>
  <c r="E596"/>
  <c r="E594"/>
  <c r="E591"/>
  <c r="E590"/>
  <c r="E589"/>
  <c r="E588"/>
  <c r="E586"/>
  <c r="E585"/>
  <c r="E584"/>
  <c r="E582"/>
  <c r="E580"/>
  <c r="E579"/>
  <c r="E578"/>
  <c r="E576"/>
  <c r="E574"/>
  <c r="E573"/>
  <c r="E572"/>
  <c r="E571"/>
  <c r="E570"/>
  <c r="E568"/>
  <c r="E567"/>
  <c r="D565"/>
  <c r="E565" s="1"/>
  <c r="D564"/>
  <c r="E564" s="1"/>
  <c r="D563"/>
  <c r="E563" s="1"/>
  <c r="D558"/>
  <c r="E558" s="1"/>
  <c r="D557"/>
  <c r="E557" s="1"/>
  <c r="D555"/>
  <c r="E555" s="1"/>
  <c r="D554"/>
  <c r="E554" s="1"/>
  <c r="E553"/>
  <c r="D549"/>
  <c r="E549" s="1"/>
  <c r="D548"/>
  <c r="E548" s="1"/>
  <c r="D546"/>
  <c r="E546" s="1"/>
  <c r="D545"/>
  <c r="E545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E520"/>
  <c r="D519"/>
  <c r="E519" s="1"/>
  <c r="E518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E505" s="1"/>
  <c r="D503"/>
  <c r="E503" s="1"/>
  <c r="D502"/>
  <c r="E502" s="1"/>
  <c r="D501"/>
  <c r="E501" s="1"/>
  <c r="E500"/>
  <c r="E499"/>
  <c r="E498"/>
  <c r="D496"/>
  <c r="E496" s="1"/>
  <c r="E495"/>
  <c r="D493"/>
  <c r="E493" s="1"/>
  <c r="D492"/>
  <c r="E492" s="1"/>
  <c r="D490"/>
  <c r="E490" s="1"/>
  <c r="D489"/>
  <c r="E489" s="1"/>
  <c r="E488"/>
  <c r="D487"/>
  <c r="E487" s="1"/>
  <c r="E485"/>
  <c r="D481"/>
  <c r="E481" s="1"/>
  <c r="E480"/>
  <c r="D479"/>
  <c r="E479" s="1"/>
  <c r="E478"/>
  <c r="D476"/>
  <c r="E476" s="1"/>
  <c r="E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E464" s="1"/>
  <c r="D462"/>
  <c r="E462" s="1"/>
  <c r="D461"/>
  <c r="E461" s="1"/>
  <c r="D460"/>
  <c r="E460" s="1"/>
  <c r="D458"/>
  <c r="E458" s="1"/>
  <c r="D457"/>
  <c r="E457" s="1"/>
  <c r="E454"/>
  <c r="D453"/>
  <c r="E453" s="1"/>
  <c r="D452"/>
  <c r="E452" s="1"/>
  <c r="D451"/>
  <c r="E451" s="1"/>
  <c r="E449"/>
  <c r="E448"/>
  <c r="E447"/>
  <c r="E446"/>
  <c r="D443"/>
  <c r="E443" s="1"/>
  <c r="E442"/>
  <c r="E441"/>
  <c r="D440"/>
  <c r="E440" s="1"/>
  <c r="D439"/>
  <c r="E439" s="1"/>
  <c r="D438"/>
  <c r="E438" s="1"/>
  <c r="D437"/>
  <c r="E437" s="1"/>
  <c r="D436"/>
  <c r="E436" s="1"/>
  <c r="D435"/>
  <c r="E435" s="1"/>
  <c r="E434"/>
  <c r="E433"/>
  <c r="E432"/>
  <c r="E431"/>
  <c r="D430"/>
  <c r="E430" s="1"/>
  <c r="D428"/>
  <c r="E428" s="1"/>
  <c r="E427"/>
  <c r="D426"/>
  <c r="E426" s="1"/>
  <c r="D425"/>
  <c r="E425" s="1"/>
  <c r="D424"/>
  <c r="E424" s="1"/>
  <c r="D423"/>
  <c r="E423" s="1"/>
  <c r="E421"/>
  <c r="E420"/>
  <c r="D419"/>
  <c r="E419" s="1"/>
  <c r="D418"/>
  <c r="E418" s="1"/>
  <c r="D417"/>
  <c r="E417" s="1"/>
  <c r="E415"/>
  <c r="D414"/>
  <c r="E414" s="1"/>
  <c r="E413"/>
  <c r="D411"/>
  <c r="E411" s="1"/>
  <c r="E410"/>
  <c r="D408"/>
  <c r="E408" s="1"/>
  <c r="D407"/>
  <c r="E407" s="1"/>
  <c r="E406"/>
  <c r="D405"/>
  <c r="E405" s="1"/>
  <c r="D403"/>
  <c r="E403" s="1"/>
  <c r="D402"/>
  <c r="E402" s="1"/>
  <c r="D401"/>
  <c r="E401" s="1"/>
  <c r="E400"/>
  <c r="D398"/>
  <c r="E398" s="1"/>
  <c r="D397"/>
  <c r="E397" s="1"/>
  <c r="D396"/>
  <c r="E396" s="1"/>
  <c r="E394"/>
  <c r="D393"/>
  <c r="E393" s="1"/>
  <c r="D391"/>
  <c r="E391" s="1"/>
  <c r="D390"/>
  <c r="E390" s="1"/>
  <c r="D387"/>
  <c r="E387" s="1"/>
  <c r="E386"/>
  <c r="D385"/>
  <c r="E385" s="1"/>
  <c r="D384"/>
  <c r="E384" s="1"/>
  <c r="D380"/>
  <c r="E380" s="1"/>
  <c r="E379"/>
  <c r="E376"/>
  <c r="D375"/>
  <c r="E375" s="1"/>
  <c r="E371"/>
  <c r="D370"/>
  <c r="E370" s="1"/>
  <c r="D369"/>
  <c r="E369" s="1"/>
  <c r="E367"/>
  <c r="E365"/>
  <c r="D361"/>
  <c r="E361" s="1"/>
  <c r="D360"/>
  <c r="E360" s="1"/>
  <c r="D359"/>
  <c r="E359" s="1"/>
  <c r="D354"/>
  <c r="E354" s="1"/>
  <c r="D352"/>
  <c r="E352" s="1"/>
  <c r="D351"/>
  <c r="E351" s="1"/>
  <c r="D350"/>
  <c r="E350" s="1"/>
  <c r="E347"/>
  <c r="E343"/>
  <c r="E342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1"/>
  <c r="E311" s="1"/>
  <c r="E307"/>
  <c r="D304"/>
  <c r="E304" s="1"/>
  <c r="E303"/>
  <c r="E297"/>
  <c r="E296" s="1"/>
  <c r="D288"/>
  <c r="E288" s="1"/>
  <c r="E262"/>
  <c r="D261"/>
  <c r="E261" s="1"/>
  <c r="J259"/>
  <c r="J258"/>
  <c r="J257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E234" s="1"/>
  <c r="E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D219"/>
  <c r="E219" s="1"/>
  <c r="D218"/>
  <c r="D217"/>
  <c r="E217" s="1"/>
  <c r="D214"/>
  <c r="E214" s="1"/>
  <c r="E213" s="1"/>
  <c r="D212"/>
  <c r="D211" s="1"/>
  <c r="D210"/>
  <c r="E210" s="1"/>
  <c r="D209"/>
  <c r="E209" s="1"/>
  <c r="D208"/>
  <c r="E208" s="1"/>
  <c r="D206"/>
  <c r="E206" s="1"/>
  <c r="D205"/>
  <c r="D202"/>
  <c r="D201" s="1"/>
  <c r="D200" s="1"/>
  <c r="D199"/>
  <c r="D198" s="1"/>
  <c r="D197" s="1"/>
  <c r="D196"/>
  <c r="D195" s="1"/>
  <c r="D194"/>
  <c r="D193" s="1"/>
  <c r="D192"/>
  <c r="E192" s="1"/>
  <c r="D191"/>
  <c r="E191" s="1"/>
  <c r="D190"/>
  <c r="E190" s="1"/>
  <c r="D187"/>
  <c r="E187" s="1"/>
  <c r="D186"/>
  <c r="D183"/>
  <c r="D182" s="1"/>
  <c r="D181"/>
  <c r="D180" s="1"/>
  <c r="J178"/>
  <c r="J177"/>
  <c r="D176"/>
  <c r="E176" s="1"/>
  <c r="D175"/>
  <c r="D173"/>
  <c r="E173" s="1"/>
  <c r="D172"/>
  <c r="J170"/>
  <c r="D169"/>
  <c r="E169" s="1"/>
  <c r="D168"/>
  <c r="E168" s="1"/>
  <c r="D166"/>
  <c r="D165"/>
  <c r="E165" s="1"/>
  <c r="J163"/>
  <c r="D162"/>
  <c r="E162" s="1"/>
  <c r="D161"/>
  <c r="D159"/>
  <c r="E159" s="1"/>
  <c r="D158"/>
  <c r="E158" s="1"/>
  <c r="D156"/>
  <c r="E156" s="1"/>
  <c r="D155"/>
  <c r="E155" s="1"/>
  <c r="J153"/>
  <c r="J152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E139"/>
  <c r="D137"/>
  <c r="J135"/>
  <c r="D134"/>
  <c r="E134" s="1"/>
  <c r="D133"/>
  <c r="E133" s="1"/>
  <c r="D131"/>
  <c r="E131" s="1"/>
  <c r="D130"/>
  <c r="E130" s="1"/>
  <c r="D128"/>
  <c r="E128" s="1"/>
  <c r="D127"/>
  <c r="E127" s="1"/>
  <c r="D125"/>
  <c r="E125" s="1"/>
  <c r="D124"/>
  <c r="E124" s="1"/>
  <c r="D122"/>
  <c r="E122" s="1"/>
  <c r="D121"/>
  <c r="E121" s="1"/>
  <c r="D119"/>
  <c r="E119" s="1"/>
  <c r="J116"/>
  <c r="J115"/>
  <c r="J114"/>
  <c r="E113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E103"/>
  <c r="D102"/>
  <c r="E102" s="1"/>
  <c r="D101"/>
  <c r="E101" s="1"/>
  <c r="D100"/>
  <c r="E99"/>
  <c r="E98"/>
  <c r="J97"/>
  <c r="D96"/>
  <c r="E96" s="1"/>
  <c r="D95"/>
  <c r="E95" s="1"/>
  <c r="D94"/>
  <c r="E94" s="1"/>
  <c r="D93"/>
  <c r="E93" s="1"/>
  <c r="D92"/>
  <c r="E92" s="1"/>
  <c r="E91"/>
  <c r="D90"/>
  <c r="E90" s="1"/>
  <c r="E89"/>
  <c r="D88"/>
  <c r="E88" s="1"/>
  <c r="D87"/>
  <c r="E87" s="1"/>
  <c r="D86"/>
  <c r="E86" s="1"/>
  <c r="D85"/>
  <c r="E85" s="1"/>
  <c r="D84"/>
  <c r="E84" s="1"/>
  <c r="D83"/>
  <c r="E83" s="1"/>
  <c r="D82"/>
  <c r="E82" s="1"/>
  <c r="E81"/>
  <c r="D80"/>
  <c r="E80" s="1"/>
  <c r="E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J68"/>
  <c r="J67"/>
  <c r="D66"/>
  <c r="E66" s="1"/>
  <c r="D65"/>
  <c r="E65" s="1"/>
  <c r="D64"/>
  <c r="E64" s="1"/>
  <c r="D63"/>
  <c r="J61"/>
  <c r="E60"/>
  <c r="D59"/>
  <c r="E59" s="1"/>
  <c r="D58"/>
  <c r="E58" s="1"/>
  <c r="E57"/>
  <c r="E56"/>
  <c r="E55"/>
  <c r="E54"/>
  <c r="E53"/>
  <c r="D52"/>
  <c r="E52" s="1"/>
  <c r="E51"/>
  <c r="E50"/>
  <c r="D49"/>
  <c r="E49" s="1"/>
  <c r="E48"/>
  <c r="D47"/>
  <c r="E47" s="1"/>
  <c r="D46"/>
  <c r="E46" s="1"/>
  <c r="E45"/>
  <c r="E44"/>
  <c r="D43"/>
  <c r="E43" s="1"/>
  <c r="E42"/>
  <c r="E41"/>
  <c r="E40"/>
  <c r="E39"/>
  <c r="J38"/>
  <c r="D37"/>
  <c r="E37" s="1"/>
  <c r="E36"/>
  <c r="E35"/>
  <c r="E34"/>
  <c r="D33"/>
  <c r="E33" s="1"/>
  <c r="E32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E19"/>
  <c r="D18"/>
  <c r="E18" s="1"/>
  <c r="D17"/>
  <c r="E17" s="1"/>
  <c r="D16"/>
  <c r="E16" s="1"/>
  <c r="D15"/>
  <c r="E15" s="1"/>
  <c r="D14"/>
  <c r="E14" s="1"/>
  <c r="D13"/>
  <c r="E13" s="1"/>
  <c r="E12"/>
  <c r="J11"/>
  <c r="E10"/>
  <c r="D9"/>
  <c r="E9" s="1"/>
  <c r="E8"/>
  <c r="E7"/>
  <c r="E5"/>
  <c r="J4"/>
  <c r="J3"/>
  <c r="J2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E759" s="1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E745" s="1"/>
  <c r="E744" s="1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E608"/>
  <c r="D607"/>
  <c r="E607" s="1"/>
  <c r="D606"/>
  <c r="E606" s="1"/>
  <c r="D605"/>
  <c r="E605" s="1"/>
  <c r="D604"/>
  <c r="E604" s="1"/>
  <c r="D602"/>
  <c r="E602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E585"/>
  <c r="D584"/>
  <c r="E584" s="1"/>
  <c r="D583"/>
  <c r="E583" s="1"/>
  <c r="D582"/>
  <c r="E580"/>
  <c r="D579"/>
  <c r="E579" s="1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5"/>
  <c r="E565" s="1"/>
  <c r="D564"/>
  <c r="E564" s="1"/>
  <c r="D563"/>
  <c r="E563" s="1"/>
  <c r="D558"/>
  <c r="D557"/>
  <c r="E557" s="1"/>
  <c r="D555"/>
  <c r="E555" s="1"/>
  <c r="D554"/>
  <c r="E554" s="1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E520"/>
  <c r="D519"/>
  <c r="E519" s="1"/>
  <c r="E518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E500"/>
  <c r="E499"/>
  <c r="E498"/>
  <c r="E496"/>
  <c r="E495"/>
  <c r="E493"/>
  <c r="E492"/>
  <c r="D490"/>
  <c r="E490" s="1"/>
  <c r="D489"/>
  <c r="E489" s="1"/>
  <c r="E488"/>
  <c r="D487"/>
  <c r="E487" s="1"/>
  <c r="E485"/>
  <c r="D481"/>
  <c r="E481" s="1"/>
  <c r="E480"/>
  <c r="D479"/>
  <c r="E479" s="1"/>
  <c r="D476"/>
  <c r="E476" s="1"/>
  <c r="E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E454"/>
  <c r="D453"/>
  <c r="E453" s="1"/>
  <c r="D452"/>
  <c r="E452" s="1"/>
  <c r="E451"/>
  <c r="E449"/>
  <c r="D448"/>
  <c r="E448" s="1"/>
  <c r="E447"/>
  <c r="D443"/>
  <c r="E443" s="1"/>
  <c r="E442"/>
  <c r="E441"/>
  <c r="D440"/>
  <c r="E440" s="1"/>
  <c r="D439"/>
  <c r="E439" s="1"/>
  <c r="D438"/>
  <c r="E438" s="1"/>
  <c r="D437"/>
  <c r="E437" s="1"/>
  <c r="D436"/>
  <c r="E436" s="1"/>
  <c r="D435"/>
  <c r="E435" s="1"/>
  <c r="E434"/>
  <c r="E433"/>
  <c r="E432"/>
  <c r="E431"/>
  <c r="D430"/>
  <c r="D428"/>
  <c r="E428" s="1"/>
  <c r="E427"/>
  <c r="E426"/>
  <c r="D425"/>
  <c r="E425" s="1"/>
  <c r="D424"/>
  <c r="E424" s="1"/>
  <c r="D423"/>
  <c r="E423" s="1"/>
  <c r="E421"/>
  <c r="E420"/>
  <c r="D419"/>
  <c r="E419" s="1"/>
  <c r="D418"/>
  <c r="E418" s="1"/>
  <c r="D417"/>
  <c r="E417" s="1"/>
  <c r="E415"/>
  <c r="D414"/>
  <c r="E414" s="1"/>
  <c r="E413"/>
  <c r="D411"/>
  <c r="E411" s="1"/>
  <c r="D408"/>
  <c r="E408" s="1"/>
  <c r="D407"/>
  <c r="E407" s="1"/>
  <c r="E406"/>
  <c r="D405"/>
  <c r="D403"/>
  <c r="E403" s="1"/>
  <c r="D402"/>
  <c r="E402" s="1"/>
  <c r="E401"/>
  <c r="D400"/>
  <c r="D398"/>
  <c r="E398" s="1"/>
  <c r="D397"/>
  <c r="E397" s="1"/>
  <c r="D396"/>
  <c r="D393"/>
  <c r="E393" s="1"/>
  <c r="D391"/>
  <c r="E391" s="1"/>
  <c r="D390"/>
  <c r="E390" s="1"/>
  <c r="E389"/>
  <c r="D387"/>
  <c r="E387" s="1"/>
  <c r="E386"/>
  <c r="D385"/>
  <c r="E385" s="1"/>
  <c r="D384"/>
  <c r="E384" s="1"/>
  <c r="E383"/>
  <c r="E381"/>
  <c r="D380"/>
  <c r="E380" s="1"/>
  <c r="E379"/>
  <c r="E377"/>
  <c r="D376"/>
  <c r="E376" s="1"/>
  <c r="D375"/>
  <c r="E375" s="1"/>
  <c r="E372"/>
  <c r="E371"/>
  <c r="D370"/>
  <c r="E370" s="1"/>
  <c r="D369"/>
  <c r="E369" s="1"/>
  <c r="E367"/>
  <c r="D366"/>
  <c r="E366" s="1"/>
  <c r="E365"/>
  <c r="E364"/>
  <c r="E363"/>
  <c r="D361"/>
  <c r="E361" s="1"/>
  <c r="D360"/>
  <c r="E360" s="1"/>
  <c r="D359"/>
  <c r="E359" s="1"/>
  <c r="E358"/>
  <c r="E356"/>
  <c r="D352"/>
  <c r="E352" s="1"/>
  <c r="D351"/>
  <c r="E351" s="1"/>
  <c r="D350"/>
  <c r="E350" s="1"/>
  <c r="E349"/>
  <c r="E347"/>
  <c r="E346"/>
  <c r="E345"/>
  <c r="E343"/>
  <c r="E342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3"/>
  <c r="E312"/>
  <c r="D311"/>
  <c r="E311" s="1"/>
  <c r="E310"/>
  <c r="E309"/>
  <c r="E307"/>
  <c r="D304"/>
  <c r="E304" s="1"/>
  <c r="E303"/>
  <c r="D301"/>
  <c r="E301" s="1"/>
  <c r="E300"/>
  <c r="E299"/>
  <c r="E297"/>
  <c r="E296" s="1"/>
  <c r="E295"/>
  <c r="D294"/>
  <c r="E294" s="1"/>
  <c r="E293"/>
  <c r="E292"/>
  <c r="D291"/>
  <c r="E291" s="1"/>
  <c r="D288"/>
  <c r="E288" s="1"/>
  <c r="E287"/>
  <c r="E286"/>
  <c r="D285"/>
  <c r="E285" s="1"/>
  <c r="E284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E270"/>
  <c r="E269"/>
  <c r="D268"/>
  <c r="E268" s="1"/>
  <c r="E267"/>
  <c r="D262"/>
  <c r="E262" s="1"/>
  <c r="E26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5" s="1"/>
  <c r="D194"/>
  <c r="D193" s="1"/>
  <c r="D192"/>
  <c r="E192" s="1"/>
  <c r="D191"/>
  <c r="E191" s="1"/>
  <c r="D190"/>
  <c r="D187"/>
  <c r="E187" s="1"/>
  <c r="D186"/>
  <c r="E186" s="1"/>
  <c r="D183"/>
  <c r="E183" s="1"/>
  <c r="E182" s="1"/>
  <c r="D181"/>
  <c r="E181" s="1"/>
  <c r="E180" s="1"/>
  <c r="D176"/>
  <c r="E176" s="1"/>
  <c r="D175"/>
  <c r="E175" s="1"/>
  <c r="D173"/>
  <c r="E173" s="1"/>
  <c r="D172"/>
  <c r="D169"/>
  <c r="E169" s="1"/>
  <c r="D168"/>
  <c r="E168" s="1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D122"/>
  <c r="E122" s="1"/>
  <c r="D121"/>
  <c r="E121" s="1"/>
  <c r="D119"/>
  <c r="E119" s="1"/>
  <c r="E113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6"/>
  <c r="E96" s="1"/>
  <c r="E95"/>
  <c r="D94"/>
  <c r="E94" s="1"/>
  <c r="D93"/>
  <c r="E93" s="1"/>
  <c r="D92"/>
  <c r="E92" s="1"/>
  <c r="E91"/>
  <c r="D90"/>
  <c r="E90" s="1"/>
  <c r="E89"/>
  <c r="D88"/>
  <c r="E88" s="1"/>
  <c r="E87"/>
  <c r="D86"/>
  <c r="E86" s="1"/>
  <c r="D85"/>
  <c r="E85" s="1"/>
  <c r="D84"/>
  <c r="E84" s="1"/>
  <c r="D83"/>
  <c r="E83" s="1"/>
  <c r="D82"/>
  <c r="E82" s="1"/>
  <c r="D81"/>
  <c r="E81" s="1"/>
  <c r="E80"/>
  <c r="E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E60"/>
  <c r="D59"/>
  <c r="E59" s="1"/>
  <c r="D58"/>
  <c r="E58" s="1"/>
  <c r="D778" i="28"/>
  <c r="E778" s="1"/>
  <c r="E777" s="1"/>
  <c r="D776"/>
  <c r="E776" s="1"/>
  <c r="D775"/>
  <c r="E775" s="1"/>
  <c r="D774"/>
  <c r="E774" s="1"/>
  <c r="D773"/>
  <c r="D770"/>
  <c r="E770" s="1"/>
  <c r="D769"/>
  <c r="D766"/>
  <c r="D765" s="1"/>
  <c r="D764"/>
  <c r="E764" s="1"/>
  <c r="D763"/>
  <c r="E763" s="1"/>
  <c r="D762"/>
  <c r="E762" s="1"/>
  <c r="D759"/>
  <c r="E759" s="1"/>
  <c r="D758"/>
  <c r="E758" s="1"/>
  <c r="D757"/>
  <c r="D754"/>
  <c r="E754" s="1"/>
  <c r="D753"/>
  <c r="E753" s="1"/>
  <c r="D752"/>
  <c r="E752" s="1"/>
  <c r="D749"/>
  <c r="E749" s="1"/>
  <c r="D748"/>
  <c r="E748" s="1"/>
  <c r="D747"/>
  <c r="D746" s="1"/>
  <c r="D745"/>
  <c r="D744" s="1"/>
  <c r="D742"/>
  <c r="E742" s="1"/>
  <c r="E741" s="1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E728" s="1"/>
  <c r="D724"/>
  <c r="E724" s="1"/>
  <c r="D723"/>
  <c r="D721"/>
  <c r="E721" s="1"/>
  <c r="D720"/>
  <c r="E720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E688" s="1"/>
  <c r="D686"/>
  <c r="E686" s="1"/>
  <c r="D685"/>
  <c r="E685" s="1"/>
  <c r="D684"/>
  <c r="E684" s="1"/>
  <c r="D682"/>
  <c r="E682" s="1"/>
  <c r="D681"/>
  <c r="E681" s="1"/>
  <c r="D680"/>
  <c r="E680" s="1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E620"/>
  <c r="D619"/>
  <c r="E619" s="1"/>
  <c r="E618"/>
  <c r="D615"/>
  <c r="E615" s="1"/>
  <c r="D614"/>
  <c r="E614" s="1"/>
  <c r="D613"/>
  <c r="E613" s="1"/>
  <c r="D611"/>
  <c r="D609"/>
  <c r="E609" s="1"/>
  <c r="E608"/>
  <c r="D607"/>
  <c r="E607" s="1"/>
  <c r="D606"/>
  <c r="E606" s="1"/>
  <c r="D605"/>
  <c r="E605" s="1"/>
  <c r="D604"/>
  <c r="E604" s="1"/>
  <c r="D602"/>
  <c r="E602" s="1"/>
  <c r="D600"/>
  <c r="E600" s="1"/>
  <c r="D598"/>
  <c r="E598" s="1"/>
  <c r="D597"/>
  <c r="E597" s="1"/>
  <c r="D596"/>
  <c r="E596" s="1"/>
  <c r="D594"/>
  <c r="E594" s="1"/>
  <c r="D593"/>
  <c r="E593" s="1"/>
  <c r="D591"/>
  <c r="E591" s="1"/>
  <c r="D590"/>
  <c r="E590" s="1"/>
  <c r="D589"/>
  <c r="E589" s="1"/>
  <c r="D588"/>
  <c r="E588" s="1"/>
  <c r="D586"/>
  <c r="E586" s="1"/>
  <c r="D585"/>
  <c r="E585" s="1"/>
  <c r="D584"/>
  <c r="E584" s="1"/>
  <c r="E580"/>
  <c r="D579"/>
  <c r="E579" s="1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5"/>
  <c r="E565" s="1"/>
  <c r="D564"/>
  <c r="E564" s="1"/>
  <c r="D563"/>
  <c r="D558"/>
  <c r="E558" s="1"/>
  <c r="D557"/>
  <c r="D555"/>
  <c r="E555" s="1"/>
  <c r="D554"/>
  <c r="E554" s="1"/>
  <c r="D549"/>
  <c r="E549" s="1"/>
  <c r="D548"/>
  <c r="E548" s="1"/>
  <c r="D546"/>
  <c r="E546" s="1"/>
  <c r="D545"/>
  <c r="E545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0"/>
  <c r="D529" s="1"/>
  <c r="D527"/>
  <c r="E527" s="1"/>
  <c r="D526"/>
  <c r="E526" s="1"/>
  <c r="D525"/>
  <c r="E525" s="1"/>
  <c r="D524"/>
  <c r="E524" s="1"/>
  <c r="D523"/>
  <c r="D521"/>
  <c r="E521" s="1"/>
  <c r="E520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1"/>
  <c r="E501" s="1"/>
  <c r="E500"/>
  <c r="E498"/>
  <c r="E493"/>
  <c r="E492"/>
  <c r="D490"/>
  <c r="E490" s="1"/>
  <c r="D489"/>
  <c r="E489" s="1"/>
  <c r="D487"/>
  <c r="D481"/>
  <c r="E481" s="1"/>
  <c r="E480"/>
  <c r="D479"/>
  <c r="E479" s="1"/>
  <c r="D478"/>
  <c r="E478" s="1"/>
  <c r="D476"/>
  <c r="E476" s="1"/>
  <c r="E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E454"/>
  <c r="D453"/>
  <c r="E453" s="1"/>
  <c r="D452"/>
  <c r="E452" s="1"/>
  <c r="D451"/>
  <c r="E451" s="1"/>
  <c r="D449"/>
  <c r="E449" s="1"/>
  <c r="D448"/>
  <c r="E448" s="1"/>
  <c r="E447"/>
  <c r="D443"/>
  <c r="E443" s="1"/>
  <c r="E442"/>
  <c r="E441"/>
  <c r="D440"/>
  <c r="E440" s="1"/>
  <c r="D439"/>
  <c r="E439" s="1"/>
  <c r="D438"/>
  <c r="E438" s="1"/>
  <c r="D437"/>
  <c r="E437" s="1"/>
  <c r="D435"/>
  <c r="E435" s="1"/>
  <c r="E434"/>
  <c r="E433"/>
  <c r="E432"/>
  <c r="E431"/>
  <c r="D430"/>
  <c r="D428"/>
  <c r="E428" s="1"/>
  <c r="D427"/>
  <c r="E427" s="1"/>
  <c r="D426"/>
  <c r="E426" s="1"/>
  <c r="D425"/>
  <c r="E425" s="1"/>
  <c r="D424"/>
  <c r="E424" s="1"/>
  <c r="D423"/>
  <c r="E423" s="1"/>
  <c r="E421"/>
  <c r="E420"/>
  <c r="D419"/>
  <c r="E419" s="1"/>
  <c r="D418"/>
  <c r="E418" s="1"/>
  <c r="D417"/>
  <c r="E417" s="1"/>
  <c r="E415"/>
  <c r="D414"/>
  <c r="E414" s="1"/>
  <c r="E413"/>
  <c r="D411"/>
  <c r="E411" s="1"/>
  <c r="E410"/>
  <c r="D408"/>
  <c r="E408" s="1"/>
  <c r="D407"/>
  <c r="E407" s="1"/>
  <c r="D403"/>
  <c r="E403" s="1"/>
  <c r="D402"/>
  <c r="E402" s="1"/>
  <c r="D401"/>
  <c r="E401" s="1"/>
  <c r="D400"/>
  <c r="D398"/>
  <c r="E398" s="1"/>
  <c r="D397"/>
  <c r="E397" s="1"/>
  <c r="D396"/>
  <c r="E396" s="1"/>
  <c r="D393"/>
  <c r="E393" s="1"/>
  <c r="D391"/>
  <c r="E391" s="1"/>
  <c r="D390"/>
  <c r="E390" s="1"/>
  <c r="E389"/>
  <c r="D387"/>
  <c r="E387" s="1"/>
  <c r="E386"/>
  <c r="D385"/>
  <c r="E385" s="1"/>
  <c r="D384"/>
  <c r="E384" s="1"/>
  <c r="E383"/>
  <c r="E381"/>
  <c r="D380"/>
  <c r="E380" s="1"/>
  <c r="D376"/>
  <c r="E376" s="1"/>
  <c r="D375"/>
  <c r="E375" s="1"/>
  <c r="E372"/>
  <c r="E371"/>
  <c r="D370"/>
  <c r="E370" s="1"/>
  <c r="D369"/>
  <c r="E369" s="1"/>
  <c r="E367"/>
  <c r="E366"/>
  <c r="E365"/>
  <c r="E364"/>
  <c r="D361"/>
  <c r="E361" s="1"/>
  <c r="E360"/>
  <c r="D359"/>
  <c r="E359" s="1"/>
  <c r="E356"/>
  <c r="E355"/>
  <c r="D352"/>
  <c r="E352" s="1"/>
  <c r="D351"/>
  <c r="D350"/>
  <c r="E350" s="1"/>
  <c r="E347"/>
  <c r="E346"/>
  <c r="E345"/>
  <c r="E342"/>
  <c r="D341"/>
  <c r="E341" s="1"/>
  <c r="D338"/>
  <c r="E338" s="1"/>
  <c r="D337"/>
  <c r="E337" s="1"/>
  <c r="D336"/>
  <c r="E336" s="1"/>
  <c r="E330"/>
  <c r="D327"/>
  <c r="E327" s="1"/>
  <c r="D326"/>
  <c r="E326" s="1"/>
  <c r="D313"/>
  <c r="E313" s="1"/>
  <c r="E312"/>
  <c r="D311"/>
  <c r="E311" s="1"/>
  <c r="E310"/>
  <c r="E309"/>
  <c r="E307"/>
  <c r="D304"/>
  <c r="E304" s="1"/>
  <c r="E303"/>
  <c r="D301"/>
  <c r="E301" s="1"/>
  <c r="E300"/>
  <c r="E299"/>
  <c r="E297"/>
  <c r="E296" s="1"/>
  <c r="D288"/>
  <c r="E288" s="1"/>
  <c r="E262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D202"/>
  <c r="D201" s="1"/>
  <c r="D200" s="1"/>
  <c r="D199"/>
  <c r="E199" s="1"/>
  <c r="E198" s="1"/>
  <c r="E197" s="1"/>
  <c r="D196"/>
  <c r="D195" s="1"/>
  <c r="D194"/>
  <c r="D193" s="1"/>
  <c r="D192"/>
  <c r="E192" s="1"/>
  <c r="D191"/>
  <c r="E191" s="1"/>
  <c r="D190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39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D122"/>
  <c r="E122" s="1"/>
  <c r="D121"/>
  <c r="D119"/>
  <c r="E119" s="1"/>
  <c r="E113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E103"/>
  <c r="D102"/>
  <c r="E102" s="1"/>
  <c r="D101"/>
  <c r="E101" s="1"/>
  <c r="E100"/>
  <c r="D99"/>
  <c r="E99" s="1"/>
  <c r="E98"/>
  <c r="D96"/>
  <c r="E96" s="1"/>
  <c r="E95"/>
  <c r="D94"/>
  <c r="E94" s="1"/>
  <c r="D93"/>
  <c r="E93" s="1"/>
  <c r="D92"/>
  <c r="E92" s="1"/>
  <c r="D91"/>
  <c r="E91" s="1"/>
  <c r="D90"/>
  <c r="E90" s="1"/>
  <c r="E89"/>
  <c r="D88"/>
  <c r="E88" s="1"/>
  <c r="E87"/>
  <c r="D86"/>
  <c r="E86" s="1"/>
  <c r="D85"/>
  <c r="E85" s="1"/>
  <c r="D84"/>
  <c r="E84" s="1"/>
  <c r="D83"/>
  <c r="E83" s="1"/>
  <c r="D82"/>
  <c r="E82" s="1"/>
  <c r="D81"/>
  <c r="E81" s="1"/>
  <c r="E80"/>
  <c r="E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E60"/>
  <c r="D59"/>
  <c r="E59" s="1"/>
  <c r="D58"/>
  <c r="E58" s="1"/>
  <c r="E57"/>
  <c r="D56"/>
  <c r="E56" s="1"/>
  <c r="E55"/>
  <c r="E54"/>
  <c r="E53"/>
  <c r="D52"/>
  <c r="E52" s="1"/>
  <c r="E51"/>
  <c r="E50"/>
  <c r="D49"/>
  <c r="E49" s="1"/>
  <c r="E48"/>
  <c r="D47"/>
  <c r="E47" s="1"/>
  <c r="D46"/>
  <c r="E46" s="1"/>
  <c r="E45"/>
  <c r="E44"/>
  <c r="D43"/>
  <c r="E43" s="1"/>
  <c r="E42"/>
  <c r="E41"/>
  <c r="E40"/>
  <c r="E37"/>
  <c r="E36"/>
  <c r="E35"/>
  <c r="E34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E12"/>
  <c r="E10"/>
  <c r="D9"/>
  <c r="E9" s="1"/>
  <c r="D8"/>
  <c r="E8" s="1"/>
  <c r="E7"/>
  <c r="E6"/>
  <c r="E777" i="27"/>
  <c r="D777"/>
  <c r="D776"/>
  <c r="E776" s="1"/>
  <c r="D775"/>
  <c r="E775" s="1"/>
  <c r="D773"/>
  <c r="E773" s="1"/>
  <c r="D770"/>
  <c r="E770" s="1"/>
  <c r="D769"/>
  <c r="D766"/>
  <c r="D764"/>
  <c r="E764" s="1"/>
  <c r="D763"/>
  <c r="E763" s="1"/>
  <c r="D759"/>
  <c r="E759" s="1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D666"/>
  <c r="E666" s="1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1"/>
  <c r="E609"/>
  <c r="E608"/>
  <c r="D607"/>
  <c r="E607" s="1"/>
  <c r="D606"/>
  <c r="E606" s="1"/>
  <c r="D605"/>
  <c r="E605" s="1"/>
  <c r="D604"/>
  <c r="E604" s="1"/>
  <c r="D602"/>
  <c r="E602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E585"/>
  <c r="D584"/>
  <c r="E584" s="1"/>
  <c r="D583"/>
  <c r="E583" s="1"/>
  <c r="D582"/>
  <c r="E582" s="1"/>
  <c r="E580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5"/>
  <c r="E565" s="1"/>
  <c r="D564"/>
  <c r="E564" s="1"/>
  <c r="D563"/>
  <c r="D558"/>
  <c r="E558" s="1"/>
  <c r="D557"/>
  <c r="D555"/>
  <c r="E555" s="1"/>
  <c r="D554"/>
  <c r="E554" s="1"/>
  <c r="D549"/>
  <c r="E549" s="1"/>
  <c r="D548"/>
  <c r="E548" s="1"/>
  <c r="D546"/>
  <c r="E546" s="1"/>
  <c r="D545"/>
  <c r="E545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D529" s="1"/>
  <c r="D527"/>
  <c r="E527" s="1"/>
  <c r="D526"/>
  <c r="E526" s="1"/>
  <c r="D525"/>
  <c r="E525" s="1"/>
  <c r="D524"/>
  <c r="E524" s="1"/>
  <c r="D523"/>
  <c r="D521"/>
  <c r="E521" s="1"/>
  <c r="E520"/>
  <c r="D519"/>
  <c r="E519" s="1"/>
  <c r="D518"/>
  <c r="E518" s="1"/>
  <c r="E517"/>
  <c r="D516"/>
  <c r="E516" s="1"/>
  <c r="D515"/>
  <c r="E515" s="1"/>
  <c r="E514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493"/>
  <c r="E493" s="1"/>
  <c r="D490"/>
  <c r="E490" s="1"/>
  <c r="D489"/>
  <c r="E489" s="1"/>
  <c r="E488"/>
  <c r="D487"/>
  <c r="E485"/>
  <c r="D481"/>
  <c r="E481" s="1"/>
  <c r="E480"/>
  <c r="D479"/>
  <c r="E479" s="1"/>
  <c r="D476"/>
  <c r="E476" s="1"/>
  <c r="E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E456"/>
  <c r="E454"/>
  <c r="D453"/>
  <c r="E453" s="1"/>
  <c r="D452"/>
  <c r="E452" s="1"/>
  <c r="D451"/>
  <c r="D449"/>
  <c r="E449" s="1"/>
  <c r="D448"/>
  <c r="E448" s="1"/>
  <c r="E447"/>
  <c r="D446"/>
  <c r="E446" s="1"/>
  <c r="D443"/>
  <c r="E443" s="1"/>
  <c r="E442"/>
  <c r="E441"/>
  <c r="D440"/>
  <c r="E440" s="1"/>
  <c r="D439"/>
  <c r="E439" s="1"/>
  <c r="D438"/>
  <c r="E438" s="1"/>
  <c r="D437"/>
  <c r="E437" s="1"/>
  <c r="D436"/>
  <c r="E436" s="1"/>
  <c r="D435"/>
  <c r="E435" s="1"/>
  <c r="E434"/>
  <c r="D433"/>
  <c r="E432"/>
  <c r="E431"/>
  <c r="D428"/>
  <c r="E428" s="1"/>
  <c r="E427"/>
  <c r="D426"/>
  <c r="E426" s="1"/>
  <c r="D425"/>
  <c r="E425" s="1"/>
  <c r="D424"/>
  <c r="E424" s="1"/>
  <c r="D423"/>
  <c r="D421"/>
  <c r="E421" s="1"/>
  <c r="E420"/>
  <c r="D419"/>
  <c r="E419" s="1"/>
  <c r="D418"/>
  <c r="E418" s="1"/>
  <c r="D417"/>
  <c r="E417" s="1"/>
  <c r="E415"/>
  <c r="D414"/>
  <c r="E414" s="1"/>
  <c r="E413"/>
  <c r="D411"/>
  <c r="E411" s="1"/>
  <c r="D408"/>
  <c r="E408" s="1"/>
  <c r="D407"/>
  <c r="E407" s="1"/>
  <c r="E406"/>
  <c r="D405"/>
  <c r="E405" s="1"/>
  <c r="D403"/>
  <c r="E403" s="1"/>
  <c r="D402"/>
  <c r="E402" s="1"/>
  <c r="D401"/>
  <c r="E401" s="1"/>
  <c r="D400"/>
  <c r="D398"/>
  <c r="E398" s="1"/>
  <c r="D397"/>
  <c r="E397" s="1"/>
  <c r="D396"/>
  <c r="E396" s="1"/>
  <c r="E393"/>
  <c r="D391"/>
  <c r="E391" s="1"/>
  <c r="D390"/>
  <c r="E390" s="1"/>
  <c r="E389"/>
  <c r="D387"/>
  <c r="E387" s="1"/>
  <c r="E386"/>
  <c r="D385"/>
  <c r="E385" s="1"/>
  <c r="D384"/>
  <c r="E384" s="1"/>
  <c r="E383"/>
  <c r="E381"/>
  <c r="D380"/>
  <c r="E380" s="1"/>
  <c r="E379"/>
  <c r="E377"/>
  <c r="D376"/>
  <c r="E376" s="1"/>
  <c r="D375"/>
  <c r="E375" s="1"/>
  <c r="D374"/>
  <c r="E372"/>
  <c r="E371"/>
  <c r="D370"/>
  <c r="E370" s="1"/>
  <c r="D369"/>
  <c r="E369" s="1"/>
  <c r="E367"/>
  <c r="E366"/>
  <c r="E365"/>
  <c r="E364"/>
  <c r="E363"/>
  <c r="D361"/>
  <c r="E361" s="1"/>
  <c r="D360"/>
  <c r="E360" s="1"/>
  <c r="D359"/>
  <c r="E359" s="1"/>
  <c r="E356"/>
  <c r="E355"/>
  <c r="E354"/>
  <c r="E352"/>
  <c r="D351"/>
  <c r="E351" s="1"/>
  <c r="D350"/>
  <c r="E350" s="1"/>
  <c r="E349"/>
  <c r="E347"/>
  <c r="E346"/>
  <c r="E345"/>
  <c r="E343"/>
  <c r="E342"/>
  <c r="D341"/>
  <c r="D338"/>
  <c r="E338" s="1"/>
  <c r="D337"/>
  <c r="E337" s="1"/>
  <c r="D336"/>
  <c r="E336" s="1"/>
  <c r="E335"/>
  <c r="D334"/>
  <c r="E334" s="1"/>
  <c r="E333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E316"/>
  <c r="E313"/>
  <c r="E312"/>
  <c r="D311"/>
  <c r="E311" s="1"/>
  <c r="E310"/>
  <c r="E309"/>
  <c r="E307"/>
  <c r="D304"/>
  <c r="E304" s="1"/>
  <c r="E303"/>
  <c r="D301"/>
  <c r="E301" s="1"/>
  <c r="E300"/>
  <c r="D296"/>
  <c r="D295"/>
  <c r="E295" s="1"/>
  <c r="D294"/>
  <c r="E294" s="1"/>
  <c r="E293"/>
  <c r="E292"/>
  <c r="D291"/>
  <c r="E291" s="1"/>
  <c r="D288"/>
  <c r="E288" s="1"/>
  <c r="E287"/>
  <c r="E286"/>
  <c r="E285"/>
  <c r="E284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E272"/>
  <c r="D271"/>
  <c r="E271" s="1"/>
  <c r="D270"/>
  <c r="E270" s="1"/>
  <c r="E269"/>
  <c r="E268"/>
  <c r="E267"/>
  <c r="E264"/>
  <c r="E262"/>
  <c r="E261"/>
  <c r="D251"/>
  <c r="D250" s="1"/>
  <c r="D249"/>
  <c r="E249" s="1"/>
  <c r="D248"/>
  <c r="E248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0"/>
  <c r="E230" s="1"/>
  <c r="D227"/>
  <c r="E227" s="1"/>
  <c r="D225"/>
  <c r="E225" s="1"/>
  <c r="D221"/>
  <c r="E221" s="1"/>
  <c r="E220" s="1"/>
  <c r="D219"/>
  <c r="E219" s="1"/>
  <c r="D218"/>
  <c r="E218" s="1"/>
  <c r="D217"/>
  <c r="E217" s="1"/>
  <c r="D214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3" s="1"/>
  <c r="D192"/>
  <c r="E192" s="1"/>
  <c r="D191"/>
  <c r="E191" s="1"/>
  <c r="D190"/>
  <c r="D187"/>
  <c r="E187" s="1"/>
  <c r="D186"/>
  <c r="D183"/>
  <c r="D182" s="1"/>
  <c r="D181"/>
  <c r="E181" s="1"/>
  <c r="E180" s="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D156"/>
  <c r="E156" s="1"/>
  <c r="D155"/>
  <c r="D151"/>
  <c r="E151" s="1"/>
  <c r="D150"/>
  <c r="E150" s="1"/>
  <c r="D148"/>
  <c r="E148" s="1"/>
  <c r="D147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E119"/>
  <c r="D117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E103"/>
  <c r="D102"/>
  <c r="E102" s="1"/>
  <c r="D101"/>
  <c r="E101" s="1"/>
  <c r="D100"/>
  <c r="E100" s="1"/>
  <c r="E99"/>
  <c r="D96"/>
  <c r="E96" s="1"/>
  <c r="E95"/>
  <c r="E94"/>
  <c r="D93"/>
  <c r="E93" s="1"/>
  <c r="D92"/>
  <c r="E92" s="1"/>
  <c r="D91"/>
  <c r="E91" s="1"/>
  <c r="D90"/>
  <c r="E90" s="1"/>
  <c r="E89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E80"/>
  <c r="E79"/>
  <c r="E78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0"/>
  <c r="D59"/>
  <c r="E59" s="1"/>
  <c r="D58"/>
  <c r="E58" s="1"/>
  <c r="D57"/>
  <c r="E57" s="1"/>
  <c r="E56"/>
  <c r="E55"/>
  <c r="E54"/>
  <c r="E53"/>
  <c r="D52"/>
  <c r="E52" s="1"/>
  <c r="E51"/>
  <c r="E50"/>
  <c r="D49"/>
  <c r="E49" s="1"/>
  <c r="E48"/>
  <c r="D47"/>
  <c r="E47" s="1"/>
  <c r="D46"/>
  <c r="E46" s="1"/>
  <c r="E45"/>
  <c r="E44"/>
  <c r="D43"/>
  <c r="E43" s="1"/>
  <c r="E42"/>
  <c r="E41"/>
  <c r="E40"/>
  <c r="E39"/>
  <c r="D37"/>
  <c r="E37" s="1"/>
  <c r="E36"/>
  <c r="E35"/>
  <c r="E34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E10"/>
  <c r="D9"/>
  <c r="E9" s="1"/>
  <c r="D8"/>
  <c r="E8" s="1"/>
  <c r="E7"/>
  <c r="E6"/>
  <c r="E5"/>
  <c r="D778" i="26"/>
  <c r="E778" s="1"/>
  <c r="E777" s="1"/>
  <c r="D776"/>
  <c r="E776" s="1"/>
  <c r="D775"/>
  <c r="E775" s="1"/>
  <c r="E774"/>
  <c r="D774"/>
  <c r="D773"/>
  <c r="D770"/>
  <c r="E770" s="1"/>
  <c r="D769"/>
  <c r="D766"/>
  <c r="E766" s="1"/>
  <c r="E765" s="1"/>
  <c r="D764"/>
  <c r="E764" s="1"/>
  <c r="D763"/>
  <c r="E763" s="1"/>
  <c r="E762"/>
  <c r="D762"/>
  <c r="D759"/>
  <c r="E759" s="1"/>
  <c r="E758"/>
  <c r="D758"/>
  <c r="D757"/>
  <c r="D756" s="1"/>
  <c r="D755" s="1"/>
  <c r="E754"/>
  <c r="D754"/>
  <c r="D753"/>
  <c r="E753" s="1"/>
  <c r="D752"/>
  <c r="E752" s="1"/>
  <c r="D749"/>
  <c r="E749" s="1"/>
  <c r="D748"/>
  <c r="E748" s="1"/>
  <c r="D747"/>
  <c r="D745"/>
  <c r="E742"/>
  <c r="E741" s="1"/>
  <c r="D742"/>
  <c r="D741" s="1"/>
  <c r="D740"/>
  <c r="D739" s="1"/>
  <c r="D738"/>
  <c r="E738" s="1"/>
  <c r="E737"/>
  <c r="D737"/>
  <c r="D736"/>
  <c r="E736" s="1"/>
  <c r="E735"/>
  <c r="D735"/>
  <c r="D734" s="1"/>
  <c r="D733" s="1"/>
  <c r="D732"/>
  <c r="D731" s="1"/>
  <c r="D730" s="1"/>
  <c r="E729"/>
  <c r="D729"/>
  <c r="D728"/>
  <c r="D727" s="1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E698"/>
  <c r="D698"/>
  <c r="D697"/>
  <c r="E697" s="1"/>
  <c r="D696"/>
  <c r="E696" s="1"/>
  <c r="D695"/>
  <c r="E693"/>
  <c r="D693"/>
  <c r="D692"/>
  <c r="E692" s="1"/>
  <c r="E691"/>
  <c r="D691"/>
  <c r="D690"/>
  <c r="E690" s="1"/>
  <c r="E689"/>
  <c r="D689"/>
  <c r="D688"/>
  <c r="D687" s="1"/>
  <c r="D686"/>
  <c r="E686" s="1"/>
  <c r="E685"/>
  <c r="D685"/>
  <c r="D684"/>
  <c r="E684" s="1"/>
  <c r="E683" s="1"/>
  <c r="D683"/>
  <c r="E682"/>
  <c r="D682"/>
  <c r="D681"/>
  <c r="E681" s="1"/>
  <c r="E680"/>
  <c r="D680"/>
  <c r="E678"/>
  <c r="D678"/>
  <c r="D677"/>
  <c r="D675"/>
  <c r="E675" s="1"/>
  <c r="D674"/>
  <c r="E674" s="1"/>
  <c r="D673"/>
  <c r="E673" s="1"/>
  <c r="D672"/>
  <c r="E672" s="1"/>
  <c r="E670"/>
  <c r="D670"/>
  <c r="D669"/>
  <c r="E669" s="1"/>
  <c r="D668"/>
  <c r="E668" s="1"/>
  <c r="D667"/>
  <c r="E667" s="1"/>
  <c r="D666"/>
  <c r="E666" s="1"/>
  <c r="E664"/>
  <c r="D664"/>
  <c r="D663"/>
  <c r="E663" s="1"/>
  <c r="D662"/>
  <c r="E660"/>
  <c r="D660"/>
  <c r="D659"/>
  <c r="E659" s="1"/>
  <c r="D658"/>
  <c r="E658" s="1"/>
  <c r="D657"/>
  <c r="E657" s="1"/>
  <c r="E656"/>
  <c r="D656"/>
  <c r="D655"/>
  <c r="E655" s="1"/>
  <c r="D654"/>
  <c r="E652"/>
  <c r="D652"/>
  <c r="D651"/>
  <c r="E651" s="1"/>
  <c r="D650"/>
  <c r="E650" s="1"/>
  <c r="D649"/>
  <c r="E649" s="1"/>
  <c r="D648"/>
  <c r="E648" s="1"/>
  <c r="D647"/>
  <c r="D644"/>
  <c r="E644" s="1"/>
  <c r="D643"/>
  <c r="D641"/>
  <c r="E641" s="1"/>
  <c r="E640"/>
  <c r="D640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E626"/>
  <c r="D626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E608"/>
  <c r="D608"/>
  <c r="D607"/>
  <c r="E607" s="1"/>
  <c r="D606"/>
  <c r="E606" s="1"/>
  <c r="D605"/>
  <c r="E605" s="1"/>
  <c r="E604"/>
  <c r="D604"/>
  <c r="D602"/>
  <c r="E602" s="1"/>
  <c r="D601"/>
  <c r="E601" s="1"/>
  <c r="D600"/>
  <c r="E600" s="1"/>
  <c r="D598"/>
  <c r="E598" s="1"/>
  <c r="D597"/>
  <c r="E597" s="1"/>
  <c r="E596"/>
  <c r="D596"/>
  <c r="D594"/>
  <c r="E594" s="1"/>
  <c r="D593"/>
  <c r="D591"/>
  <c r="E591" s="1"/>
  <c r="D590"/>
  <c r="E590" s="1"/>
  <c r="D589"/>
  <c r="E589" s="1"/>
  <c r="D588"/>
  <c r="D586"/>
  <c r="E586" s="1"/>
  <c r="D585"/>
  <c r="E585" s="1"/>
  <c r="D584"/>
  <c r="E584" s="1"/>
  <c r="D583"/>
  <c r="E583" s="1"/>
  <c r="D582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E546"/>
  <c r="D546"/>
  <c r="D545"/>
  <c r="D543"/>
  <c r="E543" s="1"/>
  <c r="D542"/>
  <c r="E542" s="1"/>
  <c r="D541"/>
  <c r="E541" s="1"/>
  <c r="D540"/>
  <c r="E540" s="1"/>
  <c r="D539"/>
  <c r="E539" s="1"/>
  <c r="D537"/>
  <c r="E537" s="1"/>
  <c r="E536"/>
  <c r="D536"/>
  <c r="D535"/>
  <c r="D534"/>
  <c r="E534" s="1"/>
  <c r="D533"/>
  <c r="E533" s="1"/>
  <c r="D532"/>
  <c r="E532" s="1"/>
  <c r="D530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E516"/>
  <c r="D516"/>
  <c r="D515"/>
  <c r="E515" s="1"/>
  <c r="D514"/>
  <c r="E514" s="1"/>
  <c r="D512"/>
  <c r="E512" s="1"/>
  <c r="D511"/>
  <c r="E511" s="1"/>
  <c r="D510"/>
  <c r="E510" s="1"/>
  <c r="E508"/>
  <c r="D508"/>
  <c r="D507"/>
  <c r="E507" s="1"/>
  <c r="D506"/>
  <c r="E506" s="1"/>
  <c r="D505"/>
  <c r="E503"/>
  <c r="D503"/>
  <c r="D502"/>
  <c r="E502" s="1"/>
  <c r="E501"/>
  <c r="D501"/>
  <c r="D500"/>
  <c r="E500" s="1"/>
  <c r="E499"/>
  <c r="D499"/>
  <c r="D498"/>
  <c r="D497" s="1"/>
  <c r="D496"/>
  <c r="E496" s="1"/>
  <c r="E495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E479"/>
  <c r="D479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E461"/>
  <c r="D46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E447"/>
  <c r="D447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E423"/>
  <c r="D423"/>
  <c r="D421"/>
  <c r="E421" s="1"/>
  <c r="D420"/>
  <c r="E420" s="1"/>
  <c r="D419"/>
  <c r="E419" s="1"/>
  <c r="D418"/>
  <c r="E418" s="1"/>
  <c r="D417"/>
  <c r="D416" s="1"/>
  <c r="D415"/>
  <c r="E415" s="1"/>
  <c r="D414"/>
  <c r="E414" s="1"/>
  <c r="E413"/>
  <c r="D413"/>
  <c r="E411"/>
  <c r="D411"/>
  <c r="D410"/>
  <c r="D408"/>
  <c r="E408" s="1"/>
  <c r="D407"/>
  <c r="E407" s="1"/>
  <c r="D406"/>
  <c r="E406" s="1"/>
  <c r="D405"/>
  <c r="E405" s="1"/>
  <c r="E404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E371"/>
  <c r="D371"/>
  <c r="D370"/>
  <c r="E370" s="1"/>
  <c r="D369"/>
  <c r="E367"/>
  <c r="D367"/>
  <c r="D366"/>
  <c r="E366" s="1"/>
  <c r="D365"/>
  <c r="E365" s="1"/>
  <c r="D364"/>
  <c r="E364" s="1"/>
  <c r="D363"/>
  <c r="E363" s="1"/>
  <c r="E361"/>
  <c r="D361"/>
  <c r="D360"/>
  <c r="E360" s="1"/>
  <c r="D359"/>
  <c r="E359" s="1"/>
  <c r="D358"/>
  <c r="E356"/>
  <c r="D356"/>
  <c r="D355"/>
  <c r="E355" s="1"/>
  <c r="E354"/>
  <c r="D354"/>
  <c r="D352"/>
  <c r="E352" s="1"/>
  <c r="D351"/>
  <c r="E351" s="1"/>
  <c r="D350"/>
  <c r="E350" s="1"/>
  <c r="D349"/>
  <c r="E349" s="1"/>
  <c r="D347"/>
  <c r="E347" s="1"/>
  <c r="D346"/>
  <c r="E346" s="1"/>
  <c r="D345"/>
  <c r="E345" s="1"/>
  <c r="E343"/>
  <c r="D343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E329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E311"/>
  <c r="D311"/>
  <c r="D310"/>
  <c r="E310" s="1"/>
  <c r="D309"/>
  <c r="E309" s="1"/>
  <c r="D307"/>
  <c r="E307" s="1"/>
  <c r="D306"/>
  <c r="D304"/>
  <c r="E304" s="1"/>
  <c r="E303"/>
  <c r="D303"/>
  <c r="D302" s="1"/>
  <c r="E301"/>
  <c r="D301"/>
  <c r="D300"/>
  <c r="E300" s="1"/>
  <c r="E299"/>
  <c r="D299"/>
  <c r="D298" s="1"/>
  <c r="E297"/>
  <c r="E296" s="1"/>
  <c r="D297"/>
  <c r="D296" s="1"/>
  <c r="E295"/>
  <c r="D295"/>
  <c r="D294"/>
  <c r="E294" s="1"/>
  <c r="E293"/>
  <c r="D293"/>
  <c r="D292"/>
  <c r="E292" s="1"/>
  <c r="E291"/>
  <c r="D29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E281"/>
  <c r="D281"/>
  <c r="D280"/>
  <c r="E280" s="1"/>
  <c r="D279"/>
  <c r="E279" s="1"/>
  <c r="D278"/>
  <c r="E278" s="1"/>
  <c r="E277"/>
  <c r="D277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4"/>
  <c r="D264"/>
  <c r="D262"/>
  <c r="E262" s="1"/>
  <c r="E260" s="1"/>
  <c r="D261"/>
  <c r="E261" s="1"/>
  <c r="D252"/>
  <c r="E252" s="1"/>
  <c r="E251"/>
  <c r="D251"/>
  <c r="D249"/>
  <c r="E249" s="1"/>
  <c r="D248"/>
  <c r="E248" s="1"/>
  <c r="D247"/>
  <c r="E247" s="1"/>
  <c r="D246"/>
  <c r="E246" s="1"/>
  <c r="E245"/>
  <c r="D245"/>
  <c r="E242"/>
  <c r="D242"/>
  <c r="E241"/>
  <c r="D241"/>
  <c r="E240"/>
  <c r="D240"/>
  <c r="E237"/>
  <c r="E236" s="1"/>
  <c r="E235" s="1"/>
  <c r="D237"/>
  <c r="D236" s="1"/>
  <c r="D235" s="1"/>
  <c r="E234"/>
  <c r="E233" s="1"/>
  <c r="D234"/>
  <c r="D233" s="1"/>
  <c r="D232"/>
  <c r="D231"/>
  <c r="E231" s="1"/>
  <c r="D230"/>
  <c r="E230" s="1"/>
  <c r="E227"/>
  <c r="D227"/>
  <c r="D226"/>
  <c r="E226" s="1"/>
  <c r="E225"/>
  <c r="D225"/>
  <c r="D224"/>
  <c r="E224" s="1"/>
  <c r="E221"/>
  <c r="E220" s="1"/>
  <c r="D221"/>
  <c r="D220" s="1"/>
  <c r="D219"/>
  <c r="E219" s="1"/>
  <c r="D218"/>
  <c r="E218" s="1"/>
  <c r="D217"/>
  <c r="E217" s="1"/>
  <c r="D214"/>
  <c r="D212"/>
  <c r="E210"/>
  <c r="D210"/>
  <c r="D209"/>
  <c r="E209" s="1"/>
  <c r="E208"/>
  <c r="D208"/>
  <c r="D206"/>
  <c r="E206" s="1"/>
  <c r="D205"/>
  <c r="E202"/>
  <c r="E201" s="1"/>
  <c r="E200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D190"/>
  <c r="D187"/>
  <c r="E187" s="1"/>
  <c r="E186"/>
  <c r="D186"/>
  <c r="D183"/>
  <c r="E183" s="1"/>
  <c r="E182" s="1"/>
  <c r="D181"/>
  <c r="E181" s="1"/>
  <c r="E180" s="1"/>
  <c r="D176"/>
  <c r="E176" s="1"/>
  <c r="D175"/>
  <c r="D173"/>
  <c r="E173" s="1"/>
  <c r="E172"/>
  <c r="D172"/>
  <c r="D171" s="1"/>
  <c r="D169"/>
  <c r="E169" s="1"/>
  <c r="D168"/>
  <c r="D166"/>
  <c r="E166" s="1"/>
  <c r="E165"/>
  <c r="D165"/>
  <c r="D162"/>
  <c r="D161"/>
  <c r="E161" s="1"/>
  <c r="D159"/>
  <c r="E159" s="1"/>
  <c r="D158"/>
  <c r="D156"/>
  <c r="E156" s="1"/>
  <c r="E155"/>
  <c r="D155"/>
  <c r="D154" s="1"/>
  <c r="D151"/>
  <c r="E151" s="1"/>
  <c r="D150"/>
  <c r="D148"/>
  <c r="E148" s="1"/>
  <c r="D147"/>
  <c r="E147" s="1"/>
  <c r="E145"/>
  <c r="D145"/>
  <c r="D144"/>
  <c r="D142"/>
  <c r="E142" s="1"/>
  <c r="E141"/>
  <c r="D14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E125"/>
  <c r="D125"/>
  <c r="D124"/>
  <c r="D123" s="1"/>
  <c r="D122"/>
  <c r="E122" s="1"/>
  <c r="E121"/>
  <c r="D12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D104"/>
  <c r="E104" s="1"/>
  <c r="D103"/>
  <c r="E103" s="1"/>
  <c r="E102"/>
  <c r="D102"/>
  <c r="D101"/>
  <c r="E101" s="1"/>
  <c r="D100"/>
  <c r="E100" s="1"/>
  <c r="D99"/>
  <c r="E99" s="1"/>
  <c r="D98"/>
  <c r="E98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E86"/>
  <c r="D86"/>
  <c r="D85"/>
  <c r="E85" s="1"/>
  <c r="D84"/>
  <c r="E84" s="1"/>
  <c r="D83"/>
  <c r="E83" s="1"/>
  <c r="E82"/>
  <c r="D82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E70"/>
  <c r="D70"/>
  <c r="D69"/>
  <c r="D66"/>
  <c r="E66" s="1"/>
  <c r="D65"/>
  <c r="E65" s="1"/>
  <c r="D64"/>
  <c r="E64" s="1"/>
  <c r="D63"/>
  <c r="E63" s="1"/>
  <c r="D62"/>
  <c r="E62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E32"/>
  <c r="D32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E12"/>
  <c r="D12"/>
  <c r="D11" s="1"/>
  <c r="D10"/>
  <c r="E10" s="1"/>
  <c r="D9"/>
  <c r="E9" s="1"/>
  <c r="E8"/>
  <c r="D8"/>
  <c r="D7"/>
  <c r="E7" s="1"/>
  <c r="E6"/>
  <c r="D6"/>
  <c r="D5"/>
  <c r="J257" i="34" l="1"/>
  <c r="H256"/>
  <c r="J256" s="1"/>
  <c r="H256" i="32"/>
  <c r="J256" s="1"/>
  <c r="E302" i="26"/>
  <c r="E298"/>
  <c r="E171"/>
  <c r="E124"/>
  <c r="E123" s="1"/>
  <c r="D289"/>
  <c r="D378"/>
  <c r="D382"/>
  <c r="E417"/>
  <c r="E491"/>
  <c r="E498"/>
  <c r="E497" s="1"/>
  <c r="D676"/>
  <c r="D679"/>
  <c r="E688"/>
  <c r="E687" s="1"/>
  <c r="E728"/>
  <c r="E727" s="1"/>
  <c r="E740"/>
  <c r="E739" s="1"/>
  <c r="E751"/>
  <c r="E757"/>
  <c r="E756" s="1"/>
  <c r="E755" s="1"/>
  <c r="E99" i="31"/>
  <c r="D97"/>
  <c r="D207" i="26"/>
  <c r="E290"/>
  <c r="E289" s="1"/>
  <c r="D353"/>
  <c r="D494"/>
  <c r="E677"/>
  <c r="E732"/>
  <c r="E731" s="1"/>
  <c r="E730" s="1"/>
  <c r="D765"/>
  <c r="E734"/>
  <c r="E733" s="1"/>
  <c r="E140"/>
  <c r="E154"/>
  <c r="E207"/>
  <c r="E216"/>
  <c r="E450"/>
  <c r="E494"/>
  <c r="E599"/>
  <c r="E679"/>
  <c r="D777"/>
  <c r="D157" i="28"/>
  <c r="D388"/>
  <c r="E61" i="26"/>
  <c r="D97"/>
  <c r="E120"/>
  <c r="E179"/>
  <c r="D189"/>
  <c r="E190"/>
  <c r="E189" s="1"/>
  <c r="D213"/>
  <c r="E214"/>
  <c r="E213" s="1"/>
  <c r="E353"/>
  <c r="D388"/>
  <c r="D392"/>
  <c r="E530"/>
  <c r="E529" s="1"/>
  <c r="D529"/>
  <c r="E570"/>
  <c r="E569" s="1"/>
  <c r="D569"/>
  <c r="D746"/>
  <c r="E747"/>
  <c r="E746" s="1"/>
  <c r="E750"/>
  <c r="D38"/>
  <c r="E39"/>
  <c r="E38" s="1"/>
  <c r="D68"/>
  <c r="E118"/>
  <c r="E117" s="1"/>
  <c r="D117"/>
  <c r="D160"/>
  <c r="D167"/>
  <c r="E168"/>
  <c r="E167" s="1"/>
  <c r="D174"/>
  <c r="D170" s="1"/>
  <c r="E175"/>
  <c r="E174" s="1"/>
  <c r="E170" s="1"/>
  <c r="D182"/>
  <c r="E185"/>
  <c r="E184" s="1"/>
  <c r="D198"/>
  <c r="D197" s="1"/>
  <c r="D348"/>
  <c r="D368"/>
  <c r="E369"/>
  <c r="E388"/>
  <c r="E392"/>
  <c r="E535"/>
  <c r="E531" s="1"/>
  <c r="E528" s="1"/>
  <c r="D531"/>
  <c r="D628"/>
  <c r="E629"/>
  <c r="E628" s="1"/>
  <c r="D661"/>
  <c r="E662"/>
  <c r="D331"/>
  <c r="E332"/>
  <c r="E331" s="1"/>
  <c r="E368"/>
  <c r="D373"/>
  <c r="E374"/>
  <c r="E373" s="1"/>
  <c r="E469"/>
  <c r="E468" s="1"/>
  <c r="D468"/>
  <c r="E582"/>
  <c r="E581" s="1"/>
  <c r="D581"/>
  <c r="D700"/>
  <c r="E701"/>
  <c r="E700" s="1"/>
  <c r="D61"/>
  <c r="E129"/>
  <c r="D149"/>
  <c r="E150"/>
  <c r="E149" s="1"/>
  <c r="D180"/>
  <c r="D204"/>
  <c r="E205"/>
  <c r="E204" s="1"/>
  <c r="D315"/>
  <c r="E316"/>
  <c r="E315" s="1"/>
  <c r="E378"/>
  <c r="E382"/>
  <c r="D399"/>
  <c r="E400"/>
  <c r="E399" s="1"/>
  <c r="D404"/>
  <c r="D429"/>
  <c r="E430"/>
  <c r="E429" s="1"/>
  <c r="D455"/>
  <c r="E456"/>
  <c r="E455" s="1"/>
  <c r="E475"/>
  <c r="E474" s="1"/>
  <c r="D474"/>
  <c r="D522"/>
  <c r="E523"/>
  <c r="E522" s="1"/>
  <c r="E578"/>
  <c r="E577" s="1"/>
  <c r="D577"/>
  <c r="E588"/>
  <c r="E587" s="1"/>
  <c r="D587"/>
  <c r="D4"/>
  <c r="D120"/>
  <c r="E146"/>
  <c r="D185"/>
  <c r="D184" s="1"/>
  <c r="E344"/>
  <c r="D463"/>
  <c r="E464"/>
  <c r="E463" s="1"/>
  <c r="D562"/>
  <c r="E563"/>
  <c r="E562" s="1"/>
  <c r="D610"/>
  <c r="E611"/>
  <c r="E610" s="1"/>
  <c r="D642"/>
  <c r="E643"/>
  <c r="E642" s="1"/>
  <c r="E661"/>
  <c r="E676"/>
  <c r="D117" i="28"/>
  <c r="E351"/>
  <c r="D348"/>
  <c r="D126" i="26"/>
  <c r="D157"/>
  <c r="E164"/>
  <c r="E163" s="1"/>
  <c r="E244"/>
  <c r="E243" s="1"/>
  <c r="E250"/>
  <c r="E328"/>
  <c r="E412"/>
  <c r="E513"/>
  <c r="D556"/>
  <c r="E557"/>
  <c r="E556" s="1"/>
  <c r="D653"/>
  <c r="E654"/>
  <c r="D718"/>
  <c r="E719"/>
  <c r="E718" s="1"/>
  <c r="D768"/>
  <c r="D767" s="1"/>
  <c r="E769"/>
  <c r="E768" s="1"/>
  <c r="E767" s="1"/>
  <c r="E416"/>
  <c r="E422"/>
  <c r="E547"/>
  <c r="E595"/>
  <c r="E761"/>
  <c r="E760" s="1"/>
  <c r="E603"/>
  <c r="E665"/>
  <c r="E126" i="32"/>
  <c r="E353"/>
  <c r="E373"/>
  <c r="E409"/>
  <c r="E100"/>
  <c r="E97" s="1"/>
  <c r="D97"/>
  <c r="D68"/>
  <c r="E260"/>
  <c r="E63"/>
  <c r="D61"/>
  <c r="E357"/>
  <c r="E429"/>
  <c r="E302"/>
  <c r="E305"/>
  <c r="E388"/>
  <c r="E404"/>
  <c r="E761"/>
  <c r="E760" s="1"/>
  <c r="D38"/>
  <c r="D11"/>
  <c r="E69"/>
  <c r="E68" s="1"/>
  <c r="E450"/>
  <c r="E459"/>
  <c r="D4"/>
  <c r="E38"/>
  <c r="E11"/>
  <c r="E4"/>
  <c r="E341" i="27"/>
  <c r="E433"/>
  <c r="D429"/>
  <c r="D236"/>
  <c r="D235" s="1"/>
  <c r="E251"/>
  <c r="E250" s="1"/>
  <c r="D4"/>
  <c r="E530"/>
  <c r="E529" s="1"/>
  <c r="D665"/>
  <c r="D61"/>
  <c r="D164"/>
  <c r="D154"/>
  <c r="D160"/>
  <c r="D422"/>
  <c r="E140"/>
  <c r="E165"/>
  <c r="E164" s="1"/>
  <c r="E183"/>
  <c r="E182" s="1"/>
  <c r="E179" s="1"/>
  <c r="D531"/>
  <c r="D528" s="1"/>
  <c r="E132"/>
  <c r="D204"/>
  <c r="D132"/>
  <c r="D298"/>
  <c r="D344"/>
  <c r="E404"/>
  <c r="E547"/>
  <c r="D646"/>
  <c r="E161"/>
  <c r="E160" s="1"/>
  <c r="D308"/>
  <c r="E423"/>
  <c r="E422" s="1"/>
  <c r="D450"/>
  <c r="E667"/>
  <c r="E665" s="1"/>
  <c r="E123"/>
  <c r="D198"/>
  <c r="D197" s="1"/>
  <c r="D207"/>
  <c r="D362"/>
  <c r="E392"/>
  <c r="E445"/>
  <c r="D522"/>
  <c r="D616"/>
  <c r="D11"/>
  <c r="E63"/>
  <c r="D146"/>
  <c r="E155"/>
  <c r="E154" s="1"/>
  <c r="E205"/>
  <c r="E204" s="1"/>
  <c r="D216"/>
  <c r="E260"/>
  <c r="E299"/>
  <c r="E298" s="1"/>
  <c r="E344"/>
  <c r="D412"/>
  <c r="E451"/>
  <c r="E450" s="1"/>
  <c r="D474"/>
  <c r="E532"/>
  <c r="E531" s="1"/>
  <c r="E528" s="1"/>
  <c r="D547"/>
  <c r="E683"/>
  <c r="D38"/>
  <c r="E368"/>
  <c r="D97"/>
  <c r="E120"/>
  <c r="D126"/>
  <c r="E147"/>
  <c r="E146" s="1"/>
  <c r="E196"/>
  <c r="E195" s="1"/>
  <c r="E297"/>
  <c r="E296" s="1"/>
  <c r="D328"/>
  <c r="D357"/>
  <c r="E378"/>
  <c r="D382"/>
  <c r="D399"/>
  <c r="D445"/>
  <c r="E491"/>
  <c r="E581"/>
  <c r="D603"/>
  <c r="E126"/>
  <c r="D180"/>
  <c r="D179" s="1"/>
  <c r="D348"/>
  <c r="E395"/>
  <c r="E412"/>
  <c r="D459"/>
  <c r="E474"/>
  <c r="D509"/>
  <c r="D581"/>
  <c r="D143"/>
  <c r="E149"/>
  <c r="E174"/>
  <c r="D220"/>
  <c r="D244"/>
  <c r="D243" s="1"/>
  <c r="D260"/>
  <c r="D265"/>
  <c r="E315"/>
  <c r="E348"/>
  <c r="D353"/>
  <c r="D395"/>
  <c r="D409"/>
  <c r="E455"/>
  <c r="E509"/>
  <c r="D544"/>
  <c r="D538" s="1"/>
  <c r="D610"/>
  <c r="D638"/>
  <c r="D642"/>
  <c r="D731"/>
  <c r="D730" s="1"/>
  <c r="E734"/>
  <c r="E733" s="1"/>
  <c r="D739"/>
  <c r="D744"/>
  <c r="D743" s="1"/>
  <c r="D404"/>
  <c r="D129"/>
  <c r="E136"/>
  <c r="E216"/>
  <c r="E215" s="1"/>
  <c r="D325"/>
  <c r="E353"/>
  <c r="D368"/>
  <c r="D416"/>
  <c r="D491"/>
  <c r="E497"/>
  <c r="D504"/>
  <c r="E544"/>
  <c r="E638"/>
  <c r="D761"/>
  <c r="D760" s="1"/>
  <c r="D68"/>
  <c r="D120"/>
  <c r="D123"/>
  <c r="D149"/>
  <c r="D157"/>
  <c r="D171"/>
  <c r="E194"/>
  <c r="E193" s="1"/>
  <c r="E208"/>
  <c r="E207" s="1"/>
  <c r="D305"/>
  <c r="D315"/>
  <c r="E400"/>
  <c r="E399" s="1"/>
  <c r="D455"/>
  <c r="D477"/>
  <c r="D486"/>
  <c r="E523"/>
  <c r="E522" s="1"/>
  <c r="D595"/>
  <c r="E646"/>
  <c r="D734"/>
  <c r="D733" s="1"/>
  <c r="E761"/>
  <c r="E760" s="1"/>
  <c r="E223"/>
  <c r="E222" s="1"/>
  <c r="E68"/>
  <c r="E146" i="28"/>
  <c r="D154"/>
  <c r="E158"/>
  <c r="D416"/>
  <c r="D727"/>
  <c r="D491"/>
  <c r="E745"/>
  <c r="E744" s="1"/>
  <c r="E181"/>
  <c r="E180" s="1"/>
  <c r="D577"/>
  <c r="D167"/>
  <c r="D207"/>
  <c r="E531"/>
  <c r="E547"/>
  <c r="D676"/>
  <c r="D120"/>
  <c r="D171"/>
  <c r="D302"/>
  <c r="D344"/>
  <c r="D486"/>
  <c r="D497"/>
  <c r="D509"/>
  <c r="D531"/>
  <c r="D528" s="1"/>
  <c r="D569"/>
  <c r="E416"/>
  <c r="E344"/>
  <c r="D362"/>
  <c r="E751"/>
  <c r="E750" s="1"/>
  <c r="D189"/>
  <c r="D188" s="1"/>
  <c r="E194"/>
  <c r="E193" s="1"/>
  <c r="E530"/>
  <c r="E529" s="1"/>
  <c r="D661"/>
  <c r="E766"/>
  <c r="E765" s="1"/>
  <c r="E491"/>
  <c r="D129"/>
  <c r="E140"/>
  <c r="E216"/>
  <c r="E368"/>
  <c r="D468"/>
  <c r="D556"/>
  <c r="D610"/>
  <c r="D739"/>
  <c r="E136"/>
  <c r="D140"/>
  <c r="D174"/>
  <c r="D204"/>
  <c r="D216"/>
  <c r="D215" s="1"/>
  <c r="E244"/>
  <c r="E243" s="1"/>
  <c r="E250"/>
  <c r="D305"/>
  <c r="E328"/>
  <c r="D368"/>
  <c r="D399"/>
  <c r="E412"/>
  <c r="E422"/>
  <c r="D445"/>
  <c r="D474"/>
  <c r="D581"/>
  <c r="E595"/>
  <c r="E599"/>
  <c r="D734"/>
  <c r="D733" s="1"/>
  <c r="E761"/>
  <c r="E760" s="1"/>
  <c r="D768"/>
  <c r="D767" s="1"/>
  <c r="E157"/>
  <c r="D308"/>
  <c r="D61"/>
  <c r="D123"/>
  <c r="D132"/>
  <c r="E164"/>
  <c r="D378"/>
  <c r="D392"/>
  <c r="D404"/>
  <c r="D450"/>
  <c r="D552"/>
  <c r="D653"/>
  <c r="D731"/>
  <c r="D730" s="1"/>
  <c r="D164"/>
  <c r="D185"/>
  <c r="D184" s="1"/>
  <c r="E202"/>
  <c r="E201" s="1"/>
  <c r="E200" s="1"/>
  <c r="E221"/>
  <c r="E220" s="1"/>
  <c r="D260"/>
  <c r="D298"/>
  <c r="E302"/>
  <c r="D328"/>
  <c r="E363"/>
  <c r="E362" s="1"/>
  <c r="E388"/>
  <c r="D412"/>
  <c r="D422"/>
  <c r="E487"/>
  <c r="E486" s="1"/>
  <c r="D504"/>
  <c r="E509"/>
  <c r="D638"/>
  <c r="E662"/>
  <c r="E661" s="1"/>
  <c r="D665"/>
  <c r="D722"/>
  <c r="D741"/>
  <c r="D756"/>
  <c r="D755" s="1"/>
  <c r="E160"/>
  <c r="E174"/>
  <c r="E260"/>
  <c r="E395"/>
  <c r="E694"/>
  <c r="E603"/>
  <c r="E154"/>
  <c r="E308"/>
  <c r="D761"/>
  <c r="D760" s="1"/>
  <c r="D4"/>
  <c r="D38"/>
  <c r="E62"/>
  <c r="E61" s="1"/>
  <c r="D97"/>
  <c r="E124"/>
  <c r="E123" s="1"/>
  <c r="D136"/>
  <c r="D143"/>
  <c r="D160"/>
  <c r="E183"/>
  <c r="E182" s="1"/>
  <c r="E205"/>
  <c r="E204" s="1"/>
  <c r="E212"/>
  <c r="E211" s="1"/>
  <c r="D373"/>
  <c r="E379"/>
  <c r="E378" s="1"/>
  <c r="D382"/>
  <c r="D429"/>
  <c r="E477"/>
  <c r="E497"/>
  <c r="E544"/>
  <c r="D562"/>
  <c r="E569"/>
  <c r="E577"/>
  <c r="D587"/>
  <c r="E592"/>
  <c r="D616"/>
  <c r="D628"/>
  <c r="E665"/>
  <c r="D679"/>
  <c r="D687"/>
  <c r="D700"/>
  <c r="E727"/>
  <c r="D743"/>
  <c r="D11"/>
  <c r="D68"/>
  <c r="E129"/>
  <c r="D179"/>
  <c r="D198"/>
  <c r="D197" s="1"/>
  <c r="D236"/>
  <c r="D235" s="1"/>
  <c r="D244"/>
  <c r="D243" s="1"/>
  <c r="D250"/>
  <c r="D296"/>
  <c r="E325"/>
  <c r="E357"/>
  <c r="E382"/>
  <c r="D395"/>
  <c r="E409"/>
  <c r="E459"/>
  <c r="D477"/>
  <c r="D522"/>
  <c r="D544"/>
  <c r="D538" s="1"/>
  <c r="D547"/>
  <c r="E587"/>
  <c r="D592"/>
  <c r="D595"/>
  <c r="D599"/>
  <c r="D603"/>
  <c r="D642"/>
  <c r="E679"/>
  <c r="E687"/>
  <c r="D777"/>
  <c r="E683"/>
  <c r="D126"/>
  <c r="D149"/>
  <c r="E172"/>
  <c r="E171" s="1"/>
  <c r="E190"/>
  <c r="E189" s="1"/>
  <c r="E298"/>
  <c r="E306"/>
  <c r="E305" s="1"/>
  <c r="D325"/>
  <c r="D353"/>
  <c r="D357"/>
  <c r="E392"/>
  <c r="E404"/>
  <c r="D409"/>
  <c r="E450"/>
  <c r="D459"/>
  <c r="E474"/>
  <c r="D494"/>
  <c r="E581"/>
  <c r="E639"/>
  <c r="E638" s="1"/>
  <c r="D646"/>
  <c r="D671"/>
  <c r="D683"/>
  <c r="D694"/>
  <c r="D718"/>
  <c r="D751"/>
  <c r="D750" s="1"/>
  <c r="D38" i="31"/>
  <c r="D734"/>
  <c r="D733" s="1"/>
  <c r="D11"/>
  <c r="E9"/>
  <c r="E15"/>
  <c r="E344"/>
  <c r="E129" i="32"/>
  <c r="E412"/>
  <c r="E477"/>
  <c r="E123"/>
  <c r="E368"/>
  <c r="E392"/>
  <c r="E416"/>
  <c r="E445"/>
  <c r="E455"/>
  <c r="E463"/>
  <c r="E474"/>
  <c r="E117"/>
  <c r="E120"/>
  <c r="E362"/>
  <c r="E468"/>
  <c r="E348"/>
  <c r="E378"/>
  <c r="E395"/>
  <c r="E132"/>
  <c r="E382"/>
  <c r="E399"/>
  <c r="E422"/>
  <c r="E486"/>
  <c r="D189"/>
  <c r="D188" s="1"/>
  <c r="D296"/>
  <c r="D185"/>
  <c r="D184" s="1"/>
  <c r="E212"/>
  <c r="E211" s="1"/>
  <c r="D220"/>
  <c r="D412"/>
  <c r="D117"/>
  <c r="D164"/>
  <c r="E181"/>
  <c r="E180" s="1"/>
  <c r="E186"/>
  <c r="E185" s="1"/>
  <c r="E184" s="1"/>
  <c r="E196"/>
  <c r="E195" s="1"/>
  <c r="D216"/>
  <c r="E639"/>
  <c r="E638" s="1"/>
  <c r="E688"/>
  <c r="E687" s="1"/>
  <c r="E735"/>
  <c r="E734" s="1"/>
  <c r="E733" s="1"/>
  <c r="E157"/>
  <c r="D204"/>
  <c r="E665"/>
  <c r="E684"/>
  <c r="E683" s="1"/>
  <c r="E149"/>
  <c r="E581"/>
  <c r="E628"/>
  <c r="E140"/>
  <c r="D143"/>
  <c r="D146"/>
  <c r="D149"/>
  <c r="D160"/>
  <c r="D171"/>
  <c r="D174"/>
  <c r="D223"/>
  <c r="D222" s="1"/>
  <c r="D357"/>
  <c r="D373"/>
  <c r="D404"/>
  <c r="D459"/>
  <c r="E494"/>
  <c r="D531"/>
  <c r="E544"/>
  <c r="E538" s="1"/>
  <c r="D547"/>
  <c r="E642"/>
  <c r="E244"/>
  <c r="E243" s="1"/>
  <c r="D362"/>
  <c r="D409"/>
  <c r="D477"/>
  <c r="E569"/>
  <c r="D123"/>
  <c r="D132"/>
  <c r="D136"/>
  <c r="D157"/>
  <c r="E218"/>
  <c r="E216" s="1"/>
  <c r="E215" s="1"/>
  <c r="E250"/>
  <c r="D260"/>
  <c r="D314"/>
  <c r="D353"/>
  <c r="D388"/>
  <c r="D416"/>
  <c r="D468"/>
  <c r="D544"/>
  <c r="D538" s="1"/>
  <c r="E593"/>
  <c r="E592" s="1"/>
  <c r="E611"/>
  <c r="E610" s="1"/>
  <c r="E747"/>
  <c r="E746" s="1"/>
  <c r="E743" s="1"/>
  <c r="D140"/>
  <c r="E167"/>
  <c r="D250"/>
  <c r="D429"/>
  <c r="E491"/>
  <c r="E504"/>
  <c r="E751"/>
  <c r="E768"/>
  <c r="E767" s="1"/>
  <c r="E154"/>
  <c r="E189"/>
  <c r="E223"/>
  <c r="E222" s="1"/>
  <c r="E239"/>
  <c r="E238" s="1"/>
  <c r="D302"/>
  <c r="D305"/>
  <c r="D368"/>
  <c r="D378"/>
  <c r="D422"/>
  <c r="D450"/>
  <c r="D491"/>
  <c r="D494"/>
  <c r="D504"/>
  <c r="E509"/>
  <c r="D522"/>
  <c r="E556"/>
  <c r="E599"/>
  <c r="E676"/>
  <c r="E694"/>
  <c r="E718"/>
  <c r="D229"/>
  <c r="D463"/>
  <c r="E772"/>
  <c r="E771" s="1"/>
  <c r="D120"/>
  <c r="E137"/>
  <c r="E136" s="1"/>
  <c r="E144"/>
  <c r="E143" s="1"/>
  <c r="E161"/>
  <c r="E160" s="1"/>
  <c r="E166"/>
  <c r="E164" s="1"/>
  <c r="E175"/>
  <c r="E174" s="1"/>
  <c r="D179"/>
  <c r="E194"/>
  <c r="E193" s="1"/>
  <c r="E199"/>
  <c r="E198" s="1"/>
  <c r="E197" s="1"/>
  <c r="E202"/>
  <c r="E201" s="1"/>
  <c r="E200" s="1"/>
  <c r="E205"/>
  <c r="E204" s="1"/>
  <c r="D207"/>
  <c r="D233"/>
  <c r="D348"/>
  <c r="D395"/>
  <c r="D455"/>
  <c r="D486"/>
  <c r="E497"/>
  <c r="D509"/>
  <c r="E532"/>
  <c r="E531" s="1"/>
  <c r="E528" s="1"/>
  <c r="D556"/>
  <c r="E577"/>
  <c r="E727"/>
  <c r="E754"/>
  <c r="E62"/>
  <c r="D244"/>
  <c r="D243" s="1"/>
  <c r="E700"/>
  <c r="D154"/>
  <c r="D236"/>
  <c r="D235" s="1"/>
  <c r="D445"/>
  <c r="D497"/>
  <c r="E552"/>
  <c r="D562"/>
  <c r="E603"/>
  <c r="E616"/>
  <c r="D129"/>
  <c r="D126"/>
  <c r="D382"/>
  <c r="D399"/>
  <c r="E562"/>
  <c r="E146"/>
  <c r="D167"/>
  <c r="E172"/>
  <c r="E171" s="1"/>
  <c r="E183"/>
  <c r="E182" s="1"/>
  <c r="E207"/>
  <c r="D213"/>
  <c r="E232"/>
  <c r="E229" s="1"/>
  <c r="E228" s="1"/>
  <c r="D239"/>
  <c r="D238" s="1"/>
  <c r="D392"/>
  <c r="D474"/>
  <c r="E522"/>
  <c r="D529"/>
  <c r="E547"/>
  <c r="D552"/>
  <c r="E587"/>
  <c r="E595"/>
  <c r="E653"/>
  <c r="E671"/>
  <c r="E756"/>
  <c r="E755" s="1"/>
  <c r="E647"/>
  <c r="E646" s="1"/>
  <c r="E662"/>
  <c r="E661" s="1"/>
  <c r="E680"/>
  <c r="E679" s="1"/>
  <c r="E723"/>
  <c r="E722" s="1"/>
  <c r="E740"/>
  <c r="E739" s="1"/>
  <c r="E778"/>
  <c r="E777" s="1"/>
  <c r="D61" i="31"/>
  <c r="D296"/>
  <c r="D373"/>
  <c r="D126"/>
  <c r="D136"/>
  <c r="E610"/>
  <c r="D220"/>
  <c r="D756"/>
  <c r="D755" s="1"/>
  <c r="D216"/>
  <c r="E250"/>
  <c r="E146"/>
  <c r="D160"/>
  <c r="E328"/>
  <c r="D348"/>
  <c r="D404"/>
  <c r="E126"/>
  <c r="E136"/>
  <c r="E237"/>
  <c r="E236" s="1"/>
  <c r="E235" s="1"/>
  <c r="D250"/>
  <c r="D344"/>
  <c r="E416"/>
  <c r="E735"/>
  <c r="E734" s="1"/>
  <c r="E733" s="1"/>
  <c r="D117"/>
  <c r="D140"/>
  <c r="D331"/>
  <c r="E362"/>
  <c r="D468"/>
  <c r="D494"/>
  <c r="E646"/>
  <c r="E68"/>
  <c r="D123"/>
  <c r="D149"/>
  <c r="D174"/>
  <c r="E194"/>
  <c r="E193" s="1"/>
  <c r="E204"/>
  <c r="E216"/>
  <c r="E215" s="1"/>
  <c r="E260"/>
  <c r="E302"/>
  <c r="E348"/>
  <c r="E405"/>
  <c r="E404" s="1"/>
  <c r="D522"/>
  <c r="E747"/>
  <c r="E746" s="1"/>
  <c r="E743" s="1"/>
  <c r="E756"/>
  <c r="E755" s="1"/>
  <c r="D157"/>
  <c r="E244"/>
  <c r="E243" s="1"/>
  <c r="D120"/>
  <c r="E140"/>
  <c r="E154"/>
  <c r="E368"/>
  <c r="E491"/>
  <c r="D497"/>
  <c r="D509"/>
  <c r="E577"/>
  <c r="D694"/>
  <c r="E179"/>
  <c r="E547"/>
  <c r="E562"/>
  <c r="E160"/>
  <c r="E167"/>
  <c r="E185"/>
  <c r="E184" s="1"/>
  <c r="E378"/>
  <c r="E422"/>
  <c r="E450"/>
  <c r="D68"/>
  <c r="E120"/>
  <c r="E132"/>
  <c r="D164"/>
  <c r="D167"/>
  <c r="D171"/>
  <c r="D185"/>
  <c r="D184" s="1"/>
  <c r="D189"/>
  <c r="D188" s="1"/>
  <c r="D204"/>
  <c r="D223"/>
  <c r="D222" s="1"/>
  <c r="E325"/>
  <c r="E357"/>
  <c r="D388"/>
  <c r="E392"/>
  <c r="E497"/>
  <c r="D529"/>
  <c r="E569"/>
  <c r="E587"/>
  <c r="D676"/>
  <c r="D744"/>
  <c r="D743" s="1"/>
  <c r="D129"/>
  <c r="D143"/>
  <c r="E150"/>
  <c r="E149" s="1"/>
  <c r="E158"/>
  <c r="E157" s="1"/>
  <c r="E164"/>
  <c r="D180"/>
  <c r="D182"/>
  <c r="D198"/>
  <c r="D197" s="1"/>
  <c r="E212"/>
  <c r="E211" s="1"/>
  <c r="D260"/>
  <c r="E266"/>
  <c r="E306"/>
  <c r="D325"/>
  <c r="D328"/>
  <c r="D353"/>
  <c r="D357"/>
  <c r="D362"/>
  <c r="D368"/>
  <c r="E388"/>
  <c r="E412"/>
  <c r="E494"/>
  <c r="E531"/>
  <c r="E528" s="1"/>
  <c r="D577"/>
  <c r="E595"/>
  <c r="E124"/>
  <c r="E123" s="1"/>
  <c r="D146"/>
  <c r="D154"/>
  <c r="E174"/>
  <c r="D207"/>
  <c r="D244"/>
  <c r="D243" s="1"/>
  <c r="D302"/>
  <c r="D315"/>
  <c r="D416"/>
  <c r="E474"/>
  <c r="E523"/>
  <c r="E522" s="1"/>
  <c r="D562"/>
  <c r="E603"/>
  <c r="D700"/>
  <c r="D718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29"/>
  <c r="D228" s="1"/>
  <c r="D382"/>
  <c r="D409"/>
  <c r="E410"/>
  <c r="E409" s="1"/>
  <c r="D429"/>
  <c r="E430"/>
  <c r="E429" s="1"/>
  <c r="D450"/>
  <c r="E468"/>
  <c r="E510"/>
  <c r="E558"/>
  <c r="E556" s="1"/>
  <c r="D556"/>
  <c r="D592"/>
  <c r="E593"/>
  <c r="E592" s="1"/>
  <c r="E599"/>
  <c r="D599"/>
  <c r="D646"/>
  <c r="E662"/>
  <c r="E661" s="1"/>
  <c r="D661"/>
  <c r="E770"/>
  <c r="E768" s="1"/>
  <c r="E767" s="1"/>
  <c r="D768"/>
  <c r="D767" s="1"/>
  <c r="E229"/>
  <c r="D132"/>
  <c r="D422"/>
  <c r="D477"/>
  <c r="E478"/>
  <c r="E477" s="1"/>
  <c r="D486"/>
  <c r="E754"/>
  <c r="E62"/>
  <c r="E61" s="1"/>
  <c r="E3" s="1"/>
  <c r="E98"/>
  <c r="E117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316"/>
  <c r="E315" s="1"/>
  <c r="E332"/>
  <c r="E331" s="1"/>
  <c r="E353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E718"/>
  <c r="D722"/>
  <c r="E776"/>
  <c r="E772" s="1"/>
  <c r="E771" s="1"/>
  <c r="D772"/>
  <c r="D771" s="1"/>
  <c r="D491"/>
  <c r="D531"/>
  <c r="D547"/>
  <c r="D587"/>
  <c r="D595"/>
  <c r="D603"/>
  <c r="E616"/>
  <c r="E628"/>
  <c r="E728"/>
  <c r="E727" s="1"/>
  <c r="D727"/>
  <c r="E732"/>
  <c r="E731" s="1"/>
  <c r="E730" s="1"/>
  <c r="D731"/>
  <c r="D730" s="1"/>
  <c r="E654"/>
  <c r="E653" s="1"/>
  <c r="D653"/>
  <c r="E666"/>
  <c r="E665" s="1"/>
  <c r="D665"/>
  <c r="E672"/>
  <c r="E671" s="1"/>
  <c r="D671"/>
  <c r="E676"/>
  <c r="E684"/>
  <c r="E683" s="1"/>
  <c r="D683"/>
  <c r="E694"/>
  <c r="E752"/>
  <c r="E751" s="1"/>
  <c r="D751"/>
  <c r="D750" s="1"/>
  <c r="E688"/>
  <c r="E687" s="1"/>
  <c r="D687"/>
  <c r="E700"/>
  <c r="E722"/>
  <c r="E740"/>
  <c r="E739" s="1"/>
  <c r="D739"/>
  <c r="E762"/>
  <c r="E761" s="1"/>
  <c r="E760" s="1"/>
  <c r="D761"/>
  <c r="D760" s="1"/>
  <c r="E778"/>
  <c r="E777" s="1"/>
  <c r="D777"/>
  <c r="E117" i="28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D229"/>
  <c r="D228" s="1"/>
  <c r="D455"/>
  <c r="E456"/>
  <c r="E455" s="1"/>
  <c r="E505"/>
  <c r="E504" s="1"/>
  <c r="E553"/>
  <c r="E552" s="1"/>
  <c r="E723"/>
  <c r="E722" s="1"/>
  <c r="E168"/>
  <c r="E167" s="1"/>
  <c r="E226"/>
  <c r="E223" s="1"/>
  <c r="E222" s="1"/>
  <c r="E234"/>
  <c r="E233" s="1"/>
  <c r="E242"/>
  <c r="E239" s="1"/>
  <c r="E238" s="1"/>
  <c r="E354"/>
  <c r="E353" s="1"/>
  <c r="E374"/>
  <c r="E373" s="1"/>
  <c r="E446"/>
  <c r="E445" s="1"/>
  <c r="E468"/>
  <c r="E617"/>
  <c r="E616" s="1"/>
  <c r="E773"/>
  <c r="E772" s="1"/>
  <c r="E771" s="1"/>
  <c r="E229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57"/>
  <c r="E756" s="1"/>
  <c r="E755" s="1"/>
  <c r="E769"/>
  <c r="E768" s="1"/>
  <c r="E767" s="1"/>
  <c r="E308" i="27"/>
  <c r="E4"/>
  <c r="E38"/>
  <c r="D174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362"/>
  <c r="E654"/>
  <c r="E653" s="1"/>
  <c r="D653"/>
  <c r="D718"/>
  <c r="E12"/>
  <c r="E11" s="1"/>
  <c r="E158"/>
  <c r="E157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2"/>
  <c r="E579"/>
  <c r="E577" s="1"/>
  <c r="D577"/>
  <c r="D587"/>
  <c r="D592"/>
  <c r="E593"/>
  <c r="E592" s="1"/>
  <c r="E756"/>
  <c r="E755" s="1"/>
  <c r="D756"/>
  <c r="D755" s="1"/>
  <c r="E769"/>
  <c r="E768" s="1"/>
  <c r="E767" s="1"/>
  <c r="D768"/>
  <c r="D767" s="1"/>
  <c r="D213"/>
  <c r="E214"/>
  <c r="E213" s="1"/>
  <c r="D494"/>
  <c r="E494"/>
  <c r="E539"/>
  <c r="D562"/>
  <c r="E563"/>
  <c r="E562" s="1"/>
  <c r="E680"/>
  <c r="E679" s="1"/>
  <c r="D679"/>
  <c r="E62"/>
  <c r="E172"/>
  <c r="E171" s="1"/>
  <c r="D302"/>
  <c r="D388"/>
  <c r="E430"/>
  <c r="D463"/>
  <c r="E464"/>
  <c r="E463" s="1"/>
  <c r="E468"/>
  <c r="E478"/>
  <c r="E477" s="1"/>
  <c r="E601"/>
  <c r="E599" s="1"/>
  <c r="D599"/>
  <c r="E696"/>
  <c r="E694" s="1"/>
  <c r="D694"/>
  <c r="D722"/>
  <c r="E723"/>
  <c r="E722" s="1"/>
  <c r="E98"/>
  <c r="E97" s="1"/>
  <c r="E130"/>
  <c r="E129" s="1"/>
  <c r="D167"/>
  <c r="E168"/>
  <c r="E167" s="1"/>
  <c r="D185"/>
  <c r="D184" s="1"/>
  <c r="E186"/>
  <c r="E185" s="1"/>
  <c r="E184" s="1"/>
  <c r="D189"/>
  <c r="D188" s="1"/>
  <c r="E190"/>
  <c r="E189" s="1"/>
  <c r="E244"/>
  <c r="E243" s="1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E743" s="1"/>
  <c r="D229"/>
  <c r="D556"/>
  <c r="E557"/>
  <c r="E556" s="1"/>
  <c r="E595"/>
  <c r="E603"/>
  <c r="E616"/>
  <c r="E630"/>
  <c r="E628" s="1"/>
  <c r="D628"/>
  <c r="E662"/>
  <c r="E661" s="1"/>
  <c r="D661"/>
  <c r="E688"/>
  <c r="E687" s="1"/>
  <c r="D687"/>
  <c r="E718"/>
  <c r="E728"/>
  <c r="E727" s="1"/>
  <c r="D727"/>
  <c r="E766"/>
  <c r="E765" s="1"/>
  <c r="D765"/>
  <c r="E772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53"/>
  <c r="E751" s="1"/>
  <c r="E750" s="1"/>
  <c r="D751"/>
  <c r="D750" s="1"/>
  <c r="E11" i="26"/>
  <c r="E97"/>
  <c r="D305"/>
  <c r="E306"/>
  <c r="E305" s="1"/>
  <c r="D544"/>
  <c r="E545"/>
  <c r="E544" s="1"/>
  <c r="D722"/>
  <c r="D717" s="1"/>
  <c r="D716" s="1"/>
  <c r="E723"/>
  <c r="E722" s="1"/>
  <c r="D744"/>
  <c r="D743" s="1"/>
  <c r="E745"/>
  <c r="E744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14" s="1"/>
  <c r="E348"/>
  <c r="D362"/>
  <c r="D409"/>
  <c r="E410"/>
  <c r="E409" s="1"/>
  <c r="D445"/>
  <c r="E446"/>
  <c r="E445" s="1"/>
  <c r="D491"/>
  <c r="D509"/>
  <c r="D547"/>
  <c r="D552"/>
  <c r="D551" s="1"/>
  <c r="D550" s="1"/>
  <c r="E553"/>
  <c r="E552" s="1"/>
  <c r="E551" s="1"/>
  <c r="E550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E487"/>
  <c r="E486" s="1"/>
  <c r="E484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E509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D538"/>
  <c r="E223"/>
  <c r="E222" s="1"/>
  <c r="E239"/>
  <c r="E238" s="1"/>
  <c r="E538"/>
  <c r="C777" i="3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J561"/>
  <c r="J560"/>
  <c r="C556"/>
  <c r="C552"/>
  <c r="J551"/>
  <c r="J550"/>
  <c r="J547"/>
  <c r="C547"/>
  <c r="C544"/>
  <c r="C538" s="1"/>
  <c r="C531"/>
  <c r="C529"/>
  <c r="C522"/>
  <c r="C504"/>
  <c r="C497"/>
  <c r="C494"/>
  <c r="C491"/>
  <c r="C486"/>
  <c r="J483"/>
  <c r="C477"/>
  <c r="C468"/>
  <c r="C463"/>
  <c r="C459"/>
  <c r="C429"/>
  <c r="C416"/>
  <c r="C412"/>
  <c r="C409"/>
  <c r="C395"/>
  <c r="C368"/>
  <c r="C362"/>
  <c r="J339"/>
  <c r="C325"/>
  <c r="J259"/>
  <c r="J258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J135"/>
  <c r="C132"/>
  <c r="C129"/>
  <c r="C126"/>
  <c r="C123"/>
  <c r="C120"/>
  <c r="J116"/>
  <c r="J115"/>
  <c r="J114"/>
  <c r="J97"/>
  <c r="J68"/>
  <c r="J67"/>
  <c r="J61"/>
  <c r="C61"/>
  <c r="C3" s="1"/>
  <c r="C2" s="1"/>
  <c r="J38"/>
  <c r="J11"/>
  <c r="J4"/>
  <c r="J3"/>
  <c r="J2"/>
  <c r="E97" l="1"/>
  <c r="C340"/>
  <c r="C339" s="1"/>
  <c r="C135"/>
  <c r="C444"/>
  <c r="D551" i="28"/>
  <c r="D550" s="1"/>
  <c r="E340"/>
  <c r="D340"/>
  <c r="E743"/>
  <c r="E726" s="1"/>
  <c r="E725" s="1"/>
  <c r="D116" i="26"/>
  <c r="C116" i="31"/>
  <c r="D484" i="26"/>
  <c r="E263"/>
  <c r="E259" s="1"/>
  <c r="D726"/>
  <c r="D725" s="1"/>
  <c r="D528"/>
  <c r="D153" i="28"/>
  <c r="E203" i="26"/>
  <c r="D67"/>
  <c r="E153"/>
  <c r="E152" s="1"/>
  <c r="D135"/>
  <c r="D115" s="1"/>
  <c r="D561"/>
  <c r="D203"/>
  <c r="E116"/>
  <c r="D483"/>
  <c r="D314"/>
  <c r="E717"/>
  <c r="E716" s="1"/>
  <c r="E215" i="28"/>
  <c r="D3" i="26"/>
  <c r="D152"/>
  <c r="E340"/>
  <c r="D263"/>
  <c r="D259" s="1"/>
  <c r="E3"/>
  <c r="E743"/>
  <c r="E726" s="1"/>
  <c r="E725" s="1"/>
  <c r="E67"/>
  <c r="D203" i="28"/>
  <c r="D178" s="1"/>
  <c r="D177" s="1"/>
  <c r="D179" i="26"/>
  <c r="E551" i="32"/>
  <c r="E550" s="1"/>
  <c r="D551"/>
  <c r="D550" s="1"/>
  <c r="E561"/>
  <c r="D561"/>
  <c r="E135"/>
  <c r="D135"/>
  <c r="E67"/>
  <c r="D67"/>
  <c r="E116"/>
  <c r="E484"/>
  <c r="E483" s="1"/>
  <c r="E340"/>
  <c r="E263"/>
  <c r="E444"/>
  <c r="E179"/>
  <c r="E61"/>
  <c r="E3" s="1"/>
  <c r="D116"/>
  <c r="D215"/>
  <c r="D340" i="27"/>
  <c r="E429"/>
  <c r="E340" s="1"/>
  <c r="D215"/>
  <c r="D163"/>
  <c r="E170"/>
  <c r="D203"/>
  <c r="D153"/>
  <c r="E153"/>
  <c r="E484"/>
  <c r="D116"/>
  <c r="D67"/>
  <c r="D3"/>
  <c r="E67"/>
  <c r="D484"/>
  <c r="D483" s="1"/>
  <c r="E538"/>
  <c r="D551"/>
  <c r="D550" s="1"/>
  <c r="E444"/>
  <c r="E263"/>
  <c r="E203"/>
  <c r="D228"/>
  <c r="E61"/>
  <c r="E3" s="1"/>
  <c r="D444"/>
  <c r="D263"/>
  <c r="E228"/>
  <c r="E645"/>
  <c r="E188"/>
  <c r="E163"/>
  <c r="E314"/>
  <c r="D561"/>
  <c r="D170"/>
  <c r="D314"/>
  <c r="D645"/>
  <c r="E135"/>
  <c r="E179" i="28"/>
  <c r="E528"/>
  <c r="D170"/>
  <c r="D314"/>
  <c r="D484"/>
  <c r="D483" s="1"/>
  <c r="D717"/>
  <c r="D716" s="1"/>
  <c r="E170"/>
  <c r="D135"/>
  <c r="D67"/>
  <c r="D163"/>
  <c r="D726"/>
  <c r="D725" s="1"/>
  <c r="E228"/>
  <c r="D561"/>
  <c r="E163"/>
  <c r="E717"/>
  <c r="E716" s="1"/>
  <c r="E538"/>
  <c r="D444"/>
  <c r="E188"/>
  <c r="D263"/>
  <c r="D116"/>
  <c r="D3"/>
  <c r="E135"/>
  <c r="E645"/>
  <c r="E203"/>
  <c r="D645"/>
  <c r="E153"/>
  <c r="E67"/>
  <c r="D3" i="31"/>
  <c r="D528"/>
  <c r="D215"/>
  <c r="D67"/>
  <c r="D717"/>
  <c r="D716" s="1"/>
  <c r="E509"/>
  <c r="D551"/>
  <c r="D550" s="1"/>
  <c r="D170"/>
  <c r="E314" i="32"/>
  <c r="D528"/>
  <c r="E163"/>
  <c r="D170"/>
  <c r="D163"/>
  <c r="E750"/>
  <c r="E726" s="1"/>
  <c r="E725" s="1"/>
  <c r="D228"/>
  <c r="E717"/>
  <c r="E716" s="1"/>
  <c r="D203"/>
  <c r="D153"/>
  <c r="D3"/>
  <c r="D263"/>
  <c r="E153"/>
  <c r="E203"/>
  <c r="D484"/>
  <c r="E188"/>
  <c r="E170"/>
  <c r="D340"/>
  <c r="D444"/>
  <c r="E645"/>
  <c r="D203" i="31"/>
  <c r="D135"/>
  <c r="E135"/>
  <c r="E170"/>
  <c r="E67"/>
  <c r="E2" s="1"/>
  <c r="C163"/>
  <c r="D153"/>
  <c r="D163"/>
  <c r="C551"/>
  <c r="C550" s="1"/>
  <c r="C717"/>
  <c r="C716" s="1"/>
  <c r="C215"/>
  <c r="E153"/>
  <c r="C228"/>
  <c r="C645"/>
  <c r="E561"/>
  <c r="C484"/>
  <c r="D340"/>
  <c r="E163"/>
  <c r="C528"/>
  <c r="E717"/>
  <c r="E716" s="1"/>
  <c r="E484"/>
  <c r="D116"/>
  <c r="D115" s="1"/>
  <c r="D314"/>
  <c r="D179"/>
  <c r="E645"/>
  <c r="C203"/>
  <c r="E228"/>
  <c r="E203"/>
  <c r="D263"/>
  <c r="D645"/>
  <c r="E340"/>
  <c r="E188"/>
  <c r="E750"/>
  <c r="E726" s="1"/>
  <c r="E725" s="1"/>
  <c r="D726"/>
  <c r="D725" s="1"/>
  <c r="E314"/>
  <c r="E551"/>
  <c r="E550" s="1"/>
  <c r="D444"/>
  <c r="E263"/>
  <c r="E116"/>
  <c r="D484"/>
  <c r="D561"/>
  <c r="E444"/>
  <c r="E444" i="28"/>
  <c r="E561"/>
  <c r="E116"/>
  <c r="E314"/>
  <c r="E484"/>
  <c r="E263"/>
  <c r="E551"/>
  <c r="E550" s="1"/>
  <c r="E3"/>
  <c r="E726" i="27"/>
  <c r="E725" s="1"/>
  <c r="D135"/>
  <c r="D726"/>
  <c r="D725" s="1"/>
  <c r="E717"/>
  <c r="E716" s="1"/>
  <c r="E561"/>
  <c r="E551"/>
  <c r="E550" s="1"/>
  <c r="D717"/>
  <c r="D716" s="1"/>
  <c r="E116"/>
  <c r="D178" i="26"/>
  <c r="D177" s="1"/>
  <c r="E2"/>
  <c r="E188"/>
  <c r="E178" s="1"/>
  <c r="E177" s="1"/>
  <c r="D340"/>
  <c r="D339" s="1"/>
  <c r="E645"/>
  <c r="D444"/>
  <c r="E135"/>
  <c r="E115" s="1"/>
  <c r="E444"/>
  <c r="E339" s="1"/>
  <c r="E258" s="1"/>
  <c r="E257" s="1"/>
  <c r="E483"/>
  <c r="E561"/>
  <c r="E560" s="1"/>
  <c r="E559" s="1"/>
  <c r="D645"/>
  <c r="D560" s="1"/>
  <c r="D559" s="1"/>
  <c r="C188" i="31"/>
  <c r="C314"/>
  <c r="C259" s="1"/>
  <c r="C561"/>
  <c r="C743"/>
  <c r="C726" s="1"/>
  <c r="C725" s="1"/>
  <c r="C153"/>
  <c r="C170"/>
  <c r="C115" l="1"/>
  <c r="E152" i="28"/>
  <c r="E114" i="26"/>
  <c r="D259" i="28"/>
  <c r="D152"/>
  <c r="D115" i="32"/>
  <c r="D2" i="31"/>
  <c r="E259"/>
  <c r="D339" i="32"/>
  <c r="D2" i="26"/>
  <c r="D114"/>
  <c r="E483" i="28"/>
  <c r="E339" i="32"/>
  <c r="D483"/>
  <c r="E259"/>
  <c r="D259"/>
  <c r="E2"/>
  <c r="D152" i="27"/>
  <c r="E483"/>
  <c r="D339"/>
  <c r="D115"/>
  <c r="D178"/>
  <c r="D177" s="1"/>
  <c r="D2"/>
  <c r="E152"/>
  <c r="E178"/>
  <c r="E177" s="1"/>
  <c r="E339"/>
  <c r="D560"/>
  <c r="D559" s="1"/>
  <c r="E2"/>
  <c r="E560"/>
  <c r="E559" s="1"/>
  <c r="E259"/>
  <c r="D259"/>
  <c r="E115"/>
  <c r="E560" i="28"/>
  <c r="E559" s="1"/>
  <c r="D560"/>
  <c r="D559" s="1"/>
  <c r="E115"/>
  <c r="D115"/>
  <c r="E178"/>
  <c r="E177" s="1"/>
  <c r="D2"/>
  <c r="E339"/>
  <c r="D339"/>
  <c r="E2"/>
  <c r="D560" i="31"/>
  <c r="D559" s="1"/>
  <c r="D483"/>
  <c r="D152"/>
  <c r="E115"/>
  <c r="E483"/>
  <c r="D152" i="32"/>
  <c r="E178"/>
  <c r="E177" s="1"/>
  <c r="D178"/>
  <c r="D177" s="1"/>
  <c r="E115"/>
  <c r="E152"/>
  <c r="D560"/>
  <c r="D559" s="1"/>
  <c r="E560"/>
  <c r="E559" s="1"/>
  <c r="D178" i="31"/>
  <c r="D177" s="1"/>
  <c r="D259"/>
  <c r="C178"/>
  <c r="C177" s="1"/>
  <c r="E560"/>
  <c r="E559" s="1"/>
  <c r="E152"/>
  <c r="C483"/>
  <c r="C258" s="1"/>
  <c r="C257" s="1"/>
  <c r="H257" s="1"/>
  <c r="J257" s="1"/>
  <c r="C560"/>
  <c r="C559" s="1"/>
  <c r="H559" s="1"/>
  <c r="J559" s="1"/>
  <c r="E178"/>
  <c r="E177" s="1"/>
  <c r="D339"/>
  <c r="E339"/>
  <c r="E259" i="28"/>
  <c r="D258" i="26"/>
  <c r="D257" s="1"/>
  <c r="C152" i="31"/>
  <c r="C114" l="1"/>
  <c r="H1" s="1"/>
  <c r="J1" s="1"/>
  <c r="D114" i="28"/>
  <c r="H1" s="1"/>
  <c r="J1" s="1"/>
  <c r="D258"/>
  <c r="D257" s="1"/>
  <c r="H256" i="31"/>
  <c r="J256" s="1"/>
  <c r="E258" i="32"/>
  <c r="E257" s="1"/>
  <c r="D258"/>
  <c r="D257" s="1"/>
  <c r="D114"/>
  <c r="D2" s="1"/>
  <c r="D114" i="27"/>
  <c r="E114"/>
  <c r="D258"/>
  <c r="D257" s="1"/>
  <c r="E258"/>
  <c r="E257" s="1"/>
  <c r="E114" i="28"/>
  <c r="E258"/>
  <c r="E257" s="1"/>
  <c r="E258" i="31"/>
  <c r="E257" s="1"/>
  <c r="D114"/>
  <c r="E114" i="32"/>
  <c r="D258" i="31"/>
  <c r="D257" s="1"/>
  <c r="E114"/>
  <c r="C777" i="28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0"/>
  <c r="C595"/>
  <c r="C592"/>
  <c r="C587"/>
  <c r="C569"/>
  <c r="J561"/>
  <c r="J560"/>
  <c r="C556"/>
  <c r="C551" s="1"/>
  <c r="C550" s="1"/>
  <c r="J551"/>
  <c r="J550"/>
  <c r="J547"/>
  <c r="C547"/>
  <c r="C544"/>
  <c r="C538" s="1"/>
  <c r="C531"/>
  <c r="C529"/>
  <c r="C522"/>
  <c r="C504"/>
  <c r="J483"/>
  <c r="C477"/>
  <c r="C468"/>
  <c r="C463"/>
  <c r="C459"/>
  <c r="C450"/>
  <c r="C429"/>
  <c r="C422"/>
  <c r="C416"/>
  <c r="C399"/>
  <c r="C395"/>
  <c r="C368"/>
  <c r="J339"/>
  <c r="C325"/>
  <c r="C314" s="1"/>
  <c r="C259" s="1"/>
  <c r="J259"/>
  <c r="J258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J116"/>
  <c r="J115"/>
  <c r="J114"/>
  <c r="J97"/>
  <c r="C97"/>
  <c r="C67" s="1"/>
  <c r="J68"/>
  <c r="J67"/>
  <c r="J61"/>
  <c r="C61"/>
  <c r="C3" s="1"/>
  <c r="J38"/>
  <c r="J11"/>
  <c r="J4"/>
  <c r="J3"/>
  <c r="J2"/>
  <c r="C772" i="27"/>
  <c r="C771" s="1"/>
  <c r="C768"/>
  <c r="C767" s="1"/>
  <c r="C765"/>
  <c r="C761"/>
  <c r="C760" s="1"/>
  <c r="C751"/>
  <c r="C750" s="1"/>
  <c r="C746"/>
  <c r="C744"/>
  <c r="C741"/>
  <c r="C739"/>
  <c r="C734"/>
  <c r="C733" s="1"/>
  <c r="C731"/>
  <c r="C730" s="1"/>
  <c r="C727"/>
  <c r="J726"/>
  <c r="J725"/>
  <c r="C722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599"/>
  <c r="C595"/>
  <c r="C592"/>
  <c r="C587"/>
  <c r="C581"/>
  <c r="C577"/>
  <c r="C569"/>
  <c r="J561"/>
  <c r="J560"/>
  <c r="C556"/>
  <c r="C551" s="1"/>
  <c r="C550" s="1"/>
  <c r="J551"/>
  <c r="J550"/>
  <c r="J547"/>
  <c r="C547"/>
  <c r="C544"/>
  <c r="C538" s="1"/>
  <c r="C531"/>
  <c r="C529"/>
  <c r="C522"/>
  <c r="C504"/>
  <c r="J483"/>
  <c r="C474"/>
  <c r="C468"/>
  <c r="C463"/>
  <c r="C459"/>
  <c r="C450"/>
  <c r="C416"/>
  <c r="C412"/>
  <c r="C399"/>
  <c r="C395"/>
  <c r="C373"/>
  <c r="J339"/>
  <c r="C328"/>
  <c r="C325"/>
  <c r="J259"/>
  <c r="J258"/>
  <c r="J257"/>
  <c r="C250"/>
  <c r="C244"/>
  <c r="C243" s="1"/>
  <c r="C239"/>
  <c r="C238" s="1"/>
  <c r="C236"/>
  <c r="C235" s="1"/>
  <c r="C233"/>
  <c r="C228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J135"/>
  <c r="C132"/>
  <c r="C129"/>
  <c r="C126"/>
  <c r="C123"/>
  <c r="C120"/>
  <c r="J116"/>
  <c r="J115"/>
  <c r="J114"/>
  <c r="J97"/>
  <c r="J68"/>
  <c r="J67"/>
  <c r="J61"/>
  <c r="J38"/>
  <c r="J11"/>
  <c r="J4"/>
  <c r="J3"/>
  <c r="J2"/>
  <c r="C777" i="26"/>
  <c r="C772"/>
  <c r="C77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1" s="1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3" s="1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116" i="28" l="1"/>
  <c r="C561" i="27"/>
  <c r="C314"/>
  <c r="C259" s="1"/>
  <c r="C2" i="28"/>
  <c r="C444" i="27"/>
  <c r="C444" i="28"/>
  <c r="C116" i="27"/>
  <c r="C340"/>
  <c r="C561" i="28"/>
  <c r="C3" i="26"/>
  <c r="C2" s="1"/>
  <c r="C314"/>
  <c r="C444"/>
  <c r="C135"/>
  <c r="C228"/>
  <c r="C340"/>
  <c r="C339" s="1"/>
  <c r="C551"/>
  <c r="C550" s="1"/>
  <c r="C743"/>
  <c r="C215" i="27"/>
  <c r="C743"/>
  <c r="C726" s="1"/>
  <c r="C228" i="28"/>
  <c r="C163"/>
  <c r="C645"/>
  <c r="C188"/>
  <c r="C340"/>
  <c r="C528"/>
  <c r="C483" s="1"/>
  <c r="C170"/>
  <c r="C215"/>
  <c r="C743"/>
  <c r="C726" s="1"/>
  <c r="C725" s="1"/>
  <c r="C153" i="26"/>
  <c r="C152" s="1"/>
  <c r="C188"/>
  <c r="C484"/>
  <c r="C116"/>
  <c r="C215"/>
  <c r="C645"/>
  <c r="C560" s="1"/>
  <c r="C528"/>
  <c r="C203"/>
  <c r="C263"/>
  <c r="C259" s="1"/>
  <c r="C203" i="27"/>
  <c r="C170"/>
  <c r="C153"/>
  <c r="C188"/>
  <c r="C163"/>
  <c r="C645"/>
  <c r="C135"/>
  <c r="C528"/>
  <c r="C483" s="1"/>
  <c r="C135" i="28"/>
  <c r="C153"/>
  <c r="C203"/>
  <c r="C726" i="26"/>
  <c r="C725" s="1"/>
  <c r="C12" i="4"/>
  <c r="C178" i="27" l="1"/>
  <c r="C177" s="1"/>
  <c r="C339" i="28"/>
  <c r="C258" s="1"/>
  <c r="C257" s="1"/>
  <c r="H257" s="1"/>
  <c r="J257" s="1"/>
  <c r="C115"/>
  <c r="C560" i="27"/>
  <c r="C339"/>
  <c r="C258" s="1"/>
  <c r="C257" s="1"/>
  <c r="C725"/>
  <c r="C560" i="28"/>
  <c r="C559" s="1"/>
  <c r="H559" s="1"/>
  <c r="J559" s="1"/>
  <c r="C115" i="27"/>
  <c r="C115" i="26"/>
  <c r="C483"/>
  <c r="C258" s="1"/>
  <c r="C257" s="1"/>
  <c r="C178"/>
  <c r="C177" s="1"/>
  <c r="C114" s="1"/>
  <c r="C559"/>
  <c r="C178" i="28"/>
  <c r="C177" s="1"/>
  <c r="C152"/>
  <c r="C152" i="27"/>
  <c r="C114" l="1"/>
  <c r="H1" s="1"/>
  <c r="J1" s="1"/>
  <c r="C114" i="28"/>
  <c r="H256"/>
  <c r="J256" s="1"/>
  <c r="C559" i="27"/>
  <c r="F62" i="16"/>
  <c r="F61"/>
  <c r="F60"/>
  <c r="F59"/>
  <c r="H58"/>
  <c r="G58"/>
  <c r="F58"/>
  <c r="H256" i="27" l="1"/>
  <c r="J256" s="1"/>
  <c r="H559"/>
  <c r="J559" s="1"/>
  <c r="I58" i="16"/>
  <c r="F22"/>
  <c r="S360" i="12" l="1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15" i="12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</calcChain>
</file>

<file path=xl/sharedStrings.xml><?xml version="1.0" encoding="utf-8"?>
<sst xmlns="http://schemas.openxmlformats.org/spreadsheetml/2006/main" count="6564" uniqueCount="1063">
  <si>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</si>
  <si>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</si>
  <si>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</si>
  <si>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</si>
  <si>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</si>
  <si>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</si>
  <si>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</si>
  <si>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</si>
  <si>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</si>
  <si>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</si>
  <si>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</si>
  <si>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</si>
  <si>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</si>
  <si>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</si>
  <si>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</si>
  <si>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</si>
  <si>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</si>
  <si>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</si>
  <si>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</si>
  <si>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</si>
  <si>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</si>
  <si>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</si>
  <si>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</si>
  <si>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</si>
  <si>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</si>
  <si>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</si>
  <si>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</si>
  <si>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</si>
  <si>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</si>
  <si>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</si>
  <si>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</si>
  <si>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</si>
  <si>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</si>
  <si>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</si>
  <si>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</si>
  <si>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</si>
  <si>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</si>
  <si>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</si>
  <si>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</si>
  <si>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</si>
  <si>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</si>
  <si>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</si>
  <si>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</si>
  <si>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</si>
  <si>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</si>
  <si>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</si>
  <si>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</si>
  <si>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</si>
  <si>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</si>
  <si>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</si>
  <si>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</si>
  <si>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</si>
  <si>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</si>
  <si>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</si>
  <si>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</si>
  <si>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</si>
  <si>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</si>
  <si>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</si>
  <si>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</si>
  <si>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</si>
  <si>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</si>
  <si>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</si>
  <si>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</si>
  <si>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</si>
  <si>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</si>
  <si>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</si>
  <si>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</si>
  <si>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</si>
  <si>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</si>
  <si>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</si>
  <si>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</si>
  <si>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</si>
  <si>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</si>
  <si>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</si>
  <si>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</si>
  <si>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</si>
  <si>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</si>
  <si>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</si>
  <si>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</si>
  <si>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</si>
  <si>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</si>
  <si>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</si>
  <si>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</si>
  <si>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</si>
  <si>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</si>
  <si>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</si>
  <si>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</si>
  <si>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</si>
  <si>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</si>
  <si>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</si>
  <si>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</si>
  <si>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</si>
  <si>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</si>
  <si>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</si>
  <si>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</si>
  <si>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</si>
  <si>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</si>
  <si>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</si>
  <si>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</si>
  <si>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</si>
  <si>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</si>
  <si>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</si>
  <si>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</si>
  <si>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</si>
  <si>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</si>
  <si>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</si>
  <si>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</si>
  <si>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</si>
  <si>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</si>
  <si>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</si>
  <si>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</si>
  <si>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</si>
  <si>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</si>
  <si>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</si>
  <si>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</si>
  <si>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</si>
  <si>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</si>
  <si>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</si>
  <si>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</si>
  <si>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</si>
  <si>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</si>
  <si>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</si>
  <si>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</si>
  <si>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</si>
  <si>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</si>
  <si>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</si>
  <si>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</si>
  <si>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</si>
  <si>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</si>
  <si>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</si>
  <si>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</si>
  <si>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</si>
  <si>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</si>
  <si>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</si>
  <si>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</si>
  <si>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</si>
  <si>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</si>
  <si>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</si>
  <si>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</si>
  <si>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</si>
  <si>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</si>
  <si>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</si>
  <si>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</si>
  <si>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</si>
  <si>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</si>
  <si>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</si>
  <si>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</si>
  <si>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</si>
  <si>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</si>
  <si>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</si>
  <si>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</si>
  <si>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</si>
  <si>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</si>
  <si>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</si>
  <si>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</si>
  <si>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</si>
  <si>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</si>
  <si>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</si>
  <si>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</si>
  <si>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</si>
  <si>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</si>
  <si>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</si>
  <si>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</si>
  <si>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</si>
  <si>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</si>
  <si>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</si>
  <si>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</si>
  <si>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</si>
  <si>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</si>
  <si>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</si>
  <si>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</si>
  <si>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</si>
  <si>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</si>
  <si>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</si>
  <si>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</si>
  <si>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</si>
  <si>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</si>
  <si>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</si>
  <si>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</si>
  <si>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</si>
  <si>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</si>
  <si>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</si>
  <si>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</si>
  <si>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</si>
  <si>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</si>
  <si>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</si>
  <si>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</si>
  <si>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</si>
  <si>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</si>
  <si>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</si>
  <si>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</si>
  <si>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</si>
  <si>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</si>
  <si>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</si>
  <si>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</si>
  <si>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</si>
  <si>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</si>
  <si>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</si>
  <si>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</si>
  <si>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</si>
  <si>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</si>
  <si>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</si>
  <si>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</si>
  <si>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</si>
  <si>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</si>
  <si>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</si>
  <si>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</si>
  <si>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</si>
  <si>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</si>
  <si>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</si>
  <si>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</si>
  <si>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</si>
  <si>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</si>
  <si>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</si>
  <si>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</si>
  <si>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</si>
  <si>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</si>
  <si>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</si>
  <si>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</si>
  <si>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</si>
  <si>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</si>
  <si>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</si>
  <si>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</si>
  <si>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</si>
  <si>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</si>
  <si>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</si>
  <si>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</si>
  <si>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</si>
  <si>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</si>
  <si>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</si>
  <si>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</si>
  <si>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</si>
  <si>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</si>
  <si>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</si>
  <si>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</si>
  <si>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</si>
  <si>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</si>
  <si>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</si>
  <si>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</si>
  <si>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</si>
  <si>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</si>
  <si>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</si>
  <si>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</si>
  <si>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</si>
  <si>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</si>
  <si>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</si>
  <si>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</si>
  <si>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</si>
  <si>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</si>
  <si>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</si>
  <si>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</si>
  <si>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</si>
  <si>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</si>
  <si>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</si>
  <si>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</si>
  <si>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</si>
  <si>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</si>
  <si>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</si>
  <si>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</si>
  <si>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</si>
  <si>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</si>
  <si>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</si>
  <si>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</si>
  <si>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</si>
  <si>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</si>
  <si>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</si>
  <si>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</si>
  <si>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</si>
  <si>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</si>
  <si>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</si>
  <si>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</si>
  <si>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</si>
  <si>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</si>
  <si>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</si>
  <si>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</si>
  <si>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</si>
  <si>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</si>
  <si>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</si>
  <si>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</si>
  <si>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</si>
  <si>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</si>
  <si>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</si>
  <si>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</si>
  <si>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</si>
  <si>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</si>
  <si>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</si>
  <si>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</si>
  <si>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</si>
  <si>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</si>
  <si>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</si>
  <si>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</si>
  <si>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</si>
  <si>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</si>
  <si>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</si>
  <si>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</si>
  <si>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</si>
  <si>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</si>
  <si>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</si>
  <si>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</si>
  <si>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</si>
  <si>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</si>
  <si>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</si>
  <si>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</si>
  <si>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</si>
  <si>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</si>
  <si>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</si>
  <si>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</si>
  <si>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</si>
  <si>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</si>
  <si>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</si>
  <si>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</si>
  <si>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</si>
  <si>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</si>
  <si>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</si>
  <si>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</si>
  <si>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</si>
  <si>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</si>
  <si>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</si>
  <si>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</si>
  <si>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</si>
  <si>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</si>
  <si>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</si>
  <si>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</si>
  <si>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</si>
  <si>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</si>
  <si>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</si>
  <si>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</si>
  <si>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</si>
  <si>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</si>
  <si>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</si>
  <si>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</si>
  <si>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</si>
  <si>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</si>
  <si>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</si>
  <si>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</si>
  <si>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</si>
  <si>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</si>
  <si>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</si>
  <si>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</si>
  <si>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</si>
  <si>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</si>
  <si>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</si>
  <si>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</si>
  <si>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</si>
  <si>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</si>
  <si>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</si>
  <si>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</si>
  <si>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</si>
  <si>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</si>
  <si>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</si>
  <si>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</si>
  <si>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</si>
  <si>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</si>
  <si>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</si>
  <si>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</si>
  <si>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</si>
  <si>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</si>
  <si>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</si>
  <si>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</si>
  <si>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</si>
  <si>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</si>
  <si>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</si>
  <si>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</si>
  <si>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</si>
  <si>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</si>
  <si>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</si>
  <si>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</si>
  <si>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</si>
  <si>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</si>
  <si>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</si>
  <si>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</si>
  <si>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</si>
  <si>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</si>
  <si>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</si>
  <si>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</si>
  <si>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</si>
  <si>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</si>
  <si>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</si>
  <si>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</si>
  <si>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</si>
  <si>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</si>
  <si>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</si>
  <si>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</si>
  <si>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</si>
  <si>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</si>
  <si>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</si>
  <si>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</si>
  <si>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</si>
  <si>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</si>
  <si>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</si>
  <si>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</si>
  <si>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</si>
  <si>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</si>
  <si>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</si>
  <si>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</si>
  <si>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</si>
  <si>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</si>
  <si>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</si>
  <si>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</si>
  <si>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</si>
  <si>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</si>
  <si>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</si>
  <si>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</si>
  <si>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</si>
  <si>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</si>
  <si>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</si>
  <si>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</si>
  <si>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</si>
  <si>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</si>
  <si>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</si>
  <si>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</si>
  <si>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</si>
  <si>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</si>
  <si>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</si>
  <si>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</si>
  <si>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</si>
  <si>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</si>
  <si>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</si>
  <si>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</si>
  <si>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</si>
  <si>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</si>
  <si>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</si>
  <si>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</si>
  <si>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</si>
  <si>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</si>
  <si>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</si>
  <si>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</si>
  <si>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</si>
  <si>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</si>
  <si>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</si>
  <si>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</si>
  <si>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</si>
  <si>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</si>
  <si>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</si>
  <si>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</si>
  <si>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</si>
  <si>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</si>
  <si>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</si>
  <si>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</si>
  <si>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</si>
  <si>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</si>
  <si>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</si>
  <si>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</si>
  <si>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</si>
  <si>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</si>
  <si>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</si>
  <si>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</si>
  <si>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</si>
  <si>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</si>
  <si>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</si>
  <si>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</si>
  <si>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</si>
  <si>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</si>
  <si>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</si>
  <si>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</si>
  <si>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</si>
  <si>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</si>
  <si>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</si>
  <si>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</si>
  <si>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</si>
  <si>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</si>
  <si>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</si>
  <si>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</si>
  <si>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</si>
  <si>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</si>
  <si>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</si>
  <si>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</si>
  <si>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</si>
  <si>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</si>
  <si>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</si>
  <si>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</si>
  <si>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</si>
  <si>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</si>
  <si>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</si>
  <si>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</si>
  <si>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</si>
  <si>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</si>
  <si>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</si>
  <si>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</si>
  <si>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</si>
  <si>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</si>
  <si>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</si>
  <si>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</si>
  <si>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</si>
  <si>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</si>
  <si>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</si>
  <si>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</si>
  <si>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</si>
  <si>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</si>
  <si>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</si>
  <si>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</si>
  <si>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</si>
  <si>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</si>
  <si>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</si>
  <si>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</si>
  <si>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</si>
  <si>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</si>
  <si>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</si>
  <si>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</si>
  <si>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</si>
  <si>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</si>
  <si>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</si>
  <si>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</si>
  <si>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</si>
  <si>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</si>
  <si>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</si>
  <si>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</si>
  <si>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</si>
  <si>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</si>
  <si>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</si>
  <si>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</si>
  <si>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</si>
  <si>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</si>
  <si>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</si>
  <si>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</si>
  <si>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</si>
  <si>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</si>
  <si>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</si>
  <si>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</si>
  <si>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</si>
  <si>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</si>
  <si>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</si>
  <si>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</si>
  <si>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</si>
  <si>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</si>
  <si>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</si>
  <si>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</si>
  <si>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</si>
  <si>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</si>
  <si>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</si>
  <si>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</si>
  <si>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</si>
  <si>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</si>
  <si>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</si>
  <si>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</si>
  <si>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</si>
  <si>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</si>
  <si>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</si>
  <si>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</si>
  <si>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</si>
  <si>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</si>
  <si>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</si>
  <si>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</si>
  <si>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</si>
  <si>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</si>
  <si>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</si>
  <si>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</si>
  <si>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</si>
  <si>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</si>
  <si>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</si>
  <si>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</si>
  <si>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</si>
  <si>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</si>
  <si>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</si>
  <si>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</si>
  <si>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</si>
  <si>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</si>
  <si>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</si>
  <si>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</si>
  <si>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</si>
  <si>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</si>
  <si>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</si>
  <si>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</si>
  <si>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</si>
  <si>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</si>
  <si>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</si>
  <si>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</si>
  <si>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</si>
  <si>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</si>
  <si>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</si>
  <si>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</si>
  <si>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</si>
  <si>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</si>
  <si>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</si>
  <si>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</si>
  <si>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</si>
  <si>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</si>
  <si>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</si>
  <si>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</si>
  <si>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</si>
  <si>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</si>
  <si>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</si>
  <si>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</si>
  <si>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</si>
  <si>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</si>
  <si>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</si>
  <si>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</si>
  <si>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</si>
  <si>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</si>
  <si>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</si>
  <si>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</si>
  <si>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</si>
  <si>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</si>
  <si>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</si>
  <si>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</si>
  <si>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</si>
  <si>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</si>
  <si>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</si>
  <si>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</si>
  <si>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</si>
  <si>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</si>
  <si>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</si>
  <si>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</si>
  <si>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</si>
  <si>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</si>
  <si>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</si>
  <si>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</si>
  <si>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</si>
  <si>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</si>
  <si>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</si>
  <si>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</si>
  <si>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</si>
  <si>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</si>
  <si>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</si>
  <si>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</si>
  <si>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</si>
  <si>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</si>
  <si>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</si>
  <si>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</si>
  <si>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</si>
  <si>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</si>
  <si>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</si>
  <si>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</si>
  <si>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</si>
  <si>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</si>
  <si>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</si>
  <si>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</si>
  <si>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</si>
  <si>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</si>
  <si>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</si>
  <si>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</si>
  <si>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</si>
  <si>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</si>
  <si>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</si>
  <si>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</si>
  <si>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</si>
  <si>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</si>
  <si>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</si>
  <si>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</si>
  <si>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</si>
  <si>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</si>
  <si>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</si>
  <si>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</si>
  <si>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</si>
  <si>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</si>
  <si>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</si>
  <si>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</si>
  <si>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</si>
  <si>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</si>
  <si>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</si>
  <si>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</si>
  <si>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</si>
  <si>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</si>
  <si>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</si>
  <si>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</si>
  <si>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</si>
  <si>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</si>
  <si>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</si>
  <si>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</si>
  <si>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</si>
  <si>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</si>
  <si>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</si>
  <si>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</si>
  <si>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</si>
  <si>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</si>
  <si>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</si>
  <si>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</si>
  <si>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</si>
  <si>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</si>
  <si>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</si>
  <si>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</si>
  <si>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</si>
  <si>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</si>
  <si>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</si>
  <si>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</si>
  <si>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</si>
  <si>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</si>
  <si>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</si>
  <si>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</si>
  <si>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</si>
  <si>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</si>
  <si>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</si>
  <si>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</si>
  <si>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</si>
  <si>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</si>
  <si>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</si>
  <si>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</si>
  <si>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</si>
  <si>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</si>
  <si>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</si>
  <si>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</si>
  <si>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</si>
  <si>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</si>
  <si>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</si>
  <si>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</si>
  <si>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</si>
  <si>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</si>
  <si>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</si>
  <si>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</si>
  <si>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</si>
  <si>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</si>
  <si>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</si>
  <si>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</si>
  <si>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</si>
  <si>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</si>
  <si>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</si>
  <si>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</si>
  <si>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</si>
  <si>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</si>
  <si>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</si>
  <si>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</si>
  <si>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</si>
  <si>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</si>
  <si>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</si>
  <si>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</si>
  <si>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</si>
  <si>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</si>
  <si>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</si>
  <si>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</si>
  <si>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</si>
  <si>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</si>
  <si>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</si>
  <si>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</si>
  <si>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</si>
  <si>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</si>
  <si>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</si>
  <si>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</si>
  <si>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</si>
  <si>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</si>
  <si>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</si>
  <si>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</si>
  <si>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</si>
  <si>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</si>
  <si>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</si>
  <si>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</si>
  <si>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</si>
  <si>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</si>
  <si>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</si>
  <si>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</si>
  <si>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</si>
  <si>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</si>
  <si>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</si>
  <si>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</si>
  <si>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</si>
  <si>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</si>
  <si>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</si>
  <si>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</si>
  <si>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</si>
  <si>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</si>
  <si>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</si>
  <si>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</si>
  <si>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</si>
  <si>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</si>
  <si>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</si>
  <si>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</si>
  <si>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</si>
  <si>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</si>
  <si>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</si>
  <si>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</si>
  <si>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</si>
  <si>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</si>
  <si>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</si>
  <si>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</si>
  <si>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</si>
  <si>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</si>
  <si>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</si>
  <si>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</si>
  <si>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</si>
  <si>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</si>
  <si>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</si>
  <si>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</si>
  <si>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</si>
  <si>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</si>
  <si>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</si>
  <si>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</si>
  <si>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</si>
  <si>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</si>
  <si>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</si>
  <si>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</si>
  <si>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</si>
  <si>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</si>
  <si>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</si>
  <si>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</si>
  <si>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</si>
  <si>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</si>
  <si>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</si>
  <si>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</si>
  <si>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</si>
  <si>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</si>
  <si>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</si>
  <si>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</si>
  <si>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</si>
  <si>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</si>
  <si>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</si>
  <si>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</si>
  <si>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</si>
  <si>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</si>
  <si>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</si>
  <si>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</si>
  <si>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</si>
  <si>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</si>
  <si>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</si>
  <si>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</si>
  <si>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</si>
  <si>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</si>
  <si>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</si>
  <si>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</si>
  <si>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</si>
  <si>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</si>
  <si>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</si>
  <si>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</si>
  <si>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</si>
  <si>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</si>
  <si>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</si>
  <si>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</si>
  <si>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</si>
  <si>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</si>
  <si>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</si>
  <si>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</si>
  <si>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</si>
  <si>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</si>
  <si>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</si>
  <si>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</si>
  <si>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</si>
  <si>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</si>
  <si>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</si>
  <si>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</si>
  <si>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</si>
  <si>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</si>
  <si>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</si>
  <si>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</si>
  <si>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</si>
  <si>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</si>
  <si>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</si>
  <si>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</si>
  <si>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</si>
  <si>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</si>
  <si>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</si>
  <si>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</si>
  <si>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</si>
  <si>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</si>
  <si>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</si>
  <si>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</si>
  <si>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</si>
  <si>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</si>
  <si>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</si>
  <si>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</si>
  <si>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</si>
  <si>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</si>
  <si>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</si>
  <si>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</si>
  <si>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</si>
  <si>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</si>
  <si>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</si>
  <si>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</si>
  <si>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</si>
  <si>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</si>
  <si>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</si>
  <si>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</si>
  <si>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</si>
  <si>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</si>
  <si>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</si>
  <si>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</si>
  <si>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الكتابة العامة </t>
  </si>
  <si>
    <t>المصلحة الفنية </t>
  </si>
  <si>
    <t>مصلحة النظافة والمحيط</t>
  </si>
  <si>
    <t>مكتب الضبط </t>
  </si>
  <si>
    <t>كتابة المجلس واللجان والانتخابات </t>
  </si>
  <si>
    <t>قسم الشؤون الاجتماعية والثقافة </t>
  </si>
  <si>
    <t>التراتيب والشرطة البلدية </t>
  </si>
  <si>
    <t>الاعلامية والتنظيم والأساليب </t>
  </si>
  <si>
    <t>قسم العلاقات الخارجية</t>
  </si>
  <si>
    <t>قسم الموظفين والعملة </t>
  </si>
  <si>
    <t>قسم الميزانية والحسابات </t>
  </si>
  <si>
    <t>قسم الاحصاء والاداءات</t>
  </si>
  <si>
    <t>قسم الحالة المدنية</t>
  </si>
  <si>
    <t>قسم النزعات والشؤون العقارية</t>
  </si>
  <si>
    <t>قسم التصرف في الوثائق والأرشيف</t>
  </si>
  <si>
    <t>المصلحة الادارية والمالية </t>
  </si>
  <si>
    <t>قسم الطرقات والمرور</t>
  </si>
  <si>
    <t>قسم المستودع والمغازات</t>
  </si>
  <si>
    <t>قسم الدراسات والتهيئة العمرانية</t>
  </si>
  <si>
    <t>قسم التقاسيم ورخص البناء</t>
  </si>
  <si>
    <t>قسم مراقبة البناء وإستغلال البناءات</t>
  </si>
  <si>
    <t>قسم الأشغال الجديد</t>
  </si>
  <si>
    <t>قسم التنوير العمومي </t>
  </si>
  <si>
    <t>قسم النظافة والتطهير </t>
  </si>
  <si>
    <t>قسم الصيانة والورشات </t>
  </si>
  <si>
    <t>قسم النباتات والمناطق الخضراء</t>
  </si>
  <si>
    <t>نبيل عزوز </t>
  </si>
  <si>
    <t>سارة الحجري </t>
  </si>
  <si>
    <t>درصاف حنفي </t>
  </si>
  <si>
    <t>فتحية الكسوري </t>
  </si>
  <si>
    <t>حافظ بن مامية</t>
  </si>
  <si>
    <t>منية السلواج</t>
  </si>
  <si>
    <t>حبابة العجمي </t>
  </si>
  <si>
    <t>نزهة الدخلاوي </t>
  </si>
  <si>
    <t>صليحة الدخلاوي</t>
  </si>
  <si>
    <t>رضا القروي</t>
  </si>
  <si>
    <t>سعيدة بن حسونة</t>
  </si>
  <si>
    <t>نادية المؤدب</t>
  </si>
  <si>
    <t>مريم الكسوري</t>
  </si>
  <si>
    <t>امال قزمير</t>
  </si>
  <si>
    <t>لطفي بن علية</t>
  </si>
  <si>
    <t>أ 2</t>
  </si>
  <si>
    <t>أ 1</t>
  </si>
  <si>
    <t>أ 3</t>
  </si>
  <si>
    <t>ب</t>
  </si>
  <si>
    <t>ج</t>
  </si>
  <si>
    <t>د</t>
  </si>
  <si>
    <t>ص 4</t>
  </si>
  <si>
    <t>متصرف رئيس مصلحة</t>
  </si>
  <si>
    <t>منشطة تطبيق رياض الأطفال</t>
  </si>
  <si>
    <t>كاتب تصرف </t>
  </si>
  <si>
    <t>مستكتب إدارة </t>
  </si>
  <si>
    <t>راقن </t>
  </si>
  <si>
    <t>عامل </t>
  </si>
  <si>
    <t>عبد الغني بن شلبي </t>
  </si>
  <si>
    <t>كمال الصغير </t>
  </si>
  <si>
    <t>العربي بالحاج خميس </t>
  </si>
  <si>
    <t>عادل برق الليل </t>
  </si>
  <si>
    <t>عبد الفتاح دهرية </t>
  </si>
  <si>
    <t>أنور الجربي </t>
  </si>
  <si>
    <t>امبارك برق الليل </t>
  </si>
  <si>
    <t>عزوز بن حمودة </t>
  </si>
  <si>
    <t>وليد النقاش </t>
  </si>
  <si>
    <t>عبد الحكيم بلحاج خميس</t>
  </si>
  <si>
    <t>سامي بن رجب </t>
  </si>
  <si>
    <t>كمال الطويل </t>
  </si>
  <si>
    <t>رابح بالحاج مبارك </t>
  </si>
  <si>
    <t>مكي دلاع </t>
  </si>
  <si>
    <t>سامي الصغير </t>
  </si>
  <si>
    <t>وسام بن حمه </t>
  </si>
  <si>
    <t>محمد بن رمضان </t>
  </si>
  <si>
    <t>عثمان التبرسقي</t>
  </si>
  <si>
    <t>عبد الله بن خميس</t>
  </si>
  <si>
    <t>عبد اللطيف بوشوشة</t>
  </si>
  <si>
    <t>شهلة كشين</t>
  </si>
  <si>
    <t>عليه العيساوي</t>
  </si>
  <si>
    <t>شكري الصغير</t>
  </si>
  <si>
    <t>باسم الشيخ الطويل</t>
  </si>
  <si>
    <t>حسن بن رمضان</t>
  </si>
  <si>
    <t>عبد الكريم الكسوري</t>
  </si>
  <si>
    <t>محسن الساسي</t>
  </si>
  <si>
    <t>سمير المرناقي </t>
  </si>
  <si>
    <t>مراد بلحاج عمر </t>
  </si>
  <si>
    <t>عبد الرحمان التبرسقي</t>
  </si>
  <si>
    <t>عادل المزوغي</t>
  </si>
  <si>
    <t>علي مكي بن حمودة</t>
  </si>
  <si>
    <t>حمزة الوحيشي</t>
  </si>
  <si>
    <t>أحمد مزام</t>
  </si>
  <si>
    <t>منير الشيخ الطويل</t>
  </si>
  <si>
    <t>جاد العيساوي</t>
  </si>
  <si>
    <t>أنيس الزكري</t>
  </si>
  <si>
    <t>ساسي بن حسونة</t>
  </si>
  <si>
    <t>عبد اللطيف حجي  </t>
  </si>
  <si>
    <t>الأمر الصدر بالرائد الرسمي عدد 26 بتاريخ 15/04/2011</t>
  </si>
  <si>
    <t>عدنان بن حميدة </t>
  </si>
  <si>
    <t>المكي القروي </t>
  </si>
  <si>
    <t>عربي بن ساسي </t>
  </si>
  <si>
    <t>سمية بن محجوب</t>
  </si>
  <si>
    <t>تعبيد الطرقات </t>
  </si>
  <si>
    <t>2010-2012</t>
  </si>
  <si>
    <t>تم تعبيد: نهج المنجي سليم منحدر عقبة الدير 1 </t>
  </si>
  <si>
    <t>نعم </t>
  </si>
  <si>
    <t>2 remorques et mini-chargeuses des pooubelles</t>
  </si>
  <si>
    <t>2011-2012</t>
  </si>
  <si>
    <t>حجرات ملابس ملعب البلدي</t>
  </si>
  <si>
    <t>برامج تهذيب الأحياء الشعبية </t>
  </si>
  <si>
    <t>الرياضة</t>
  </si>
  <si>
    <t>المشروع (السيبوس)</t>
  </si>
  <si>
    <t xml:space="preserve"> المروج قسط أول</t>
  </si>
  <si>
    <t>الشباب والرياضة </t>
  </si>
  <si>
    <t>برنامج تهذيب الأحياء الشعبية </t>
  </si>
  <si>
    <t>البنية الأساسية</t>
  </si>
  <si>
    <t xml:space="preserve"> المروج قسط 2</t>
  </si>
  <si>
    <t>تعشيب الملعب بدار الشباب</t>
  </si>
  <si>
    <t>تعشيب وإنارة الملعب البلدي  </t>
  </si>
  <si>
    <t>لا </t>
  </si>
  <si>
    <t>بصدد الاعلان عن طلب العروض للمرة الثالثة </t>
  </si>
  <si>
    <t>ستنطلق الأشغال قريباً </t>
  </si>
  <si>
    <t>الأشغال جارية </t>
  </si>
  <si>
    <t>تأهيل مسالك التوزيع</t>
  </si>
  <si>
    <t>تهيئة وصيانة المنشآت البلدية</t>
  </si>
  <si>
    <t>سوق بلدي  </t>
  </si>
  <si>
    <t>إعادة إعلان طلب العروض للمرة الثالثة </t>
  </si>
  <si>
    <t>انطلقت الأشغال يوم 16/3/2015 </t>
  </si>
  <si>
    <t>أرض بيضاء شارع حبيب بورقيبة</t>
  </si>
  <si>
    <t>منتزه </t>
  </si>
  <si>
    <t>أرض بيضاء حي المروج </t>
  </si>
  <si>
    <t>حرفية وسكنية</t>
  </si>
  <si>
    <t>حديقة</t>
  </si>
  <si>
    <t>عمار + طابق تجاري R+4</t>
  </si>
  <si>
    <t>تجهيزات: حرفية+عمرانية</t>
  </si>
  <si>
    <t>روضة أطفال</t>
  </si>
  <si>
    <t>مركز تجاري</t>
  </si>
  <si>
    <t>جامع</t>
  </si>
  <si>
    <t>منطقة خضراء</t>
  </si>
  <si>
    <t>حديقة  </t>
  </si>
  <si>
    <t>أرض بيضاء حي الشهداء  </t>
  </si>
  <si>
    <t>أرض بيضاء حي طارق بن زياد 2</t>
  </si>
  <si>
    <t>أرض بيضاء شارع المناضلين </t>
  </si>
  <si>
    <t>أرض بيضاء المنطقة الصناعية </t>
  </si>
  <si>
    <t>أرض بيضاء البسباسة </t>
  </si>
  <si>
    <t>قصر البلدية </t>
  </si>
  <si>
    <t>المسكن الوظيفي </t>
  </si>
  <si>
    <t>مركز الشرطة البلدية </t>
  </si>
  <si>
    <t>الحي التجاري </t>
  </si>
  <si>
    <t>السوق اليومية </t>
  </si>
  <si>
    <t>تجهيزات</t>
  </si>
  <si>
    <t>سوق يومية</t>
  </si>
  <si>
    <t>منطقة صناعية</t>
  </si>
  <si>
    <t>فلاحية  </t>
  </si>
  <si>
    <t>مستوصف</t>
  </si>
  <si>
    <t>معهد ثانوي</t>
  </si>
  <si>
    <t>قباضة مالية</t>
  </si>
  <si>
    <t>مكتب بريد</t>
  </si>
  <si>
    <t>مكتب مراقبة الأداءات</t>
  </si>
  <si>
    <t>مركز شرطة</t>
  </si>
  <si>
    <t>مركز شرطة بلدية </t>
  </si>
  <si>
    <t>مركز حرس بحري </t>
  </si>
  <si>
    <t>مركز لرعاية المعاقين </t>
  </si>
  <si>
    <t>مركز الفتاة الريفية </t>
  </si>
  <si>
    <t>الوحدة المحلية للشؤون الاجتماعية </t>
  </si>
  <si>
    <t>خلية الارشاد الفلاحي </t>
  </si>
  <si>
    <t>ملعب بلدي </t>
  </si>
  <si>
    <t>قاعة ألعاب فردية </t>
  </si>
  <si>
    <t>دار ثقافة </t>
  </si>
  <si>
    <t>دار الشباب </t>
  </si>
  <si>
    <t xml:space="preserve">مدارس إبتدائية </t>
  </si>
  <si>
    <t xml:space="preserve">مدارس اعدادية </t>
  </si>
  <si>
    <t> حي طارق بن زياد 1</t>
  </si>
  <si>
    <t>حي طارق بن زياد 2 </t>
  </si>
  <si>
    <t>حي الشهداء </t>
  </si>
  <si>
    <t>حي السيبوس </t>
  </si>
  <si>
    <t>حي النرجس</t>
  </si>
  <si>
    <t>حي المروج </t>
  </si>
  <si>
    <t>حي الجبلاوية </t>
  </si>
  <si>
    <t>حي بئر العرائس </t>
  </si>
  <si>
    <t>حي الجنانات</t>
  </si>
  <si>
    <t>زنقة الحاج عمار </t>
  </si>
  <si>
    <t>حي الظريفة</t>
  </si>
  <si>
    <t>new holland</t>
  </si>
  <si>
    <t>Landini</t>
  </si>
  <si>
    <t>Fiat</t>
  </si>
  <si>
    <t>John deere</t>
  </si>
  <si>
    <t>Chargeuse sur pneu (Trax)</t>
  </si>
  <si>
    <t>camion à nacelle</t>
  </si>
  <si>
    <t>Camion à Benne</t>
  </si>
  <si>
    <t>Camion à citerne</t>
  </si>
  <si>
    <t xml:space="preserve">Camionette nissan </t>
  </si>
  <si>
    <t>Mini-chargeuse</t>
  </si>
  <si>
    <t>Isuzu</t>
  </si>
  <si>
    <t>Forza</t>
  </si>
  <si>
    <t>Peugeot</t>
  </si>
  <si>
    <t>Benne agricole 5T</t>
  </si>
  <si>
    <t>Benne agricole 3T</t>
  </si>
  <si>
    <t>Benne tasseuse 7000L</t>
  </si>
  <si>
    <t>Vide fosse</t>
  </si>
  <si>
    <t>à</t>
  </si>
  <si>
    <t>شاحنة شفط مياه المجاري</t>
  </si>
  <si>
    <t>c</t>
  </si>
  <si>
    <t>الفصل 3304: المساهمة لفائدة الودادية بعنوان خدمة تداكر الاكل الأعوان</t>
  </si>
</sst>
</file>

<file path=xl/styles.xml><?xml version="1.0" encoding="utf-8"?>
<styleSheet xmlns="http://schemas.openxmlformats.org/spreadsheetml/2006/main">
  <numFmts count="5">
    <numFmt numFmtId="41" formatCode="_-* #,##0\ _€_-;\-* #,##0\ _€_-;_-* &quot;-&quot;\ _€_-;_-@_-"/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3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8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right"/>
    </xf>
    <xf numFmtId="0" fontId="16" fillId="0" borderId="1" xfId="0" applyFont="1" applyBorder="1" applyAlignment="1">
      <alignment horizontal="right" vertical="center" readingOrder="2"/>
    </xf>
    <xf numFmtId="0" fontId="16" fillId="8" borderId="1" xfId="0" applyFont="1" applyFill="1" applyBorder="1" applyAlignment="1">
      <alignment horizontal="right" vertical="center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Border="1" applyAlignment="1">
      <alignment vertical="center" wrapText="1" readingOrder="2"/>
    </xf>
    <xf numFmtId="41" fontId="0" fillId="0" borderId="1" xfId="0" applyNumberFormat="1" applyBorder="1" applyAlignment="1">
      <alignment horizontal="center" vertical="center"/>
    </xf>
    <xf numFmtId="0" fontId="19" fillId="0" borderId="1" xfId="0" applyFont="1" applyBorder="1"/>
    <xf numFmtId="0" fontId="0" fillId="0" borderId="1" xfId="0" applyFont="1" applyBorder="1" applyAlignment="1">
      <alignment horizontal="right" vertical="center" wrapText="1" indent="1" readingOrder="1"/>
    </xf>
    <xf numFmtId="0" fontId="0" fillId="0" borderId="1" xfId="0" applyFont="1" applyFill="1" applyBorder="1" applyAlignment="1">
      <alignment vertical="center" readingOrder="2"/>
    </xf>
    <xf numFmtId="0" fontId="19" fillId="0" borderId="0" xfId="0" applyFont="1" applyAlignment="1">
      <alignment wrapText="1"/>
    </xf>
    <xf numFmtId="14" fontId="1" fillId="0" borderId="4" xfId="2" applyNumberFormat="1" applyFont="1" applyBorder="1" applyAlignment="1">
      <alignment vertical="center" readingOrder="2"/>
    </xf>
    <xf numFmtId="0" fontId="1" fillId="0" borderId="1" xfId="0" applyFont="1" applyBorder="1"/>
    <xf numFmtId="0" fontId="19" fillId="0" borderId="1" xfId="0" applyFont="1" applyBorder="1" applyAlignment="1">
      <alignment wrapText="1"/>
    </xf>
    <xf numFmtId="14" fontId="0" fillId="0" borderId="1" xfId="0" applyNumberFormat="1" applyBorder="1" applyAlignment="1"/>
    <xf numFmtId="0" fontId="4" fillId="0" borderId="1" xfId="0" applyFont="1" applyBorder="1" applyAlignment="1">
      <alignment horizontal="right" vertical="center" wrapText="1" readingOrder="2"/>
    </xf>
    <xf numFmtId="9" fontId="0" fillId="0" borderId="1" xfId="2" applyNumberFormat="1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8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12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11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8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8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8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2" t="s">
        <v>60</v>
      </c>
      <c r="B2" s="18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9" t="s">
        <v>578</v>
      </c>
      <c r="B3" s="179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5" t="s">
        <v>124</v>
      </c>
      <c r="B4" s="17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5" t="s">
        <v>145</v>
      </c>
      <c r="B38" s="17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9" t="s">
        <v>579</v>
      </c>
      <c r="B67" s="179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5" t="s">
        <v>163</v>
      </c>
      <c r="B68" s="17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7" t="s">
        <v>580</v>
      </c>
      <c r="B115" s="17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5" t="s">
        <v>195</v>
      </c>
      <c r="B116" s="17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5" t="s">
        <v>202</v>
      </c>
      <c r="B135" s="17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8"/>
      <c r="B191" s="87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8"/>
      <c r="B192" s="87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8"/>
      <c r="B209" s="87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8"/>
      <c r="B210" s="87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8"/>
      <c r="B225" s="87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8"/>
      <c r="B226" s="87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8"/>
      <c r="B227" s="87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8"/>
      <c r="B232" s="87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8"/>
      <c r="B242" s="87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8"/>
      <c r="B247" s="87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8"/>
      <c r="B248" s="87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8"/>
      <c r="B249" s="87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6" t="s">
        <v>60</v>
      </c>
      <c r="B257" s="16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2" t="s">
        <v>266</v>
      </c>
      <c r="B258" s="16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4" t="s">
        <v>268</v>
      </c>
      <c r="B260" s="16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4" t="s">
        <v>269</v>
      </c>
      <c r="B263" s="16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4" t="s">
        <v>601</v>
      </c>
      <c r="B314" s="16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0" t="s">
        <v>270</v>
      </c>
      <c r="B339" s="16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4" t="s">
        <v>271</v>
      </c>
      <c r="B340" s="165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4" t="s">
        <v>357</v>
      </c>
      <c r="B444" s="16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</row>
    <row r="483" spans="1:10">
      <c r="A483" s="170" t="s">
        <v>389</v>
      </c>
      <c r="B483" s="171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4" t="s">
        <v>390</v>
      </c>
      <c r="B484" s="16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4" t="s">
        <v>414</v>
      </c>
      <c r="B509" s="16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</row>
    <row r="550" spans="1:10">
      <c r="A550" s="162" t="s">
        <v>455</v>
      </c>
      <c r="B550" s="16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4" t="s">
        <v>457</v>
      </c>
      <c r="B552" s="165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6" t="s">
        <v>62</v>
      </c>
      <c r="B559" s="16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2" t="s">
        <v>464</v>
      </c>
      <c r="B560" s="16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4" t="s">
        <v>466</v>
      </c>
      <c r="B562" s="16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4" t="s">
        <v>481</v>
      </c>
      <c r="B577" s="16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4" t="s">
        <v>485</v>
      </c>
      <c r="B581" s="16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4" t="s">
        <v>488</v>
      </c>
      <c r="B584" s="16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4" t="s">
        <v>489</v>
      </c>
      <c r="B585" s="16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4" t="s">
        <v>490</v>
      </c>
      <c r="B586" s="16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4" t="s">
        <v>513</v>
      </c>
      <c r="B610" s="16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4" t="s">
        <v>531</v>
      </c>
      <c r="B628" s="16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4" t="s">
        <v>556</v>
      </c>
      <c r="B668" s="16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4" t="s">
        <v>557</v>
      </c>
      <c r="B669" s="16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4" t="s">
        <v>558</v>
      </c>
      <c r="B670" s="16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2" t="s">
        <v>570</v>
      </c>
      <c r="B716" s="16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8" t="s">
        <v>851</v>
      </c>
      <c r="B718" s="15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70" zoomScaleNormal="70" workbookViewId="0">
      <selection activeCell="D3" sqref="D3"/>
    </sheetView>
  </sheetViews>
  <sheetFormatPr baseColWidth="10"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2"/>
    <col min="44" max="16384" width="9.140625" style="93"/>
  </cols>
  <sheetData>
    <row r="1" spans="1:9" s="112" customFormat="1" ht="26.25" customHeight="1">
      <c r="A1" s="183" t="s">
        <v>68</v>
      </c>
      <c r="B1" s="183" t="s">
        <v>793</v>
      </c>
      <c r="C1" s="183" t="s">
        <v>794</v>
      </c>
      <c r="D1" s="184" t="s">
        <v>792</v>
      </c>
      <c r="E1" s="183" t="s">
        <v>739</v>
      </c>
      <c r="F1" s="183"/>
      <c r="G1" s="183"/>
      <c r="H1" s="183"/>
      <c r="I1" s="183" t="s">
        <v>799</v>
      </c>
    </row>
    <row r="2" spans="1:9" s="112" customFormat="1" ht="23.25" customHeight="1">
      <c r="A2" s="183"/>
      <c r="B2" s="183"/>
      <c r="C2" s="183"/>
      <c r="D2" s="185"/>
      <c r="E2" s="113" t="s">
        <v>788</v>
      </c>
      <c r="F2" s="113" t="s">
        <v>789</v>
      </c>
      <c r="G2" s="113" t="s">
        <v>790</v>
      </c>
      <c r="H2" s="113" t="s">
        <v>791</v>
      </c>
      <c r="I2" s="183"/>
    </row>
    <row r="3" spans="1:9" s="112" customFormat="1">
      <c r="A3" s="99" t="s">
        <v>889</v>
      </c>
      <c r="B3" s="98" t="s">
        <v>904</v>
      </c>
      <c r="C3" s="98" t="s">
        <v>674</v>
      </c>
      <c r="D3" s="142">
        <v>1995</v>
      </c>
      <c r="E3" s="101" t="s">
        <v>863</v>
      </c>
      <c r="F3" s="94"/>
      <c r="G3" s="94"/>
      <c r="H3" s="94"/>
      <c r="I3" s="100"/>
    </row>
    <row r="4" spans="1:9" s="112" customFormat="1">
      <c r="A4" s="102" t="s">
        <v>890</v>
      </c>
      <c r="B4" s="102" t="s">
        <v>905</v>
      </c>
      <c r="C4" s="102" t="s">
        <v>694</v>
      </c>
      <c r="D4" s="139">
        <v>2012</v>
      </c>
      <c r="E4" s="101" t="s">
        <v>864</v>
      </c>
      <c r="F4" s="94"/>
      <c r="G4" s="94"/>
      <c r="H4" s="94"/>
      <c r="I4" s="102"/>
    </row>
    <row r="5" spans="1:9" s="112" customFormat="1" ht="30">
      <c r="A5" s="102" t="s">
        <v>891</v>
      </c>
      <c r="B5" s="102" t="s">
        <v>904</v>
      </c>
      <c r="C5" s="102" t="s">
        <v>911</v>
      </c>
      <c r="D5" s="139">
        <v>2006</v>
      </c>
      <c r="E5" s="101" t="s">
        <v>878</v>
      </c>
      <c r="F5" s="94"/>
      <c r="G5" s="94"/>
      <c r="H5" s="94"/>
      <c r="I5" s="102"/>
    </row>
    <row r="6" spans="1:9" s="112" customFormat="1" ht="30">
      <c r="A6" s="103" t="s">
        <v>892</v>
      </c>
      <c r="B6" s="103" t="s">
        <v>906</v>
      </c>
      <c r="C6" s="103" t="s">
        <v>912</v>
      </c>
      <c r="D6" s="140">
        <v>1982</v>
      </c>
      <c r="E6" s="104"/>
      <c r="F6" s="94" t="s">
        <v>875</v>
      </c>
      <c r="G6" s="104"/>
      <c r="H6" s="104"/>
      <c r="I6" s="103"/>
    </row>
    <row r="7" spans="1:9" s="112" customFormat="1">
      <c r="A7" s="103" t="s">
        <v>893</v>
      </c>
      <c r="B7" s="103" t="s">
        <v>907</v>
      </c>
      <c r="C7" s="103" t="s">
        <v>678</v>
      </c>
      <c r="D7" s="140">
        <v>1992</v>
      </c>
      <c r="E7" s="104"/>
      <c r="F7" s="105"/>
      <c r="G7" s="94"/>
      <c r="H7" s="94"/>
      <c r="I7" s="103"/>
    </row>
    <row r="8" spans="1:9" s="112" customFormat="1">
      <c r="A8" s="102" t="s">
        <v>894</v>
      </c>
      <c r="B8" s="102" t="s">
        <v>907</v>
      </c>
      <c r="C8" s="102" t="s">
        <v>678</v>
      </c>
      <c r="D8" s="139">
        <v>1984</v>
      </c>
      <c r="E8" s="104"/>
      <c r="F8" s="101" t="s">
        <v>866</v>
      </c>
      <c r="G8" s="94"/>
      <c r="H8" s="94"/>
      <c r="I8" s="102"/>
    </row>
    <row r="9" spans="1:9" s="112" customFormat="1">
      <c r="A9" s="102" t="s">
        <v>895</v>
      </c>
      <c r="B9" s="102" t="s">
        <v>907</v>
      </c>
      <c r="C9" s="102" t="s">
        <v>680</v>
      </c>
      <c r="D9" s="139">
        <v>1997</v>
      </c>
      <c r="E9" s="101"/>
      <c r="F9" s="101" t="s">
        <v>876</v>
      </c>
      <c r="G9" s="94"/>
      <c r="H9" s="94"/>
      <c r="I9" s="102"/>
    </row>
    <row r="10" spans="1:9" s="112" customFormat="1">
      <c r="A10" s="102" t="s">
        <v>896</v>
      </c>
      <c r="B10" s="102" t="s">
        <v>907</v>
      </c>
      <c r="C10" s="102" t="s">
        <v>913</v>
      </c>
      <c r="D10" s="139">
        <v>1980</v>
      </c>
      <c r="E10" s="101"/>
      <c r="F10" s="104" t="s">
        <v>877</v>
      </c>
      <c r="G10" s="104"/>
      <c r="H10" s="94"/>
      <c r="I10" s="102"/>
    </row>
    <row r="11" spans="1:9" s="112" customFormat="1">
      <c r="A11" s="102" t="s">
        <v>897</v>
      </c>
      <c r="B11" s="102" t="s">
        <v>907</v>
      </c>
      <c r="C11" s="102" t="s">
        <v>680</v>
      </c>
      <c r="D11" s="139">
        <v>1984</v>
      </c>
      <c r="E11" s="104"/>
      <c r="F11" s="94" t="s">
        <v>875</v>
      </c>
      <c r="G11" s="94"/>
      <c r="H11" s="94"/>
      <c r="I11" s="102"/>
    </row>
    <row r="12" spans="1:9" s="112" customFormat="1">
      <c r="A12" s="102" t="s">
        <v>898</v>
      </c>
      <c r="B12" s="102" t="s">
        <v>908</v>
      </c>
      <c r="C12" s="102" t="s">
        <v>914</v>
      </c>
      <c r="D12" s="139">
        <v>1997</v>
      </c>
      <c r="E12" s="104"/>
      <c r="F12" s="101"/>
      <c r="G12" s="94"/>
      <c r="H12" s="94"/>
      <c r="I12" s="102"/>
    </row>
    <row r="13" spans="1:9" s="112" customFormat="1">
      <c r="A13" s="102" t="s">
        <v>899</v>
      </c>
      <c r="B13" s="102" t="s">
        <v>909</v>
      </c>
      <c r="C13" s="102" t="s">
        <v>915</v>
      </c>
      <c r="D13" s="139">
        <v>1992</v>
      </c>
      <c r="E13" s="104"/>
      <c r="F13" s="104"/>
      <c r="G13" s="94"/>
      <c r="H13" s="94"/>
      <c r="I13" s="102"/>
    </row>
    <row r="14" spans="1:9" s="112" customFormat="1">
      <c r="A14" s="102" t="s">
        <v>900</v>
      </c>
      <c r="B14" s="102" t="s">
        <v>908</v>
      </c>
      <c r="C14" s="102" t="s">
        <v>681</v>
      </c>
      <c r="D14" s="139">
        <v>1998</v>
      </c>
      <c r="E14" s="104"/>
      <c r="F14" s="101"/>
      <c r="G14" s="94"/>
      <c r="H14" s="94"/>
      <c r="I14" s="102"/>
    </row>
    <row r="15" spans="1:9" s="112" customFormat="1">
      <c r="A15" s="102" t="s">
        <v>901</v>
      </c>
      <c r="B15" s="102" t="s">
        <v>908</v>
      </c>
      <c r="C15" s="102" t="s">
        <v>681</v>
      </c>
      <c r="D15" s="139">
        <v>1998</v>
      </c>
      <c r="E15" s="101"/>
      <c r="F15" s="137" t="s">
        <v>878</v>
      </c>
      <c r="G15" s="94"/>
      <c r="H15" s="94"/>
      <c r="I15" s="102"/>
    </row>
    <row r="16" spans="1:9" s="112" customFormat="1">
      <c r="A16" s="102" t="s">
        <v>902</v>
      </c>
      <c r="B16" s="102" t="s">
        <v>909</v>
      </c>
      <c r="C16" s="102" t="s">
        <v>682</v>
      </c>
      <c r="D16" s="139">
        <v>2000</v>
      </c>
      <c r="E16" s="104"/>
      <c r="F16" s="94" t="s">
        <v>875</v>
      </c>
      <c r="G16" s="94"/>
      <c r="H16" s="94"/>
      <c r="I16" s="102"/>
    </row>
    <row r="17" spans="1:9" s="112" customFormat="1">
      <c r="A17" s="102" t="s">
        <v>903</v>
      </c>
      <c r="B17" s="102" t="s">
        <v>910</v>
      </c>
      <c r="C17" s="102" t="s">
        <v>916</v>
      </c>
      <c r="D17" s="139">
        <v>2010</v>
      </c>
      <c r="E17" s="137" t="s">
        <v>864</v>
      </c>
      <c r="F17" s="104"/>
      <c r="G17" s="94"/>
      <c r="H17" s="94"/>
      <c r="I17" s="102"/>
    </row>
    <row r="18" spans="1:9" s="112" customFormat="1">
      <c r="A18" s="102"/>
      <c r="B18" s="102"/>
      <c r="C18" s="102"/>
      <c r="D18" s="102"/>
      <c r="E18" s="104"/>
      <c r="F18" s="104"/>
      <c r="G18" s="94"/>
      <c r="H18" s="94"/>
      <c r="I18" s="102"/>
    </row>
    <row r="19" spans="1:9" s="112" customFormat="1">
      <c r="A19" s="102"/>
      <c r="B19" s="102"/>
      <c r="C19" s="102"/>
      <c r="D19" s="102"/>
      <c r="E19" s="104"/>
      <c r="F19" s="104"/>
      <c r="G19" s="94"/>
      <c r="H19" s="94"/>
      <c r="I19" s="102"/>
    </row>
    <row r="20" spans="1:9" s="112" customFormat="1">
      <c r="A20" s="102"/>
      <c r="B20" s="102"/>
      <c r="C20" s="102"/>
      <c r="D20" s="102"/>
      <c r="E20" s="104"/>
      <c r="F20" s="104"/>
      <c r="G20" s="94"/>
      <c r="H20" s="94"/>
      <c r="I20" s="102"/>
    </row>
    <row r="21" spans="1:9" s="112" customFormat="1">
      <c r="A21" s="102"/>
      <c r="B21" s="102"/>
      <c r="C21" s="102"/>
      <c r="D21" s="102"/>
      <c r="E21" s="104"/>
      <c r="F21" s="104"/>
      <c r="G21" s="94"/>
      <c r="H21" s="94"/>
      <c r="I21" s="102"/>
    </row>
    <row r="22" spans="1:9" s="112" customFormat="1">
      <c r="A22" s="102"/>
      <c r="B22" s="102"/>
      <c r="C22" s="102"/>
      <c r="D22" s="102"/>
      <c r="E22" s="104"/>
      <c r="F22" s="104"/>
      <c r="G22" s="94"/>
      <c r="H22" s="94"/>
      <c r="I22" s="102"/>
    </row>
    <row r="23" spans="1:9" s="112" customFormat="1">
      <c r="A23" s="102"/>
      <c r="B23" s="102"/>
      <c r="C23" s="102"/>
      <c r="D23" s="102"/>
      <c r="E23" s="104"/>
      <c r="F23" s="104"/>
      <c r="G23" s="94"/>
      <c r="H23" s="94"/>
      <c r="I23" s="102"/>
    </row>
    <row r="24" spans="1:9" s="112" customFormat="1">
      <c r="A24" s="102"/>
      <c r="B24" s="102"/>
      <c r="C24" s="102"/>
      <c r="D24" s="102"/>
      <c r="E24" s="101"/>
      <c r="F24" s="94"/>
      <c r="G24" s="94"/>
      <c r="H24" s="94"/>
      <c r="I24" s="102"/>
    </row>
    <row r="25" spans="1:9" s="112" customFormat="1">
      <c r="A25" s="102"/>
      <c r="B25" s="102"/>
      <c r="C25" s="102"/>
      <c r="D25" s="102"/>
      <c r="E25" s="101"/>
      <c r="F25" s="94"/>
      <c r="G25" s="94"/>
      <c r="H25" s="94"/>
      <c r="I25" s="102"/>
    </row>
    <row r="26" spans="1:9" s="112" customFormat="1">
      <c r="A26" s="102"/>
      <c r="B26" s="102"/>
      <c r="C26" s="102"/>
      <c r="D26" s="102"/>
      <c r="E26" s="101"/>
      <c r="F26" s="94"/>
      <c r="G26" s="94"/>
      <c r="H26" s="94"/>
      <c r="I26" s="102"/>
    </row>
    <row r="27" spans="1:9" s="112" customFormat="1">
      <c r="A27" s="106"/>
      <c r="B27" s="106"/>
      <c r="C27" s="106"/>
      <c r="D27" s="106"/>
      <c r="E27" s="101"/>
      <c r="F27" s="94"/>
      <c r="G27" s="94"/>
      <c r="H27" s="94"/>
      <c r="I27" s="106"/>
    </row>
    <row r="28" spans="1:9" s="112" customFormat="1">
      <c r="A28" s="97"/>
      <c r="B28" s="98"/>
      <c r="C28" s="98"/>
      <c r="D28" s="98"/>
      <c r="E28" s="104"/>
      <c r="F28" s="94"/>
      <c r="G28" s="94"/>
      <c r="H28" s="94"/>
      <c r="I28" s="98"/>
    </row>
    <row r="29" spans="1:9" s="112" customFormat="1">
      <c r="A29" s="97"/>
      <c r="B29" s="98"/>
      <c r="C29" s="98"/>
      <c r="D29" s="98"/>
      <c r="E29" s="101"/>
      <c r="F29" s="94"/>
      <c r="G29" s="94"/>
      <c r="H29" s="94"/>
      <c r="I29" s="98"/>
    </row>
    <row r="30" spans="1:9" s="112" customFormat="1">
      <c r="A30" s="97"/>
      <c r="B30" s="98"/>
      <c r="C30" s="98"/>
      <c r="D30" s="98"/>
      <c r="E30" s="104"/>
      <c r="F30" s="94"/>
      <c r="G30" s="94"/>
      <c r="H30" s="94"/>
      <c r="I30" s="98"/>
    </row>
    <row r="31" spans="1:9" s="112" customFormat="1">
      <c r="A31" s="97"/>
      <c r="B31" s="98"/>
      <c r="C31" s="98"/>
      <c r="D31" s="98"/>
      <c r="E31" s="101"/>
      <c r="F31" s="94"/>
      <c r="G31" s="94"/>
      <c r="H31" s="94"/>
      <c r="I31" s="98"/>
    </row>
    <row r="32" spans="1:9" s="112" customFormat="1">
      <c r="A32" s="97"/>
      <c r="B32" s="98"/>
      <c r="C32" s="98"/>
      <c r="D32" s="98"/>
      <c r="E32" s="104"/>
      <c r="F32" s="94"/>
      <c r="G32" s="94"/>
      <c r="H32" s="94"/>
      <c r="I32" s="98"/>
    </row>
    <row r="33" spans="1:9" s="112" customFormat="1">
      <c r="A33" s="97"/>
      <c r="B33" s="98"/>
      <c r="C33" s="98"/>
      <c r="D33" s="98"/>
      <c r="E33" s="104"/>
      <c r="F33" s="94"/>
      <c r="G33" s="94"/>
      <c r="H33" s="94"/>
      <c r="I33" s="98"/>
    </row>
    <row r="34" spans="1:9" s="112" customFormat="1">
      <c r="A34" s="97"/>
      <c r="B34" s="98"/>
      <c r="C34" s="98"/>
      <c r="D34" s="98"/>
      <c r="E34" s="101"/>
      <c r="F34" s="94"/>
      <c r="G34" s="94"/>
      <c r="H34" s="94"/>
      <c r="I34" s="98"/>
    </row>
    <row r="35" spans="1:9" s="112" customFormat="1">
      <c r="A35" s="97"/>
      <c r="B35" s="98"/>
      <c r="C35" s="98"/>
      <c r="D35" s="98"/>
      <c r="E35" s="104"/>
      <c r="F35" s="94"/>
      <c r="G35" s="94"/>
      <c r="H35" s="94"/>
      <c r="I35" s="98"/>
    </row>
    <row r="36" spans="1:9" s="112" customFormat="1">
      <c r="A36" s="97"/>
      <c r="B36" s="98"/>
      <c r="C36" s="98"/>
      <c r="D36" s="98"/>
      <c r="E36" s="104"/>
      <c r="F36" s="94"/>
      <c r="G36" s="94"/>
      <c r="H36" s="94"/>
      <c r="I36" s="98"/>
    </row>
    <row r="37" spans="1:9" s="112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2" customFormat="1">
      <c r="A38" s="97"/>
      <c r="B38" s="98"/>
      <c r="C38" s="98"/>
      <c r="D38" s="98"/>
      <c r="E38" s="101"/>
      <c r="F38" s="94"/>
      <c r="G38" s="94"/>
      <c r="H38" s="94"/>
      <c r="I38" s="98"/>
    </row>
    <row r="39" spans="1:9" s="112" customFormat="1">
      <c r="A39" s="97"/>
      <c r="B39" s="98"/>
      <c r="C39" s="98"/>
      <c r="D39" s="98"/>
      <c r="E39" s="101"/>
      <c r="F39" s="94"/>
      <c r="G39" s="94"/>
      <c r="H39" s="94"/>
      <c r="I39" s="98"/>
    </row>
    <row r="40" spans="1:9" s="112" customFormat="1">
      <c r="A40" s="107"/>
      <c r="B40" s="107"/>
      <c r="C40" s="107"/>
      <c r="D40" s="107"/>
      <c r="E40" s="104"/>
      <c r="F40" s="94"/>
      <c r="G40" s="94"/>
      <c r="H40" s="94"/>
      <c r="I40" s="107"/>
    </row>
    <row r="41" spans="1:9" s="112" customFormat="1">
      <c r="A41" s="107"/>
      <c r="B41" s="107"/>
      <c r="C41" s="107"/>
      <c r="D41" s="107"/>
      <c r="E41" s="101"/>
      <c r="F41" s="94"/>
      <c r="G41" s="94"/>
      <c r="H41" s="94"/>
      <c r="I41" s="107"/>
    </row>
    <row r="42" spans="1:9" s="112" customFormat="1">
      <c r="A42" s="107"/>
      <c r="B42" s="107"/>
      <c r="C42" s="107"/>
      <c r="D42" s="107"/>
      <c r="E42" s="101"/>
      <c r="F42" s="94"/>
      <c r="G42" s="94"/>
      <c r="H42" s="94"/>
      <c r="I42" s="107"/>
    </row>
    <row r="43" spans="1:9" s="112" customFormat="1">
      <c r="A43" s="107"/>
      <c r="B43" s="107"/>
      <c r="C43" s="107"/>
      <c r="D43" s="107"/>
      <c r="E43" s="101"/>
      <c r="F43" s="94"/>
      <c r="G43" s="94"/>
      <c r="H43" s="94"/>
      <c r="I43" s="107"/>
    </row>
    <row r="44" spans="1:9" s="112" customFormat="1">
      <c r="A44" s="107"/>
      <c r="B44" s="107"/>
      <c r="C44" s="107"/>
      <c r="D44" s="107"/>
      <c r="E44" s="101"/>
      <c r="F44" s="94"/>
      <c r="G44" s="94"/>
      <c r="H44" s="94"/>
      <c r="I44" s="107"/>
    </row>
    <row r="45" spans="1:9" s="112" customFormat="1">
      <c r="A45" s="107"/>
      <c r="B45" s="107"/>
      <c r="C45" s="107"/>
      <c r="D45" s="107"/>
      <c r="E45" s="101"/>
      <c r="F45" s="94"/>
      <c r="G45" s="94"/>
      <c r="H45" s="94"/>
      <c r="I45" s="107"/>
    </row>
    <row r="46" spans="1:9" s="112" customFormat="1">
      <c r="A46" s="107"/>
      <c r="B46" s="107"/>
      <c r="C46" s="107"/>
      <c r="D46" s="107"/>
      <c r="E46" s="101"/>
      <c r="F46" s="94"/>
      <c r="G46" s="94"/>
      <c r="H46" s="94"/>
      <c r="I46" s="107"/>
    </row>
    <row r="47" spans="1:9" s="112" customFormat="1">
      <c r="A47" s="107"/>
      <c r="B47" s="107"/>
      <c r="C47" s="107"/>
      <c r="D47" s="107"/>
      <c r="E47" s="101"/>
      <c r="F47" s="94"/>
      <c r="G47" s="94"/>
      <c r="H47" s="94"/>
      <c r="I47" s="107"/>
    </row>
    <row r="48" spans="1:9" s="112" customFormat="1">
      <c r="A48" s="95"/>
      <c r="B48" s="95"/>
      <c r="C48" s="95"/>
      <c r="D48" s="95"/>
      <c r="E48" s="104"/>
      <c r="F48" s="104"/>
      <c r="G48" s="94"/>
      <c r="H48" s="94"/>
      <c r="I48" s="95"/>
    </row>
    <row r="49" spans="1:9" s="112" customFormat="1">
      <c r="A49" s="95"/>
      <c r="B49" s="95"/>
      <c r="C49" s="95"/>
      <c r="D49" s="95"/>
      <c r="E49" s="104"/>
      <c r="F49" s="94"/>
      <c r="G49" s="94"/>
      <c r="H49" s="94"/>
      <c r="I49" s="95"/>
    </row>
    <row r="50" spans="1:9" s="112" customFormat="1">
      <c r="A50" s="89"/>
      <c r="B50" s="94"/>
      <c r="C50" s="94"/>
      <c r="D50" s="94"/>
      <c r="E50" s="104"/>
      <c r="F50" s="94"/>
      <c r="G50" s="94"/>
      <c r="H50" s="94"/>
      <c r="I50" s="94"/>
    </row>
    <row r="51" spans="1:9" s="112" customFormat="1">
      <c r="A51" s="89"/>
      <c r="B51" s="94"/>
      <c r="C51" s="94"/>
      <c r="D51" s="94"/>
      <c r="E51" s="104"/>
      <c r="F51" s="94"/>
      <c r="G51" s="94"/>
      <c r="H51" s="94"/>
      <c r="I51" s="94"/>
    </row>
    <row r="52" spans="1:9" s="112" customFormat="1">
      <c r="A52" s="89"/>
      <c r="B52" s="94"/>
      <c r="C52" s="94"/>
      <c r="D52" s="94"/>
      <c r="E52" s="101"/>
      <c r="F52" s="94"/>
      <c r="G52" s="94"/>
      <c r="H52" s="94"/>
      <c r="I52" s="94"/>
    </row>
    <row r="53" spans="1:9" s="112" customFormat="1">
      <c r="A53" s="89"/>
      <c r="B53" s="94"/>
      <c r="C53" s="94"/>
      <c r="D53" s="94"/>
      <c r="E53" s="101"/>
      <c r="F53" s="94"/>
      <c r="G53" s="94"/>
      <c r="H53" s="94"/>
      <c r="I53" s="94"/>
    </row>
    <row r="54" spans="1:9" s="112" customFormat="1">
      <c r="A54" s="89"/>
      <c r="B54" s="94"/>
      <c r="C54" s="94"/>
      <c r="D54" s="94"/>
      <c r="E54" s="101"/>
      <c r="F54" s="94"/>
      <c r="G54" s="94"/>
      <c r="H54" s="94"/>
      <c r="I54" s="94"/>
    </row>
    <row r="55" spans="1:9" s="112" customFormat="1">
      <c r="A55" s="89"/>
      <c r="B55" s="94"/>
      <c r="C55" s="94"/>
      <c r="D55" s="94"/>
      <c r="E55" s="101"/>
      <c r="F55" s="94"/>
      <c r="G55" s="94"/>
      <c r="H55" s="94"/>
      <c r="I55" s="94"/>
    </row>
    <row r="56" spans="1:9" s="112" customFormat="1">
      <c r="A56" s="89"/>
      <c r="B56" s="94"/>
      <c r="C56" s="94"/>
      <c r="D56" s="94"/>
      <c r="E56" s="101"/>
      <c r="F56" s="94"/>
      <c r="G56" s="94"/>
      <c r="H56" s="94"/>
      <c r="I56" s="94"/>
    </row>
    <row r="57" spans="1:9" s="112" customFormat="1">
      <c r="A57" s="89"/>
      <c r="B57" s="94"/>
      <c r="C57" s="94"/>
      <c r="D57" s="94"/>
      <c r="E57" s="104"/>
      <c r="F57" s="94"/>
      <c r="G57" s="94"/>
      <c r="H57" s="94"/>
      <c r="I57" s="94"/>
    </row>
    <row r="58" spans="1:9" s="112" customFormat="1">
      <c r="A58" s="103"/>
      <c r="B58" s="103"/>
      <c r="C58" s="103"/>
      <c r="D58" s="103"/>
      <c r="E58" s="104"/>
      <c r="F58" s="105"/>
      <c r="G58" s="94"/>
      <c r="H58" s="94"/>
      <c r="I58" s="103"/>
    </row>
    <row r="59" spans="1:9" s="112" customFormat="1">
      <c r="A59" s="102"/>
      <c r="B59" s="102"/>
      <c r="C59" s="102"/>
      <c r="D59" s="102"/>
      <c r="E59" s="104"/>
      <c r="F59" s="101"/>
      <c r="G59" s="94"/>
      <c r="H59" s="94"/>
      <c r="I59" s="102"/>
    </row>
    <row r="60" spans="1:9" s="112" customFormat="1">
      <c r="A60" s="102"/>
      <c r="B60" s="102"/>
      <c r="C60" s="102"/>
      <c r="D60" s="102"/>
      <c r="E60" s="101"/>
      <c r="F60" s="101"/>
      <c r="G60" s="94"/>
      <c r="H60" s="94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4"/>
      <c r="I61" s="102"/>
    </row>
    <row r="62" spans="1:9" s="112" customFormat="1">
      <c r="A62" s="102"/>
      <c r="B62" s="102"/>
      <c r="C62" s="102"/>
      <c r="D62" s="102"/>
      <c r="E62" s="104"/>
      <c r="F62" s="104"/>
      <c r="G62" s="94"/>
      <c r="H62" s="94"/>
      <c r="I62" s="102"/>
    </row>
    <row r="63" spans="1:9" s="112" customFormat="1">
      <c r="A63" s="102"/>
      <c r="B63" s="102"/>
      <c r="C63" s="102"/>
      <c r="D63" s="102"/>
      <c r="E63" s="104"/>
      <c r="F63" s="101"/>
      <c r="G63" s="94"/>
      <c r="H63" s="94"/>
      <c r="I63" s="102"/>
    </row>
    <row r="64" spans="1:9" s="112" customFormat="1">
      <c r="A64" s="102"/>
      <c r="B64" s="102"/>
      <c r="C64" s="102"/>
      <c r="D64" s="102"/>
      <c r="E64" s="104"/>
      <c r="F64" s="104"/>
      <c r="G64" s="94"/>
      <c r="H64" s="94"/>
      <c r="I64" s="102"/>
    </row>
    <row r="65" spans="1:9" s="112" customFormat="1">
      <c r="A65" s="102"/>
      <c r="B65" s="102"/>
      <c r="C65" s="102"/>
      <c r="D65" s="102"/>
      <c r="E65" s="104"/>
      <c r="F65" s="101"/>
      <c r="G65" s="94"/>
      <c r="H65" s="94"/>
      <c r="I65" s="102"/>
    </row>
    <row r="66" spans="1:9" s="112" customFormat="1">
      <c r="A66" s="102"/>
      <c r="B66" s="102"/>
      <c r="C66" s="102"/>
      <c r="D66" s="102"/>
      <c r="E66" s="101"/>
      <c r="F66" s="104"/>
      <c r="G66" s="94"/>
      <c r="H66" s="94"/>
      <c r="I66" s="102"/>
    </row>
    <row r="67" spans="1:9" s="112" customFormat="1">
      <c r="A67" s="102"/>
      <c r="B67" s="102"/>
      <c r="C67" s="102"/>
      <c r="D67" s="102"/>
      <c r="E67" s="104"/>
      <c r="F67" s="101"/>
      <c r="G67" s="94"/>
      <c r="H67" s="94"/>
      <c r="I67" s="102"/>
    </row>
    <row r="68" spans="1:9" s="112" customFormat="1">
      <c r="A68" s="102"/>
      <c r="B68" s="102"/>
      <c r="C68" s="102"/>
      <c r="D68" s="102"/>
      <c r="E68" s="104"/>
      <c r="F68" s="104"/>
      <c r="G68" s="94"/>
      <c r="H68" s="94"/>
      <c r="I68" s="102"/>
    </row>
    <row r="69" spans="1:9" s="112" customFormat="1">
      <c r="A69" s="102"/>
      <c r="B69" s="102"/>
      <c r="C69" s="102"/>
      <c r="D69" s="102"/>
      <c r="E69" s="104"/>
      <c r="F69" s="104"/>
      <c r="G69" s="94"/>
      <c r="H69" s="94"/>
      <c r="I69" s="102"/>
    </row>
    <row r="70" spans="1:9" s="112" customFormat="1">
      <c r="A70" s="102"/>
      <c r="B70" s="102"/>
      <c r="C70" s="102"/>
      <c r="D70" s="102"/>
      <c r="E70" s="104"/>
      <c r="F70" s="104"/>
      <c r="G70" s="94"/>
      <c r="H70" s="94"/>
      <c r="I70" s="102"/>
    </row>
    <row r="71" spans="1:9" s="112" customFormat="1">
      <c r="A71" s="102"/>
      <c r="B71" s="102"/>
      <c r="C71" s="102"/>
      <c r="D71" s="102"/>
      <c r="E71" s="104"/>
      <c r="F71" s="104"/>
      <c r="G71" s="94"/>
      <c r="H71" s="94"/>
      <c r="I71" s="102"/>
    </row>
    <row r="72" spans="1:9" s="112" customFormat="1">
      <c r="A72" s="102"/>
      <c r="B72" s="102"/>
      <c r="C72" s="102"/>
      <c r="D72" s="102"/>
      <c r="E72" s="104"/>
      <c r="F72" s="104"/>
      <c r="G72" s="94"/>
      <c r="H72" s="94"/>
      <c r="I72" s="102"/>
    </row>
    <row r="73" spans="1:9" s="112" customFormat="1">
      <c r="A73" s="102"/>
      <c r="B73" s="102"/>
      <c r="C73" s="102"/>
      <c r="D73" s="102"/>
      <c r="E73" s="104"/>
      <c r="F73" s="104"/>
      <c r="G73" s="94"/>
      <c r="H73" s="94"/>
      <c r="I73" s="102"/>
    </row>
    <row r="74" spans="1:9" s="112" customFormat="1">
      <c r="A74" s="102"/>
      <c r="B74" s="102"/>
      <c r="C74" s="102"/>
      <c r="D74" s="102"/>
      <c r="E74" s="104"/>
      <c r="F74" s="104"/>
      <c r="G74" s="94"/>
      <c r="H74" s="94"/>
      <c r="I74" s="102"/>
    </row>
    <row r="75" spans="1:9" s="112" customFormat="1">
      <c r="A75" s="102"/>
      <c r="B75" s="102"/>
      <c r="C75" s="102"/>
      <c r="D75" s="102"/>
      <c r="E75" s="101"/>
      <c r="F75" s="94"/>
      <c r="G75" s="94"/>
      <c r="H75" s="94"/>
      <c r="I75" s="102"/>
    </row>
    <row r="76" spans="1:9" s="112" customFormat="1">
      <c r="A76" s="102"/>
      <c r="B76" s="102"/>
      <c r="C76" s="102"/>
      <c r="D76" s="102"/>
      <c r="E76" s="101"/>
      <c r="F76" s="94"/>
      <c r="G76" s="94"/>
      <c r="H76" s="94"/>
      <c r="I76" s="102"/>
    </row>
    <row r="77" spans="1:9" s="112" customFormat="1">
      <c r="A77" s="102"/>
      <c r="B77" s="102"/>
      <c r="C77" s="102"/>
      <c r="D77" s="102"/>
      <c r="E77" s="101"/>
      <c r="F77" s="94"/>
      <c r="G77" s="94"/>
      <c r="H77" s="94"/>
      <c r="I77" s="102"/>
    </row>
    <row r="78" spans="1:9" s="112" customFormat="1">
      <c r="A78" s="103"/>
      <c r="B78" s="103"/>
      <c r="C78" s="103"/>
      <c r="D78" s="103"/>
      <c r="E78" s="104"/>
      <c r="F78" s="105"/>
      <c r="G78" s="94"/>
      <c r="H78" s="94"/>
      <c r="I78" s="103"/>
    </row>
    <row r="79" spans="1:9" s="112" customFormat="1">
      <c r="A79" s="102"/>
      <c r="B79" s="102"/>
      <c r="C79" s="102"/>
      <c r="D79" s="102"/>
      <c r="E79" s="104"/>
      <c r="F79" s="101"/>
      <c r="G79" s="94"/>
      <c r="H79" s="94"/>
      <c r="I79" s="102"/>
    </row>
    <row r="80" spans="1:9" s="112" customFormat="1">
      <c r="A80" s="102"/>
      <c r="B80" s="102"/>
      <c r="C80" s="102"/>
      <c r="D80" s="102"/>
      <c r="E80" s="101"/>
      <c r="F80" s="101"/>
      <c r="G80" s="94"/>
      <c r="H80" s="94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4"/>
      <c r="I81" s="102"/>
    </row>
    <row r="82" spans="1:9" s="112" customFormat="1">
      <c r="A82" s="102"/>
      <c r="B82" s="102"/>
      <c r="C82" s="102"/>
      <c r="D82" s="102"/>
      <c r="E82" s="104"/>
      <c r="F82" s="104"/>
      <c r="G82" s="94"/>
      <c r="H82" s="94"/>
      <c r="I82" s="102"/>
    </row>
    <row r="83" spans="1:9" s="112" customFormat="1">
      <c r="A83" s="102"/>
      <c r="B83" s="102"/>
      <c r="C83" s="102"/>
      <c r="D83" s="102"/>
      <c r="E83" s="104"/>
      <c r="F83" s="101"/>
      <c r="G83" s="94"/>
      <c r="H83" s="94"/>
      <c r="I83" s="102"/>
    </row>
    <row r="84" spans="1:9" s="112" customFormat="1">
      <c r="A84" s="102"/>
      <c r="B84" s="102"/>
      <c r="C84" s="102"/>
      <c r="D84" s="102"/>
      <c r="E84" s="104"/>
      <c r="F84" s="104"/>
      <c r="G84" s="94"/>
      <c r="H84" s="94"/>
      <c r="I84" s="102"/>
    </row>
    <row r="85" spans="1:9" s="112" customFormat="1">
      <c r="A85" s="102"/>
      <c r="B85" s="102"/>
      <c r="C85" s="102"/>
      <c r="D85" s="102"/>
      <c r="E85" s="104"/>
      <c r="F85" s="101"/>
      <c r="G85" s="94"/>
      <c r="H85" s="94"/>
      <c r="I85" s="102"/>
    </row>
    <row r="86" spans="1:9" s="112" customFormat="1">
      <c r="A86" s="102"/>
      <c r="B86" s="102"/>
      <c r="C86" s="102"/>
      <c r="D86" s="102"/>
      <c r="E86" s="101"/>
      <c r="F86" s="104"/>
      <c r="G86" s="94"/>
      <c r="H86" s="94"/>
      <c r="I86" s="102"/>
    </row>
    <row r="87" spans="1:9" s="112" customFormat="1">
      <c r="A87" s="102"/>
      <c r="B87" s="102"/>
      <c r="C87" s="102"/>
      <c r="D87" s="102"/>
      <c r="E87" s="104"/>
      <c r="F87" s="101"/>
      <c r="G87" s="94"/>
      <c r="H87" s="94"/>
      <c r="I87" s="102"/>
    </row>
    <row r="88" spans="1:9" s="112" customFormat="1">
      <c r="A88" s="102"/>
      <c r="B88" s="102"/>
      <c r="C88" s="102"/>
      <c r="D88" s="102"/>
      <c r="E88" s="104"/>
      <c r="F88" s="104"/>
      <c r="G88" s="94"/>
      <c r="H88" s="94"/>
      <c r="I88" s="102"/>
    </row>
    <row r="89" spans="1:9" s="112" customFormat="1">
      <c r="A89" s="102"/>
      <c r="B89" s="102"/>
      <c r="C89" s="102"/>
      <c r="D89" s="102"/>
      <c r="E89" s="104"/>
      <c r="F89" s="104"/>
      <c r="G89" s="94"/>
      <c r="H89" s="94"/>
      <c r="I89" s="102"/>
    </row>
    <row r="90" spans="1:9" s="112" customFormat="1">
      <c r="A90" s="102"/>
      <c r="B90" s="102"/>
      <c r="C90" s="102"/>
      <c r="D90" s="102"/>
      <c r="E90" s="104"/>
      <c r="F90" s="104"/>
      <c r="G90" s="94"/>
      <c r="H90" s="94"/>
      <c r="I90" s="102"/>
    </row>
    <row r="91" spans="1:9" s="112" customFormat="1">
      <c r="A91" s="102"/>
      <c r="B91" s="102"/>
      <c r="C91" s="102"/>
      <c r="D91" s="102"/>
      <c r="E91" s="104"/>
      <c r="F91" s="104"/>
      <c r="G91" s="94"/>
      <c r="H91" s="94"/>
      <c r="I91" s="102"/>
    </row>
    <row r="92" spans="1:9" s="112" customFormat="1">
      <c r="A92" s="102"/>
      <c r="B92" s="102"/>
      <c r="C92" s="102"/>
      <c r="D92" s="102"/>
      <c r="E92" s="104"/>
      <c r="F92" s="104"/>
      <c r="G92" s="94"/>
      <c r="H92" s="94"/>
      <c r="I92" s="102"/>
    </row>
    <row r="93" spans="1:9" s="112" customFormat="1">
      <c r="A93" s="102"/>
      <c r="B93" s="102"/>
      <c r="C93" s="102"/>
      <c r="D93" s="102"/>
      <c r="E93" s="104"/>
      <c r="F93" s="104"/>
      <c r="G93" s="94"/>
      <c r="H93" s="94"/>
      <c r="I93" s="102"/>
    </row>
    <row r="94" spans="1:9" s="112" customFormat="1">
      <c r="A94" s="102"/>
      <c r="B94" s="102"/>
      <c r="C94" s="102"/>
      <c r="D94" s="102"/>
      <c r="E94" s="104"/>
      <c r="F94" s="104"/>
      <c r="G94" s="94"/>
      <c r="H94" s="94"/>
      <c r="I94" s="102"/>
    </row>
    <row r="95" spans="1:9" s="112" customFormat="1">
      <c r="A95" s="102"/>
      <c r="B95" s="102"/>
      <c r="C95" s="102"/>
      <c r="D95" s="102"/>
      <c r="E95" s="101"/>
      <c r="F95" s="94"/>
      <c r="G95" s="94"/>
      <c r="H95" s="94"/>
      <c r="I95" s="102"/>
    </row>
    <row r="96" spans="1:9" s="112" customFormat="1">
      <c r="A96" s="102"/>
      <c r="B96" s="102"/>
      <c r="C96" s="102"/>
      <c r="D96" s="102"/>
      <c r="E96" s="101"/>
      <c r="F96" s="94"/>
      <c r="G96" s="94"/>
      <c r="H96" s="94"/>
      <c r="I96" s="102"/>
    </row>
    <row r="97" spans="1:9" s="112" customFormat="1">
      <c r="A97" s="102"/>
      <c r="B97" s="102"/>
      <c r="C97" s="102"/>
      <c r="D97" s="102"/>
      <c r="E97" s="101"/>
      <c r="F97" s="94"/>
      <c r="G97" s="94"/>
      <c r="H97" s="94"/>
      <c r="I97" s="102"/>
    </row>
    <row r="98" spans="1:9" s="112" customFormat="1">
      <c r="A98" s="103"/>
      <c r="B98" s="103"/>
      <c r="C98" s="103"/>
      <c r="D98" s="103"/>
      <c r="E98" s="104"/>
      <c r="F98" s="105"/>
      <c r="G98" s="94"/>
      <c r="H98" s="94"/>
      <c r="I98" s="103"/>
    </row>
    <row r="99" spans="1:9" s="112" customFormat="1">
      <c r="A99" s="102"/>
      <c r="B99" s="102"/>
      <c r="C99" s="102"/>
      <c r="D99" s="102"/>
      <c r="E99" s="104"/>
      <c r="F99" s="101"/>
      <c r="G99" s="94"/>
      <c r="H99" s="94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4"/>
      <c r="H100" s="94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4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4"/>
      <c r="H102" s="94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4"/>
      <c r="H103" s="94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4"/>
      <c r="H104" s="94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4"/>
      <c r="H105" s="94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4"/>
      <c r="H106" s="94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4"/>
      <c r="H107" s="94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4"/>
      <c r="H108" s="94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4"/>
      <c r="H109" s="94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4"/>
      <c r="H110" s="94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4"/>
      <c r="H111" s="94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4"/>
      <c r="H112" s="94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4"/>
      <c r="H113" s="94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4"/>
      <c r="H114" s="94"/>
      <c r="I114" s="102"/>
    </row>
    <row r="115" spans="1:9" s="112" customFormat="1">
      <c r="A115" s="102"/>
      <c r="B115" s="102"/>
      <c r="C115" s="102"/>
      <c r="D115" s="102"/>
      <c r="E115" s="101"/>
      <c r="F115" s="94"/>
      <c r="G115" s="94"/>
      <c r="H115" s="94"/>
      <c r="I115" s="102"/>
    </row>
    <row r="116" spans="1:9" s="112" customFormat="1">
      <c r="A116" s="102"/>
      <c r="B116" s="102"/>
      <c r="C116" s="102"/>
      <c r="D116" s="102"/>
      <c r="E116" s="101"/>
      <c r="F116" s="94"/>
      <c r="G116" s="94"/>
      <c r="H116" s="94"/>
      <c r="I116" s="102"/>
    </row>
    <row r="117" spans="1:9" s="112" customFormat="1">
      <c r="A117" s="102"/>
      <c r="B117" s="102"/>
      <c r="C117" s="102"/>
      <c r="D117" s="102"/>
      <c r="E117" s="101"/>
      <c r="F117" s="94"/>
      <c r="G117" s="94"/>
      <c r="H117" s="94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4"/>
      <c r="H118" s="94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4"/>
      <c r="H119" s="94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4"/>
      <c r="H120" s="94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4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4"/>
      <c r="H122" s="94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4"/>
      <c r="H123" s="94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4"/>
      <c r="H124" s="94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4"/>
      <c r="H125" s="94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4"/>
      <c r="H126" s="94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4"/>
      <c r="H127" s="94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4"/>
      <c r="H128" s="94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4"/>
      <c r="H129" s="94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4"/>
      <c r="H130" s="94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4"/>
      <c r="H131" s="94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4"/>
      <c r="H132" s="94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4"/>
      <c r="H133" s="94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4"/>
      <c r="H134" s="94"/>
      <c r="I134" s="102"/>
    </row>
    <row r="135" spans="1:9" s="112" customFormat="1">
      <c r="A135" s="102"/>
      <c r="B135" s="102"/>
      <c r="C135" s="102"/>
      <c r="D135" s="102"/>
      <c r="E135" s="101"/>
      <c r="F135" s="94"/>
      <c r="G135" s="94"/>
      <c r="H135" s="94"/>
      <c r="I135" s="102"/>
    </row>
    <row r="136" spans="1:9" s="112" customFormat="1">
      <c r="A136" s="102"/>
      <c r="B136" s="102"/>
      <c r="C136" s="102"/>
      <c r="D136" s="102"/>
      <c r="E136" s="101"/>
      <c r="F136" s="94"/>
      <c r="G136" s="94"/>
      <c r="H136" s="94"/>
      <c r="I136" s="102"/>
    </row>
    <row r="137" spans="1:9" s="112" customFormat="1">
      <c r="A137" s="102"/>
      <c r="B137" s="102"/>
      <c r="C137" s="102"/>
      <c r="D137" s="102"/>
      <c r="E137" s="101"/>
      <c r="F137" s="94"/>
      <c r="G137" s="94"/>
      <c r="H137" s="94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4"/>
      <c r="H138" s="94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4"/>
      <c r="H139" s="94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4"/>
      <c r="H140" s="94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4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4"/>
      <c r="H142" s="94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4"/>
      <c r="H143" s="94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4"/>
      <c r="H144" s="94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4"/>
      <c r="H145" s="94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4"/>
      <c r="H146" s="94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4"/>
      <c r="H147" s="94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4"/>
      <c r="H148" s="94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4"/>
      <c r="H149" s="94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4"/>
      <c r="H150" s="94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4"/>
      <c r="H151" s="94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4"/>
      <c r="H152" s="94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4"/>
      <c r="H153" s="94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4"/>
      <c r="H154" s="94"/>
      <c r="I154" s="102"/>
    </row>
    <row r="155" spans="1:9" s="112" customFormat="1">
      <c r="A155" s="102"/>
      <c r="B155" s="102"/>
      <c r="C155" s="102"/>
      <c r="D155" s="102"/>
      <c r="E155" s="101"/>
      <c r="F155" s="94"/>
      <c r="G155" s="94"/>
      <c r="H155" s="94"/>
      <c r="I155" s="102"/>
    </row>
    <row r="156" spans="1:9" s="112" customFormat="1">
      <c r="A156" s="102"/>
      <c r="B156" s="102"/>
      <c r="C156" s="102"/>
      <c r="D156" s="102"/>
      <c r="E156" s="101"/>
      <c r="F156" s="94"/>
      <c r="G156" s="94"/>
      <c r="H156" s="94"/>
      <c r="I156" s="102"/>
    </row>
    <row r="157" spans="1:9" s="112" customFormat="1">
      <c r="A157" s="102"/>
      <c r="B157" s="102"/>
      <c r="C157" s="102"/>
      <c r="D157" s="102"/>
      <c r="E157" s="101"/>
      <c r="F157" s="94"/>
      <c r="G157" s="94"/>
      <c r="H157" s="94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4"/>
      <c r="H158" s="94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4"/>
      <c r="H159" s="94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4"/>
      <c r="H160" s="94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4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4"/>
      <c r="H162" s="94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4"/>
      <c r="H163" s="94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4"/>
      <c r="H164" s="94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4"/>
      <c r="H165" s="94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4"/>
      <c r="H166" s="94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4"/>
      <c r="H167" s="94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4"/>
      <c r="H168" s="94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4"/>
      <c r="H169" s="94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4"/>
      <c r="H170" s="94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4"/>
      <c r="H171" s="94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4"/>
      <c r="H172" s="94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4"/>
      <c r="H173" s="94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4"/>
      <c r="H174" s="94"/>
      <c r="I174" s="102"/>
    </row>
    <row r="175" spans="1:9" s="112" customFormat="1">
      <c r="A175" s="102"/>
      <c r="B175" s="102"/>
      <c r="C175" s="102"/>
      <c r="D175" s="102"/>
      <c r="E175" s="101"/>
      <c r="F175" s="94"/>
      <c r="G175" s="94"/>
      <c r="H175" s="94"/>
      <c r="I175" s="102"/>
    </row>
    <row r="176" spans="1:9" s="112" customFormat="1">
      <c r="A176" s="102"/>
      <c r="B176" s="102"/>
      <c r="C176" s="102"/>
      <c r="D176" s="102"/>
      <c r="E176" s="101"/>
      <c r="F176" s="94"/>
      <c r="G176" s="94"/>
      <c r="H176" s="94"/>
      <c r="I176" s="102"/>
    </row>
    <row r="177" spans="1:9" s="112" customFormat="1">
      <c r="A177" s="102"/>
      <c r="B177" s="102"/>
      <c r="C177" s="102"/>
      <c r="D177" s="102"/>
      <c r="E177" s="101"/>
      <c r="F177" s="94"/>
      <c r="G177" s="94"/>
      <c r="H177" s="94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4"/>
      <c r="H178" s="94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4"/>
      <c r="H179" s="94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4"/>
      <c r="H180" s="94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4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4"/>
      <c r="H182" s="94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4"/>
      <c r="H183" s="94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4"/>
      <c r="H184" s="94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4"/>
      <c r="H185" s="94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4"/>
      <c r="H186" s="94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4"/>
      <c r="H187" s="94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4"/>
      <c r="H188" s="94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4"/>
      <c r="H189" s="94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4"/>
      <c r="H190" s="94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4"/>
      <c r="H191" s="94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4"/>
      <c r="H192" s="94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4"/>
      <c r="H193" s="94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4"/>
      <c r="H194" s="94"/>
      <c r="I194" s="102"/>
    </row>
    <row r="195" spans="1:9" s="112" customFormat="1">
      <c r="A195" s="102"/>
      <c r="B195" s="102"/>
      <c r="C195" s="102"/>
      <c r="D195" s="102"/>
      <c r="E195" s="101"/>
      <c r="F195" s="94"/>
      <c r="G195" s="94"/>
      <c r="H195" s="94"/>
      <c r="I195" s="102"/>
    </row>
    <row r="196" spans="1:9" s="112" customFormat="1">
      <c r="A196" s="102"/>
      <c r="B196" s="102"/>
      <c r="C196" s="102"/>
      <c r="D196" s="102"/>
      <c r="E196" s="101"/>
      <c r="F196" s="94"/>
      <c r="G196" s="94"/>
      <c r="H196" s="94"/>
      <c r="I196" s="102"/>
    </row>
    <row r="197" spans="1:9" s="112" customFormat="1">
      <c r="A197" s="102"/>
      <c r="B197" s="102"/>
      <c r="C197" s="102"/>
      <c r="D197" s="102"/>
      <c r="E197" s="101"/>
      <c r="F197" s="94"/>
      <c r="G197" s="94"/>
      <c r="H197" s="94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4"/>
      <c r="H198" s="94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4"/>
      <c r="H199" s="94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4"/>
      <c r="H200" s="94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4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4"/>
      <c r="H202" s="94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4"/>
      <c r="H203" s="94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4"/>
      <c r="H204" s="94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4"/>
      <c r="H205" s="94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4"/>
      <c r="H206" s="94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4"/>
      <c r="H207" s="94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4"/>
      <c r="H208" s="94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4"/>
      <c r="H209" s="94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4"/>
      <c r="H210" s="94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4"/>
      <c r="H211" s="94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4"/>
      <c r="H212" s="94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4"/>
      <c r="H213" s="94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4"/>
      <c r="H214" s="94"/>
      <c r="I214" s="102"/>
    </row>
    <row r="215" spans="1:9" s="112" customFormat="1">
      <c r="A215" s="102"/>
      <c r="B215" s="102"/>
      <c r="C215" s="102"/>
      <c r="D215" s="102"/>
      <c r="E215" s="101"/>
      <c r="F215" s="94"/>
      <c r="G215" s="94"/>
      <c r="H215" s="94"/>
      <c r="I215" s="102"/>
    </row>
    <row r="216" spans="1:9" s="112" customFormat="1">
      <c r="A216" s="102"/>
      <c r="B216" s="102"/>
      <c r="C216" s="102"/>
      <c r="D216" s="102"/>
      <c r="E216" s="101"/>
      <c r="F216" s="94"/>
      <c r="G216" s="94"/>
      <c r="H216" s="94"/>
      <c r="I216" s="102"/>
    </row>
    <row r="217" spans="1:9" s="112" customFormat="1">
      <c r="A217" s="102"/>
      <c r="B217" s="102"/>
      <c r="C217" s="102"/>
      <c r="D217" s="102"/>
      <c r="E217" s="101"/>
      <c r="F217" s="94"/>
      <c r="G217" s="94"/>
      <c r="H217" s="94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4"/>
      <c r="H218" s="94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4"/>
      <c r="H219" s="94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4"/>
      <c r="H220" s="94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4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4"/>
      <c r="H222" s="94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4"/>
      <c r="H223" s="94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4"/>
      <c r="H224" s="94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4"/>
      <c r="H225" s="94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4"/>
      <c r="H226" s="94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4"/>
      <c r="H227" s="94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4"/>
      <c r="H228" s="94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4"/>
      <c r="H229" s="94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4"/>
      <c r="H230" s="94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4"/>
      <c r="H231" s="94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4"/>
      <c r="H232" s="94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4"/>
      <c r="H233" s="94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4"/>
      <c r="H234" s="94"/>
      <c r="I234" s="102"/>
    </row>
    <row r="235" spans="1:9" s="112" customFormat="1">
      <c r="A235" s="102"/>
      <c r="B235" s="102"/>
      <c r="C235" s="102"/>
      <c r="D235" s="102"/>
      <c r="E235" s="101"/>
      <c r="F235" s="94"/>
      <c r="G235" s="94"/>
      <c r="H235" s="94"/>
      <c r="I235" s="102"/>
    </row>
    <row r="236" spans="1:9" s="112" customFormat="1">
      <c r="A236" s="102"/>
      <c r="B236" s="102"/>
      <c r="C236" s="102"/>
      <c r="D236" s="102"/>
      <c r="E236" s="101"/>
      <c r="F236" s="94"/>
      <c r="G236" s="94"/>
      <c r="H236" s="94"/>
      <c r="I236" s="102"/>
    </row>
    <row r="237" spans="1:9" s="112" customFormat="1">
      <c r="A237" s="102"/>
      <c r="B237" s="102"/>
      <c r="C237" s="102"/>
      <c r="D237" s="102"/>
      <c r="E237" s="101"/>
      <c r="F237" s="94"/>
      <c r="G237" s="94"/>
      <c r="H237" s="94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4"/>
      <c r="H238" s="94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4"/>
      <c r="H239" s="94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4"/>
      <c r="H240" s="94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4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4"/>
      <c r="H242" s="94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4"/>
      <c r="H243" s="94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4"/>
      <c r="H244" s="94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4"/>
      <c r="H245" s="94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4"/>
      <c r="H246" s="94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4"/>
      <c r="H247" s="94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4"/>
      <c r="H248" s="94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4"/>
      <c r="H249" s="94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4"/>
      <c r="H250" s="94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4"/>
      <c r="H251" s="94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4"/>
      <c r="H252" s="94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4"/>
      <c r="H253" s="94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4"/>
      <c r="H254" s="94"/>
      <c r="I254" s="102"/>
    </row>
    <row r="255" spans="1:9" s="112" customFormat="1">
      <c r="A255" s="102"/>
      <c r="B255" s="102"/>
      <c r="C255" s="102"/>
      <c r="D255" s="102"/>
      <c r="E255" s="101"/>
      <c r="F255" s="94"/>
      <c r="G255" s="94"/>
      <c r="H255" s="94"/>
      <c r="I255" s="102"/>
    </row>
    <row r="256" spans="1:9" s="112" customFormat="1">
      <c r="A256" s="102"/>
      <c r="B256" s="102"/>
      <c r="C256" s="102"/>
      <c r="D256" s="102"/>
      <c r="E256" s="101"/>
      <c r="F256" s="94"/>
      <c r="G256" s="94"/>
      <c r="H256" s="94"/>
      <c r="I256" s="102"/>
    </row>
    <row r="257" spans="1:9" s="112" customFormat="1">
      <c r="A257" s="102"/>
      <c r="B257" s="102"/>
      <c r="C257" s="102"/>
      <c r="D257" s="102"/>
      <c r="E257" s="101"/>
      <c r="F257" s="94"/>
      <c r="G257" s="94"/>
      <c r="H257" s="94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4"/>
      <c r="H258" s="94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4"/>
      <c r="H259" s="94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4"/>
      <c r="H260" s="94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4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4"/>
      <c r="H262" s="94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4"/>
      <c r="H263" s="94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4"/>
      <c r="H264" s="94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4"/>
      <c r="H265" s="94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4"/>
      <c r="H266" s="94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4"/>
      <c r="H267" s="94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4"/>
      <c r="H268" s="94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4"/>
      <c r="H269" s="94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4"/>
      <c r="H270" s="94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4"/>
      <c r="H271" s="94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4"/>
      <c r="H272" s="94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4"/>
      <c r="H273" s="94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4"/>
      <c r="H274" s="94"/>
      <c r="I274" s="102"/>
    </row>
    <row r="275" spans="1:9" s="112" customFormat="1">
      <c r="A275" s="102"/>
      <c r="B275" s="102"/>
      <c r="C275" s="102"/>
      <c r="D275" s="102"/>
      <c r="E275" s="101"/>
      <c r="F275" s="94"/>
      <c r="G275" s="94"/>
      <c r="H275" s="94"/>
      <c r="I275" s="102"/>
    </row>
    <row r="276" spans="1:9" s="112" customFormat="1">
      <c r="A276" s="102"/>
      <c r="B276" s="102"/>
      <c r="C276" s="102"/>
      <c r="D276" s="102"/>
      <c r="E276" s="101"/>
      <c r="F276" s="94"/>
      <c r="G276" s="94"/>
      <c r="H276" s="94"/>
      <c r="I276" s="102"/>
    </row>
    <row r="277" spans="1:9" s="112" customFormat="1">
      <c r="A277" s="102"/>
      <c r="B277" s="102"/>
      <c r="C277" s="102"/>
      <c r="D277" s="102"/>
      <c r="E277" s="101"/>
      <c r="F277" s="94"/>
      <c r="G277" s="94"/>
      <c r="H277" s="94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4"/>
      <c r="H278" s="94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4"/>
      <c r="H279" s="94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4"/>
      <c r="H280" s="94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4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4"/>
      <c r="H282" s="94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4"/>
      <c r="H283" s="94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4"/>
      <c r="H284" s="94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4"/>
      <c r="H285" s="94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4"/>
      <c r="H286" s="94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4"/>
      <c r="H287" s="94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4"/>
      <c r="H288" s="94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4"/>
      <c r="H289" s="94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4"/>
      <c r="H290" s="94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4"/>
      <c r="H291" s="94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4"/>
      <c r="H292" s="94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4"/>
      <c r="H293" s="94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4"/>
      <c r="H294" s="94"/>
      <c r="I294" s="102"/>
    </row>
    <row r="295" spans="1:9" s="112" customFormat="1">
      <c r="A295" s="102"/>
      <c r="B295" s="102"/>
      <c r="C295" s="102"/>
      <c r="D295" s="102"/>
      <c r="E295" s="101"/>
      <c r="F295" s="94"/>
      <c r="G295" s="94"/>
      <c r="H295" s="94"/>
      <c r="I295" s="102"/>
    </row>
    <row r="296" spans="1:9" s="112" customFormat="1">
      <c r="A296" s="102"/>
      <c r="B296" s="102"/>
      <c r="C296" s="102"/>
      <c r="D296" s="102"/>
      <c r="E296" s="101"/>
      <c r="F296" s="94"/>
      <c r="G296" s="94"/>
      <c r="H296" s="94"/>
      <c r="I296" s="102"/>
    </row>
    <row r="297" spans="1:9" s="112" customFormat="1">
      <c r="A297" s="102"/>
      <c r="B297" s="102"/>
      <c r="C297" s="102"/>
      <c r="D297" s="102"/>
      <c r="E297" s="101"/>
      <c r="F297" s="94"/>
      <c r="G297" s="94"/>
      <c r="H297" s="94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4"/>
      <c r="H298" s="94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4"/>
      <c r="H299" s="94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4"/>
      <c r="H300" s="94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4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4"/>
      <c r="H302" s="94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4"/>
      <c r="H303" s="94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4"/>
      <c r="H304" s="94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4"/>
      <c r="H305" s="94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4"/>
      <c r="H306" s="94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4"/>
      <c r="H307" s="94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4"/>
      <c r="H308" s="94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4"/>
      <c r="H309" s="94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4"/>
      <c r="H310" s="94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4"/>
      <c r="H311" s="94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4"/>
      <c r="H312" s="94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4"/>
      <c r="H313" s="94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4"/>
      <c r="H314" s="94"/>
      <c r="I314" s="102"/>
    </row>
    <row r="315" spans="1:9" s="112" customFormat="1">
      <c r="A315" s="102"/>
      <c r="B315" s="102"/>
      <c r="C315" s="102"/>
      <c r="D315" s="102"/>
      <c r="E315" s="101"/>
      <c r="F315" s="94"/>
      <c r="G315" s="94"/>
      <c r="H315" s="94"/>
      <c r="I315" s="102"/>
    </row>
    <row r="316" spans="1:9" s="112" customFormat="1">
      <c r="A316" s="102"/>
      <c r="B316" s="102"/>
      <c r="C316" s="102"/>
      <c r="D316" s="102"/>
      <c r="E316" s="101"/>
      <c r="F316" s="94"/>
      <c r="G316" s="94"/>
      <c r="H316" s="94"/>
      <c r="I316" s="102"/>
    </row>
    <row r="317" spans="1:9" s="112" customFormat="1">
      <c r="A317" s="102"/>
      <c r="B317" s="102"/>
      <c r="C317" s="102"/>
      <c r="D317" s="102"/>
      <c r="E317" s="101"/>
      <c r="F317" s="94"/>
      <c r="G317" s="94"/>
      <c r="H317" s="94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E17" name="Range1_3"/>
    <protectedRange password="CC3D" sqref="F10" name="Range1_8"/>
    <protectedRange password="CC3D" sqref="F15" name="Range1_9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31" operator="equal">
      <formula>0</formula>
    </cfRule>
  </conditionalFormatting>
  <conditionalFormatting sqref="A58:H77">
    <cfRule type="cellIs" dxfId="64" priority="30" operator="equal">
      <formula>0</formula>
    </cfRule>
  </conditionalFormatting>
  <conditionalFormatting sqref="A78:H97">
    <cfRule type="cellIs" dxfId="63" priority="29" operator="equal">
      <formula>0</formula>
    </cfRule>
  </conditionalFormatting>
  <conditionalFormatting sqref="A98:H117">
    <cfRule type="cellIs" dxfId="62" priority="28" operator="equal">
      <formula>0</formula>
    </cfRule>
  </conditionalFormatting>
  <conditionalFormatting sqref="A118:H137">
    <cfRule type="cellIs" dxfId="61" priority="27" operator="equal">
      <formula>0</formula>
    </cfRule>
  </conditionalFormatting>
  <conditionalFormatting sqref="A138:H157">
    <cfRule type="cellIs" dxfId="60" priority="26" operator="equal">
      <formula>0</formula>
    </cfRule>
  </conditionalFormatting>
  <conditionalFormatting sqref="A158:H177">
    <cfRule type="cellIs" dxfId="59" priority="25" operator="equal">
      <formula>0</formula>
    </cfRule>
  </conditionalFormatting>
  <conditionalFormatting sqref="A178:H197">
    <cfRule type="cellIs" dxfId="58" priority="24" operator="equal">
      <formula>0</formula>
    </cfRule>
  </conditionalFormatting>
  <conditionalFormatting sqref="A198:H217">
    <cfRule type="cellIs" dxfId="57" priority="23" operator="equal">
      <formula>0</formula>
    </cfRule>
  </conditionalFormatting>
  <conditionalFormatting sqref="A218:H237">
    <cfRule type="cellIs" dxfId="56" priority="22" operator="equal">
      <formula>0</formula>
    </cfRule>
  </conditionalFormatting>
  <conditionalFormatting sqref="A238:H257">
    <cfRule type="cellIs" dxfId="55" priority="21" operator="equal">
      <formula>0</formula>
    </cfRule>
  </conditionalFormatting>
  <conditionalFormatting sqref="A258:H277">
    <cfRule type="cellIs" dxfId="54" priority="20" operator="equal">
      <formula>0</formula>
    </cfRule>
  </conditionalFormatting>
  <conditionalFormatting sqref="A278:H297">
    <cfRule type="cellIs" dxfId="53" priority="19" operator="equal">
      <formula>0</formula>
    </cfRule>
  </conditionalFormatting>
  <conditionalFormatting sqref="A298:H317">
    <cfRule type="cellIs" dxfId="52" priority="18" operator="equal">
      <formula>0</formula>
    </cfRule>
  </conditionalFormatting>
  <conditionalFormatting sqref="I3:I57">
    <cfRule type="cellIs" dxfId="51" priority="17" operator="equal">
      <formula>0</formula>
    </cfRule>
  </conditionalFormatting>
  <conditionalFormatting sqref="I58:I77">
    <cfRule type="cellIs" dxfId="50" priority="16" operator="equal">
      <formula>0</formula>
    </cfRule>
  </conditionalFormatting>
  <conditionalFormatting sqref="I78:I97">
    <cfRule type="cellIs" dxfId="49" priority="15" operator="equal">
      <formula>0</formula>
    </cfRule>
  </conditionalFormatting>
  <conditionalFormatting sqref="I98:I117">
    <cfRule type="cellIs" dxfId="48" priority="14" operator="equal">
      <formula>0</formula>
    </cfRule>
  </conditionalFormatting>
  <conditionalFormatting sqref="I118:I137">
    <cfRule type="cellIs" dxfId="47" priority="13" operator="equal">
      <formula>0</formula>
    </cfRule>
  </conditionalFormatting>
  <conditionalFormatting sqref="I138:I157">
    <cfRule type="cellIs" dxfId="46" priority="12" operator="equal">
      <formula>0</formula>
    </cfRule>
  </conditionalFormatting>
  <conditionalFormatting sqref="I158:I177">
    <cfRule type="cellIs" dxfId="45" priority="11" operator="equal">
      <formula>0</formula>
    </cfRule>
  </conditionalFormatting>
  <conditionalFormatting sqref="I178:I197">
    <cfRule type="cellIs" dxfId="44" priority="10" operator="equal">
      <formula>0</formula>
    </cfRule>
  </conditionalFormatting>
  <conditionalFormatting sqref="I198:I217">
    <cfRule type="cellIs" dxfId="43" priority="9" operator="equal">
      <formula>0</formula>
    </cfRule>
  </conditionalFormatting>
  <conditionalFormatting sqref="I218:I237">
    <cfRule type="cellIs" dxfId="42" priority="8" operator="equal">
      <formula>0</formula>
    </cfRule>
  </conditionalFormatting>
  <conditionalFormatting sqref="I238:I257">
    <cfRule type="cellIs" dxfId="41" priority="7" operator="equal">
      <formula>0</formula>
    </cfRule>
  </conditionalFormatting>
  <conditionalFormatting sqref="I258:I277">
    <cfRule type="cellIs" dxfId="40" priority="6" operator="equal">
      <formula>0</formula>
    </cfRule>
  </conditionalFormatting>
  <conditionalFormatting sqref="I278:I297">
    <cfRule type="cellIs" dxfId="39" priority="5" operator="equal">
      <formula>0</formula>
    </cfRule>
  </conditionalFormatting>
  <conditionalFormatting sqref="I298:I317">
    <cfRule type="cellIs" dxfId="38" priority="4" operator="equal">
      <formula>0</formula>
    </cfRule>
  </conditionalFormatting>
  <conditionalFormatting sqref="E17">
    <cfRule type="cellIs" dxfId="37" priority="3" operator="equal">
      <formula>0</formula>
    </cfRule>
  </conditionalFormatting>
  <conditionalFormatting sqref="F10">
    <cfRule type="cellIs" dxfId="36" priority="2" operator="equal">
      <formula>0</formula>
    </cfRule>
  </conditionalFormatting>
  <conditionalFormatting sqref="F15">
    <cfRule type="cellIs" dxfId="35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الهيكلي'!$A$2:$A$15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22" zoomScale="90" zoomScaleNormal="90" workbookViewId="0">
      <selection activeCell="C3" sqref="C3"/>
    </sheetView>
  </sheetViews>
  <sheetFormatPr baseColWidth="10" defaultColWidth="9.140625" defaultRowHeight="15"/>
  <cols>
    <col min="1" max="1" width="19.7109375" style="96" customWidth="1"/>
    <col min="2" max="4" width="15" style="96" customWidth="1"/>
    <col min="5" max="9" width="9.140625" style="112"/>
    <col min="10" max="10" width="0" style="112" hidden="1" customWidth="1"/>
    <col min="11" max="38" width="9.140625" style="112"/>
    <col min="39" max="16384" width="9.140625" style="93"/>
  </cols>
  <sheetData>
    <row r="1" spans="1:10" s="112" customFormat="1" ht="26.25" customHeight="1">
      <c r="A1" s="183" t="s">
        <v>68</v>
      </c>
      <c r="B1" s="183" t="s">
        <v>793</v>
      </c>
      <c r="C1" s="183" t="s">
        <v>795</v>
      </c>
      <c r="D1" s="183" t="s">
        <v>799</v>
      </c>
    </row>
    <row r="2" spans="1:10" s="112" customFormat="1" ht="23.25" customHeight="1">
      <c r="A2" s="183"/>
      <c r="B2" s="183"/>
      <c r="C2" s="183"/>
      <c r="D2" s="183"/>
    </row>
    <row r="3" spans="1:10" s="112" customFormat="1">
      <c r="A3" s="99" t="s">
        <v>917</v>
      </c>
      <c r="B3" s="142">
        <v>10</v>
      </c>
      <c r="C3" s="98" t="s">
        <v>797</v>
      </c>
      <c r="D3" s="100"/>
      <c r="J3" s="112" t="s">
        <v>796</v>
      </c>
    </row>
    <row r="4" spans="1:10" s="112" customFormat="1">
      <c r="A4" s="102" t="s">
        <v>918</v>
      </c>
      <c r="B4" s="139">
        <v>8</v>
      </c>
      <c r="C4" s="102" t="s">
        <v>796</v>
      </c>
      <c r="D4" s="102"/>
      <c r="J4" s="112" t="s">
        <v>797</v>
      </c>
    </row>
    <row r="5" spans="1:10" s="112" customFormat="1">
      <c r="A5" s="102" t="s">
        <v>919</v>
      </c>
      <c r="B5" s="139">
        <v>7</v>
      </c>
      <c r="C5" s="102" t="s">
        <v>798</v>
      </c>
      <c r="D5" s="102"/>
      <c r="J5" s="112" t="s">
        <v>798</v>
      </c>
    </row>
    <row r="6" spans="1:10" s="112" customFormat="1">
      <c r="A6" s="103" t="s">
        <v>920</v>
      </c>
      <c r="B6" s="140">
        <v>7</v>
      </c>
      <c r="C6" s="103" t="s">
        <v>796</v>
      </c>
      <c r="D6" s="103"/>
      <c r="J6" s="112" t="s">
        <v>779</v>
      </c>
    </row>
    <row r="7" spans="1:10" s="112" customFormat="1">
      <c r="A7" s="103" t="s">
        <v>921</v>
      </c>
      <c r="B7" s="140">
        <v>6</v>
      </c>
      <c r="C7" s="103" t="s">
        <v>797</v>
      </c>
      <c r="D7" s="103"/>
    </row>
    <row r="8" spans="1:10" s="112" customFormat="1">
      <c r="A8" s="102" t="s">
        <v>922</v>
      </c>
      <c r="B8" s="139">
        <v>7</v>
      </c>
      <c r="C8" s="102" t="s">
        <v>797</v>
      </c>
      <c r="D8" s="102"/>
    </row>
    <row r="9" spans="1:10" s="112" customFormat="1">
      <c r="A9" s="102" t="s">
        <v>923</v>
      </c>
      <c r="B9" s="139">
        <v>5</v>
      </c>
      <c r="C9" s="102" t="s">
        <v>797</v>
      </c>
      <c r="D9" s="102"/>
    </row>
    <row r="10" spans="1:10" s="112" customFormat="1">
      <c r="A10" s="102" t="s">
        <v>924</v>
      </c>
      <c r="B10" s="139">
        <v>6</v>
      </c>
      <c r="C10" s="102" t="s">
        <v>798</v>
      </c>
      <c r="D10" s="102"/>
    </row>
    <row r="11" spans="1:10" s="112" customFormat="1">
      <c r="A11" s="102" t="s">
        <v>925</v>
      </c>
      <c r="B11" s="139">
        <v>6</v>
      </c>
      <c r="C11" s="102" t="s">
        <v>796</v>
      </c>
      <c r="D11" s="102"/>
    </row>
    <row r="12" spans="1:10" s="112" customFormat="1">
      <c r="A12" s="102" t="s">
        <v>926</v>
      </c>
      <c r="B12" s="139">
        <v>6</v>
      </c>
      <c r="C12" s="102" t="s">
        <v>796</v>
      </c>
      <c r="D12" s="102"/>
    </row>
    <row r="13" spans="1:10" s="112" customFormat="1">
      <c r="A13" s="102" t="s">
        <v>927</v>
      </c>
      <c r="B13" s="139">
        <v>5</v>
      </c>
      <c r="C13" s="102" t="s">
        <v>797</v>
      </c>
      <c r="D13" s="102"/>
    </row>
    <row r="14" spans="1:10" s="112" customFormat="1">
      <c r="A14" s="102" t="s">
        <v>928</v>
      </c>
      <c r="B14" s="139">
        <v>5</v>
      </c>
      <c r="C14" s="102" t="s">
        <v>797</v>
      </c>
      <c r="D14" s="102"/>
    </row>
    <row r="15" spans="1:10" s="112" customFormat="1">
      <c r="A15" s="102" t="s">
        <v>929</v>
      </c>
      <c r="B15" s="139">
        <v>4</v>
      </c>
      <c r="C15" s="102" t="s">
        <v>779</v>
      </c>
      <c r="D15" s="102"/>
    </row>
    <row r="16" spans="1:10" s="112" customFormat="1">
      <c r="A16" s="102" t="s">
        <v>930</v>
      </c>
      <c r="B16" s="139">
        <v>5</v>
      </c>
      <c r="C16" s="102" t="s">
        <v>798</v>
      </c>
      <c r="D16" s="102"/>
    </row>
    <row r="17" spans="1:4" s="112" customFormat="1">
      <c r="A17" s="102" t="s">
        <v>931</v>
      </c>
      <c r="B17" s="139">
        <v>5</v>
      </c>
      <c r="C17" s="102" t="s">
        <v>798</v>
      </c>
      <c r="D17" s="102"/>
    </row>
    <row r="18" spans="1:4" s="112" customFormat="1">
      <c r="A18" s="102" t="s">
        <v>932</v>
      </c>
      <c r="B18" s="139">
        <v>4</v>
      </c>
      <c r="C18" s="102" t="s">
        <v>796</v>
      </c>
      <c r="D18" s="102"/>
    </row>
    <row r="19" spans="1:4" s="112" customFormat="1">
      <c r="A19" s="102" t="s">
        <v>933</v>
      </c>
      <c r="B19" s="139">
        <v>4</v>
      </c>
      <c r="C19" s="102" t="s">
        <v>796</v>
      </c>
      <c r="D19" s="102"/>
    </row>
    <row r="20" spans="1:4" s="112" customFormat="1">
      <c r="A20" s="102" t="s">
        <v>934</v>
      </c>
      <c r="B20" s="139">
        <v>3</v>
      </c>
      <c r="C20" s="102" t="s">
        <v>797</v>
      </c>
      <c r="D20" s="102"/>
    </row>
    <row r="21" spans="1:4" s="112" customFormat="1">
      <c r="A21" s="102" t="s">
        <v>935</v>
      </c>
      <c r="B21" s="139">
        <v>3</v>
      </c>
      <c r="C21" s="102" t="s">
        <v>797</v>
      </c>
      <c r="D21" s="102"/>
    </row>
    <row r="22" spans="1:4" s="112" customFormat="1">
      <c r="A22" s="102" t="s">
        <v>936</v>
      </c>
      <c r="B22" s="139">
        <v>3</v>
      </c>
      <c r="C22" s="102" t="s">
        <v>796</v>
      </c>
      <c r="D22" s="102"/>
    </row>
    <row r="23" spans="1:4" s="112" customFormat="1">
      <c r="A23" s="102" t="s">
        <v>937</v>
      </c>
      <c r="B23" s="139">
        <v>4</v>
      </c>
      <c r="C23" s="102" t="s">
        <v>797</v>
      </c>
      <c r="D23" s="102"/>
    </row>
    <row r="24" spans="1:4" s="112" customFormat="1">
      <c r="A24" s="102" t="s">
        <v>938</v>
      </c>
      <c r="B24" s="139">
        <v>3</v>
      </c>
      <c r="C24" s="102" t="s">
        <v>797</v>
      </c>
      <c r="D24" s="102"/>
    </row>
    <row r="25" spans="1:4" s="112" customFormat="1">
      <c r="A25" s="102" t="s">
        <v>939</v>
      </c>
      <c r="B25" s="139">
        <v>4</v>
      </c>
      <c r="C25" s="102" t="s">
        <v>797</v>
      </c>
      <c r="D25" s="102"/>
    </row>
    <row r="26" spans="1:4" s="112" customFormat="1">
      <c r="A26" s="102" t="s">
        <v>940</v>
      </c>
      <c r="B26" s="139">
        <v>4</v>
      </c>
      <c r="C26" s="102" t="s">
        <v>797</v>
      </c>
      <c r="D26" s="102"/>
    </row>
    <row r="27" spans="1:4" s="112" customFormat="1">
      <c r="A27" s="106" t="s">
        <v>941</v>
      </c>
      <c r="B27" s="141">
        <v>3</v>
      </c>
      <c r="C27" s="106" t="s">
        <v>798</v>
      </c>
      <c r="D27" s="106"/>
    </row>
    <row r="28" spans="1:4" s="112" customFormat="1">
      <c r="A28" s="97" t="s">
        <v>942</v>
      </c>
      <c r="B28" s="142">
        <v>3</v>
      </c>
      <c r="C28" s="98" t="s">
        <v>796</v>
      </c>
      <c r="D28" s="98"/>
    </row>
    <row r="29" spans="1:4" s="112" customFormat="1">
      <c r="A29" s="97" t="s">
        <v>943</v>
      </c>
      <c r="B29" s="142">
        <v>3</v>
      </c>
      <c r="C29" s="98" t="s">
        <v>798</v>
      </c>
      <c r="D29" s="98"/>
    </row>
    <row r="30" spans="1:4" s="112" customFormat="1">
      <c r="A30" s="97" t="s">
        <v>944</v>
      </c>
      <c r="B30" s="142">
        <v>3</v>
      </c>
      <c r="C30" s="98" t="s">
        <v>796</v>
      </c>
      <c r="D30" s="98"/>
    </row>
    <row r="31" spans="1:4" s="112" customFormat="1">
      <c r="A31" s="97" t="s">
        <v>945</v>
      </c>
      <c r="B31" s="142">
        <v>3</v>
      </c>
      <c r="C31" s="98" t="s">
        <v>797</v>
      </c>
      <c r="D31" s="98"/>
    </row>
    <row r="32" spans="1:4" s="112" customFormat="1">
      <c r="A32" s="97" t="s">
        <v>946</v>
      </c>
      <c r="B32" s="142">
        <v>3</v>
      </c>
      <c r="C32" s="98" t="s">
        <v>779</v>
      </c>
      <c r="D32" s="98"/>
    </row>
    <row r="33" spans="1:4" s="112" customFormat="1">
      <c r="A33" s="97" t="s">
        <v>947</v>
      </c>
      <c r="B33" s="142">
        <v>3</v>
      </c>
      <c r="C33" s="98" t="s">
        <v>797</v>
      </c>
      <c r="D33" s="98"/>
    </row>
    <row r="34" spans="1:4" s="112" customFormat="1">
      <c r="A34" s="97" t="s">
        <v>948</v>
      </c>
      <c r="B34" s="142">
        <v>3</v>
      </c>
      <c r="C34" s="98" t="s">
        <v>779</v>
      </c>
      <c r="D34" s="98"/>
    </row>
    <row r="35" spans="1:4" s="112" customFormat="1">
      <c r="A35" s="97" t="s">
        <v>949</v>
      </c>
      <c r="B35" s="142">
        <v>5</v>
      </c>
      <c r="C35" s="98" t="s">
        <v>796</v>
      </c>
      <c r="D35" s="98"/>
    </row>
    <row r="36" spans="1:4" s="112" customFormat="1">
      <c r="A36" s="97" t="s">
        <v>950</v>
      </c>
      <c r="B36" s="142">
        <v>3</v>
      </c>
      <c r="C36" s="98" t="s">
        <v>779</v>
      </c>
      <c r="D36" s="98"/>
    </row>
    <row r="37" spans="1:4" s="112" customFormat="1">
      <c r="A37" s="97" t="s">
        <v>951</v>
      </c>
      <c r="B37" s="142">
        <v>3</v>
      </c>
      <c r="C37" s="98" t="s">
        <v>796</v>
      </c>
      <c r="D37" s="98"/>
    </row>
    <row r="38" spans="1:4" s="112" customFormat="1">
      <c r="A38" s="97" t="s">
        <v>952</v>
      </c>
      <c r="B38" s="142">
        <v>3</v>
      </c>
      <c r="C38" s="98" t="s">
        <v>779</v>
      </c>
      <c r="D38" s="98"/>
    </row>
    <row r="39" spans="1:4" s="112" customFormat="1">
      <c r="A39" s="97" t="s">
        <v>953</v>
      </c>
      <c r="B39" s="142">
        <v>3</v>
      </c>
      <c r="C39" s="98" t="s">
        <v>779</v>
      </c>
      <c r="D39" s="98"/>
    </row>
    <row r="40" spans="1:4" s="112" customFormat="1">
      <c r="A40" s="107" t="s">
        <v>954</v>
      </c>
      <c r="B40" s="143">
        <v>3</v>
      </c>
      <c r="C40" s="107" t="s">
        <v>779</v>
      </c>
      <c r="D40" s="107"/>
    </row>
    <row r="41" spans="1:4" s="112" customFormat="1">
      <c r="A41" s="107" t="s">
        <v>955</v>
      </c>
      <c r="B41" s="143">
        <v>4</v>
      </c>
      <c r="C41" s="107" t="s">
        <v>779</v>
      </c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95"/>
      <c r="B48" s="95"/>
      <c r="C48" s="95"/>
      <c r="D48" s="95"/>
    </row>
    <row r="49" spans="1:4" s="112" customFormat="1">
      <c r="A49" s="95"/>
      <c r="B49" s="95"/>
      <c r="C49" s="95"/>
      <c r="D49" s="95"/>
    </row>
    <row r="50" spans="1:4" s="112" customFormat="1">
      <c r="A50" s="89"/>
      <c r="B50" s="94"/>
      <c r="C50" s="94"/>
      <c r="D50" s="94"/>
    </row>
    <row r="51" spans="1:4" s="112" customFormat="1">
      <c r="A51" s="89"/>
      <c r="B51" s="94"/>
      <c r="C51" s="94"/>
      <c r="D51" s="94"/>
    </row>
    <row r="52" spans="1:4" s="112" customFormat="1">
      <c r="A52" s="89"/>
      <c r="B52" s="94"/>
      <c r="C52" s="94"/>
      <c r="D52" s="94"/>
    </row>
    <row r="53" spans="1:4" s="112" customFormat="1">
      <c r="A53" s="89"/>
      <c r="B53" s="94"/>
      <c r="C53" s="94"/>
      <c r="D53" s="94"/>
    </row>
    <row r="54" spans="1:4" s="112" customFormat="1">
      <c r="A54" s="89"/>
      <c r="B54" s="94"/>
      <c r="C54" s="94"/>
      <c r="D54" s="94"/>
    </row>
    <row r="55" spans="1:4" s="112" customFormat="1">
      <c r="A55" s="89"/>
      <c r="B55" s="94"/>
      <c r="C55" s="94"/>
      <c r="D55" s="94"/>
    </row>
    <row r="56" spans="1:4" s="112" customFormat="1">
      <c r="A56" s="89"/>
      <c r="B56" s="94"/>
      <c r="C56" s="94"/>
      <c r="D56" s="94"/>
    </row>
    <row r="57" spans="1:4" s="112" customFormat="1">
      <c r="A57" s="89"/>
      <c r="B57" s="94"/>
      <c r="C57" s="94"/>
      <c r="D57" s="94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4" priority="28" operator="equal">
      <formula>0</formula>
    </cfRule>
  </conditionalFormatting>
  <conditionalFormatting sqref="D3:D57">
    <cfRule type="cellIs" dxfId="33" priority="14" operator="equal">
      <formula>0</formula>
    </cfRule>
  </conditionalFormatting>
  <conditionalFormatting sqref="D58:D77">
    <cfRule type="cellIs" dxfId="32" priority="13" operator="equal">
      <formula>0</formula>
    </cfRule>
  </conditionalFormatting>
  <conditionalFormatting sqref="D78:D97">
    <cfRule type="cellIs" dxfId="31" priority="12" operator="equal">
      <formula>0</formula>
    </cfRule>
  </conditionalFormatting>
  <conditionalFormatting sqref="D98:D117">
    <cfRule type="cellIs" dxfId="30" priority="11" operator="equal">
      <formula>0</formula>
    </cfRule>
  </conditionalFormatting>
  <conditionalFormatting sqref="D118:D137">
    <cfRule type="cellIs" dxfId="29" priority="10" operator="equal">
      <formula>0</formula>
    </cfRule>
  </conditionalFormatting>
  <conditionalFormatting sqref="D138:D157">
    <cfRule type="cellIs" dxfId="28" priority="9" operator="equal">
      <formula>0</formula>
    </cfRule>
  </conditionalFormatting>
  <conditionalFormatting sqref="D158:D177">
    <cfRule type="cellIs" dxfId="27" priority="8" operator="equal">
      <formula>0</formula>
    </cfRule>
  </conditionalFormatting>
  <conditionalFormatting sqref="D178:D197">
    <cfRule type="cellIs" dxfId="26" priority="7" operator="equal">
      <formula>0</formula>
    </cfRule>
  </conditionalFormatting>
  <conditionalFormatting sqref="D198:D217">
    <cfRule type="cellIs" dxfId="25" priority="6" operator="equal">
      <formula>0</formula>
    </cfRule>
  </conditionalFormatting>
  <conditionalFormatting sqref="D218:D237">
    <cfRule type="cellIs" dxfId="24" priority="5" operator="equal">
      <formula>0</formula>
    </cfRule>
  </conditionalFormatting>
  <conditionalFormatting sqref="D238:D257">
    <cfRule type="cellIs" dxfId="23" priority="4" operator="equal">
      <formula>0</formula>
    </cfRule>
  </conditionalFormatting>
  <conditionalFormatting sqref="D258:D277">
    <cfRule type="cellIs" dxfId="22" priority="3" operator="equal">
      <formula>0</formula>
    </cfRule>
  </conditionalFormatting>
  <conditionalFormatting sqref="D278:D297">
    <cfRule type="cellIs" dxfId="21" priority="2" operator="equal">
      <formula>0</formula>
    </cfRule>
  </conditionalFormatting>
  <conditionalFormatting sqref="D298:D317">
    <cfRule type="cellIs" dxfId="20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75"/>
  <sheetViews>
    <sheetView rightToLeft="1" topLeftCell="A10" workbookViewId="0">
      <selection activeCell="C10" sqref="C10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1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188" t="s">
        <v>82</v>
      </c>
      <c r="B1" s="188"/>
      <c r="C1" s="90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89" t="s">
        <v>780</v>
      </c>
      <c r="B6" s="189"/>
      <c r="C6" s="68">
        <v>0.40899999999999997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86" t="s">
        <v>749</v>
      </c>
      <c r="B9" s="187"/>
      <c r="C9" s="68">
        <v>0.14000000000000001</v>
      </c>
    </row>
    <row r="10" spans="1:6">
      <c r="A10" s="85" t="s">
        <v>781</v>
      </c>
      <c r="B10" s="11"/>
      <c r="C10" s="119"/>
    </row>
    <row r="11" spans="1:6">
      <c r="A11" s="85" t="s">
        <v>782</v>
      </c>
      <c r="B11" s="11"/>
      <c r="C11" s="119"/>
    </row>
    <row r="12" spans="1:6">
      <c r="A12" s="186" t="s">
        <v>73</v>
      </c>
      <c r="B12" s="187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86" t="s">
        <v>76</v>
      </c>
      <c r="B15" s="187"/>
      <c r="C15" s="68">
        <v>1</v>
      </c>
    </row>
    <row r="16" spans="1:6">
      <c r="A16" s="10" t="s">
        <v>77</v>
      </c>
      <c r="B16" s="11"/>
      <c r="C16" s="119"/>
    </row>
    <row r="17" spans="1:3">
      <c r="A17" s="186" t="s">
        <v>78</v>
      </c>
      <c r="B17" s="187"/>
      <c r="C17" s="155">
        <v>0.64</v>
      </c>
    </row>
    <row r="18" spans="1:3">
      <c r="A18" s="10" t="s">
        <v>79</v>
      </c>
      <c r="B18" s="11"/>
      <c r="C18" s="119"/>
    </row>
    <row r="19" spans="1:3">
      <c r="A19" s="186" t="s">
        <v>747</v>
      </c>
      <c r="B19" s="187"/>
      <c r="C19" s="68">
        <v>1</v>
      </c>
    </row>
    <row r="20" spans="1:3">
      <c r="A20" s="10" t="s">
        <v>783</v>
      </c>
      <c r="B20" s="11"/>
      <c r="C20" s="119"/>
    </row>
    <row r="21" spans="1:3">
      <c r="A21" s="186" t="s">
        <v>784</v>
      </c>
      <c r="B21" s="187"/>
      <c r="C21" s="119"/>
    </row>
    <row r="22" spans="1:3">
      <c r="A22" s="10" t="s">
        <v>785</v>
      </c>
      <c r="B22" s="120"/>
      <c r="C22" s="119"/>
    </row>
    <row r="23" spans="1:3" s="116" customFormat="1">
      <c r="A23" s="87" t="s">
        <v>786</v>
      </c>
      <c r="B23" s="11"/>
      <c r="C23" s="119"/>
    </row>
    <row r="24" spans="1:3" s="116" customFormat="1">
      <c r="A24" s="87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19" priority="11" operator="equal">
      <formula>0</formula>
    </cfRule>
  </conditionalFormatting>
  <conditionalFormatting sqref="A9:C9 A10:A11">
    <cfRule type="cellIs" dxfId="18" priority="9" operator="equal">
      <formula>0</formula>
    </cfRule>
  </conditionalFormatting>
  <conditionalFormatting sqref="A20">
    <cfRule type="cellIs" dxfId="17" priority="8" operator="equal">
      <formula>0</formula>
    </cfRule>
  </conditionalFormatting>
  <conditionalFormatting sqref="A21:B21">
    <cfRule type="cellIs" dxfId="16" priority="7" operator="equal">
      <formula>0</formula>
    </cfRule>
  </conditionalFormatting>
  <conditionalFormatting sqref="B23:B24">
    <cfRule type="cellIs" dxfId="15" priority="6" operator="equal">
      <formula>0</formula>
    </cfRule>
  </conditionalFormatting>
  <conditionalFormatting sqref="B10:B11">
    <cfRule type="cellIs" dxfId="14" priority="5" operator="equal">
      <formula>0</formula>
    </cfRule>
  </conditionalFormatting>
  <conditionalFormatting sqref="B13:B14">
    <cfRule type="cellIs" dxfId="13" priority="4" operator="equal">
      <formula>0</formula>
    </cfRule>
  </conditionalFormatting>
  <conditionalFormatting sqref="B16">
    <cfRule type="cellIs" dxfId="12" priority="3" operator="equal">
      <formula>0</formula>
    </cfRule>
  </conditionalFormatting>
  <conditionalFormatting sqref="B18">
    <cfRule type="cellIs" dxfId="11" priority="2" operator="equal">
      <formula>0</formula>
    </cfRule>
  </conditionalFormatting>
  <conditionalFormatting sqref="B20">
    <cfRule type="cellIs" dxfId="10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C11" sqref="C11"/>
    </sheetView>
  </sheetViews>
  <sheetFormatPr baseColWidth="10" defaultColWidth="9.140625" defaultRowHeight="15"/>
  <cols>
    <col min="1" max="1" width="27.5703125" customWidth="1"/>
    <col min="2" max="2" width="41.285156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190" t="s">
        <v>83</v>
      </c>
      <c r="B1" s="190"/>
    </row>
    <row r="2" spans="1:7">
      <c r="A2" s="10" t="s">
        <v>84</v>
      </c>
      <c r="B2" s="12">
        <v>40669</v>
      </c>
    </row>
    <row r="3" spans="1:7">
      <c r="A3" s="10" t="s">
        <v>750</v>
      </c>
      <c r="B3" s="12" t="s">
        <v>956</v>
      </c>
    </row>
    <row r="4" spans="1:7">
      <c r="A4" s="10" t="s">
        <v>751</v>
      </c>
      <c r="B4" s="12"/>
    </row>
    <row r="5" spans="1:7">
      <c r="A5" s="188" t="s">
        <v>85</v>
      </c>
      <c r="B5" s="191"/>
      <c r="G5" s="116" t="s">
        <v>800</v>
      </c>
    </row>
    <row r="6" spans="1:7">
      <c r="A6" s="86" t="s">
        <v>95</v>
      </c>
      <c r="B6" s="10" t="s">
        <v>957</v>
      </c>
      <c r="G6" s="116" t="s">
        <v>801</v>
      </c>
    </row>
    <row r="7" spans="1:7">
      <c r="A7" s="86" t="s">
        <v>741</v>
      </c>
      <c r="B7" s="10"/>
      <c r="G7" s="116" t="s">
        <v>802</v>
      </c>
    </row>
    <row r="8" spans="1:7">
      <c r="A8" s="86" t="s">
        <v>86</v>
      </c>
      <c r="B8" s="10" t="s">
        <v>958</v>
      </c>
      <c r="G8" s="116" t="s">
        <v>803</v>
      </c>
    </row>
    <row r="9" spans="1:7">
      <c r="A9" s="86" t="s">
        <v>86</v>
      </c>
      <c r="B9" s="10" t="s">
        <v>959</v>
      </c>
    </row>
    <row r="10" spans="1:7">
      <c r="A10" s="86" t="s">
        <v>86</v>
      </c>
      <c r="B10" s="10" t="s">
        <v>960</v>
      </c>
    </row>
    <row r="11" spans="1:7">
      <c r="A11" s="86" t="s">
        <v>86</v>
      </c>
      <c r="B11" s="10"/>
    </row>
    <row r="12" spans="1:7">
      <c r="A12" s="86" t="s">
        <v>86</v>
      </c>
      <c r="B12" s="10"/>
    </row>
    <row r="13" spans="1:7">
      <c r="A13" s="86" t="s">
        <v>86</v>
      </c>
      <c r="B13" s="10"/>
    </row>
    <row r="14" spans="1:7">
      <c r="A14" s="86" t="s">
        <v>86</v>
      </c>
      <c r="B14" s="10"/>
    </row>
    <row r="15" spans="1:7">
      <c r="A15" s="86" t="s">
        <v>86</v>
      </c>
      <c r="B15" s="10"/>
    </row>
    <row r="16" spans="1:7">
      <c r="A16" s="86" t="s">
        <v>86</v>
      </c>
      <c r="B16" s="10"/>
    </row>
    <row r="17" spans="1:7">
      <c r="A17" s="86" t="s">
        <v>86</v>
      </c>
      <c r="B17" s="10"/>
    </row>
    <row r="18" spans="1:7">
      <c r="A18" s="86" t="s">
        <v>86</v>
      </c>
      <c r="B18" s="10"/>
    </row>
    <row r="19" spans="1:7">
      <c r="A19" s="86" t="s">
        <v>86</v>
      </c>
      <c r="B19" s="10"/>
    </row>
    <row r="20" spans="1:7">
      <c r="A20" s="86" t="s">
        <v>86</v>
      </c>
      <c r="B20" s="10"/>
    </row>
    <row r="21" spans="1:7">
      <c r="A21" s="86" t="s">
        <v>86</v>
      </c>
      <c r="B21" s="10"/>
      <c r="G21" s="116" t="s">
        <v>803</v>
      </c>
    </row>
    <row r="22" spans="1:7">
      <c r="A22" s="86" t="s">
        <v>86</v>
      </c>
      <c r="B22" s="10"/>
    </row>
    <row r="23" spans="1:7">
      <c r="A23" s="86" t="s">
        <v>86</v>
      </c>
      <c r="B23" s="10"/>
    </row>
    <row r="24" spans="1:7">
      <c r="A24" s="86" t="s">
        <v>86</v>
      </c>
      <c r="B24" s="10"/>
    </row>
    <row r="25" spans="1:7">
      <c r="A25" s="86" t="s">
        <v>86</v>
      </c>
      <c r="B25" s="10"/>
    </row>
    <row r="26" spans="1:7">
      <c r="A26" s="86" t="s">
        <v>86</v>
      </c>
      <c r="B26" s="10"/>
    </row>
    <row r="27" spans="1:7">
      <c r="A27" s="86" t="s">
        <v>86</v>
      </c>
      <c r="B27" s="10"/>
    </row>
    <row r="28" spans="1:7">
      <c r="A28" s="86" t="s">
        <v>86</v>
      </c>
      <c r="B28" s="10"/>
    </row>
    <row r="29" spans="1:7">
      <c r="A29" s="86" t="s">
        <v>86</v>
      </c>
      <c r="B29" s="10"/>
    </row>
    <row r="30" spans="1:7">
      <c r="A30" s="86" t="s">
        <v>86</v>
      </c>
      <c r="B30" s="10"/>
    </row>
    <row r="31" spans="1:7">
      <c r="A31" s="86" t="s">
        <v>86</v>
      </c>
      <c r="B31" s="10"/>
    </row>
    <row r="32" spans="1:7">
      <c r="A32" s="86" t="s">
        <v>86</v>
      </c>
      <c r="B32" s="10"/>
    </row>
    <row r="33" spans="1:7">
      <c r="A33" s="86" t="s">
        <v>86</v>
      </c>
      <c r="B33" s="10"/>
    </row>
    <row r="34" spans="1:7">
      <c r="A34" s="86" t="s">
        <v>86</v>
      </c>
      <c r="B34" s="10"/>
    </row>
    <row r="35" spans="1:7">
      <c r="A35" s="86" t="s">
        <v>86</v>
      </c>
      <c r="B35" s="10"/>
      <c r="G35" s="116" t="s">
        <v>803</v>
      </c>
    </row>
    <row r="36" spans="1:7">
      <c r="A36" s="86" t="s">
        <v>86</v>
      </c>
      <c r="B36" s="10"/>
    </row>
    <row r="37" spans="1:7">
      <c r="A37" s="86" t="s">
        <v>86</v>
      </c>
      <c r="B37" s="10"/>
    </row>
    <row r="38" spans="1:7">
      <c r="A38" s="86" t="s">
        <v>86</v>
      </c>
      <c r="B38" s="10"/>
    </row>
    <row r="39" spans="1:7">
      <c r="A39" s="86" t="s">
        <v>86</v>
      </c>
      <c r="B39" s="10"/>
    </row>
    <row r="40" spans="1:7">
      <c r="A40" s="86" t="s">
        <v>86</v>
      </c>
      <c r="B40" s="10"/>
    </row>
    <row r="41" spans="1:7">
      <c r="A41" s="86" t="s">
        <v>86</v>
      </c>
      <c r="B41" s="10"/>
    </row>
    <row r="42" spans="1:7">
      <c r="A42" s="86" t="s">
        <v>86</v>
      </c>
      <c r="B42" s="10"/>
    </row>
    <row r="43" spans="1:7">
      <c r="A43" s="86" t="s">
        <v>86</v>
      </c>
      <c r="B43" s="10"/>
    </row>
    <row r="44" spans="1:7">
      <c r="A44" s="86" t="s">
        <v>86</v>
      </c>
      <c r="B44" s="10"/>
    </row>
    <row r="45" spans="1:7">
      <c r="A45" s="86" t="s">
        <v>86</v>
      </c>
      <c r="B45" s="10"/>
    </row>
    <row r="46" spans="1:7">
      <c r="A46" s="86" t="s">
        <v>86</v>
      </c>
      <c r="B46" s="10"/>
    </row>
    <row r="47" spans="1:7">
      <c r="A47" s="86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 B6 B8 B49:B56 B11:B47 A58:B63">
    <cfRule type="cellIs" dxfId="9" priority="9" operator="equal">
      <formula>0</formula>
    </cfRule>
  </conditionalFormatting>
  <conditionalFormatting sqref="B9:B10">
    <cfRule type="cellIs" dxfId="8" priority="5" operator="equal">
      <formula>0</formula>
    </cfRule>
  </conditionalFormatting>
  <conditionalFormatting sqref="B7">
    <cfRule type="cellIs" dxfId="7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53">
        <v>41698</v>
      </c>
    </row>
    <row r="3" spans="1:2">
      <c r="A3" s="10" t="s">
        <v>98</v>
      </c>
      <c r="B3" s="153">
        <v>41790</v>
      </c>
    </row>
    <row r="4" spans="1:2">
      <c r="A4" s="10" t="s">
        <v>99</v>
      </c>
      <c r="B4" s="12">
        <v>41881</v>
      </c>
    </row>
    <row r="5" spans="1:2">
      <c r="A5" s="10" t="s">
        <v>100</v>
      </c>
      <c r="B5" s="12">
        <v>41979</v>
      </c>
    </row>
    <row r="6" spans="1:2">
      <c r="A6" s="110" t="s">
        <v>101</v>
      </c>
      <c r="B6" s="92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0" t="s">
        <v>103</v>
      </c>
      <c r="B11" s="92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M24" sqref="M24"/>
    </sheetView>
  </sheetViews>
  <sheetFormatPr baseColWidth="10" defaultColWidth="9.140625" defaultRowHeight="15"/>
  <cols>
    <col min="1" max="1" width="40.5703125" bestFit="1" customWidth="1"/>
    <col min="2" max="2" width="15.71093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53">
        <v>42063</v>
      </c>
    </row>
    <row r="3" spans="1:2">
      <c r="A3" s="10" t="s">
        <v>98</v>
      </c>
      <c r="B3" s="153">
        <v>42161</v>
      </c>
    </row>
    <row r="4" spans="1:2">
      <c r="A4" s="10" t="s">
        <v>99</v>
      </c>
      <c r="B4" s="12">
        <v>42237</v>
      </c>
    </row>
    <row r="5" spans="1:2">
      <c r="A5" s="10" t="s">
        <v>100</v>
      </c>
      <c r="B5" s="12">
        <v>42336</v>
      </c>
    </row>
    <row r="6" spans="1:2">
      <c r="A6" s="110" t="s">
        <v>101</v>
      </c>
      <c r="B6" s="135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0" t="s">
        <v>103</v>
      </c>
      <c r="B11" s="135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2:B5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Q29"/>
  <sheetViews>
    <sheetView rightToLeft="1" workbookViewId="0">
      <selection activeCell="B23" sqref="B23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5703125" style="10" customWidth="1"/>
    <col min="4" max="4" width="2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2" t="s">
        <v>752</v>
      </c>
      <c r="B1" s="92" t="s">
        <v>753</v>
      </c>
      <c r="C1" s="92" t="s">
        <v>754</v>
      </c>
      <c r="D1" s="108" t="s">
        <v>755</v>
      </c>
    </row>
    <row r="2" spans="1:12" ht="31.5">
      <c r="A2" s="154" t="s">
        <v>987</v>
      </c>
      <c r="B2" s="10" t="s">
        <v>756</v>
      </c>
      <c r="C2" s="10" t="s">
        <v>758</v>
      </c>
      <c r="D2" s="109" t="s">
        <v>988</v>
      </c>
    </row>
    <row r="3" spans="1:12" ht="15.75">
      <c r="A3" s="154" t="s">
        <v>989</v>
      </c>
      <c r="B3" s="10" t="s">
        <v>757</v>
      </c>
      <c r="C3" s="10" t="s">
        <v>758</v>
      </c>
      <c r="D3" s="109" t="s">
        <v>990</v>
      </c>
      <c r="K3" s="116" t="s">
        <v>756</v>
      </c>
      <c r="L3" s="116" t="s">
        <v>758</v>
      </c>
    </row>
    <row r="4" spans="1:12" ht="15.75">
      <c r="A4" s="154" t="s">
        <v>989</v>
      </c>
      <c r="B4" s="10" t="s">
        <v>756</v>
      </c>
      <c r="C4" s="10" t="s">
        <v>758</v>
      </c>
      <c r="D4" s="109" t="s">
        <v>991</v>
      </c>
      <c r="K4" s="116" t="s">
        <v>757</v>
      </c>
      <c r="L4" s="116" t="s">
        <v>759</v>
      </c>
    </row>
    <row r="5" spans="1:12" ht="15.75">
      <c r="A5" s="154" t="s">
        <v>989</v>
      </c>
      <c r="B5" s="10" t="s">
        <v>757</v>
      </c>
      <c r="C5" s="10" t="s">
        <v>758</v>
      </c>
      <c r="D5" s="109" t="s">
        <v>992</v>
      </c>
      <c r="L5" s="116" t="s">
        <v>760</v>
      </c>
    </row>
    <row r="6" spans="1:12" ht="15.75">
      <c r="A6" s="154" t="s">
        <v>989</v>
      </c>
      <c r="B6" s="10" t="s">
        <v>757</v>
      </c>
      <c r="C6" s="10" t="s">
        <v>758</v>
      </c>
      <c r="D6" s="109" t="s">
        <v>993</v>
      </c>
      <c r="L6" s="116" t="s">
        <v>761</v>
      </c>
    </row>
    <row r="7" spans="1:12" ht="15.75">
      <c r="A7" s="154" t="s">
        <v>989</v>
      </c>
      <c r="B7" s="10" t="s">
        <v>757</v>
      </c>
      <c r="C7" s="10" t="s">
        <v>758</v>
      </c>
      <c r="D7" s="109" t="s">
        <v>994</v>
      </c>
    </row>
    <row r="8" spans="1:12" ht="15.75">
      <c r="A8" s="154" t="s">
        <v>989</v>
      </c>
      <c r="B8" s="10" t="s">
        <v>757</v>
      </c>
      <c r="C8" s="10" t="s">
        <v>758</v>
      </c>
      <c r="D8" s="109" t="s">
        <v>995</v>
      </c>
    </row>
    <row r="9" spans="1:12" ht="15.75">
      <c r="A9" s="154" t="s">
        <v>989</v>
      </c>
      <c r="B9" s="10" t="s">
        <v>756</v>
      </c>
      <c r="C9" s="10" t="s">
        <v>758</v>
      </c>
      <c r="D9" s="109" t="s">
        <v>996</v>
      </c>
    </row>
    <row r="10" spans="1:12" ht="15.75">
      <c r="A10" s="154" t="s">
        <v>989</v>
      </c>
      <c r="B10" s="10" t="s">
        <v>756</v>
      </c>
      <c r="C10" s="10" t="s">
        <v>758</v>
      </c>
      <c r="D10" s="109" t="s">
        <v>997</v>
      </c>
    </row>
    <row r="11" spans="1:12" ht="15.75">
      <c r="A11" s="154" t="s">
        <v>989</v>
      </c>
      <c r="B11" s="10" t="s">
        <v>756</v>
      </c>
      <c r="C11" s="10" t="s">
        <v>758</v>
      </c>
      <c r="D11" s="109" t="s">
        <v>991</v>
      </c>
    </row>
    <row r="12" spans="1:12" ht="15.75">
      <c r="A12" s="154" t="s">
        <v>989</v>
      </c>
      <c r="B12" s="10" t="s">
        <v>756</v>
      </c>
      <c r="C12" s="10" t="s">
        <v>758</v>
      </c>
      <c r="D12" s="109" t="s">
        <v>998</v>
      </c>
    </row>
    <row r="13" spans="1:12" ht="15.75">
      <c r="A13" s="13" t="s">
        <v>999</v>
      </c>
      <c r="B13" s="10" t="s">
        <v>756</v>
      </c>
      <c r="C13" s="10" t="s">
        <v>758</v>
      </c>
      <c r="D13" s="109" t="s">
        <v>998</v>
      </c>
    </row>
    <row r="14" spans="1:12" ht="31.5">
      <c r="A14" s="154" t="s">
        <v>1000</v>
      </c>
      <c r="B14" s="10" t="s">
        <v>756</v>
      </c>
      <c r="C14" s="10" t="s">
        <v>758</v>
      </c>
      <c r="D14" s="109" t="s">
        <v>1009</v>
      </c>
    </row>
    <row r="15" spans="1:12" ht="31.5">
      <c r="A15" s="154" t="s">
        <v>1000</v>
      </c>
      <c r="B15" s="10" t="s">
        <v>756</v>
      </c>
      <c r="C15" s="10" t="s">
        <v>758</v>
      </c>
      <c r="D15" s="109" t="s">
        <v>998</v>
      </c>
    </row>
    <row r="16" spans="1:12" ht="31.5">
      <c r="A16" s="154" t="s">
        <v>1001</v>
      </c>
      <c r="B16" s="10" t="s">
        <v>757</v>
      </c>
      <c r="C16" s="10" t="s">
        <v>761</v>
      </c>
      <c r="D16" s="109" t="s">
        <v>1010</v>
      </c>
    </row>
    <row r="17" spans="1:4" ht="31.5">
      <c r="A17" s="154" t="s">
        <v>1002</v>
      </c>
      <c r="B17" s="10" t="s">
        <v>757</v>
      </c>
      <c r="C17" s="10" t="s">
        <v>761</v>
      </c>
      <c r="D17" s="109" t="s">
        <v>1011</v>
      </c>
    </row>
    <row r="18" spans="1:4" ht="15.75">
      <c r="A18" s="13" t="s">
        <v>1003</v>
      </c>
      <c r="B18" s="10" t="s">
        <v>757</v>
      </c>
      <c r="D18" s="109" t="s">
        <v>1012</v>
      </c>
    </row>
    <row r="19" spans="1:4" ht="15.75">
      <c r="A19" s="13" t="s">
        <v>1004</v>
      </c>
      <c r="B19" s="10" t="s">
        <v>756</v>
      </c>
    </row>
    <row r="20" spans="1:4" ht="15.75">
      <c r="A20" s="13" t="s">
        <v>1005</v>
      </c>
      <c r="B20" s="10" t="s">
        <v>757</v>
      </c>
    </row>
    <row r="21" spans="1:4" ht="15.75">
      <c r="A21" s="13" t="s">
        <v>1006</v>
      </c>
      <c r="B21" s="10" t="s">
        <v>756</v>
      </c>
    </row>
    <row r="22" spans="1:4" ht="15.75">
      <c r="A22" s="13" t="s">
        <v>1007</v>
      </c>
      <c r="B22" s="10" t="s">
        <v>757</v>
      </c>
    </row>
    <row r="23" spans="1:4" ht="15.75">
      <c r="A23" s="13" t="s">
        <v>1008</v>
      </c>
      <c r="B23" s="10" t="s">
        <v>757</v>
      </c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</sheetData>
  <conditionalFormatting sqref="A1:D1048576">
    <cfRule type="cellIs" dxfId="6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29"/>
  <sheetViews>
    <sheetView rightToLeft="1" topLeftCell="A10" workbookViewId="0">
      <selection activeCell="I30" sqref="I30"/>
    </sheetView>
  </sheetViews>
  <sheetFormatPr baseColWidth="10" defaultColWidth="9.140625" defaultRowHeight="15"/>
  <cols>
    <col min="1" max="1" width="25.285156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3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1013</v>
      </c>
      <c r="B2" s="10" t="s">
        <v>756</v>
      </c>
    </row>
    <row r="3" spans="1:36" ht="15.75">
      <c r="A3" s="13" t="s">
        <v>1029</v>
      </c>
      <c r="B3" s="10" t="s">
        <v>756</v>
      </c>
      <c r="J3" s="116" t="s">
        <v>756</v>
      </c>
      <c r="K3" s="116" t="s">
        <v>758</v>
      </c>
    </row>
    <row r="4" spans="1:36" ht="15.75">
      <c r="A4" s="13" t="s">
        <v>1029</v>
      </c>
      <c r="B4" s="10" t="s">
        <v>756</v>
      </c>
      <c r="J4" s="116" t="s">
        <v>757</v>
      </c>
      <c r="K4" s="116" t="s">
        <v>759</v>
      </c>
    </row>
    <row r="5" spans="1:36" ht="15.75">
      <c r="A5" s="13" t="s">
        <v>1029</v>
      </c>
      <c r="B5" s="10" t="s">
        <v>756</v>
      </c>
      <c r="K5" s="116" t="s">
        <v>760</v>
      </c>
    </row>
    <row r="6" spans="1:36" ht="15.75">
      <c r="A6" s="13" t="s">
        <v>1029</v>
      </c>
      <c r="B6" s="10" t="s">
        <v>756</v>
      </c>
      <c r="K6" s="116" t="s">
        <v>761</v>
      </c>
    </row>
    <row r="7" spans="1:36" ht="15.75">
      <c r="A7" s="13" t="s">
        <v>1029</v>
      </c>
      <c r="B7" s="10" t="s">
        <v>756</v>
      </c>
    </row>
    <row r="8" spans="1:36" ht="15.75">
      <c r="A8" s="13" t="s">
        <v>1030</v>
      </c>
      <c r="B8" s="10" t="s">
        <v>756</v>
      </c>
    </row>
    <row r="9" spans="1:36" ht="15.75">
      <c r="A9" s="13" t="s">
        <v>1030</v>
      </c>
      <c r="B9" s="10" t="s">
        <v>756</v>
      </c>
    </row>
    <row r="10" spans="1:36" ht="15.75">
      <c r="A10" s="13" t="s">
        <v>1014</v>
      </c>
      <c r="B10" s="10" t="s">
        <v>756</v>
      </c>
    </row>
    <row r="11" spans="1:36" ht="15.75">
      <c r="A11" s="13" t="s">
        <v>1015</v>
      </c>
      <c r="B11" s="10" t="s">
        <v>756</v>
      </c>
    </row>
    <row r="12" spans="1:36" ht="15.75">
      <c r="A12" s="13" t="s">
        <v>1016</v>
      </c>
      <c r="B12" s="10" t="s">
        <v>756</v>
      </c>
    </row>
    <row r="13" spans="1:36" ht="15.75">
      <c r="A13" s="13" t="s">
        <v>1017</v>
      </c>
      <c r="B13" s="10" t="s">
        <v>756</v>
      </c>
    </row>
    <row r="14" spans="1:36" ht="15.75">
      <c r="A14" s="13" t="s">
        <v>1018</v>
      </c>
      <c r="B14" s="10" t="s">
        <v>756</v>
      </c>
    </row>
    <row r="15" spans="1:36" ht="15.75">
      <c r="A15" s="13" t="s">
        <v>1019</v>
      </c>
      <c r="B15" s="10" t="s">
        <v>756</v>
      </c>
    </row>
    <row r="16" spans="1:36" ht="15.75">
      <c r="A16" s="13" t="s">
        <v>1020</v>
      </c>
      <c r="B16" s="10" t="s">
        <v>756</v>
      </c>
    </row>
    <row r="17" spans="1:2" ht="15.75">
      <c r="A17" s="13" t="s">
        <v>1021</v>
      </c>
      <c r="B17" s="10" t="s">
        <v>756</v>
      </c>
    </row>
    <row r="18" spans="1:2" ht="15.75">
      <c r="A18" s="13" t="s">
        <v>1022</v>
      </c>
      <c r="B18" s="10" t="s">
        <v>756</v>
      </c>
    </row>
    <row r="19" spans="1:2" ht="15.75">
      <c r="A19" s="13" t="s">
        <v>1023</v>
      </c>
      <c r="B19" s="10" t="s">
        <v>756</v>
      </c>
    </row>
    <row r="20" spans="1:2" ht="15.75">
      <c r="A20" s="13" t="s">
        <v>1024</v>
      </c>
      <c r="B20" s="10" t="s">
        <v>756</v>
      </c>
    </row>
    <row r="21" spans="1:2" ht="15.75">
      <c r="A21" s="13" t="s">
        <v>1025</v>
      </c>
      <c r="B21" s="10" t="s">
        <v>756</v>
      </c>
    </row>
    <row r="22" spans="1:2" ht="15.75">
      <c r="A22" s="13" t="s">
        <v>1026</v>
      </c>
      <c r="B22" s="10" t="s">
        <v>757</v>
      </c>
    </row>
    <row r="23" spans="1:2" ht="15.75">
      <c r="A23" s="13" t="s">
        <v>1027</v>
      </c>
      <c r="B23" s="10" t="s">
        <v>756</v>
      </c>
    </row>
    <row r="24" spans="1:2" ht="15.75">
      <c r="A24" s="13" t="s">
        <v>1028</v>
      </c>
      <c r="B24" s="10" t="s">
        <v>756</v>
      </c>
    </row>
    <row r="25" spans="1:2" ht="15.75">
      <c r="A25" s="13"/>
    </row>
    <row r="26" spans="1:2" ht="15.75">
      <c r="A26" s="13"/>
    </row>
    <row r="27" spans="1:2" ht="15.75">
      <c r="A27" s="13"/>
    </row>
    <row r="28" spans="1:2" ht="15.75">
      <c r="A28" s="13"/>
    </row>
    <row r="29" spans="1:2" ht="15.75">
      <c r="A29" s="13"/>
    </row>
  </sheetData>
  <conditionalFormatting sqref="A1:C1048576">
    <cfRule type="cellIs" dxfId="5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B11"/>
  <sheetViews>
    <sheetView rightToLeft="1" workbookViewId="0">
      <selection sqref="A1:A11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>
    <row r="1" spans="1:1">
      <c r="A1" s="10" t="s">
        <v>1031</v>
      </c>
    </row>
    <row r="2" spans="1:1">
      <c r="A2" s="10" t="s">
        <v>1032</v>
      </c>
    </row>
    <row r="3" spans="1:1">
      <c r="A3" s="10" t="s">
        <v>1033</v>
      </c>
    </row>
    <row r="4" spans="1:1">
      <c r="A4" s="10" t="s">
        <v>1034</v>
      </c>
    </row>
    <row r="5" spans="1:1">
      <c r="A5" s="10" t="s">
        <v>1035</v>
      </c>
    </row>
    <row r="6" spans="1:1">
      <c r="A6" s="10" t="s">
        <v>1036</v>
      </c>
    </row>
    <row r="7" spans="1:1">
      <c r="A7" s="10" t="s">
        <v>1037</v>
      </c>
    </row>
    <row r="8" spans="1:1">
      <c r="A8" s="10" t="s">
        <v>1038</v>
      </c>
    </row>
    <row r="9" spans="1:1">
      <c r="A9" s="10" t="s">
        <v>1039</v>
      </c>
    </row>
    <row r="10" spans="1:1">
      <c r="A10" s="10" t="s">
        <v>1040</v>
      </c>
    </row>
    <row r="11" spans="1:1">
      <c r="A11" s="10" t="s">
        <v>1041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zoomScale="90" zoomScaleNormal="90" workbookViewId="0">
      <pane xSplit="15" ySplit="19" topLeftCell="AI20" activePane="bottomRight" state="frozen"/>
      <selection pane="topRight" activeCell="P1" sqref="P1"/>
      <selection pane="bottomLeft" activeCell="A20" sqref="A20"/>
      <selection pane="bottomRight" activeCell="AI6" sqref="AI6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1.7109375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6.5703125" style="67" customWidth="1"/>
    <col min="15" max="15" width="6.140625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47">
      <c r="B1" s="194" t="s">
        <v>602</v>
      </c>
      <c r="C1" s="196" t="s">
        <v>603</v>
      </c>
      <c r="D1" s="196" t="s">
        <v>604</v>
      </c>
      <c r="E1" s="196" t="s">
        <v>605</v>
      </c>
      <c r="F1" s="196" t="s">
        <v>606</v>
      </c>
      <c r="G1" s="196" t="s">
        <v>607</v>
      </c>
      <c r="H1" s="196" t="s">
        <v>608</v>
      </c>
      <c r="I1" s="196" t="s">
        <v>609</v>
      </c>
      <c r="J1" s="196" t="s">
        <v>610</v>
      </c>
      <c r="K1" s="196" t="s">
        <v>611</v>
      </c>
      <c r="L1" s="196" t="s">
        <v>612</v>
      </c>
      <c r="M1" s="192" t="s">
        <v>737</v>
      </c>
      <c r="N1" s="201" t="s">
        <v>613</v>
      </c>
      <c r="O1" s="201"/>
      <c r="P1" s="201"/>
      <c r="Q1" s="201"/>
      <c r="R1" s="201"/>
      <c r="S1" s="192" t="s">
        <v>738</v>
      </c>
      <c r="T1" s="201" t="s">
        <v>613</v>
      </c>
      <c r="U1" s="201"/>
      <c r="V1" s="201"/>
      <c r="W1" s="201"/>
      <c r="X1" s="201"/>
      <c r="Y1" s="202" t="s">
        <v>614</v>
      </c>
      <c r="Z1" s="202" t="s">
        <v>615</v>
      </c>
      <c r="AA1" s="202" t="s">
        <v>616</v>
      </c>
      <c r="AB1" s="202" t="s">
        <v>617</v>
      </c>
      <c r="AC1" s="202" t="s">
        <v>618</v>
      </c>
      <c r="AD1" s="202" t="s">
        <v>619</v>
      </c>
      <c r="AE1" s="204" t="s">
        <v>620</v>
      </c>
      <c r="AF1" s="206" t="s">
        <v>621</v>
      </c>
      <c r="AG1" s="208" t="s">
        <v>622</v>
      </c>
      <c r="AH1" s="210" t="s">
        <v>623</v>
      </c>
      <c r="AI1" s="199" t="s">
        <v>624</v>
      </c>
      <c r="AQ1" s="52"/>
      <c r="AR1" s="52"/>
      <c r="AS1" s="53"/>
      <c r="AT1" s="52"/>
      <c r="AU1" s="52"/>
    </row>
    <row r="2" spans="1:47" ht="26.25" thickBot="1">
      <c r="B2" s="195"/>
      <c r="C2" s="197"/>
      <c r="D2" s="197"/>
      <c r="E2" s="198"/>
      <c r="F2" s="198"/>
      <c r="G2" s="197"/>
      <c r="H2" s="197"/>
      <c r="I2" s="197"/>
      <c r="J2" s="197"/>
      <c r="K2" s="197"/>
      <c r="L2" s="197"/>
      <c r="M2" s="19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3"/>
      <c r="Z2" s="203"/>
      <c r="AA2" s="203"/>
      <c r="AB2" s="203"/>
      <c r="AC2" s="203"/>
      <c r="AD2" s="203"/>
      <c r="AE2" s="205"/>
      <c r="AF2" s="207"/>
      <c r="AG2" s="209"/>
      <c r="AH2" s="211"/>
      <c r="AI2" s="200"/>
      <c r="AS2" s="55" t="s">
        <v>630</v>
      </c>
    </row>
    <row r="3" spans="1:47" s="61" customFormat="1" ht="21">
      <c r="A3" s="71">
        <v>1</v>
      </c>
      <c r="B3" s="146" t="s">
        <v>961</v>
      </c>
      <c r="C3" s="62"/>
      <c r="D3" s="72" t="s">
        <v>631</v>
      </c>
      <c r="E3" s="65" t="s">
        <v>632</v>
      </c>
      <c r="F3" s="146" t="s">
        <v>964</v>
      </c>
      <c r="G3" s="72" t="s">
        <v>962</v>
      </c>
      <c r="H3" s="72"/>
      <c r="I3" s="72"/>
      <c r="J3" s="72"/>
      <c r="K3" s="72"/>
      <c r="L3" s="72"/>
      <c r="M3" s="66">
        <v>190</v>
      </c>
      <c r="N3" s="73"/>
      <c r="O3" s="73"/>
      <c r="P3" s="66">
        <v>190</v>
      </c>
      <c r="Q3" s="73"/>
      <c r="R3" s="73"/>
      <c r="S3" s="66">
        <f t="shared" ref="S3:S66" si="0">T3+U3+V3+W3+X3</f>
        <v>0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 t="s">
        <v>962</v>
      </c>
      <c r="AF3" s="75"/>
      <c r="AG3" s="76">
        <v>1</v>
      </c>
      <c r="AH3" s="77"/>
      <c r="AI3" s="150" t="s">
        <v>963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45">
      <c r="A4" s="71">
        <f>A3+1</f>
        <v>2</v>
      </c>
      <c r="B4" s="147" t="s">
        <v>965</v>
      </c>
      <c r="C4" s="10"/>
      <c r="D4" s="72" t="s">
        <v>631</v>
      </c>
      <c r="E4" s="65" t="s">
        <v>641</v>
      </c>
      <c r="F4" s="146" t="s">
        <v>964</v>
      </c>
      <c r="G4" s="65" t="s">
        <v>966</v>
      </c>
      <c r="H4" s="65"/>
      <c r="I4" s="65"/>
      <c r="J4" s="65"/>
      <c r="K4" s="65"/>
      <c r="L4" s="65"/>
      <c r="M4" s="66">
        <v>100.325</v>
      </c>
      <c r="N4" s="67"/>
      <c r="O4" s="67"/>
      <c r="P4" s="66">
        <v>100.325</v>
      </c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 t="s">
        <v>966</v>
      </c>
      <c r="AF4" s="10"/>
      <c r="AG4" s="68">
        <v>1</v>
      </c>
      <c r="AH4" s="12"/>
      <c r="AI4" s="151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95" t="s">
        <v>967</v>
      </c>
      <c r="C5" s="10"/>
      <c r="D5" s="72" t="s">
        <v>637</v>
      </c>
      <c r="E5" s="146" t="s">
        <v>969</v>
      </c>
      <c r="F5" s="146" t="s">
        <v>964</v>
      </c>
      <c r="G5" s="65">
        <v>2011</v>
      </c>
      <c r="H5" s="65"/>
      <c r="I5" s="65"/>
      <c r="J5" s="65"/>
      <c r="K5" s="65"/>
      <c r="L5" s="65"/>
      <c r="M5" s="66">
        <v>150</v>
      </c>
      <c r="N5" s="67"/>
      <c r="O5" s="67"/>
      <c r="P5" s="66">
        <v>150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8"/>
      <c r="Z5" s="78"/>
      <c r="AA5" s="78"/>
      <c r="AB5" s="78"/>
      <c r="AC5" s="12"/>
      <c r="AD5" s="12"/>
      <c r="AE5" s="10">
        <v>2011</v>
      </c>
      <c r="AF5" s="10"/>
      <c r="AG5" s="68">
        <v>1</v>
      </c>
      <c r="AH5" s="12"/>
      <c r="AI5" s="151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45">
      <c r="A6" s="71">
        <f t="shared" si="1"/>
        <v>4</v>
      </c>
      <c r="B6" s="149" t="s">
        <v>970</v>
      </c>
      <c r="C6" s="10"/>
      <c r="D6" s="72" t="s">
        <v>640</v>
      </c>
      <c r="E6" s="144" t="s">
        <v>968</v>
      </c>
      <c r="F6" s="146" t="s">
        <v>964</v>
      </c>
      <c r="G6" s="65">
        <v>2010</v>
      </c>
      <c r="H6" s="65"/>
      <c r="I6" s="65"/>
      <c r="J6" s="65"/>
      <c r="K6" s="65"/>
      <c r="L6" s="65"/>
      <c r="M6" s="66">
        <v>115</v>
      </c>
      <c r="N6" s="67"/>
      <c r="O6" s="67"/>
      <c r="P6" s="66">
        <v>115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2010</v>
      </c>
      <c r="AF6" s="10"/>
      <c r="AG6" s="68">
        <v>1</v>
      </c>
      <c r="AH6" s="12"/>
      <c r="AI6" s="151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45">
      <c r="A7" s="71">
        <f t="shared" si="1"/>
        <v>5</v>
      </c>
      <c r="B7" s="148" t="s">
        <v>971</v>
      </c>
      <c r="C7" s="10"/>
      <c r="D7" s="72" t="s">
        <v>640</v>
      </c>
      <c r="E7" s="144" t="s">
        <v>968</v>
      </c>
      <c r="F7" s="146" t="s">
        <v>964</v>
      </c>
      <c r="G7" s="65">
        <v>2010</v>
      </c>
      <c r="H7" s="65"/>
      <c r="I7" s="65"/>
      <c r="J7" s="65"/>
      <c r="K7" s="65"/>
      <c r="L7" s="65"/>
      <c r="M7" s="66">
        <v>695.14</v>
      </c>
      <c r="N7" s="67"/>
      <c r="O7" s="67"/>
      <c r="P7" s="66">
        <v>695.14</v>
      </c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2010</v>
      </c>
      <c r="AF7" s="10"/>
      <c r="AG7" s="68">
        <v>1</v>
      </c>
      <c r="AH7" s="12"/>
      <c r="AI7" s="151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95" t="s">
        <v>976</v>
      </c>
      <c r="C8" s="10"/>
      <c r="D8" s="72" t="s">
        <v>637</v>
      </c>
      <c r="E8" s="65" t="s">
        <v>972</v>
      </c>
      <c r="F8" s="146" t="s">
        <v>978</v>
      </c>
      <c r="G8" s="65">
        <v>2013</v>
      </c>
      <c r="H8" s="65"/>
      <c r="I8" s="65"/>
      <c r="J8" s="65"/>
      <c r="K8" s="65"/>
      <c r="L8" s="65"/>
      <c r="M8" s="66">
        <v>65</v>
      </c>
      <c r="N8" s="67"/>
      <c r="O8" s="67"/>
      <c r="P8" s="67">
        <v>65</v>
      </c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8"/>
      <c r="Z8" s="78"/>
      <c r="AA8" s="78"/>
      <c r="AB8" s="78"/>
      <c r="AC8" s="78"/>
      <c r="AD8" s="12"/>
      <c r="AE8" s="10">
        <v>2013</v>
      </c>
      <c r="AF8" s="10"/>
      <c r="AG8" s="68"/>
      <c r="AH8" s="12"/>
      <c r="AI8" s="152" t="s">
        <v>979</v>
      </c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95" t="s">
        <v>977</v>
      </c>
      <c r="C9" s="10"/>
      <c r="D9" s="72" t="s">
        <v>637</v>
      </c>
      <c r="E9" s="65" t="s">
        <v>972</v>
      </c>
      <c r="F9" s="146" t="s">
        <v>978</v>
      </c>
      <c r="G9" s="65">
        <v>2013</v>
      </c>
      <c r="H9" s="65"/>
      <c r="I9" s="65"/>
      <c r="J9" s="65"/>
      <c r="K9" s="65"/>
      <c r="L9" s="65"/>
      <c r="M9" s="66">
        <v>650</v>
      </c>
      <c r="N9" s="67"/>
      <c r="O9" s="67"/>
      <c r="P9" s="67">
        <v>650</v>
      </c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8"/>
      <c r="Z9" s="78"/>
      <c r="AA9" s="78"/>
      <c r="AB9" s="78"/>
      <c r="AC9" s="78"/>
      <c r="AD9" s="12"/>
      <c r="AE9" s="10">
        <v>2013</v>
      </c>
      <c r="AF9" s="10"/>
      <c r="AG9" s="68"/>
      <c r="AH9" s="12"/>
      <c r="AI9" s="152" t="s">
        <v>980</v>
      </c>
      <c r="AQ9" s="62"/>
      <c r="AR9" s="62"/>
      <c r="AS9" s="63" t="s">
        <v>649</v>
      </c>
      <c r="AT9" s="62"/>
      <c r="AU9" s="62"/>
    </row>
    <row r="10" spans="1:47" s="61" customFormat="1" ht="45">
      <c r="A10" s="71">
        <f t="shared" si="1"/>
        <v>8</v>
      </c>
      <c r="B10" s="148" t="s">
        <v>975</v>
      </c>
      <c r="C10" s="10"/>
      <c r="D10" s="72" t="s">
        <v>640</v>
      </c>
      <c r="E10" s="144" t="s">
        <v>973</v>
      </c>
      <c r="F10" s="146" t="s">
        <v>978</v>
      </c>
      <c r="G10" s="65">
        <v>2013</v>
      </c>
      <c r="H10" s="65"/>
      <c r="I10" s="65"/>
      <c r="J10" s="65"/>
      <c r="K10" s="65"/>
      <c r="L10" s="65"/>
      <c r="M10" s="66">
        <v>1900</v>
      </c>
      <c r="N10" s="67"/>
      <c r="O10" s="67"/>
      <c r="P10" s="67">
        <v>1900</v>
      </c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68"/>
      <c r="AH10" s="12"/>
      <c r="AI10" s="152" t="s">
        <v>981</v>
      </c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146" t="s">
        <v>961</v>
      </c>
      <c r="C11" s="10"/>
      <c r="D11" s="72" t="s">
        <v>640</v>
      </c>
      <c r="E11" s="65" t="s">
        <v>974</v>
      </c>
      <c r="F11" s="146" t="s">
        <v>978</v>
      </c>
      <c r="G11" s="65">
        <v>2013</v>
      </c>
      <c r="H11" s="65"/>
      <c r="I11" s="65"/>
      <c r="J11" s="65"/>
      <c r="K11" s="65"/>
      <c r="L11" s="65"/>
      <c r="M11" s="145">
        <v>700</v>
      </c>
      <c r="N11" s="67"/>
      <c r="O11" s="67"/>
      <c r="P11" s="145">
        <v>700</v>
      </c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2013</v>
      </c>
      <c r="AF11" s="10"/>
      <c r="AG11" s="68">
        <v>0.7</v>
      </c>
      <c r="AH11" s="12"/>
      <c r="AI11" s="151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95" t="s">
        <v>73</v>
      </c>
      <c r="C12" s="10"/>
      <c r="D12" s="72" t="s">
        <v>631</v>
      </c>
      <c r="E12" s="65" t="s">
        <v>974</v>
      </c>
      <c r="F12" s="95" t="s">
        <v>964</v>
      </c>
      <c r="G12" s="65">
        <v>2013</v>
      </c>
      <c r="H12" s="65"/>
      <c r="I12" s="65"/>
      <c r="J12" s="65"/>
      <c r="K12" s="65"/>
      <c r="L12" s="65"/>
      <c r="M12" s="66">
        <v>50</v>
      </c>
      <c r="N12" s="67"/>
      <c r="O12" s="67"/>
      <c r="P12" s="66">
        <v>50</v>
      </c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2013</v>
      </c>
      <c r="AF12" s="10"/>
      <c r="AG12" s="68"/>
      <c r="AH12" s="12"/>
      <c r="AI12" s="152" t="s">
        <v>985</v>
      </c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95" t="s">
        <v>983</v>
      </c>
      <c r="C13" s="10"/>
      <c r="D13" s="72" t="s">
        <v>631</v>
      </c>
      <c r="E13" s="65" t="s">
        <v>644</v>
      </c>
      <c r="F13" s="95" t="s">
        <v>964</v>
      </c>
      <c r="G13" s="65">
        <v>2014</v>
      </c>
      <c r="H13" s="65"/>
      <c r="I13" s="65"/>
      <c r="J13" s="65"/>
      <c r="K13" s="65"/>
      <c r="L13" s="65"/>
      <c r="M13" s="66">
        <v>100</v>
      </c>
      <c r="N13" s="67"/>
      <c r="O13" s="67"/>
      <c r="P13" s="66">
        <v>100</v>
      </c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>
        <v>1</v>
      </c>
      <c r="AH13" s="12"/>
      <c r="AI13" s="10"/>
      <c r="AQ13" s="62"/>
      <c r="AR13" s="62"/>
      <c r="AS13" s="63"/>
      <c r="AT13" s="62"/>
      <c r="AU13" s="62"/>
    </row>
    <row r="14" spans="1:47" s="61" customFormat="1" ht="30">
      <c r="A14" s="71">
        <f t="shared" si="1"/>
        <v>12</v>
      </c>
      <c r="B14" s="95" t="s">
        <v>984</v>
      </c>
      <c r="C14" s="10"/>
      <c r="D14" s="72" t="s">
        <v>640</v>
      </c>
      <c r="E14" s="144" t="s">
        <v>982</v>
      </c>
      <c r="F14" s="95" t="s">
        <v>964</v>
      </c>
      <c r="G14" s="65">
        <v>2011</v>
      </c>
      <c r="H14" s="65"/>
      <c r="I14" s="65"/>
      <c r="J14" s="65"/>
      <c r="K14" s="65"/>
      <c r="L14" s="65"/>
      <c r="M14" s="66">
        <v>334.048</v>
      </c>
      <c r="N14" s="67"/>
      <c r="O14" s="67"/>
      <c r="P14" s="66">
        <v>334.048</v>
      </c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2011</v>
      </c>
      <c r="AF14" s="10"/>
      <c r="AG14" s="68"/>
      <c r="AH14" s="12"/>
      <c r="AI14" s="152" t="s">
        <v>986</v>
      </c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ref="M15:M66" si="2">N15+O15+P15+Q15+R15</f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A1048576 B4:B5 B12:B1048576 E3:E4 F5:F7 F9:F1048576 AJ3:XFD1048576 AI3:AI7 G3:AH1048576 C3:D1048576 E6:E1048576 AI11 AI15:AI1048576 B7:B10">
    <cfRule type="cellIs" dxfId="4" priority="22" operator="equal">
      <formula>0</formula>
    </cfRule>
  </conditionalFormatting>
  <conditionalFormatting sqref="AI13">
    <cfRule type="cellIs" dxfId="3" priority="1" operator="equal">
      <formula>0</formula>
    </cfRule>
  </conditionalFormatting>
  <dataValidations count="2">
    <dataValidation type="list" allowBlank="1" showInputMessage="1" showErrorMessage="1" sqref="E3:E4 E13:E14 E6:E7">
      <formula1>$AU$3:$AU$7</formula1>
    </dataValidation>
    <dataValidation type="list" allowBlank="1" showInputMessage="1" showErrorMessage="1" sqref="D3:D14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743" zoomScale="120" zoomScaleNormal="120" workbookViewId="0">
      <selection activeCell="G758" sqref="G758"/>
    </sheetView>
  </sheetViews>
  <sheetFormatPr baseColWidth="10" defaultColWidth="9.140625" defaultRowHeight="15" outlineLevelRow="3"/>
  <cols>
    <col min="1" max="1" width="7" bestFit="1" customWidth="1"/>
    <col min="2" max="2" width="37.7109375" customWidth="1"/>
    <col min="3" max="4" width="16.7109375" bestFit="1" customWidth="1"/>
    <col min="5" max="5" width="22.85546875" customWidth="1"/>
    <col min="7" max="7" width="15.5703125" bestFit="1" customWidth="1"/>
    <col min="8" max="8" width="17.42578125" bestFit="1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22" t="s">
        <v>853</v>
      </c>
      <c r="E1" s="122" t="s">
        <v>852</v>
      </c>
      <c r="G1" s="43" t="s">
        <v>31</v>
      </c>
      <c r="H1" s="44">
        <f>C2+C114</f>
        <v>2133807.804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826000</v>
      </c>
      <c r="D2" s="26">
        <f>D3+D67</f>
        <v>826000</v>
      </c>
      <c r="E2" s="26">
        <f>E3+E67</f>
        <v>826000</v>
      </c>
      <c r="G2" s="39" t="s">
        <v>60</v>
      </c>
      <c r="H2" s="41"/>
      <c r="I2" s="42"/>
      <c r="J2" s="40" t="b">
        <f>AND(H2=I2)</f>
        <v>1</v>
      </c>
    </row>
    <row r="3" spans="1:14">
      <c r="A3" s="179" t="s">
        <v>578</v>
      </c>
      <c r="B3" s="179"/>
      <c r="C3" s="23">
        <f>C4+C11+C38+C61</f>
        <v>383500</v>
      </c>
      <c r="D3" s="23">
        <f>D4+D11+D38+D61</f>
        <v>383500</v>
      </c>
      <c r="E3" s="23">
        <f>E4+E11+E38+E61</f>
        <v>383500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5" t="s">
        <v>124</v>
      </c>
      <c r="B4" s="176"/>
      <c r="C4" s="21">
        <f>SUM(C5:C10)</f>
        <v>149000</v>
      </c>
      <c r="D4" s="21">
        <f>SUM(D5:D10)</f>
        <v>149000</v>
      </c>
      <c r="E4" s="21">
        <f>SUM(E5:E10)</f>
        <v>149000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v>25000</v>
      </c>
      <c r="E5" s="2">
        <f>D5</f>
        <v>25000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</v>
      </c>
      <c r="D6" s="2">
        <v>3500</v>
      </c>
      <c r="E6" s="2">
        <f t="shared" ref="D6:E10" si="0">D6</f>
        <v>3500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120000</v>
      </c>
      <c r="D7" s="2">
        <v>120000</v>
      </c>
      <c r="E7" s="2">
        <f t="shared" si="0"/>
        <v>120000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118500</v>
      </c>
      <c r="D11" s="21">
        <f>SUM(D12:D37)</f>
        <v>118500</v>
      </c>
      <c r="E11" s="21">
        <f>SUM(E12:E37)</f>
        <v>118500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110000</v>
      </c>
      <c r="D12" s="2">
        <v>110000</v>
      </c>
      <c r="E12" s="2">
        <f>D12</f>
        <v>110000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v>7000</v>
      </c>
      <c r="E34" s="2">
        <f t="shared" si="2"/>
        <v>7000</v>
      </c>
    </row>
    <row r="35" spans="1:10" outlineLevel="1">
      <c r="A35" s="3">
        <v>2405</v>
      </c>
      <c r="B35" s="1" t="s">
        <v>8</v>
      </c>
      <c r="C35" s="2">
        <v>1000</v>
      </c>
      <c r="D35" s="2"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5" t="s">
        <v>145</v>
      </c>
      <c r="B38" s="176"/>
      <c r="C38" s="21">
        <f>SUM(C39:C60)</f>
        <v>113000</v>
      </c>
      <c r="D38" s="21">
        <f>SUM(D39:D60)</f>
        <v>113000</v>
      </c>
      <c r="E38" s="21">
        <f>SUM(E39:E60)</f>
        <v>113000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v>3000</v>
      </c>
      <c r="E40" s="2">
        <f t="shared" ref="D40:E55" si="3">D40</f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2500</v>
      </c>
      <c r="D53" s="2">
        <v>2500</v>
      </c>
      <c r="E53" s="2">
        <f t="shared" si="3"/>
        <v>2500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72000</v>
      </c>
      <c r="D55" s="2">
        <v>72000</v>
      </c>
      <c r="E55" s="2">
        <f t="shared" si="3"/>
        <v>72000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v>1000</v>
      </c>
      <c r="E56" s="2">
        <f t="shared" ref="D56:E60" si="4">D56</f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v>10000</v>
      </c>
      <c r="E60" s="2">
        <f t="shared" si="4"/>
        <v>10000</v>
      </c>
    </row>
    <row r="61" spans="1:10">
      <c r="A61" s="175" t="s">
        <v>158</v>
      </c>
      <c r="B61" s="176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3000</v>
      </c>
      <c r="D62" s="2">
        <v>3000</v>
      </c>
      <c r="E62" s="2">
        <f>D62</f>
        <v>3000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9" t="s">
        <v>579</v>
      </c>
      <c r="B67" s="179"/>
      <c r="C67" s="25">
        <f>C97+C68</f>
        <v>442500</v>
      </c>
      <c r="D67" s="25">
        <f>D97+D68</f>
        <v>442500</v>
      </c>
      <c r="E67" s="25">
        <f>E97+E68</f>
        <v>442500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5" t="s">
        <v>163</v>
      </c>
      <c r="B68" s="176"/>
      <c r="C68" s="21">
        <f>SUM(C69:C96)</f>
        <v>57000</v>
      </c>
      <c r="D68" s="21">
        <f>SUM(D69:D96)</f>
        <v>57000</v>
      </c>
      <c r="E68" s="21">
        <f>SUM(E69:E96)</f>
        <v>57000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2000</v>
      </c>
      <c r="D78" s="2">
        <v>2000</v>
      </c>
      <c r="E78" s="2">
        <f t="shared" si="6"/>
        <v>2000</v>
      </c>
    </row>
    <row r="79" spans="1:10" ht="15" customHeight="1" outlineLevel="1">
      <c r="A79" s="3">
        <v>5201</v>
      </c>
      <c r="B79" s="2" t="s">
        <v>20</v>
      </c>
      <c r="C79" s="2">
        <v>20000</v>
      </c>
      <c r="D79" s="2">
        <v>20000</v>
      </c>
      <c r="E79" s="2">
        <f t="shared" si="6"/>
        <v>20000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v>7000</v>
      </c>
      <c r="E80" s="2">
        <f t="shared" si="6"/>
        <v>7000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>
        <v>2000</v>
      </c>
      <c r="D89" s="2">
        <v>2000</v>
      </c>
      <c r="E89" s="2">
        <f t="shared" si="7"/>
        <v>2000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25000</v>
      </c>
      <c r="D94" s="2">
        <v>25000</v>
      </c>
      <c r="E94" s="2">
        <f t="shared" si="7"/>
        <v>25000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385500</v>
      </c>
      <c r="D97" s="21">
        <f>SUM(D98:D113)</f>
        <v>385500</v>
      </c>
      <c r="E97" s="21">
        <f>SUM(E98:E113)</f>
        <v>385500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300000</v>
      </c>
      <c r="D98" s="2">
        <v>300000</v>
      </c>
      <c r="E98" s="2">
        <f>D98</f>
        <v>300000</v>
      </c>
    </row>
    <row r="99" spans="1:10" ht="15" customHeight="1" outlineLevel="1">
      <c r="A99" s="3">
        <v>6002</v>
      </c>
      <c r="B99" s="1" t="s">
        <v>185</v>
      </c>
      <c r="C99" s="2">
        <v>85000</v>
      </c>
      <c r="D99" s="2">
        <v>85000</v>
      </c>
      <c r="E99" s="2">
        <f t="shared" ref="D99:E113" si="8">D99</f>
        <v>85000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SUM(C115,C152,C177)</f>
        <v>1307807.804</v>
      </c>
      <c r="D114" s="26">
        <f>SUM(D115,D152,D177)</f>
        <v>949807.804</v>
      </c>
      <c r="E114" s="26">
        <f>E115+E152+E177</f>
        <v>949807.804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7" t="s">
        <v>580</v>
      </c>
      <c r="B115" s="178"/>
      <c r="C115" s="23">
        <f>C116+C135</f>
        <v>872637.804</v>
      </c>
      <c r="D115" s="23">
        <f>D116+D135</f>
        <v>872637.804</v>
      </c>
      <c r="E115" s="23">
        <f>E116+E135</f>
        <v>872637.804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5" t="s">
        <v>195</v>
      </c>
      <c r="B116" s="176"/>
      <c r="C116" s="21">
        <f>C117+C120+C123+C126+C129+C132</f>
        <v>872637.804</v>
      </c>
      <c r="D116" s="21">
        <f>D117+D120+D123+D126+D129+D132</f>
        <v>872637.804</v>
      </c>
      <c r="E116" s="21">
        <f>E117+E120+E123+E126+E129+E132</f>
        <v>872637.804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872637.804</v>
      </c>
      <c r="D117" s="2">
        <f>D118+D119</f>
        <v>872637.804</v>
      </c>
      <c r="E117" s="2">
        <f>E118+E119</f>
        <v>872637.804</v>
      </c>
    </row>
    <row r="118" spans="1:10" ht="15" customHeight="1" outlineLevel="2">
      <c r="A118" s="130"/>
      <c r="B118" s="129" t="s">
        <v>855</v>
      </c>
      <c r="C118" s="128">
        <v>32677.804</v>
      </c>
      <c r="D118" s="128">
        <v>32677.804</v>
      </c>
      <c r="E118" s="128">
        <f>D118</f>
        <v>32677.804</v>
      </c>
    </row>
    <row r="119" spans="1:10" ht="15" customHeight="1" outlineLevel="2">
      <c r="A119" s="130"/>
      <c r="B119" s="129" t="s">
        <v>860</v>
      </c>
      <c r="C119" s="128">
        <v>839960</v>
      </c>
      <c r="D119" s="128">
        <v>839960</v>
      </c>
      <c r="E119" s="128">
        <f>D119</f>
        <v>839960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5" t="s">
        <v>202</v>
      </c>
      <c r="B135" s="17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/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7" t="s">
        <v>582</v>
      </c>
      <c r="B177" s="178"/>
      <c r="C177" s="27">
        <f>C178</f>
        <v>435170</v>
      </c>
      <c r="D177" s="27">
        <f>D178</f>
        <v>77170</v>
      </c>
      <c r="E177" s="27">
        <f>E178</f>
        <v>77170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435170</v>
      </c>
      <c r="D178" s="21">
        <f>D179+D184+D188+D197+D200+D203+D215+D222+D228+D235+D238+D243+D250</f>
        <v>77170</v>
      </c>
      <c r="E178" s="21">
        <f>E179+E184+E188+E197+E200+E203+E215+E222+E228+E235+E238+E243+E250</f>
        <v>77170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77170</v>
      </c>
      <c r="D184" s="2">
        <f>D185</f>
        <v>77170</v>
      </c>
      <c r="E184" s="2">
        <f>E185</f>
        <v>77170</v>
      </c>
    </row>
    <row r="185" spans="1:10" outlineLevel="2">
      <c r="A185" s="130">
        <v>2</v>
      </c>
      <c r="B185" s="129" t="s">
        <v>856</v>
      </c>
      <c r="C185" s="128">
        <f>C186+C187</f>
        <v>77170</v>
      </c>
      <c r="D185" s="128">
        <f>D186+D187</f>
        <v>77170</v>
      </c>
      <c r="E185" s="128">
        <f>E186+E187</f>
        <v>77170</v>
      </c>
    </row>
    <row r="186" spans="1:10" outlineLevel="3">
      <c r="A186" s="88"/>
      <c r="B186" s="87" t="s">
        <v>855</v>
      </c>
      <c r="C186" s="127">
        <v>77170</v>
      </c>
      <c r="D186" s="127">
        <f>C186</f>
        <v>77170</v>
      </c>
      <c r="E186" s="127">
        <f>D186</f>
        <v>77170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8"/>
      <c r="B191" s="87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8"/>
      <c r="B192" s="87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8"/>
      <c r="B209" s="87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8"/>
      <c r="B210" s="87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141000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141000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v>0</v>
      </c>
      <c r="E224" s="127">
        <v>0</v>
      </c>
    </row>
    <row r="225" spans="1:5" outlineLevel="3">
      <c r="A225" s="88"/>
      <c r="B225" s="87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8"/>
      <c r="B226" s="87" t="s">
        <v>832</v>
      </c>
      <c r="C226" s="127">
        <v>141000</v>
      </c>
      <c r="D226" s="127">
        <v>0</v>
      </c>
      <c r="E226" s="127">
        <v>0</v>
      </c>
    </row>
    <row r="227" spans="1:5" outlineLevel="3">
      <c r="A227" s="88"/>
      <c r="B227" s="87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2" t="s">
        <v>830</v>
      </c>
      <c r="B228" s="173"/>
      <c r="C228" s="2">
        <f>C229+C233</f>
        <v>150000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150000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150000</v>
      </c>
      <c r="D231" s="127">
        <v>0</v>
      </c>
      <c r="E231" s="127">
        <v>0</v>
      </c>
    </row>
    <row r="232" spans="1:5" outlineLevel="3">
      <c r="A232" s="88"/>
      <c r="B232" s="87" t="s">
        <v>819</v>
      </c>
      <c r="C232" s="127"/>
      <c r="D232" s="127">
        <f t="shared" ref="D232:E232" si="15">C232</f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8"/>
      <c r="B242" s="87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2" t="s">
        <v>823</v>
      </c>
      <c r="B243" s="173"/>
      <c r="C243" s="2">
        <f>C244</f>
        <v>37000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37000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8"/>
      <c r="B247" s="87" t="s">
        <v>820</v>
      </c>
      <c r="C247" s="127">
        <v>37000</v>
      </c>
      <c r="D247" s="127">
        <v>0</v>
      </c>
      <c r="E247" s="127">
        <v>0</v>
      </c>
    </row>
    <row r="248" spans="1:10" outlineLevel="3">
      <c r="A248" s="88"/>
      <c r="B248" s="87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8"/>
      <c r="B249" s="87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2" t="s">
        <v>817</v>
      </c>
      <c r="B250" s="173"/>
      <c r="C250" s="2">
        <f>C251+C252</f>
        <v>30000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30000</v>
      </c>
      <c r="D252" s="127">
        <v>0</v>
      </c>
      <c r="E252" s="127">
        <v>0</v>
      </c>
    </row>
    <row r="256" spans="1:10" ht="18.75">
      <c r="A256" s="174" t="s">
        <v>67</v>
      </c>
      <c r="B256" s="174"/>
      <c r="C256" s="174"/>
      <c r="D256" s="122" t="s">
        <v>853</v>
      </c>
      <c r="E256" s="122" t="s">
        <v>852</v>
      </c>
      <c r="G256" s="47" t="s">
        <v>589</v>
      </c>
      <c r="H256" s="48">
        <f>C257+C559</f>
        <v>2198617.804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1000090</v>
      </c>
      <c r="D257" s="37">
        <f>D258+D550</f>
        <v>792680</v>
      </c>
      <c r="E257" s="37">
        <f>E258+E550</f>
        <v>792680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2" t="s">
        <v>266</v>
      </c>
      <c r="B258" s="163"/>
      <c r="C258" s="36">
        <f>C259+C339+C483+C547</f>
        <v>975650</v>
      </c>
      <c r="D258" s="36">
        <f>D259+D339+D483+D547</f>
        <v>768240</v>
      </c>
      <c r="E258" s="36">
        <f>E259+E339+E483+E547</f>
        <v>768240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543965</v>
      </c>
      <c r="D259" s="33">
        <f>D260+D263+D314</f>
        <v>543965</v>
      </c>
      <c r="E259" s="33">
        <f>E260+E263+E314</f>
        <v>543965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4" t="s">
        <v>268</v>
      </c>
      <c r="B260" s="165"/>
      <c r="C260" s="32">
        <f>SUM(C261:C262)</f>
        <v>4172</v>
      </c>
      <c r="D260" s="32">
        <f>SUM(D261:D262)</f>
        <v>4172</v>
      </c>
      <c r="E260" s="32">
        <f>SUM(E261:E262)</f>
        <v>4172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3212</v>
      </c>
      <c r="D262" s="5">
        <v>3212</v>
      </c>
      <c r="E262" s="5">
        <f>D262</f>
        <v>3212</v>
      </c>
    </row>
    <row r="263" spans="1:10" outlineLevel="1">
      <c r="A263" s="164" t="s">
        <v>269</v>
      </c>
      <c r="B263" s="165"/>
      <c r="C263" s="32">
        <f>C264+C265+C289+C296+C298+C302+C305+C308+C313</f>
        <v>510183</v>
      </c>
      <c r="D263" s="32">
        <f>D264+D265+D289+D296+D298+D302+D305+D308+D313</f>
        <v>510183</v>
      </c>
      <c r="E263" s="32">
        <f>E264+E265+E289+E296+E298+E302+E305+E308+E313</f>
        <v>510183</v>
      </c>
    </row>
    <row r="264" spans="1:10" outlineLevel="2">
      <c r="A264" s="6">
        <v>1101</v>
      </c>
      <c r="B264" s="4" t="s">
        <v>34</v>
      </c>
      <c r="C264" s="5">
        <v>219454</v>
      </c>
      <c r="D264" s="5">
        <v>219454</v>
      </c>
      <c r="E264" s="5">
        <f>D264</f>
        <v>219454</v>
      </c>
    </row>
    <row r="265" spans="1:10" outlineLevel="2">
      <c r="A265" s="6">
        <v>1101</v>
      </c>
      <c r="B265" s="4" t="s">
        <v>35</v>
      </c>
      <c r="C265" s="5">
        <f>SUM(C266:C288)</f>
        <v>188046</v>
      </c>
      <c r="D265" s="5">
        <f>SUM(D266:D288)</f>
        <v>188046</v>
      </c>
      <c r="E265" s="5">
        <f>SUM(E266:E288)</f>
        <v>188046</v>
      </c>
    </row>
    <row r="266" spans="1:10" outlineLevel="3">
      <c r="A266" s="29"/>
      <c r="B266" s="28" t="s">
        <v>218</v>
      </c>
      <c r="C266" s="30">
        <v>12949</v>
      </c>
      <c r="D266" s="30">
        <v>12949</v>
      </c>
      <c r="E266" s="30">
        <f>D266</f>
        <v>12949</v>
      </c>
    </row>
    <row r="267" spans="1:10" outlineLevel="3">
      <c r="A267" s="29"/>
      <c r="B267" s="28" t="s">
        <v>219</v>
      </c>
      <c r="C267" s="30">
        <v>74970</v>
      </c>
      <c r="D267" s="30">
        <v>74970</v>
      </c>
      <c r="E267" s="30">
        <f t="shared" ref="D267:E282" si="18">D267</f>
        <v>74970</v>
      </c>
    </row>
    <row r="268" spans="1:10" outlineLevel="3">
      <c r="A268" s="29"/>
      <c r="B268" s="28" t="s">
        <v>220</v>
      </c>
      <c r="C268" s="30"/>
      <c r="D268" s="30"/>
      <c r="E268" s="30">
        <f t="shared" si="18"/>
        <v>0</v>
      </c>
    </row>
    <row r="269" spans="1:10" outlineLevel="3">
      <c r="A269" s="29"/>
      <c r="B269" s="28" t="s">
        <v>221</v>
      </c>
      <c r="C269" s="30">
        <v>420</v>
      </c>
      <c r="D269" s="30">
        <v>420</v>
      </c>
      <c r="E269" s="30">
        <f t="shared" si="18"/>
        <v>420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>
        <v>7152</v>
      </c>
      <c r="D272" s="30">
        <v>7152</v>
      </c>
      <c r="E272" s="30">
        <f t="shared" si="18"/>
        <v>7152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>
        <v>100</v>
      </c>
      <c r="D284" s="30">
        <v>100</v>
      </c>
      <c r="E284" s="30">
        <f t="shared" si="19"/>
        <v>100</v>
      </c>
    </row>
    <row r="285" spans="1:5" outlineLevel="3">
      <c r="A285" s="29"/>
      <c r="B285" s="28" t="s">
        <v>237</v>
      </c>
      <c r="C285" s="30">
        <v>9220</v>
      </c>
      <c r="D285" s="30">
        <v>9220</v>
      </c>
      <c r="E285" s="30">
        <f t="shared" si="19"/>
        <v>9220</v>
      </c>
    </row>
    <row r="286" spans="1:5" outlineLevel="3">
      <c r="A286" s="29"/>
      <c r="B286" s="28" t="s">
        <v>238</v>
      </c>
      <c r="C286" s="30">
        <v>76190</v>
      </c>
      <c r="D286" s="30">
        <v>76190</v>
      </c>
      <c r="E286" s="30">
        <f t="shared" si="19"/>
        <v>76190</v>
      </c>
    </row>
    <row r="287" spans="1:5" outlineLevel="3">
      <c r="A287" s="29"/>
      <c r="B287" s="28" t="s">
        <v>239</v>
      </c>
      <c r="C287" s="30">
        <v>7045</v>
      </c>
      <c r="D287" s="30">
        <v>7045</v>
      </c>
      <c r="E287" s="30">
        <f t="shared" si="19"/>
        <v>7045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3429</v>
      </c>
      <c r="D289" s="5">
        <f>SUM(D290:D295)</f>
        <v>3429</v>
      </c>
      <c r="E289" s="5">
        <f>SUM(E290:E295)</f>
        <v>3429</v>
      </c>
    </row>
    <row r="290" spans="1:5" outlineLevel="3">
      <c r="A290" s="29"/>
      <c r="B290" s="28" t="s">
        <v>241</v>
      </c>
      <c r="C290" s="30">
        <v>2400</v>
      </c>
      <c r="D290" s="30">
        <v>2400</v>
      </c>
      <c r="E290" s="30">
        <f>D290</f>
        <v>2400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609</v>
      </c>
      <c r="D292" s="30">
        <v>609</v>
      </c>
      <c r="E292" s="30">
        <f t="shared" si="20"/>
        <v>609</v>
      </c>
    </row>
    <row r="293" spans="1:5" outlineLevel="3">
      <c r="A293" s="29"/>
      <c r="B293" s="28" t="s">
        <v>244</v>
      </c>
      <c r="C293" s="30">
        <v>420</v>
      </c>
      <c r="D293" s="30">
        <v>420</v>
      </c>
      <c r="E293" s="30">
        <f t="shared" si="20"/>
        <v>420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outlineLevel="3">
      <c r="A297" s="29"/>
      <c r="B297" s="28" t="s">
        <v>111</v>
      </c>
      <c r="C297" s="30">
        <v>600</v>
      </c>
      <c r="D297" s="30">
        <v>600</v>
      </c>
      <c r="E297" s="30">
        <f>D297</f>
        <v>600</v>
      </c>
    </row>
    <row r="298" spans="1:5" outlineLevel="2">
      <c r="A298" s="6">
        <v>1101</v>
      </c>
      <c r="B298" s="4" t="s">
        <v>37</v>
      </c>
      <c r="C298" s="5">
        <f>SUM(C299:C301)</f>
        <v>17200</v>
      </c>
      <c r="D298" s="5">
        <f>SUM(D299:D301)</f>
        <v>17200</v>
      </c>
      <c r="E298" s="5">
        <f>SUM(E299:E301)</f>
        <v>17200</v>
      </c>
    </row>
    <row r="299" spans="1:5" outlineLevel="3">
      <c r="A299" s="29"/>
      <c r="B299" s="28" t="s">
        <v>248</v>
      </c>
      <c r="C299" s="30">
        <v>5673</v>
      </c>
      <c r="D299" s="30">
        <v>5673</v>
      </c>
      <c r="E299" s="30">
        <f>D299</f>
        <v>5673</v>
      </c>
    </row>
    <row r="300" spans="1:5" outlineLevel="3">
      <c r="A300" s="29"/>
      <c r="B300" s="28" t="s">
        <v>249</v>
      </c>
      <c r="C300" s="30">
        <v>11527</v>
      </c>
      <c r="D300" s="30">
        <v>11527</v>
      </c>
      <c r="E300" s="30">
        <f t="shared" ref="D300:E301" si="21">D300</f>
        <v>11527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2000</v>
      </c>
      <c r="D302" s="5">
        <f>SUM(D303:D304)</f>
        <v>2000</v>
      </c>
      <c r="E302" s="5">
        <f>SUM(E303:E304)</f>
        <v>2000</v>
      </c>
    </row>
    <row r="303" spans="1:5" outlineLevel="3">
      <c r="A303" s="29"/>
      <c r="B303" s="28" t="s">
        <v>252</v>
      </c>
      <c r="C303" s="30">
        <v>2000</v>
      </c>
      <c r="D303" s="30">
        <v>2000</v>
      </c>
      <c r="E303" s="30">
        <f>D303</f>
        <v>2000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6700</v>
      </c>
      <c r="D305" s="5">
        <f>SUM(D306:D307)</f>
        <v>6700</v>
      </c>
      <c r="E305" s="5">
        <f>SUM(E306:E307)</f>
        <v>6700</v>
      </c>
    </row>
    <row r="306" spans="1:5" outlineLevel="3">
      <c r="A306" s="29"/>
      <c r="B306" s="28" t="s">
        <v>254</v>
      </c>
      <c r="C306" s="30">
        <v>5000</v>
      </c>
      <c r="D306" s="30">
        <v>5000</v>
      </c>
      <c r="E306" s="30">
        <f>D306</f>
        <v>5000</v>
      </c>
    </row>
    <row r="307" spans="1:5" outlineLevel="3">
      <c r="A307" s="29"/>
      <c r="B307" s="28" t="s">
        <v>255</v>
      </c>
      <c r="C307" s="30">
        <v>1700</v>
      </c>
      <c r="D307" s="30">
        <v>1700</v>
      </c>
      <c r="E307" s="30">
        <f>D307</f>
        <v>1700</v>
      </c>
    </row>
    <row r="308" spans="1:5" outlineLevel="2">
      <c r="A308" s="6">
        <v>1101</v>
      </c>
      <c r="B308" s="4" t="s">
        <v>39</v>
      </c>
      <c r="C308" s="5">
        <f>SUM(C309:C312)</f>
        <v>70754</v>
      </c>
      <c r="D308" s="5">
        <f>SUM(D309:D312)</f>
        <v>70754</v>
      </c>
      <c r="E308" s="5">
        <f>SUM(E309:E312)</f>
        <v>70754</v>
      </c>
    </row>
    <row r="309" spans="1:5" outlineLevel="3">
      <c r="A309" s="29"/>
      <c r="B309" s="28" t="s">
        <v>256</v>
      </c>
      <c r="C309" s="30">
        <v>51672</v>
      </c>
      <c r="D309" s="30">
        <v>51672</v>
      </c>
      <c r="E309" s="30">
        <f>D309</f>
        <v>51672</v>
      </c>
    </row>
    <row r="310" spans="1:5" outlineLevel="3">
      <c r="A310" s="29"/>
      <c r="B310" s="28" t="s">
        <v>257</v>
      </c>
      <c r="C310" s="30">
        <v>4132</v>
      </c>
      <c r="D310" s="30">
        <v>4132</v>
      </c>
      <c r="E310" s="30">
        <f t="shared" ref="D310:E312" si="22">D310</f>
        <v>4132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14950</v>
      </c>
      <c r="D312" s="30">
        <v>14950</v>
      </c>
      <c r="E312" s="30">
        <f t="shared" si="22"/>
        <v>14950</v>
      </c>
    </row>
    <row r="313" spans="1:5" outlineLevel="2">
      <c r="A313" s="6">
        <v>1101</v>
      </c>
      <c r="B313" s="4" t="s">
        <v>112</v>
      </c>
      <c r="C313" s="5">
        <v>2000</v>
      </c>
      <c r="D313" s="5">
        <v>2000</v>
      </c>
      <c r="E313" s="5">
        <f>D313</f>
        <v>2000</v>
      </c>
    </row>
    <row r="314" spans="1:5" outlineLevel="1">
      <c r="A314" s="164" t="s">
        <v>601</v>
      </c>
      <c r="B314" s="165"/>
      <c r="C314" s="32">
        <f>C315+C325+C331+C336+C337+C338+C328</f>
        <v>29610</v>
      </c>
      <c r="D314" s="32">
        <f>D315+D325+D331+D336+D337+D338+D328</f>
        <v>29610</v>
      </c>
      <c r="E314" s="32">
        <f>E315+E325+E331+E336+E337+E338+E328</f>
        <v>29610</v>
      </c>
    </row>
    <row r="315" spans="1:5" outlineLevel="2">
      <c r="A315" s="6">
        <v>1102</v>
      </c>
      <c r="B315" s="4" t="s">
        <v>65</v>
      </c>
      <c r="C315" s="5">
        <f>SUM(C316:C324)</f>
        <v>25200</v>
      </c>
      <c r="D315" s="5">
        <f>SUM(D316:D324)</f>
        <v>25200</v>
      </c>
      <c r="E315" s="5">
        <f>SUM(E316:E324)</f>
        <v>25200</v>
      </c>
    </row>
    <row r="316" spans="1:5" outlineLevel="3">
      <c r="A316" s="29"/>
      <c r="B316" s="28" t="s">
        <v>260</v>
      </c>
      <c r="C316" s="30">
        <v>25200</v>
      </c>
      <c r="D316" s="30">
        <v>25200</v>
      </c>
      <c r="E316" s="30">
        <f>D316</f>
        <v>25200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4410</v>
      </c>
      <c r="D331" s="5">
        <f>SUM(D332:D335)</f>
        <v>4410</v>
      </c>
      <c r="E331" s="5">
        <f>SUM(E332:E335)</f>
        <v>4410</v>
      </c>
    </row>
    <row r="332" spans="1:5" outlineLevel="3">
      <c r="A332" s="29"/>
      <c r="B332" s="28" t="s">
        <v>256</v>
      </c>
      <c r="C332" s="30">
        <v>3150</v>
      </c>
      <c r="D332" s="30">
        <v>3150</v>
      </c>
      <c r="E332" s="30">
        <f>D332</f>
        <v>3150</v>
      </c>
    </row>
    <row r="333" spans="1:5" outlineLevel="3">
      <c r="A333" s="29"/>
      <c r="B333" s="28" t="s">
        <v>257</v>
      </c>
      <c r="C333" s="30">
        <v>252</v>
      </c>
      <c r="D333" s="30">
        <v>252</v>
      </c>
      <c r="E333" s="30">
        <f t="shared" ref="D333:E335" si="24">D333</f>
        <v>252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>
        <v>1008</v>
      </c>
      <c r="D335" s="30">
        <v>1008</v>
      </c>
      <c r="E335" s="30">
        <f t="shared" si="24"/>
        <v>1008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0" t="s">
        <v>270</v>
      </c>
      <c r="B339" s="161"/>
      <c r="C339" s="33">
        <f>C340+C444+C482</f>
        <v>410585</v>
      </c>
      <c r="D339" s="33">
        <f>D340+D444+D482</f>
        <v>203175</v>
      </c>
      <c r="E339" s="33">
        <f>E340+E444+E482</f>
        <v>203175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4" t="s">
        <v>271</v>
      </c>
      <c r="B340" s="165"/>
      <c r="C340" s="32">
        <f>C341+C342+C343+C344+C347+C348+C353+C356+C357+C362+C367+BG290668+C371+C372+C373+C376+C377+C378+C382+C388+C391+C392+C395+C398+C399+C404+C407+C408+C409+C412+C415+C416+C419+C420+C421+C422+C429+C443</f>
        <v>384075</v>
      </c>
      <c r="D340" s="32">
        <f>D341+D342+D343+D344+D347+D348+D353+D356+D357+D362+D367+BH290668+D371+D372+D373+D376+D377+D378+D382+D388+D391+D392+D395+D398+D399+D404+D407+D408+D409+D412+D415+D416+D419+D420+D421+D422+D429+D443</f>
        <v>183675</v>
      </c>
      <c r="E340" s="32">
        <f>E341+E342+E343+E344+E347+E348+E353+E356+E357+E362+E367+BI290668+E371+E372+E373+E376+E377+E378+E382+E388+E391+E392+E395+E398+E399+E404+E407+E408+E409+E412+E415+E416+E419+E420+E421+E422+E429+E443</f>
        <v>183675</v>
      </c>
    </row>
    <row r="341" spans="1:10" outlineLevel="2">
      <c r="A341" s="6">
        <v>2201</v>
      </c>
      <c r="B341" s="34" t="s">
        <v>272</v>
      </c>
      <c r="C341" s="5"/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v>2000</v>
      </c>
      <c r="E342" s="5">
        <f t="shared" ref="E342:E343" si="26">D342</f>
        <v>2000</v>
      </c>
    </row>
    <row r="343" spans="1:10" outlineLevel="2">
      <c r="A343" s="6">
        <v>2201</v>
      </c>
      <c r="B343" s="4" t="s">
        <v>41</v>
      </c>
      <c r="C343" s="5">
        <v>225120</v>
      </c>
      <c r="D343" s="5">
        <v>22120</v>
      </c>
      <c r="E343" s="5">
        <f t="shared" si="26"/>
        <v>22120</v>
      </c>
    </row>
    <row r="344" spans="1:10" outlineLevel="2">
      <c r="A344" s="6">
        <v>2201</v>
      </c>
      <c r="B344" s="4" t="s">
        <v>273</v>
      </c>
      <c r="C344" s="5">
        <f>SUM(C345:C346)</f>
        <v>1800</v>
      </c>
      <c r="D344" s="5">
        <f>SUM(D345:D346)</f>
        <v>1800</v>
      </c>
      <c r="E344" s="5">
        <f>SUM(E345:E346)</f>
        <v>1800</v>
      </c>
    </row>
    <row r="345" spans="1:10" outlineLevel="3">
      <c r="A345" s="29"/>
      <c r="B345" s="28" t="s">
        <v>274</v>
      </c>
      <c r="C345" s="30">
        <v>1500</v>
      </c>
      <c r="D345" s="30">
        <v>1500</v>
      </c>
      <c r="E345" s="30">
        <f t="shared" ref="E345:E347" si="27">D345</f>
        <v>1500</v>
      </c>
    </row>
    <row r="346" spans="1:10" outlineLevel="3">
      <c r="A346" s="29"/>
      <c r="B346" s="28" t="s">
        <v>275</v>
      </c>
      <c r="C346" s="30">
        <v>300</v>
      </c>
      <c r="D346" s="30">
        <v>300</v>
      </c>
      <c r="E346" s="30">
        <f t="shared" si="27"/>
        <v>300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</row>
    <row r="349" spans="1:10" outlineLevel="3">
      <c r="A349" s="29"/>
      <c r="B349" s="28" t="s">
        <v>278</v>
      </c>
      <c r="C349" s="30">
        <v>32000</v>
      </c>
      <c r="D349" s="30">
        <v>32000</v>
      </c>
      <c r="E349" s="30">
        <f>D349</f>
        <v>32000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2000</v>
      </c>
      <c r="D352" s="30">
        <v>2000</v>
      </c>
      <c r="E352" s="30">
        <f t="shared" si="28"/>
        <v>2000</v>
      </c>
    </row>
    <row r="353" spans="1:5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</row>
    <row r="354" spans="1:5" outlineLevel="3">
      <c r="A354" s="29"/>
      <c r="B354" s="28" t="s">
        <v>42</v>
      </c>
      <c r="C354" s="30">
        <v>200</v>
      </c>
      <c r="D354" s="30">
        <v>200</v>
      </c>
      <c r="E354" s="30">
        <f t="shared" ref="E354:E356" si="29">D354</f>
        <v>200</v>
      </c>
    </row>
    <row r="355" spans="1:5" outlineLevel="3">
      <c r="A355" s="29"/>
      <c r="B355" s="28" t="s">
        <v>283</v>
      </c>
      <c r="C355" s="30">
        <v>150</v>
      </c>
      <c r="D355" s="30">
        <v>150</v>
      </c>
      <c r="E355" s="30">
        <f t="shared" si="29"/>
        <v>150</v>
      </c>
    </row>
    <row r="356" spans="1:5" outlineLevel="2">
      <c r="A356" s="6">
        <v>2201</v>
      </c>
      <c r="B356" s="4" t="s">
        <v>284</v>
      </c>
      <c r="C356" s="5">
        <v>200</v>
      </c>
      <c r="D356" s="5">
        <v>200</v>
      </c>
      <c r="E356" s="5">
        <f t="shared" si="29"/>
        <v>200</v>
      </c>
    </row>
    <row r="357" spans="1:5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3500</v>
      </c>
      <c r="D358" s="30"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21100</v>
      </c>
      <c r="D362" s="5">
        <f>SUM(D363:D366)</f>
        <v>22500</v>
      </c>
      <c r="E362" s="5">
        <f>SUM(E363:E366)</f>
        <v>22500</v>
      </c>
    </row>
    <row r="363" spans="1:5" outlineLevel="3">
      <c r="A363" s="29"/>
      <c r="B363" s="28" t="s">
        <v>291</v>
      </c>
      <c r="C363" s="30">
        <v>10000</v>
      </c>
      <c r="D363" s="30"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3600</v>
      </c>
      <c r="D364" s="30">
        <v>5000</v>
      </c>
      <c r="E364" s="30">
        <f t="shared" ref="E364:E366" si="31">D364</f>
        <v>5000</v>
      </c>
    </row>
    <row r="365" spans="1:5" outlineLevel="3">
      <c r="A365" s="29"/>
      <c r="B365" s="28" t="s">
        <v>293</v>
      </c>
      <c r="C365" s="30">
        <v>500</v>
      </c>
      <c r="D365" s="30"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>
        <v>7000</v>
      </c>
      <c r="D366" s="30">
        <v>7000</v>
      </c>
      <c r="E366" s="30">
        <f t="shared" si="31"/>
        <v>7000</v>
      </c>
    </row>
    <row r="367" spans="1:5" outlineLevel="2">
      <c r="A367" s="6">
        <v>2201</v>
      </c>
      <c r="B367" s="4" t="s">
        <v>43</v>
      </c>
      <c r="C367" s="5">
        <v>600</v>
      </c>
      <c r="D367" s="5">
        <v>300</v>
      </c>
      <c r="E367" s="5">
        <f>D367</f>
        <v>300</v>
      </c>
    </row>
    <row r="368" spans="1:5" outlineLevel="2" collapsed="1">
      <c r="A368" s="6">
        <v>2201</v>
      </c>
      <c r="B368" s="4" t="s">
        <v>295</v>
      </c>
      <c r="C368" s="5">
        <v>300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2500</v>
      </c>
      <c r="D372" s="5">
        <v>2500</v>
      </c>
      <c r="E372" s="5">
        <f t="shared" si="32"/>
        <v>2500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/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300</v>
      </c>
      <c r="D377" s="5">
        <v>300</v>
      </c>
      <c r="E377" s="5">
        <f t="shared" si="33"/>
        <v>300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2500</v>
      </c>
      <c r="D379" s="30">
        <v>2500</v>
      </c>
      <c r="E379" s="30">
        <f>D379</f>
        <v>2500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1840</v>
      </c>
      <c r="D382" s="5">
        <f>SUM(D383:D387)</f>
        <v>1840</v>
      </c>
      <c r="E382" s="5">
        <f>SUM(E383:E387)</f>
        <v>1840</v>
      </c>
    </row>
    <row r="383" spans="1:5" outlineLevel="3">
      <c r="A383" s="29"/>
      <c r="B383" s="28" t="s">
        <v>304</v>
      </c>
      <c r="C383" s="30">
        <v>1000</v>
      </c>
      <c r="D383" s="30"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840</v>
      </c>
      <c r="D386" s="30">
        <v>840</v>
      </c>
      <c r="E386" s="30">
        <f t="shared" si="35"/>
        <v>840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v>200</v>
      </c>
      <c r="E389" s="30">
        <f t="shared" ref="D389:E391" si="36">D389</f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</row>
    <row r="393" spans="1:5" outlineLevel="3">
      <c r="A393" s="29"/>
      <c r="B393" s="28" t="s">
        <v>313</v>
      </c>
      <c r="C393" s="30">
        <v>1500</v>
      </c>
      <c r="D393" s="30">
        <v>1500</v>
      </c>
      <c r="E393" s="30">
        <f>D393</f>
        <v>1500</v>
      </c>
    </row>
    <row r="394" spans="1:5" outlineLevel="3">
      <c r="A394" s="29"/>
      <c r="B394" s="28" t="s">
        <v>314</v>
      </c>
      <c r="C394" s="30"/>
      <c r="D394" s="30"/>
      <c r="E394" s="30"/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300</v>
      </c>
      <c r="D406" s="30">
        <v>300</v>
      </c>
      <c r="E406" s="30">
        <f t="shared" si="39"/>
        <v>300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v>1000</v>
      </c>
      <c r="E413" s="30">
        <f t="shared" ref="D413:E415" si="40">D413</f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</v>
      </c>
      <c r="D415" s="5">
        <v>100</v>
      </c>
      <c r="E415" s="5">
        <f t="shared" si="40"/>
        <v>100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</v>
      </c>
      <c r="D420" s="5">
        <v>200</v>
      </c>
      <c r="E420" s="5">
        <f t="shared" si="41"/>
        <v>200</v>
      </c>
    </row>
    <row r="421" spans="1:5" outlineLevel="2" collapsed="1">
      <c r="A421" s="6">
        <v>2201</v>
      </c>
      <c r="B421" s="4" t="s">
        <v>335</v>
      </c>
      <c r="C421" s="5"/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220</v>
      </c>
      <c r="D422" s="5">
        <f>SUM(D423:D428)</f>
        <v>220</v>
      </c>
      <c r="E422" s="5">
        <f>SUM(E423:E428)</f>
        <v>220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220</v>
      </c>
      <c r="D427" s="30">
        <v>220</v>
      </c>
      <c r="E427" s="30">
        <f t="shared" si="42"/>
        <v>220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79245</v>
      </c>
      <c r="D429" s="5">
        <f>SUM(D430:D442)</f>
        <v>79245</v>
      </c>
      <c r="E429" s="5">
        <f>SUM(E430:E442)</f>
        <v>79245</v>
      </c>
    </row>
    <row r="430" spans="1:5" outlineLevel="3">
      <c r="A430" s="29"/>
      <c r="B430" s="28" t="s">
        <v>343</v>
      </c>
      <c r="C430" s="30">
        <v>4844</v>
      </c>
      <c r="D430" s="30">
        <v>4844</v>
      </c>
      <c r="E430" s="30">
        <f>D430</f>
        <v>4844</v>
      </c>
    </row>
    <row r="431" spans="1:5" outlineLevel="3">
      <c r="A431" s="29"/>
      <c r="B431" s="28" t="s">
        <v>344</v>
      </c>
      <c r="C431" s="30">
        <v>60845</v>
      </c>
      <c r="D431" s="30">
        <v>60845</v>
      </c>
      <c r="E431" s="30">
        <f t="shared" ref="D431:E442" si="43">D431</f>
        <v>60845</v>
      </c>
    </row>
    <row r="432" spans="1:5" outlineLevel="3">
      <c r="A432" s="29"/>
      <c r="B432" s="28" t="s">
        <v>345</v>
      </c>
      <c r="C432" s="30">
        <v>5400</v>
      </c>
      <c r="D432" s="30">
        <v>5400</v>
      </c>
      <c r="E432" s="30">
        <f t="shared" si="43"/>
        <v>5400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1000</v>
      </c>
      <c r="D434" s="30">
        <v>1000</v>
      </c>
      <c r="E434" s="30">
        <f t="shared" si="43"/>
        <v>1000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</v>
      </c>
      <c r="D441" s="30">
        <v>1000</v>
      </c>
      <c r="E441" s="30">
        <f t="shared" si="43"/>
        <v>1000</v>
      </c>
    </row>
    <row r="442" spans="1:5" outlineLevel="3">
      <c r="A442" s="29"/>
      <c r="B442" s="28" t="s">
        <v>355</v>
      </c>
      <c r="C442" s="30">
        <v>6156</v>
      </c>
      <c r="D442" s="30">
        <v>6156</v>
      </c>
      <c r="E442" s="30">
        <f t="shared" si="43"/>
        <v>6156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4" t="s">
        <v>357</v>
      </c>
      <c r="B444" s="165"/>
      <c r="C444" s="32">
        <f>C445+C454+C455+C459+C462+C463+C468+C474+C477+C480+C481+C450</f>
        <v>26510</v>
      </c>
      <c r="D444" s="32">
        <f>D445+D454+D455+D459+D462+D463+D468+D474+D477+D480+D481+D450</f>
        <v>19500</v>
      </c>
      <c r="E444" s="32">
        <f>E445+E454+E455+E459+E462+E463+E468+E474+E477+E480+E481+E450</f>
        <v>19500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v>500</v>
      </c>
      <c r="E447" s="30">
        <f t="shared" ref="D447:E449" si="44">D447</f>
        <v>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12010</v>
      </c>
      <c r="D454" s="5"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</row>
    <row r="475" spans="1:5" ht="15" customHeight="1" outlineLevel="3">
      <c r="A475" s="28"/>
      <c r="B475" s="28" t="s">
        <v>383</v>
      </c>
      <c r="C475" s="30">
        <v>500</v>
      </c>
      <c r="D475" s="30">
        <v>500</v>
      </c>
      <c r="E475" s="30">
        <f>D475</f>
        <v>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1500</v>
      </c>
      <c r="D477" s="5">
        <f>SUM(D478:D479)</f>
        <v>1500</v>
      </c>
      <c r="E477" s="5">
        <f>SUM(E478:E479)</f>
        <v>1500</v>
      </c>
    </row>
    <row r="478" spans="1:5" ht="15" customHeight="1" outlineLevel="3">
      <c r="A478" s="28"/>
      <c r="B478" s="28" t="s">
        <v>383</v>
      </c>
      <c r="C478" s="30">
        <v>1500</v>
      </c>
      <c r="D478" s="30">
        <v>1500</v>
      </c>
      <c r="E478" s="30">
        <f t="shared" ref="D478:E481" si="50">D478</f>
        <v>1500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2000</v>
      </c>
      <c r="D480" s="5">
        <v>2000</v>
      </c>
      <c r="E480" s="5">
        <f t="shared" si="50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</row>
    <row r="483" spans="1:10">
      <c r="A483" s="170" t="s">
        <v>389</v>
      </c>
      <c r="B483" s="171"/>
      <c r="C483" s="35">
        <f>C484+C504+C509+C522+C528+C538</f>
        <v>21100</v>
      </c>
      <c r="D483" s="35">
        <f>D484+D504+D509+D522+D528+D538</f>
        <v>21100</v>
      </c>
      <c r="E483" s="35">
        <f>E484+E504+E509+E522+E528+E538</f>
        <v>21100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4" t="s">
        <v>390</v>
      </c>
      <c r="B484" s="165"/>
      <c r="C484" s="32">
        <f>C485+C486+C490+C491+C494+C497+C500+C501+C502+C503</f>
        <v>7600</v>
      </c>
      <c r="D484" s="32">
        <f>D485+D486+D490+D491+D494+D497+D500+D501+D502+D503</f>
        <v>7600</v>
      </c>
      <c r="E484" s="32">
        <f>E485+E486+E490+E491+E494+E497+E500+E501+E502+E503</f>
        <v>7600</v>
      </c>
    </row>
    <row r="485" spans="1:10" outlineLevel="2">
      <c r="A485" s="6">
        <v>3302</v>
      </c>
      <c r="B485" s="4" t="s">
        <v>391</v>
      </c>
      <c r="C485" s="5">
        <v>1500</v>
      </c>
      <c r="D485" s="5">
        <v>1500</v>
      </c>
      <c r="E485" s="5">
        <f>D485</f>
        <v>1500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v>2000</v>
      </c>
      <c r="E488" s="30">
        <f t="shared" ref="D488:E489" si="51">D488</f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v>100</v>
      </c>
      <c r="E492" s="30"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v>500</v>
      </c>
      <c r="E495" s="30">
        <v>500</v>
      </c>
    </row>
    <row r="496" spans="1:10" ht="15" customHeight="1" outlineLevel="3">
      <c r="A496" s="28"/>
      <c r="B496" s="28" t="s">
        <v>402</v>
      </c>
      <c r="C496" s="30">
        <v>500</v>
      </c>
      <c r="D496" s="30">
        <v>500</v>
      </c>
      <c r="E496" s="30">
        <v>500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v>500</v>
      </c>
      <c r="E498" s="30"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v>500</v>
      </c>
      <c r="E499" s="30">
        <v>500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v>2000</v>
      </c>
      <c r="E500" s="5"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ref="D500:E503" si="52">C501</f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4" t="s">
        <v>414</v>
      </c>
      <c r="B509" s="165"/>
      <c r="C509" s="32">
        <f>C510+C511+C512+C513+C517+C518+C519+C520+C521</f>
        <v>13500</v>
      </c>
      <c r="D509" s="32">
        <f>D510+D511+D512+D513+D517+D518+D519+D520+D521</f>
        <v>13500</v>
      </c>
      <c r="E509" s="32">
        <f>E510+E511+E512+E513+E517+E518+E519+E520+E521</f>
        <v>13500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v>1000</v>
      </c>
      <c r="D513" s="5">
        <v>1000</v>
      </c>
      <c r="E513" s="5">
        <v>1000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/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12500</v>
      </c>
      <c r="D520" s="5">
        <v>12500</v>
      </c>
      <c r="E520" s="5">
        <f t="shared" si="55"/>
        <v>12500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</row>
    <row r="550" spans="1:10">
      <c r="A550" s="162" t="s">
        <v>455</v>
      </c>
      <c r="B550" s="163"/>
      <c r="C550" s="36">
        <f>C551</f>
        <v>24440</v>
      </c>
      <c r="D550" s="36">
        <f>D551</f>
        <v>24440</v>
      </c>
      <c r="E550" s="36">
        <f>E551</f>
        <v>24440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24440</v>
      </c>
      <c r="D551" s="33">
        <f>D552+D556</f>
        <v>24440</v>
      </c>
      <c r="E551" s="33">
        <f>E552+E556</f>
        <v>24440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4" t="s">
        <v>457</v>
      </c>
      <c r="B552" s="165"/>
      <c r="C552" s="32">
        <f>SUM(C553:C555)</f>
        <v>24440</v>
      </c>
      <c r="D552" s="32">
        <f>SUM(D553:D555)</f>
        <v>24440</v>
      </c>
      <c r="E552" s="32">
        <f>SUM(E553:E555)</f>
        <v>24440</v>
      </c>
    </row>
    <row r="553" spans="1:10" outlineLevel="2" collapsed="1">
      <c r="A553" s="6">
        <v>5500</v>
      </c>
      <c r="B553" s="4" t="s">
        <v>458</v>
      </c>
      <c r="C553" s="5">
        <v>24440</v>
      </c>
      <c r="D553" s="5">
        <v>24440</v>
      </c>
      <c r="E553" s="5">
        <v>24440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ref="D554:E555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6" t="s">
        <v>62</v>
      </c>
      <c r="B559" s="167"/>
      <c r="C559" s="37">
        <f>C560+C716+C725</f>
        <v>1198527.804</v>
      </c>
      <c r="D559" s="37">
        <f>D560+D716+D725</f>
        <v>1203371.7140000002</v>
      </c>
      <c r="E559" s="37">
        <f>E560+E716+E725</f>
        <v>1203371.7140000002</v>
      </c>
      <c r="G559" s="39" t="s">
        <v>62</v>
      </c>
      <c r="H559" s="41">
        <f>C559</f>
        <v>1198527.804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909962.804</v>
      </c>
      <c r="D560" s="36">
        <f>D561+D638+D642+D645</f>
        <v>914806.71400000004</v>
      </c>
      <c r="E560" s="36">
        <f>E561+E638+E642+E645</f>
        <v>914806.71400000004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909962.804</v>
      </c>
      <c r="D561" s="38">
        <f>D562+D567+D568+D569+D576+D577+D581+D584+D585+D586+D587+D592+D595+D599+D603+D610+D616+D628</f>
        <v>914806.71400000004</v>
      </c>
      <c r="E561" s="38">
        <f>E562+E567+E568+E569+E576+E577+E581+E584+E585+E586+E587+E592+E595+E599+E603+E610+E616+E628</f>
        <v>914806.71400000004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4" t="s">
        <v>466</v>
      </c>
      <c r="B562" s="165"/>
      <c r="C562" s="32">
        <f>SUM(C563:C566)</f>
        <v>1859.55</v>
      </c>
      <c r="D562" s="32">
        <f>SUM(D563:D566)</f>
        <v>1859.55</v>
      </c>
      <c r="E562" s="32">
        <f>SUM(E563:E566)</f>
        <v>1859.55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5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1859.55</v>
      </c>
      <c r="D566" s="5">
        <v>1859.55</v>
      </c>
      <c r="E566" s="5">
        <v>1859.55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/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4" t="s">
        <v>481</v>
      </c>
      <c r="B577" s="165"/>
      <c r="C577" s="32">
        <f>SUM(C578:C580)</f>
        <v>525</v>
      </c>
      <c r="D577" s="32">
        <f>SUM(D578:D580)</f>
        <v>525</v>
      </c>
      <c r="E577" s="32">
        <f>SUM(E578:E580)</f>
        <v>525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/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525</v>
      </c>
      <c r="D580" s="5">
        <v>525</v>
      </c>
      <c r="E580" s="5">
        <f t="shared" si="62"/>
        <v>525</v>
      </c>
    </row>
    <row r="581" spans="1:5" outlineLevel="1">
      <c r="A581" s="164" t="s">
        <v>485</v>
      </c>
      <c r="B581" s="165"/>
      <c r="C581" s="32">
        <f>SUM(C582:C583)</f>
        <v>1400</v>
      </c>
      <c r="D581" s="32">
        <f>SUM(D582:D583)</f>
        <v>1400</v>
      </c>
      <c r="E581" s="32">
        <f>SUM(E582:E583)</f>
        <v>1400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1400</v>
      </c>
      <c r="D583" s="5">
        <f t="shared" si="63"/>
        <v>1400</v>
      </c>
      <c r="E583" s="5">
        <f t="shared" si="63"/>
        <v>1400</v>
      </c>
    </row>
    <row r="584" spans="1:5" outlineLevel="1">
      <c r="A584" s="164" t="s">
        <v>488</v>
      </c>
      <c r="B584" s="16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4" t="s">
        <v>489</v>
      </c>
      <c r="B585" s="165"/>
      <c r="C585" s="32">
        <v>1400</v>
      </c>
      <c r="D585" s="32">
        <v>1400</v>
      </c>
      <c r="E585" s="32">
        <f t="shared" si="63"/>
        <v>1400</v>
      </c>
    </row>
    <row r="586" spans="1:5" outlineLevel="1" collapsed="1">
      <c r="A586" s="164" t="s">
        <v>490</v>
      </c>
      <c r="B586" s="16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/>
      <c r="D591" s="5">
        <f t="shared" si="64"/>
        <v>0</v>
      </c>
      <c r="E591" s="5">
        <f t="shared" si="64"/>
        <v>0</v>
      </c>
    </row>
    <row r="592" spans="1:5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/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4" t="s">
        <v>503</v>
      </c>
      <c r="B599" s="165"/>
      <c r="C599" s="32">
        <f>SUM(C600:C602)</f>
        <v>20818.254000000001</v>
      </c>
      <c r="D599" s="32">
        <f>SUM(D600:D602)</f>
        <v>20818.254000000001</v>
      </c>
      <c r="E599" s="32">
        <f>SUM(E600:E602)</f>
        <v>20818.254000000001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20818.254000000001</v>
      </c>
      <c r="D601" s="5">
        <v>20818.254000000001</v>
      </c>
      <c r="E601" s="5">
        <f t="shared" si="66"/>
        <v>20818.254000000001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4" t="s">
        <v>506</v>
      </c>
      <c r="B603" s="165"/>
      <c r="C603" s="32">
        <f>SUM(C604:C609)</f>
        <v>823960</v>
      </c>
      <c r="D603" s="32">
        <f>SUM(D604:D609)</f>
        <v>811960</v>
      </c>
      <c r="E603" s="32">
        <f>SUM(E604:E609)</f>
        <v>811960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3960</v>
      </c>
      <c r="D608" s="5">
        <v>3960</v>
      </c>
      <c r="E608" s="5">
        <f t="shared" si="67"/>
        <v>3960</v>
      </c>
    </row>
    <row r="609" spans="1:5" outlineLevel="2">
      <c r="A609" s="7">
        <v>6614</v>
      </c>
      <c r="B609" s="4" t="s">
        <v>512</v>
      </c>
      <c r="C609" s="5">
        <v>820000</v>
      </c>
      <c r="D609" s="5">
        <v>808000</v>
      </c>
      <c r="E609" s="5">
        <f t="shared" si="67"/>
        <v>808000</v>
      </c>
    </row>
    <row r="610" spans="1:5" outlineLevel="1">
      <c r="A610" s="164" t="s">
        <v>513</v>
      </c>
      <c r="B610" s="165"/>
      <c r="C610" s="32">
        <f>SUM(C611:C615)</f>
        <v>10000</v>
      </c>
      <c r="D610" s="32">
        <f>SUM(D611:D615)</f>
        <v>26843.91</v>
      </c>
      <c r="E610" s="32">
        <f>SUM(E611:E615)</f>
        <v>26843.91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10000</v>
      </c>
      <c r="D612" s="5">
        <v>26843.91</v>
      </c>
      <c r="E612" s="5">
        <v>26843.91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ref="D613:E615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4" t="s">
        <v>519</v>
      </c>
      <c r="B616" s="16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4" t="s">
        <v>531</v>
      </c>
      <c r="B628" s="165"/>
      <c r="C628" s="32">
        <f>SUM(C629:C637)</f>
        <v>50000</v>
      </c>
      <c r="D628" s="32">
        <f>SUM(D629:D637)</f>
        <v>50000</v>
      </c>
      <c r="E628" s="32">
        <f>SUM(E629:E637)</f>
        <v>50000</v>
      </c>
    </row>
    <row r="629" spans="1:10" outlineLevel="2">
      <c r="A629" s="7">
        <v>6617</v>
      </c>
      <c r="B629" s="4" t="s">
        <v>532</v>
      </c>
      <c r="C629" s="5">
        <v>50000</v>
      </c>
      <c r="D629" s="5">
        <v>50000</v>
      </c>
      <c r="E629" s="5">
        <f>D629</f>
        <v>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4" t="s">
        <v>556</v>
      </c>
      <c r="B668" s="16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4" t="s">
        <v>557</v>
      </c>
      <c r="B669" s="16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4" t="s">
        <v>558</v>
      </c>
      <c r="B670" s="16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2" t="s">
        <v>570</v>
      </c>
      <c r="B716" s="163"/>
      <c r="C716" s="36">
        <f>C717</f>
        <v>3395</v>
      </c>
      <c r="D716" s="36">
        <f>D717</f>
        <v>3395</v>
      </c>
      <c r="E716" s="36">
        <f>E717</f>
        <v>3395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3395</v>
      </c>
      <c r="D717" s="33">
        <f>D718+D722</f>
        <v>3395</v>
      </c>
      <c r="E717" s="33">
        <f>E718+E722</f>
        <v>3395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8" t="s">
        <v>851</v>
      </c>
      <c r="B718" s="159"/>
      <c r="C718" s="31">
        <f>SUM(C719:C721)</f>
        <v>3395</v>
      </c>
      <c r="D718" s="31">
        <f>SUM(D719:D721)</f>
        <v>3395</v>
      </c>
      <c r="E718" s="31">
        <f>SUM(E719:E721)</f>
        <v>3395</v>
      </c>
    </row>
    <row r="719" spans="1:10" ht="15" customHeight="1" outlineLevel="2">
      <c r="A719" s="6">
        <v>10950</v>
      </c>
      <c r="B719" s="4" t="s">
        <v>572</v>
      </c>
      <c r="C719" s="5">
        <v>3395</v>
      </c>
      <c r="D719" s="5">
        <v>3395</v>
      </c>
      <c r="E719" s="5">
        <v>3395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577</v>
      </c>
      <c r="B725" s="163"/>
      <c r="C725" s="36">
        <f>C726</f>
        <v>285170</v>
      </c>
      <c r="D725" s="36">
        <f>D726</f>
        <v>285170</v>
      </c>
      <c r="E725" s="36">
        <f>E726</f>
        <v>285170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285170</v>
      </c>
      <c r="D726" s="33">
        <f>D727+D730+D733+D739+D741+D743+D750+D755+D760+D765+D767+D771+D777</f>
        <v>285170</v>
      </c>
      <c r="E726" s="33">
        <f>E727+E730+E733+E739+E741+E743+E750+E755+E760+E765+E767+E771+E777</f>
        <v>285170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58" t="s">
        <v>834</v>
      </c>
      <c r="B755" s="159"/>
      <c r="C755" s="31">
        <f>C756</f>
        <v>218170</v>
      </c>
      <c r="D755" s="31">
        <f>D756</f>
        <v>218170</v>
      </c>
      <c r="E755" s="31">
        <f>E756</f>
        <v>218170</v>
      </c>
    </row>
    <row r="756" spans="1:5" outlineLevel="2">
      <c r="A756" s="6">
        <v>2</v>
      </c>
      <c r="B756" s="4" t="s">
        <v>822</v>
      </c>
      <c r="C756" s="5">
        <f>C757+C758+C759</f>
        <v>218170</v>
      </c>
      <c r="D756" s="5">
        <f>D757+D758+D759</f>
        <v>218170</v>
      </c>
      <c r="E756" s="5">
        <f>E757+E758+E759</f>
        <v>218170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>
        <v>218170</v>
      </c>
      <c r="D758" s="30">
        <v>218170</v>
      </c>
      <c r="E758" s="30">
        <v>218170</v>
      </c>
    </row>
    <row r="759" spans="1:5" outlineLevel="3">
      <c r="A759" s="29"/>
      <c r="B759" s="28" t="s">
        <v>831</v>
      </c>
      <c r="C759" s="30"/>
      <c r="D759" s="30">
        <f t="shared" ref="D759:E759" si="88">C759</f>
        <v>0</v>
      </c>
      <c r="E759" s="30">
        <f t="shared" si="88"/>
        <v>0</v>
      </c>
    </row>
    <row r="760" spans="1:5" outlineLevel="1">
      <c r="A760" s="158" t="s">
        <v>830</v>
      </c>
      <c r="B760" s="159"/>
      <c r="C760" s="31">
        <f>C761+C764</f>
        <v>37000</v>
      </c>
      <c r="D760" s="31">
        <f>D761+D764</f>
        <v>37000</v>
      </c>
      <c r="E760" s="31">
        <f>E761+E764</f>
        <v>37000</v>
      </c>
    </row>
    <row r="761" spans="1:5" outlineLevel="2">
      <c r="A761" s="6">
        <v>2</v>
      </c>
      <c r="B761" s="4" t="s">
        <v>822</v>
      </c>
      <c r="C761" s="5">
        <f>C762+C763</f>
        <v>37000</v>
      </c>
      <c r="D761" s="5">
        <f>D762+D763</f>
        <v>37000</v>
      </c>
      <c r="E761" s="5">
        <f>E762+E763</f>
        <v>37000</v>
      </c>
    </row>
    <row r="762" spans="1:5" outlineLevel="3">
      <c r="A762" s="29"/>
      <c r="B762" s="28" t="s">
        <v>829</v>
      </c>
      <c r="C762" s="30">
        <v>37000</v>
      </c>
      <c r="D762" s="30">
        <v>37000</v>
      </c>
      <c r="E762" s="30">
        <v>37000</v>
      </c>
    </row>
    <row r="763" spans="1:5" outlineLevel="3">
      <c r="A763" s="29"/>
      <c r="B763" s="28" t="s">
        <v>819</v>
      </c>
      <c r="C763" s="30"/>
      <c r="D763" s="30">
        <f t="shared" ref="D763:E764" si="89">C763</f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0</v>
      </c>
      <c r="D774" s="30">
        <v>0</v>
      </c>
      <c r="E774" s="30">
        <v>0</v>
      </c>
    </row>
    <row r="775" spans="1:5" outlineLevel="3">
      <c r="A775" s="29"/>
      <c r="B775" s="28" t="s">
        <v>819</v>
      </c>
      <c r="C775" s="30"/>
      <c r="D775" s="30">
        <f t="shared" ref="D775:E776" si="90">C775</f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58" t="s">
        <v>817</v>
      </c>
      <c r="B777" s="159"/>
      <c r="C777" s="31">
        <f>C778</f>
        <v>30000</v>
      </c>
      <c r="D777" s="31">
        <f>D778</f>
        <v>30000</v>
      </c>
      <c r="E777" s="31">
        <f>E778</f>
        <v>30000</v>
      </c>
    </row>
    <row r="778" spans="1:5" outlineLevel="2">
      <c r="A778" s="6"/>
      <c r="B778" s="4" t="s">
        <v>816</v>
      </c>
      <c r="C778" s="5">
        <v>30000</v>
      </c>
      <c r="D778" s="5">
        <v>30000</v>
      </c>
      <c r="E778" s="5">
        <v>30000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12:E37 C62:E66 C69:E96 C98:E113 C136:E151 C154:E162 C164:E169 C171:E176 C254:C255 C5:E10 C39:E60 C117:E134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P28"/>
  <sheetViews>
    <sheetView rightToLeft="1" topLeftCell="A3" workbookViewId="0">
      <selection activeCell="B28" sqref="B28"/>
    </sheetView>
  </sheetViews>
  <sheetFormatPr baseColWidth="10" defaultColWidth="9.140625" defaultRowHeight="15"/>
  <cols>
    <col min="1" max="1" width="25" style="10" customWidth="1"/>
    <col min="2" max="2" width="23.7109375" style="10" customWidth="1"/>
    <col min="3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764</v>
      </c>
      <c r="B2" s="10" t="s">
        <v>1044</v>
      </c>
      <c r="D2" s="12"/>
      <c r="F2" s="10" t="s">
        <v>776</v>
      </c>
    </row>
    <row r="3" spans="1:13">
      <c r="A3" s="10" t="s">
        <v>764</v>
      </c>
      <c r="B3" s="10" t="s">
        <v>1042</v>
      </c>
      <c r="D3" s="12"/>
      <c r="F3" s="10" t="s">
        <v>775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1042</v>
      </c>
      <c r="D4" s="12"/>
      <c r="F4" s="10" t="s">
        <v>775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1042</v>
      </c>
      <c r="D5" s="12"/>
      <c r="F5" s="10" t="s">
        <v>774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B6" s="10" t="s">
        <v>1043</v>
      </c>
      <c r="D6" s="12"/>
      <c r="F6" s="10" t="s">
        <v>776</v>
      </c>
      <c r="K6" s="116" t="s">
        <v>767</v>
      </c>
      <c r="L6" s="116" t="s">
        <v>775</v>
      </c>
    </row>
    <row r="7" spans="1:13">
      <c r="A7" s="10" t="s">
        <v>764</v>
      </c>
      <c r="B7" s="10" t="s">
        <v>1043</v>
      </c>
      <c r="D7" s="12"/>
      <c r="F7" s="10" t="s">
        <v>774</v>
      </c>
      <c r="K7" s="116" t="s">
        <v>768</v>
      </c>
      <c r="L7" s="116" t="s">
        <v>776</v>
      </c>
    </row>
    <row r="8" spans="1:13">
      <c r="A8" s="10" t="s">
        <v>764</v>
      </c>
      <c r="B8" s="10" t="s">
        <v>1044</v>
      </c>
      <c r="F8" s="10" t="s">
        <v>776</v>
      </c>
      <c r="K8" s="116" t="s">
        <v>769</v>
      </c>
    </row>
    <row r="9" spans="1:13">
      <c r="A9" s="10" t="s">
        <v>764</v>
      </c>
      <c r="B9" s="10" t="s">
        <v>1045</v>
      </c>
      <c r="D9" s="12"/>
      <c r="F9" s="10" t="s">
        <v>776</v>
      </c>
      <c r="K9" s="116" t="s">
        <v>770</v>
      </c>
    </row>
    <row r="10" spans="1:13">
      <c r="A10" s="10" t="s">
        <v>767</v>
      </c>
      <c r="B10" s="10" t="s">
        <v>1046</v>
      </c>
      <c r="F10" s="10" t="s">
        <v>774</v>
      </c>
      <c r="K10" s="116" t="s">
        <v>771</v>
      </c>
    </row>
    <row r="11" spans="1:13">
      <c r="A11" s="10" t="s">
        <v>765</v>
      </c>
      <c r="B11" s="10" t="s">
        <v>1047</v>
      </c>
      <c r="F11" s="10" t="s">
        <v>774</v>
      </c>
    </row>
    <row r="12" spans="1:13">
      <c r="A12" s="10" t="s">
        <v>765</v>
      </c>
      <c r="B12" s="10" t="s">
        <v>1048</v>
      </c>
      <c r="F12" s="10" t="s">
        <v>774</v>
      </c>
    </row>
    <row r="13" spans="1:13">
      <c r="A13" s="10" t="s">
        <v>765</v>
      </c>
      <c r="B13" s="10" t="s">
        <v>1049</v>
      </c>
      <c r="F13" s="10" t="s">
        <v>774</v>
      </c>
    </row>
    <row r="14" spans="1:13">
      <c r="A14" s="10" t="s">
        <v>765</v>
      </c>
      <c r="B14" s="10" t="s">
        <v>1050</v>
      </c>
      <c r="F14" s="10" t="s">
        <v>774</v>
      </c>
    </row>
    <row r="15" spans="1:13">
      <c r="A15" s="10" t="s">
        <v>767</v>
      </c>
      <c r="B15" s="10" t="s">
        <v>1051</v>
      </c>
      <c r="F15" s="10" t="s">
        <v>774</v>
      </c>
    </row>
    <row r="16" spans="1:13">
      <c r="B16" s="10" t="s">
        <v>1052</v>
      </c>
      <c r="F16" s="10" t="s">
        <v>774</v>
      </c>
    </row>
    <row r="17" spans="1:6">
      <c r="A17" s="10" t="s">
        <v>768</v>
      </c>
      <c r="B17" s="10" t="s">
        <v>1053</v>
      </c>
      <c r="F17" s="10" t="s">
        <v>775</v>
      </c>
    </row>
    <row r="18" spans="1:6">
      <c r="A18" s="10" t="s">
        <v>768</v>
      </c>
      <c r="B18" s="10" t="s">
        <v>1054</v>
      </c>
      <c r="F18" s="10" t="s">
        <v>775</v>
      </c>
    </row>
    <row r="19" spans="1:6">
      <c r="A19" s="10" t="s">
        <v>768</v>
      </c>
      <c r="B19" s="10" t="s">
        <v>1054</v>
      </c>
      <c r="F19" s="10" t="s">
        <v>776</v>
      </c>
    </row>
    <row r="20" spans="1:6">
      <c r="A20" s="10" t="s">
        <v>771</v>
      </c>
      <c r="B20" s="10" t="s">
        <v>1055</v>
      </c>
      <c r="F20" s="10" t="s">
        <v>776</v>
      </c>
    </row>
    <row r="21" spans="1:6">
      <c r="A21" s="10" t="s">
        <v>771</v>
      </c>
      <c r="B21" s="10" t="s">
        <v>1056</v>
      </c>
      <c r="F21" s="10" t="s">
        <v>775</v>
      </c>
    </row>
    <row r="22" spans="1:6">
      <c r="A22" s="10" t="s">
        <v>771</v>
      </c>
      <c r="B22" s="10" t="s">
        <v>1056</v>
      </c>
      <c r="F22" s="10" t="s">
        <v>775</v>
      </c>
    </row>
    <row r="23" spans="1:6">
      <c r="A23" s="10" t="s">
        <v>771</v>
      </c>
      <c r="B23" s="10" t="s">
        <v>1057</v>
      </c>
      <c r="F23" s="10" t="s">
        <v>774</v>
      </c>
    </row>
    <row r="24" spans="1:6">
      <c r="A24" s="10" t="s">
        <v>771</v>
      </c>
      <c r="B24" s="10" t="s">
        <v>1057</v>
      </c>
      <c r="F24" s="10" t="s">
        <v>774</v>
      </c>
    </row>
    <row r="25" spans="1:6">
      <c r="A25" s="10" t="s">
        <v>771</v>
      </c>
      <c r="B25" s="10" t="s">
        <v>1055</v>
      </c>
      <c r="F25" s="10" t="s">
        <v>774</v>
      </c>
    </row>
    <row r="26" spans="1:6">
      <c r="A26" s="10" t="s">
        <v>771</v>
      </c>
      <c r="B26" s="10" t="s">
        <v>1055</v>
      </c>
      <c r="F26" s="10" t="s">
        <v>774</v>
      </c>
    </row>
    <row r="27" spans="1:6">
      <c r="A27" s="10" t="s">
        <v>1060</v>
      </c>
      <c r="B27" s="10" t="s">
        <v>1058</v>
      </c>
      <c r="F27" s="10" t="s">
        <v>776</v>
      </c>
    </row>
    <row r="28" spans="1:6">
      <c r="B28" s="10" t="s">
        <v>1061</v>
      </c>
    </row>
  </sheetData>
  <conditionalFormatting sqref="A1 B1:F1048576 A10:A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A2:A15 A28:A1048576 A17:A2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baseColWidth="10" defaultColWidth="9.140625" defaultRowHeight="15"/>
  <cols>
    <col min="1" max="1" width="11.7109375" bestFit="1" customWidth="1"/>
    <col min="2" max="2" width="4.5703125" style="80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1" t="s">
        <v>656</v>
      </c>
      <c r="B1" s="81" t="s">
        <v>723</v>
      </c>
      <c r="C1" s="81" t="s">
        <v>657</v>
      </c>
      <c r="D1" s="81" t="s">
        <v>658</v>
      </c>
      <c r="E1" s="81" t="s">
        <v>659</v>
      </c>
      <c r="F1" s="81" t="s">
        <v>660</v>
      </c>
      <c r="G1" s="84" t="s">
        <v>725</v>
      </c>
      <c r="H1" s="84" t="s">
        <v>726</v>
      </c>
      <c r="I1" s="84" t="s">
        <v>727</v>
      </c>
    </row>
    <row r="2" spans="1:9">
      <c r="A2" s="82" t="s">
        <v>661</v>
      </c>
      <c r="B2" s="83"/>
      <c r="C2" s="82" t="s">
        <v>662</v>
      </c>
      <c r="D2" s="82"/>
      <c r="E2" s="82"/>
      <c r="F2" s="82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2" t="s">
        <v>661</v>
      </c>
      <c r="B3" s="83"/>
      <c r="C3" s="82" t="s">
        <v>663</v>
      </c>
      <c r="D3" s="82"/>
      <c r="E3" s="82"/>
      <c r="F3" s="82">
        <f t="shared" ref="F3:F80" si="1">D3-E3</f>
        <v>0</v>
      </c>
    </row>
    <row r="4" spans="1:9">
      <c r="A4" s="82" t="s">
        <v>661</v>
      </c>
      <c r="B4" s="83"/>
      <c r="C4" s="82" t="s">
        <v>664</v>
      </c>
      <c r="D4" s="82"/>
      <c r="E4" s="82"/>
      <c r="F4" s="82">
        <f t="shared" si="1"/>
        <v>0</v>
      </c>
    </row>
    <row r="5" spans="1:9">
      <c r="A5" s="82" t="s">
        <v>661</v>
      </c>
      <c r="B5" s="83"/>
      <c r="C5" s="82" t="s">
        <v>665</v>
      </c>
      <c r="D5" s="82"/>
      <c r="E5" s="82"/>
      <c r="F5" s="82">
        <f t="shared" si="1"/>
        <v>0</v>
      </c>
    </row>
    <row r="6" spans="1:9">
      <c r="A6" s="82" t="s">
        <v>661</v>
      </c>
      <c r="B6" s="83"/>
      <c r="C6" s="82" t="s">
        <v>666</v>
      </c>
      <c r="D6" s="82"/>
      <c r="E6" s="82"/>
      <c r="F6" s="82">
        <f t="shared" si="1"/>
        <v>0</v>
      </c>
    </row>
    <row r="7" spans="1:9">
      <c r="A7" s="82" t="s">
        <v>661</v>
      </c>
      <c r="B7" s="83"/>
      <c r="C7" s="82" t="s">
        <v>667</v>
      </c>
      <c r="D7" s="82"/>
      <c r="E7" s="82"/>
      <c r="F7" s="82">
        <f t="shared" si="1"/>
        <v>0</v>
      </c>
    </row>
    <row r="8" spans="1:9">
      <c r="A8" s="82" t="s">
        <v>661</v>
      </c>
      <c r="B8" s="83"/>
      <c r="C8" s="82" t="s">
        <v>668</v>
      </c>
      <c r="D8" s="82"/>
      <c r="E8" s="82"/>
      <c r="F8" s="82">
        <f t="shared" si="1"/>
        <v>0</v>
      </c>
    </row>
    <row r="9" spans="1:9">
      <c r="A9" s="10" t="s">
        <v>669</v>
      </c>
      <c r="B9" s="79">
        <v>1</v>
      </c>
      <c r="C9" s="10" t="s">
        <v>670</v>
      </c>
      <c r="D9" s="10"/>
      <c r="E9" s="10"/>
      <c r="F9" s="10">
        <f t="shared" si="1"/>
        <v>0</v>
      </c>
      <c r="G9">
        <f>SUM(D9:D22)</f>
        <v>24</v>
      </c>
      <c r="H9">
        <f t="shared" ref="H9:I9" si="2">SUM(E9:E22)</f>
        <v>12</v>
      </c>
      <c r="I9">
        <f t="shared" si="2"/>
        <v>12</v>
      </c>
    </row>
    <row r="10" spans="1:9">
      <c r="A10" s="10" t="s">
        <v>669</v>
      </c>
      <c r="B10" s="79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9">
        <v>1</v>
      </c>
      <c r="C11" s="10" t="s">
        <v>672</v>
      </c>
      <c r="D11" s="10">
        <v>2</v>
      </c>
      <c r="E11" s="10">
        <v>0</v>
      </c>
      <c r="F11" s="10">
        <f t="shared" si="1"/>
        <v>2</v>
      </c>
    </row>
    <row r="12" spans="1:9">
      <c r="A12" s="10" t="s">
        <v>669</v>
      </c>
      <c r="B12" s="79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9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79">
        <v>1</v>
      </c>
      <c r="C14" s="10" t="s">
        <v>675</v>
      </c>
      <c r="D14" s="10">
        <v>1</v>
      </c>
      <c r="E14" s="10">
        <v>0</v>
      </c>
      <c r="F14" s="10">
        <f t="shared" si="1"/>
        <v>1</v>
      </c>
    </row>
    <row r="15" spans="1:9">
      <c r="A15" s="10" t="s">
        <v>669</v>
      </c>
      <c r="B15" s="79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9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9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79">
        <v>1</v>
      </c>
      <c r="C18" s="10" t="s">
        <v>679</v>
      </c>
      <c r="D18" s="10">
        <v>4</v>
      </c>
      <c r="E18" s="10">
        <v>2</v>
      </c>
      <c r="F18" s="10">
        <f t="shared" si="1"/>
        <v>2</v>
      </c>
    </row>
    <row r="19" spans="1:9">
      <c r="A19" s="10" t="s">
        <v>669</v>
      </c>
      <c r="B19" s="79">
        <v>1</v>
      </c>
      <c r="C19" s="10" t="s">
        <v>680</v>
      </c>
      <c r="D19" s="10">
        <v>3</v>
      </c>
      <c r="E19" s="10">
        <v>2</v>
      </c>
      <c r="F19" s="10">
        <f t="shared" si="1"/>
        <v>1</v>
      </c>
    </row>
    <row r="20" spans="1:9">
      <c r="A20" s="10" t="s">
        <v>669</v>
      </c>
      <c r="B20" s="79">
        <v>1</v>
      </c>
      <c r="C20" s="10" t="s">
        <v>681</v>
      </c>
      <c r="D20" s="10">
        <v>4</v>
      </c>
      <c r="E20" s="10">
        <v>2</v>
      </c>
      <c r="F20" s="10">
        <f t="shared" si="1"/>
        <v>2</v>
      </c>
    </row>
    <row r="21" spans="1:9">
      <c r="A21" s="10" t="s">
        <v>669</v>
      </c>
      <c r="B21" s="79">
        <v>1</v>
      </c>
      <c r="C21" s="10" t="s">
        <v>682</v>
      </c>
      <c r="D21" s="10">
        <v>3</v>
      </c>
      <c r="E21" s="10">
        <v>2</v>
      </c>
      <c r="F21" s="10">
        <f t="shared" si="1"/>
        <v>1</v>
      </c>
    </row>
    <row r="22" spans="1:9">
      <c r="A22" s="10" t="s">
        <v>669</v>
      </c>
      <c r="B22" s="79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2" t="s">
        <v>683</v>
      </c>
      <c r="B23" s="83">
        <v>2</v>
      </c>
      <c r="C23" s="82" t="s">
        <v>684</v>
      </c>
      <c r="D23" s="82"/>
      <c r="E23" s="82"/>
      <c r="F23" s="82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2" t="s">
        <v>683</v>
      </c>
      <c r="B24" s="83">
        <v>2</v>
      </c>
      <c r="C24" s="82" t="s">
        <v>685</v>
      </c>
      <c r="D24" s="82"/>
      <c r="E24" s="82"/>
      <c r="F24" s="82">
        <f t="shared" si="1"/>
        <v>0</v>
      </c>
    </row>
    <row r="25" spans="1:9">
      <c r="A25" s="82" t="s">
        <v>683</v>
      </c>
      <c r="B25" s="83">
        <v>2</v>
      </c>
      <c r="C25" s="82" t="s">
        <v>686</v>
      </c>
      <c r="D25" s="82"/>
      <c r="E25" s="82"/>
      <c r="F25" s="82">
        <f t="shared" si="1"/>
        <v>0</v>
      </c>
    </row>
    <row r="26" spans="1:9">
      <c r="A26" s="82" t="s">
        <v>683</v>
      </c>
      <c r="B26" s="83">
        <v>2</v>
      </c>
      <c r="C26" s="82" t="s">
        <v>687</v>
      </c>
      <c r="D26" s="82"/>
      <c r="E26" s="82"/>
      <c r="F26" s="82">
        <f t="shared" si="1"/>
        <v>0</v>
      </c>
    </row>
    <row r="27" spans="1:9">
      <c r="A27" s="82" t="s">
        <v>683</v>
      </c>
      <c r="B27" s="83">
        <v>2</v>
      </c>
      <c r="C27" s="82" t="s">
        <v>688</v>
      </c>
      <c r="D27" s="82"/>
      <c r="E27" s="82"/>
      <c r="F27" s="82">
        <f t="shared" si="1"/>
        <v>0</v>
      </c>
    </row>
    <row r="28" spans="1:9">
      <c r="A28" s="82" t="s">
        <v>683</v>
      </c>
      <c r="B28" s="83">
        <v>2</v>
      </c>
      <c r="C28" s="82" t="s">
        <v>689</v>
      </c>
      <c r="D28" s="82"/>
      <c r="E28" s="82"/>
      <c r="F28" s="82">
        <f t="shared" si="1"/>
        <v>0</v>
      </c>
    </row>
    <row r="29" spans="1:9">
      <c r="A29" s="82" t="s">
        <v>683</v>
      </c>
      <c r="B29" s="83">
        <v>2</v>
      </c>
      <c r="C29" s="82" t="s">
        <v>690</v>
      </c>
      <c r="D29" s="82"/>
      <c r="E29" s="82"/>
      <c r="F29" s="82">
        <f t="shared" si="1"/>
        <v>0</v>
      </c>
    </row>
    <row r="30" spans="1:9">
      <c r="A30" s="82" t="s">
        <v>683</v>
      </c>
      <c r="B30" s="83">
        <v>2</v>
      </c>
      <c r="C30" s="82" t="s">
        <v>691</v>
      </c>
      <c r="D30" s="82"/>
      <c r="E30" s="82"/>
      <c r="F30" s="82">
        <f t="shared" si="1"/>
        <v>0</v>
      </c>
    </row>
    <row r="31" spans="1:9">
      <c r="A31" s="82" t="s">
        <v>683</v>
      </c>
      <c r="B31" s="83">
        <v>2</v>
      </c>
      <c r="C31" s="82" t="s">
        <v>692</v>
      </c>
      <c r="D31" s="82"/>
      <c r="E31" s="82"/>
      <c r="F31" s="82">
        <f t="shared" si="1"/>
        <v>0</v>
      </c>
    </row>
    <row r="32" spans="1:9">
      <c r="A32" s="10" t="s">
        <v>683</v>
      </c>
      <c r="B32" s="79">
        <v>3</v>
      </c>
      <c r="C32" s="10" t="s">
        <v>693</v>
      </c>
      <c r="D32" s="10">
        <v>1</v>
      </c>
      <c r="E32" s="10"/>
      <c r="F32" s="10">
        <f t="shared" si="1"/>
        <v>1</v>
      </c>
      <c r="G32">
        <f>SUM(D32:D34)</f>
        <v>2</v>
      </c>
      <c r="H32">
        <f t="shared" ref="H32:I32" si="4">SUM(E32:E34)</f>
        <v>1</v>
      </c>
      <c r="I32">
        <f t="shared" si="4"/>
        <v>1</v>
      </c>
    </row>
    <row r="33" spans="1:9">
      <c r="A33" s="10" t="s">
        <v>683</v>
      </c>
      <c r="B33" s="79">
        <v>3</v>
      </c>
      <c r="C33" s="10" t="s">
        <v>694</v>
      </c>
      <c r="D33" s="10">
        <v>1</v>
      </c>
      <c r="E33" s="10">
        <v>1</v>
      </c>
      <c r="F33" s="10">
        <f t="shared" si="1"/>
        <v>0</v>
      </c>
    </row>
    <row r="34" spans="1:9">
      <c r="A34" s="10" t="s">
        <v>683</v>
      </c>
      <c r="B34" s="79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2" t="s">
        <v>683</v>
      </c>
      <c r="B35" s="83">
        <v>4</v>
      </c>
      <c r="C35" s="82" t="s">
        <v>696</v>
      </c>
      <c r="D35" s="82"/>
      <c r="E35" s="82"/>
      <c r="F35" s="82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2" t="s">
        <v>683</v>
      </c>
      <c r="B36" s="83">
        <v>4</v>
      </c>
      <c r="C36" s="82" t="s">
        <v>697</v>
      </c>
      <c r="D36" s="82"/>
      <c r="E36" s="82"/>
      <c r="F36" s="82">
        <f t="shared" si="1"/>
        <v>0</v>
      </c>
    </row>
    <row r="37" spans="1:9">
      <c r="A37" s="82" t="s">
        <v>683</v>
      </c>
      <c r="B37" s="83">
        <v>4</v>
      </c>
      <c r="C37" s="82" t="s">
        <v>698</v>
      </c>
      <c r="D37" s="82"/>
      <c r="E37" s="82"/>
      <c r="F37" s="82">
        <f t="shared" si="1"/>
        <v>0</v>
      </c>
    </row>
    <row r="38" spans="1:9">
      <c r="A38" s="10" t="s">
        <v>699</v>
      </c>
      <c r="B38" s="79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0</v>
      </c>
      <c r="I38">
        <f t="shared" si="6"/>
        <v>1</v>
      </c>
    </row>
    <row r="39" spans="1:9">
      <c r="A39" s="10" t="s">
        <v>699</v>
      </c>
      <c r="B39" s="79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9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9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79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79">
        <v>5</v>
      </c>
      <c r="C43" s="10" t="s">
        <v>705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79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2" t="s">
        <v>699</v>
      </c>
      <c r="B45" s="83">
        <v>6</v>
      </c>
      <c r="C45" s="82" t="s">
        <v>707</v>
      </c>
      <c r="D45" s="82"/>
      <c r="E45" s="82"/>
      <c r="F45" s="82">
        <f t="shared" si="1"/>
        <v>0</v>
      </c>
      <c r="G45">
        <f>SUM(D45:D46)</f>
        <v>1</v>
      </c>
      <c r="H45">
        <f t="shared" ref="H45:I45" si="7">SUM(E45:E46)</f>
        <v>0</v>
      </c>
      <c r="I45">
        <f t="shared" si="7"/>
        <v>1</v>
      </c>
    </row>
    <row r="46" spans="1:9">
      <c r="A46" s="82" t="s">
        <v>699</v>
      </c>
      <c r="B46" s="83">
        <v>6</v>
      </c>
      <c r="C46" s="82" t="s">
        <v>708</v>
      </c>
      <c r="D46" s="82">
        <v>1</v>
      </c>
      <c r="E46" s="82">
        <v>0</v>
      </c>
      <c r="F46" s="82">
        <f t="shared" si="1"/>
        <v>1</v>
      </c>
    </row>
    <row r="47" spans="1:9">
      <c r="A47" s="10" t="s">
        <v>699</v>
      </c>
      <c r="B47" s="79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9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2" t="s">
        <v>699</v>
      </c>
      <c r="B49" s="83">
        <v>8</v>
      </c>
      <c r="C49" s="82" t="s">
        <v>711</v>
      </c>
      <c r="D49" s="82"/>
      <c r="E49" s="82"/>
      <c r="F49" s="82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2" t="s">
        <v>699</v>
      </c>
      <c r="B50" s="83">
        <v>8</v>
      </c>
      <c r="C50" s="82" t="s">
        <v>712</v>
      </c>
      <c r="D50" s="82"/>
      <c r="E50" s="82"/>
      <c r="F50" s="82">
        <f t="shared" si="1"/>
        <v>0</v>
      </c>
    </row>
    <row r="51" spans="1:9">
      <c r="A51" s="82" t="s">
        <v>699</v>
      </c>
      <c r="B51" s="83">
        <v>8</v>
      </c>
      <c r="C51" s="82" t="s">
        <v>712</v>
      </c>
      <c r="D51" s="82"/>
      <c r="E51" s="82"/>
      <c r="F51" s="82">
        <f t="shared" si="1"/>
        <v>0</v>
      </c>
    </row>
    <row r="52" spans="1:9">
      <c r="A52" s="82" t="s">
        <v>699</v>
      </c>
      <c r="B52" s="83">
        <v>8</v>
      </c>
      <c r="C52" s="82" t="s">
        <v>713</v>
      </c>
      <c r="D52" s="82"/>
      <c r="E52" s="82"/>
      <c r="F52" s="82">
        <f t="shared" si="1"/>
        <v>0</v>
      </c>
    </row>
    <row r="53" spans="1:9">
      <c r="A53" s="82" t="s">
        <v>699</v>
      </c>
      <c r="B53" s="83">
        <v>8</v>
      </c>
      <c r="C53" s="82" t="s">
        <v>714</v>
      </c>
      <c r="D53" s="82"/>
      <c r="E53" s="82"/>
      <c r="F53" s="82">
        <f t="shared" si="1"/>
        <v>0</v>
      </c>
    </row>
    <row r="54" spans="1:9">
      <c r="A54" s="82" t="s">
        <v>699</v>
      </c>
      <c r="B54" s="83">
        <v>8</v>
      </c>
      <c r="C54" s="82" t="s">
        <v>715</v>
      </c>
      <c r="D54" s="82"/>
      <c r="E54" s="82"/>
      <c r="F54" s="82">
        <f t="shared" si="1"/>
        <v>0</v>
      </c>
    </row>
    <row r="55" spans="1:9">
      <c r="A55" s="82" t="s">
        <v>699</v>
      </c>
      <c r="B55" s="83">
        <v>8</v>
      </c>
      <c r="C55" s="82" t="s">
        <v>717</v>
      </c>
      <c r="D55" s="82"/>
      <c r="E55" s="82"/>
      <c r="F55" s="82">
        <f t="shared" si="1"/>
        <v>0</v>
      </c>
    </row>
    <row r="56" spans="1:9">
      <c r="A56" s="82" t="s">
        <v>699</v>
      </c>
      <c r="B56" s="83">
        <v>8</v>
      </c>
      <c r="C56" s="82" t="s">
        <v>716</v>
      </c>
      <c r="D56" s="82"/>
      <c r="E56" s="82"/>
      <c r="F56" s="82">
        <f t="shared" si="1"/>
        <v>0</v>
      </c>
    </row>
    <row r="57" spans="1:9">
      <c r="A57" s="82" t="s">
        <v>699</v>
      </c>
      <c r="B57" s="83">
        <v>8</v>
      </c>
      <c r="C57" s="82" t="s">
        <v>718</v>
      </c>
      <c r="D57" s="82"/>
      <c r="E57" s="82"/>
      <c r="F57" s="82">
        <f t="shared" si="1"/>
        <v>0</v>
      </c>
    </row>
    <row r="58" spans="1:9">
      <c r="A58" s="87" t="s">
        <v>699</v>
      </c>
      <c r="B58" s="88">
        <v>9</v>
      </c>
      <c r="C58" s="87" t="s">
        <v>742</v>
      </c>
      <c r="D58" s="87"/>
      <c r="E58" s="87"/>
      <c r="F58" s="87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7" t="s">
        <v>699</v>
      </c>
      <c r="B59" s="88">
        <v>9</v>
      </c>
      <c r="C59" s="87" t="s">
        <v>743</v>
      </c>
      <c r="D59" s="87"/>
      <c r="E59" s="87"/>
      <c r="F59" s="87">
        <f t="shared" si="10"/>
        <v>0</v>
      </c>
    </row>
    <row r="60" spans="1:9">
      <c r="A60" s="87" t="s">
        <v>699</v>
      </c>
      <c r="B60" s="88">
        <v>9</v>
      </c>
      <c r="C60" s="87" t="s">
        <v>744</v>
      </c>
      <c r="D60" s="87"/>
      <c r="E60" s="87"/>
      <c r="F60" s="87">
        <f t="shared" si="10"/>
        <v>0</v>
      </c>
    </row>
    <row r="61" spans="1:9">
      <c r="A61" s="87" t="s">
        <v>699</v>
      </c>
      <c r="B61" s="88">
        <v>9</v>
      </c>
      <c r="C61" s="87" t="s">
        <v>745</v>
      </c>
      <c r="D61" s="87"/>
      <c r="E61" s="87"/>
      <c r="F61" s="87">
        <f t="shared" ref="F61:F62" si="13">D61-E61</f>
        <v>0</v>
      </c>
    </row>
    <row r="62" spans="1:9">
      <c r="A62" s="87" t="s">
        <v>699</v>
      </c>
      <c r="B62" s="88">
        <v>9</v>
      </c>
      <c r="C62" s="87" t="s">
        <v>746</v>
      </c>
      <c r="D62" s="87"/>
      <c r="E62" s="87"/>
      <c r="F62" s="87">
        <f t="shared" si="13"/>
        <v>0</v>
      </c>
    </row>
    <row r="63" spans="1:9">
      <c r="A63" s="82" t="s">
        <v>728</v>
      </c>
      <c r="B63" s="83">
        <v>10</v>
      </c>
      <c r="C63" s="82" t="s">
        <v>729</v>
      </c>
      <c r="D63" s="82"/>
      <c r="E63" s="82"/>
      <c r="F63" s="82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2" t="s">
        <v>728</v>
      </c>
      <c r="B64" s="83">
        <v>10</v>
      </c>
      <c r="C64" s="82" t="s">
        <v>730</v>
      </c>
      <c r="D64" s="82"/>
      <c r="E64" s="82"/>
      <c r="F64" s="82">
        <f t="shared" si="1"/>
        <v>0</v>
      </c>
    </row>
    <row r="65" spans="1:9">
      <c r="A65" s="82" t="s">
        <v>728</v>
      </c>
      <c r="B65" s="83">
        <v>10</v>
      </c>
      <c r="C65" s="82" t="s">
        <v>731</v>
      </c>
      <c r="D65" s="82"/>
      <c r="E65" s="82"/>
      <c r="F65" s="82">
        <f t="shared" si="1"/>
        <v>0</v>
      </c>
    </row>
    <row r="66" spans="1:9">
      <c r="A66" s="85" t="s">
        <v>728</v>
      </c>
      <c r="B66" s="79">
        <v>11</v>
      </c>
      <c r="C66" s="85" t="s">
        <v>732</v>
      </c>
      <c r="D66" s="10">
        <v>1</v>
      </c>
      <c r="E66" s="10">
        <v>1</v>
      </c>
      <c r="F66" s="10">
        <f t="shared" si="1"/>
        <v>0</v>
      </c>
      <c r="G66">
        <f>SUM(D66:D67)</f>
        <v>1</v>
      </c>
      <c r="H66">
        <f>SUM(E66:E67)</f>
        <v>1</v>
      </c>
      <c r="I66">
        <f>SUM(F66:F67)</f>
        <v>0</v>
      </c>
    </row>
    <row r="67" spans="1:9">
      <c r="A67" s="85" t="s">
        <v>728</v>
      </c>
      <c r="B67" s="79">
        <v>11</v>
      </c>
      <c r="C67" s="85" t="s">
        <v>733</v>
      </c>
      <c r="D67" s="10"/>
      <c r="E67" s="10"/>
      <c r="F67" s="10">
        <f t="shared" si="1"/>
        <v>0</v>
      </c>
    </row>
    <row r="68" spans="1:9">
      <c r="A68" s="82" t="s">
        <v>728</v>
      </c>
      <c r="B68" s="83">
        <v>12</v>
      </c>
      <c r="C68" s="82" t="s">
        <v>734</v>
      </c>
      <c r="D68" s="82"/>
      <c r="E68" s="82"/>
      <c r="F68" s="82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2" t="s">
        <v>728</v>
      </c>
      <c r="B69" s="83">
        <v>12</v>
      </c>
      <c r="C69" s="82" t="s">
        <v>735</v>
      </c>
      <c r="D69" s="82"/>
      <c r="E69" s="82"/>
      <c r="F69" s="82">
        <f t="shared" si="1"/>
        <v>0</v>
      </c>
    </row>
    <row r="70" spans="1:9">
      <c r="A70" s="82" t="s">
        <v>728</v>
      </c>
      <c r="B70" s="83">
        <v>12</v>
      </c>
      <c r="C70" s="82" t="s">
        <v>736</v>
      </c>
      <c r="D70" s="82"/>
      <c r="E70" s="82"/>
      <c r="F70" s="82">
        <f t="shared" si="1"/>
        <v>0</v>
      </c>
    </row>
    <row r="71" spans="1:9">
      <c r="A71" s="10" t="s">
        <v>719</v>
      </c>
      <c r="B71" s="79"/>
      <c r="C71" s="10" t="s">
        <v>720</v>
      </c>
      <c r="D71" s="10">
        <v>42</v>
      </c>
      <c r="E71" s="10">
        <v>21</v>
      </c>
      <c r="F71" s="10">
        <f t="shared" si="1"/>
        <v>21</v>
      </c>
      <c r="G71">
        <f>SUM(D71:D73)</f>
        <v>82</v>
      </c>
      <c r="H71">
        <f t="shared" ref="H71:I71" si="16">SUM(E71:E73)</f>
        <v>40</v>
      </c>
      <c r="I71">
        <f t="shared" si="16"/>
        <v>42</v>
      </c>
    </row>
    <row r="72" spans="1:9">
      <c r="A72" s="10" t="s">
        <v>719</v>
      </c>
      <c r="B72" s="79"/>
      <c r="C72" s="10" t="s">
        <v>721</v>
      </c>
      <c r="D72" s="10">
        <v>35</v>
      </c>
      <c r="E72" s="10">
        <v>16</v>
      </c>
      <c r="F72" s="10">
        <f t="shared" si="1"/>
        <v>19</v>
      </c>
    </row>
    <row r="73" spans="1:9">
      <c r="A73" s="10" t="s">
        <v>719</v>
      </c>
      <c r="B73" s="79"/>
      <c r="C73" s="10" t="s">
        <v>722</v>
      </c>
      <c r="D73" s="10">
        <v>5</v>
      </c>
      <c r="E73" s="10">
        <v>3</v>
      </c>
      <c r="F73" s="10">
        <f t="shared" si="1"/>
        <v>2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2" t="s">
        <v>815</v>
      </c>
      <c r="B1" s="212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59" zoomScale="110" zoomScaleNormal="110" workbookViewId="0">
      <selection activeCell="C269" sqref="C269"/>
    </sheetView>
  </sheetViews>
  <sheetFormatPr baseColWidth="10" defaultColWidth="9.140625" defaultRowHeight="15" outlineLevelRow="3"/>
  <cols>
    <col min="1" max="1" width="7" bestFit="1" customWidth="1"/>
    <col min="2" max="2" width="44.42578125" customWidth="1"/>
    <col min="3" max="3" width="16.7109375" bestFit="1" customWidth="1"/>
    <col min="4" max="4" width="20" customWidth="1"/>
    <col min="5" max="5" width="19.5703125" customWidth="1"/>
    <col min="7" max="7" width="15.5703125" bestFit="1" customWidth="1"/>
    <col min="8" max="8" width="17.42578125" bestFit="1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22" t="s">
        <v>853</v>
      </c>
      <c r="E1" s="122" t="s">
        <v>852</v>
      </c>
      <c r="G1" s="43" t="s">
        <v>31</v>
      </c>
      <c r="H1" s="44">
        <f>D2+D114</f>
        <v>1387182.5630000001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1045000</v>
      </c>
      <c r="D2" s="26">
        <f>D3+D67</f>
        <v>1045000</v>
      </c>
      <c r="E2" s="26">
        <f>E3+E67</f>
        <v>1045000</v>
      </c>
      <c r="G2" s="39" t="s">
        <v>60</v>
      </c>
      <c r="H2" s="41"/>
      <c r="I2" s="42"/>
      <c r="J2" s="40" t="b">
        <f>AND(H2=I2)</f>
        <v>1</v>
      </c>
    </row>
    <row r="3" spans="1:14">
      <c r="A3" s="179" t="s">
        <v>578</v>
      </c>
      <c r="B3" s="179"/>
      <c r="C3" s="23">
        <f>C4+C11+C38+C61</f>
        <v>557500</v>
      </c>
      <c r="D3" s="23">
        <f>D4+D11+D38+D61</f>
        <v>557500</v>
      </c>
      <c r="E3" s="23">
        <f>E4+E11+E38+E61</f>
        <v>557500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5" t="s">
        <v>124</v>
      </c>
      <c r="B4" s="176"/>
      <c r="C4" s="21">
        <f>SUM(C5:C10)</f>
        <v>290000</v>
      </c>
      <c r="D4" s="21">
        <f>SUM(D5:D10)</f>
        <v>290000</v>
      </c>
      <c r="E4" s="21">
        <f>SUM(E5:E10)</f>
        <v>290000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v>35000</v>
      </c>
      <c r="E5" s="2">
        <f>D5</f>
        <v>35000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4500</v>
      </c>
      <c r="D6" s="2">
        <v>4500</v>
      </c>
      <c r="E6" s="2">
        <f t="shared" ref="D6:E10" si="0">D6</f>
        <v>4500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250000</v>
      </c>
      <c r="D7" s="2">
        <v>250000</v>
      </c>
      <c r="E7" s="2">
        <f t="shared" si="0"/>
        <v>250000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171500</v>
      </c>
      <c r="D11" s="21">
        <f>SUM(D12:D37)</f>
        <v>171500</v>
      </c>
      <c r="E11" s="21">
        <f>SUM(E12:E37)</f>
        <v>171500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165100</v>
      </c>
      <c r="D12" s="2">
        <v>165100</v>
      </c>
      <c r="E12" s="2">
        <f>D12</f>
        <v>165100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>
        <v>1000</v>
      </c>
      <c r="D35" s="2"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400</v>
      </c>
      <c r="D36" s="2">
        <v>400</v>
      </c>
      <c r="E36" s="2">
        <f t="shared" si="2"/>
        <v>400</v>
      </c>
    </row>
    <row r="37" spans="1:10" outlineLevel="1">
      <c r="A37" s="3">
        <v>2499</v>
      </c>
      <c r="B37" s="1" t="s">
        <v>10</v>
      </c>
      <c r="C37" s="15"/>
      <c r="D37" s="2"/>
      <c r="E37" s="2">
        <f t="shared" si="2"/>
        <v>0</v>
      </c>
    </row>
    <row r="38" spans="1:10">
      <c r="A38" s="175" t="s">
        <v>145</v>
      </c>
      <c r="B38" s="176"/>
      <c r="C38" s="21">
        <f>SUM(C39:C60)</f>
        <v>96000</v>
      </c>
      <c r="D38" s="21">
        <f>SUM(D39:D60)</f>
        <v>96000</v>
      </c>
      <c r="E38" s="21">
        <f>SUM(E39:E60)</f>
        <v>96000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v>3000</v>
      </c>
      <c r="E40" s="2">
        <f t="shared" ref="D40:E55" si="3">D40</f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v>500</v>
      </c>
      <c r="E50" s="2">
        <f t="shared" si="3"/>
        <v>500</v>
      </c>
    </row>
    <row r="51" spans="1:10" outlineLevel="1">
      <c r="A51" s="20">
        <v>3209</v>
      </c>
      <c r="B51" s="20" t="s">
        <v>151</v>
      </c>
      <c r="C51" s="2">
        <v>500</v>
      </c>
      <c r="D51" s="2">
        <v>500</v>
      </c>
      <c r="E51" s="2">
        <f t="shared" si="3"/>
        <v>500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3000</v>
      </c>
      <c r="D53" s="2">
        <v>3000</v>
      </c>
      <c r="E53" s="2">
        <f t="shared" si="3"/>
        <v>3000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v>50000</v>
      </c>
      <c r="E55" s="2">
        <f t="shared" si="3"/>
        <v>50000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15000</v>
      </c>
      <c r="D60" s="2">
        <v>15000</v>
      </c>
      <c r="E60" s="2">
        <f t="shared" si="4"/>
        <v>15000</v>
      </c>
    </row>
    <row r="61" spans="1:10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9" t="s">
        <v>579</v>
      </c>
      <c r="B67" s="179"/>
      <c r="C67" s="25">
        <f>C97+C68</f>
        <v>487500</v>
      </c>
      <c r="D67" s="25">
        <f>D97+D68</f>
        <v>487500</v>
      </c>
      <c r="E67" s="25">
        <f>E97+E68</f>
        <v>487500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5" t="s">
        <v>163</v>
      </c>
      <c r="B68" s="176"/>
      <c r="C68" s="21">
        <f>SUM(C69:C96)</f>
        <v>46000</v>
      </c>
      <c r="D68" s="21">
        <f>SUM(D69:D96)</f>
        <v>46000</v>
      </c>
      <c r="E68" s="21">
        <f>SUM(E69:E96)</f>
        <v>46000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2">
        <v>30000</v>
      </c>
      <c r="D79" s="2">
        <v>30000</v>
      </c>
      <c r="E79" s="2">
        <f t="shared" si="6"/>
        <v>30000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v>10000</v>
      </c>
      <c r="E80" s="2">
        <f t="shared" si="6"/>
        <v>10000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1000</v>
      </c>
      <c r="D87" s="2">
        <v>1000</v>
      </c>
      <c r="E87" s="2">
        <f t="shared" si="7"/>
        <v>1000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>
        <v>4000</v>
      </c>
      <c r="D89" s="2">
        <v>4000</v>
      </c>
      <c r="E89" s="2">
        <f t="shared" si="7"/>
        <v>4000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441500</v>
      </c>
      <c r="D97" s="21">
        <f>SUM(D98:D113)</f>
        <v>441500</v>
      </c>
      <c r="E97" s="21">
        <f>SUM(E98:E113)</f>
        <v>441500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430000</v>
      </c>
      <c r="D98" s="2">
        <v>430000</v>
      </c>
      <c r="E98" s="2">
        <f>D98</f>
        <v>430000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10000</v>
      </c>
      <c r="D100" s="2">
        <v>10000</v>
      </c>
      <c r="E100" s="2">
        <f t="shared" si="8"/>
        <v>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v>1000</v>
      </c>
      <c r="E113" s="2">
        <f t="shared" si="8"/>
        <v>1000</v>
      </c>
    </row>
    <row r="114" spans="1:10">
      <c r="A114" s="180" t="s">
        <v>62</v>
      </c>
      <c r="B114" s="181"/>
      <c r="C114" s="26">
        <f>C115+C152+C177</f>
        <v>342182.56299999997</v>
      </c>
      <c r="D114" s="26">
        <f>D115+D152+D177</f>
        <v>342182.56299999997</v>
      </c>
      <c r="E114" s="26">
        <f>E115+E152+E177</f>
        <v>342182.56299999997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7" t="s">
        <v>580</v>
      </c>
      <c r="B115" s="178"/>
      <c r="C115" s="23">
        <f>C116+C135</f>
        <v>342182.56299999997</v>
      </c>
      <c r="D115" s="23">
        <f>D116+D135</f>
        <v>342182.56299999997</v>
      </c>
      <c r="E115" s="23">
        <f>E116+E135</f>
        <v>342182.56299999997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5" t="s">
        <v>195</v>
      </c>
      <c r="B116" s="176"/>
      <c r="C116" s="21">
        <f>C117+C120+C123+C126+C129+C132</f>
        <v>157975.89300000001</v>
      </c>
      <c r="D116" s="21">
        <f>D117+D120+D123+D126+D129+D132</f>
        <v>157975.89300000001</v>
      </c>
      <c r="E116" s="21">
        <f>E117+E120+E123+E126+E129+E132</f>
        <v>157975.89300000001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157975.89300000001</v>
      </c>
      <c r="D117" s="2">
        <f>D118+D119</f>
        <v>157975.89300000001</v>
      </c>
      <c r="E117" s="2">
        <f>E118+E119</f>
        <v>157975.89300000001</v>
      </c>
    </row>
    <row r="118" spans="1:10" ht="15" customHeight="1" outlineLevel="2">
      <c r="A118" s="130"/>
      <c r="B118" s="129" t="s">
        <v>855</v>
      </c>
      <c r="C118" s="128">
        <v>8654.2330000000002</v>
      </c>
      <c r="D118" s="128">
        <v>8654.2330000000002</v>
      </c>
      <c r="E118" s="128">
        <v>8654.2330000000002</v>
      </c>
    </row>
    <row r="119" spans="1:10" ht="15" customHeight="1" outlineLevel="2">
      <c r="A119" s="130"/>
      <c r="B119" s="129" t="s">
        <v>860</v>
      </c>
      <c r="C119" s="128">
        <v>149321.66</v>
      </c>
      <c r="D119" s="128">
        <f>C119</f>
        <v>149321.66</v>
      </c>
      <c r="E119" s="128">
        <f>D119</f>
        <v>149321.66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5" t="s">
        <v>202</v>
      </c>
      <c r="B135" s="176"/>
      <c r="C135" s="21">
        <f>C136+C140+C143+C146+C149</f>
        <v>184206.66999999998</v>
      </c>
      <c r="D135" s="21">
        <f>D136+D140+D143+D146+D149</f>
        <v>184206.66999999998</v>
      </c>
      <c r="E135" s="21">
        <f>E136+E140+E143+E146+E149</f>
        <v>184206.66999999998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184206.66999999998</v>
      </c>
      <c r="D136" s="2">
        <f>D137+D138+D139</f>
        <v>184206.66999999998</v>
      </c>
      <c r="E136" s="2">
        <f>E137+E138+E139</f>
        <v>184206.66999999998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158843.02299999999</v>
      </c>
      <c r="D138" s="128">
        <v>158843.02299999999</v>
      </c>
      <c r="E138" s="128">
        <v>158843.02299999999</v>
      </c>
    </row>
    <row r="139" spans="1:10" ht="15" customHeight="1" outlineLevel="2">
      <c r="A139" s="130"/>
      <c r="B139" s="129" t="s">
        <v>861</v>
      </c>
      <c r="C139" s="128">
        <v>25363.647000000001</v>
      </c>
      <c r="D139" s="128">
        <v>25363.647000000001</v>
      </c>
      <c r="E139" s="128">
        <f t="shared" ref="E139" si="9">D139</f>
        <v>25363.647000000001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8"/>
      <c r="B191" s="87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8"/>
      <c r="B192" s="87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8"/>
      <c r="B209" s="87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8"/>
      <c r="B210" s="87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8"/>
      <c r="B225" s="87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8"/>
      <c r="B226" s="87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8"/>
      <c r="B227" s="87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8"/>
      <c r="B232" s="87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8"/>
      <c r="B242" s="87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8"/>
      <c r="B247" s="87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8"/>
      <c r="B248" s="87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8"/>
      <c r="B249" s="87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22" t="s">
        <v>853</v>
      </c>
      <c r="E256" s="122" t="s">
        <v>852</v>
      </c>
      <c r="G256" s="47" t="s">
        <v>589</v>
      </c>
      <c r="H256" s="48">
        <f>C257+C559</f>
        <v>1387182.5630000001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1045000</v>
      </c>
      <c r="D257" s="37">
        <f>D258+D550</f>
        <v>1029200</v>
      </c>
      <c r="E257" s="37">
        <f>E258+E550</f>
        <v>1045000</v>
      </c>
      <c r="G257" s="39" t="s">
        <v>60</v>
      </c>
      <c r="H257" s="41">
        <f>C257</f>
        <v>1045000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1023647</v>
      </c>
      <c r="D258" s="36">
        <f>D259+D339+D483+D547</f>
        <v>1007847</v>
      </c>
      <c r="E258" s="36">
        <f>E259+E339+E483+E547</f>
        <v>1023647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574625</v>
      </c>
      <c r="D259" s="33">
        <f>D260+D263+D314</f>
        <v>546120</v>
      </c>
      <c r="E259" s="33">
        <f>E260+E263+E314</f>
        <v>546120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v>960</v>
      </c>
      <c r="E262" s="5">
        <f>D262</f>
        <v>960</v>
      </c>
    </row>
    <row r="263" spans="1:10" outlineLevel="1">
      <c r="A263" s="164" t="s">
        <v>269</v>
      </c>
      <c r="B263" s="165"/>
      <c r="C263" s="32">
        <f>C264+C265+C289+C296+C298+C302+C305+C308+C313</f>
        <v>541585</v>
      </c>
      <c r="D263" s="32">
        <f>D264+D265+D289+D296+D298+D302+D305+D308+D313</f>
        <v>541585</v>
      </c>
      <c r="E263" s="32">
        <f>E264+E265+E289+E296+E298+E302+E305+E308+E313</f>
        <v>541585</v>
      </c>
    </row>
    <row r="264" spans="1:10" outlineLevel="2">
      <c r="A264" s="6">
        <v>1101</v>
      </c>
      <c r="B264" s="4" t="s">
        <v>34</v>
      </c>
      <c r="C264" s="5">
        <v>213188.897</v>
      </c>
      <c r="D264" s="5">
        <v>213188.897</v>
      </c>
      <c r="E264" s="5">
        <v>213188.897</v>
      </c>
    </row>
    <row r="265" spans="1:10" outlineLevel="2">
      <c r="A265" s="6">
        <v>1101</v>
      </c>
      <c r="B265" s="4" t="s">
        <v>35</v>
      </c>
      <c r="C265" s="5">
        <v>203745.603</v>
      </c>
      <c r="D265" s="5">
        <v>203745.603</v>
      </c>
      <c r="E265" s="5">
        <v>203745.603</v>
      </c>
    </row>
    <row r="266" spans="1:10" outlineLevel="3">
      <c r="A266" s="29"/>
      <c r="B266" s="28" t="s">
        <v>218</v>
      </c>
      <c r="C266" s="30">
        <v>0</v>
      </c>
      <c r="D266" s="30">
        <v>0</v>
      </c>
      <c r="E266" s="30">
        <v>0</v>
      </c>
    </row>
    <row r="267" spans="1:10" outlineLevel="3">
      <c r="A267" s="29"/>
      <c r="B267" s="28" t="s">
        <v>219</v>
      </c>
      <c r="C267" s="30">
        <v>0</v>
      </c>
      <c r="D267" s="30">
        <v>0</v>
      </c>
      <c r="E267" s="30">
        <v>0</v>
      </c>
    </row>
    <row r="268" spans="1:10" outlineLevel="3">
      <c r="A268" s="29"/>
      <c r="B268" s="28" t="s">
        <v>220</v>
      </c>
      <c r="C268" s="30">
        <v>0</v>
      </c>
      <c r="D268" s="30">
        <v>0</v>
      </c>
      <c r="E268" s="30">
        <v>0</v>
      </c>
    </row>
    <row r="269" spans="1:10" outlineLevel="3">
      <c r="A269" s="29"/>
      <c r="B269" s="28" t="s">
        <v>221</v>
      </c>
      <c r="C269" s="30">
        <v>0</v>
      </c>
      <c r="D269" s="30">
        <v>0</v>
      </c>
      <c r="E269" s="30">
        <v>0</v>
      </c>
    </row>
    <row r="270" spans="1:10" outlineLevel="3">
      <c r="A270" s="29"/>
      <c r="B270" s="28" t="s">
        <v>222</v>
      </c>
      <c r="C270" s="30">
        <v>0</v>
      </c>
      <c r="D270" s="30">
        <v>0</v>
      </c>
      <c r="E270" s="30">
        <v>0</v>
      </c>
    </row>
    <row r="271" spans="1:10" outlineLevel="3">
      <c r="A271" s="29"/>
      <c r="B271" s="28" t="s">
        <v>223</v>
      </c>
      <c r="C271" s="30">
        <v>0</v>
      </c>
      <c r="D271" s="30">
        <v>0</v>
      </c>
      <c r="E271" s="30">
        <v>0</v>
      </c>
    </row>
    <row r="272" spans="1:10" outlineLevel="3">
      <c r="A272" s="29"/>
      <c r="B272" s="28" t="s">
        <v>224</v>
      </c>
      <c r="C272" s="30">
        <v>0</v>
      </c>
      <c r="D272" s="30">
        <v>0</v>
      </c>
      <c r="E272" s="30">
        <v>0</v>
      </c>
    </row>
    <row r="273" spans="1:5" outlineLevel="3">
      <c r="A273" s="29"/>
      <c r="B273" s="28" t="s">
        <v>225</v>
      </c>
      <c r="C273" s="30">
        <v>0</v>
      </c>
      <c r="D273" s="30">
        <v>0</v>
      </c>
      <c r="E273" s="30">
        <v>0</v>
      </c>
    </row>
    <row r="274" spans="1:5" outlineLevel="3">
      <c r="A274" s="29"/>
      <c r="B274" s="28" t="s">
        <v>226</v>
      </c>
      <c r="C274" s="30">
        <v>0</v>
      </c>
      <c r="D274" s="30">
        <v>0</v>
      </c>
      <c r="E274" s="30">
        <v>0</v>
      </c>
    </row>
    <row r="275" spans="1:5" outlineLevel="3">
      <c r="A275" s="29"/>
      <c r="B275" s="28" t="s">
        <v>227</v>
      </c>
      <c r="C275" s="30">
        <v>0</v>
      </c>
      <c r="D275" s="30">
        <v>0</v>
      </c>
      <c r="E275" s="30">
        <v>0</v>
      </c>
    </row>
    <row r="276" spans="1:5" outlineLevel="3">
      <c r="A276" s="29"/>
      <c r="B276" s="28" t="s">
        <v>228</v>
      </c>
      <c r="C276" s="30">
        <v>0</v>
      </c>
      <c r="D276" s="30">
        <v>0</v>
      </c>
      <c r="E276" s="30">
        <v>0</v>
      </c>
    </row>
    <row r="277" spans="1:5" outlineLevel="3">
      <c r="A277" s="29"/>
      <c r="B277" s="28" t="s">
        <v>229</v>
      </c>
      <c r="C277" s="30">
        <v>0</v>
      </c>
      <c r="D277" s="30">
        <v>0</v>
      </c>
      <c r="E277" s="30">
        <v>0</v>
      </c>
    </row>
    <row r="278" spans="1:5" outlineLevel="3">
      <c r="A278" s="29"/>
      <c r="B278" s="28" t="s">
        <v>230</v>
      </c>
      <c r="C278" s="30">
        <v>0</v>
      </c>
      <c r="D278" s="30">
        <v>0</v>
      </c>
      <c r="E278" s="30">
        <v>0</v>
      </c>
    </row>
    <row r="279" spans="1:5" outlineLevel="3">
      <c r="A279" s="29"/>
      <c r="B279" s="28" t="s">
        <v>231</v>
      </c>
      <c r="C279" s="30">
        <v>0</v>
      </c>
      <c r="D279" s="30">
        <v>0</v>
      </c>
      <c r="E279" s="30">
        <v>0</v>
      </c>
    </row>
    <row r="280" spans="1:5" outlineLevel="3">
      <c r="A280" s="29"/>
      <c r="B280" s="28" t="s">
        <v>232</v>
      </c>
      <c r="C280" s="30">
        <v>0</v>
      </c>
      <c r="D280" s="30">
        <v>0</v>
      </c>
      <c r="E280" s="30">
        <v>0</v>
      </c>
    </row>
    <row r="281" spans="1:5" outlineLevel="3">
      <c r="A281" s="29"/>
      <c r="B281" s="28" t="s">
        <v>233</v>
      </c>
      <c r="C281" s="30">
        <v>0</v>
      </c>
      <c r="D281" s="30">
        <v>0</v>
      </c>
      <c r="E281" s="30">
        <v>0</v>
      </c>
    </row>
    <row r="282" spans="1:5" outlineLevel="3">
      <c r="A282" s="29"/>
      <c r="B282" s="28" t="s">
        <v>234</v>
      </c>
      <c r="C282" s="30">
        <v>0</v>
      </c>
      <c r="D282" s="30">
        <v>0</v>
      </c>
      <c r="E282" s="30">
        <v>0</v>
      </c>
    </row>
    <row r="283" spans="1:5" outlineLevel="3">
      <c r="A283" s="29"/>
      <c r="B283" s="28" t="s">
        <v>235</v>
      </c>
      <c r="C283" s="30">
        <v>0</v>
      </c>
      <c r="D283" s="30">
        <v>0</v>
      </c>
      <c r="E283" s="30">
        <v>0</v>
      </c>
    </row>
    <row r="284" spans="1:5" outlineLevel="3">
      <c r="A284" s="29"/>
      <c r="B284" s="28" t="s">
        <v>236</v>
      </c>
      <c r="C284" s="30">
        <v>0</v>
      </c>
      <c r="D284" s="30">
        <v>0</v>
      </c>
      <c r="E284" s="30">
        <v>0</v>
      </c>
    </row>
    <row r="285" spans="1:5" outlineLevel="3">
      <c r="A285" s="29"/>
      <c r="B285" s="28" t="s">
        <v>237</v>
      </c>
      <c r="C285" s="30">
        <v>0</v>
      </c>
      <c r="D285" s="30">
        <v>0</v>
      </c>
      <c r="E285" s="30">
        <v>0</v>
      </c>
    </row>
    <row r="286" spans="1:5" outlineLevel="3">
      <c r="A286" s="29"/>
      <c r="B286" s="28" t="s">
        <v>238</v>
      </c>
      <c r="C286" s="30">
        <v>0</v>
      </c>
      <c r="D286" s="30">
        <v>0</v>
      </c>
      <c r="E286" s="30">
        <v>0</v>
      </c>
    </row>
    <row r="287" spans="1:5" outlineLevel="3">
      <c r="A287" s="29"/>
      <c r="B287" s="28" t="s">
        <v>239</v>
      </c>
      <c r="C287" s="30">
        <v>0</v>
      </c>
      <c r="D287" s="30">
        <v>0</v>
      </c>
      <c r="E287" s="30">
        <v>0</v>
      </c>
    </row>
    <row r="288" spans="1:5" outlineLevel="3">
      <c r="A288" s="29"/>
      <c r="B288" s="28" t="s">
        <v>240</v>
      </c>
      <c r="C288" s="30"/>
      <c r="D288" s="30">
        <f t="shared" ref="D288:E288" si="18">C288</f>
        <v>0</v>
      </c>
      <c r="E288" s="30">
        <f t="shared" si="18"/>
        <v>0</v>
      </c>
    </row>
    <row r="289" spans="1:5" outlineLevel="2">
      <c r="A289" s="6">
        <v>1101</v>
      </c>
      <c r="B289" s="4" t="s">
        <v>36</v>
      </c>
      <c r="C289" s="5">
        <v>7805.5</v>
      </c>
      <c r="D289" s="5">
        <v>7805.5</v>
      </c>
      <c r="E289" s="5">
        <v>7805.5</v>
      </c>
    </row>
    <row r="290" spans="1:5" outlineLevel="3">
      <c r="A290" s="29"/>
      <c r="B290" s="28" t="s">
        <v>241</v>
      </c>
      <c r="C290" s="30">
        <v>0</v>
      </c>
      <c r="D290" s="30">
        <v>0</v>
      </c>
      <c r="E290" s="30">
        <v>0</v>
      </c>
    </row>
    <row r="291" spans="1:5" outlineLevel="3">
      <c r="A291" s="29"/>
      <c r="B291" s="28" t="s">
        <v>242</v>
      </c>
      <c r="C291" s="30">
        <v>0</v>
      </c>
      <c r="D291" s="30">
        <v>0</v>
      </c>
      <c r="E291" s="30">
        <v>0</v>
      </c>
    </row>
    <row r="292" spans="1:5" outlineLevel="3">
      <c r="A292" s="29"/>
      <c r="B292" s="28" t="s">
        <v>243</v>
      </c>
      <c r="C292" s="30">
        <v>0</v>
      </c>
      <c r="D292" s="30">
        <v>0</v>
      </c>
      <c r="E292" s="30">
        <v>0</v>
      </c>
    </row>
    <row r="293" spans="1:5" outlineLevel="3">
      <c r="A293" s="29"/>
      <c r="B293" s="28" t="s">
        <v>244</v>
      </c>
      <c r="C293" s="30">
        <v>0</v>
      </c>
      <c r="D293" s="30">
        <v>0</v>
      </c>
      <c r="E293" s="30">
        <v>0</v>
      </c>
    </row>
    <row r="294" spans="1:5" outlineLevel="3">
      <c r="A294" s="29"/>
      <c r="B294" s="28" t="s">
        <v>245</v>
      </c>
      <c r="C294" s="30">
        <v>0</v>
      </c>
      <c r="D294" s="30">
        <v>0</v>
      </c>
      <c r="E294" s="30">
        <v>0</v>
      </c>
    </row>
    <row r="295" spans="1:5" outlineLevel="3">
      <c r="A295" s="29"/>
      <c r="B295" s="28" t="s">
        <v>246</v>
      </c>
      <c r="C295" s="30">
        <v>0</v>
      </c>
      <c r="D295" s="30">
        <v>0</v>
      </c>
      <c r="E295" s="30">
        <v>0</v>
      </c>
    </row>
    <row r="296" spans="1:5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outlineLevel="3">
      <c r="A297" s="29"/>
      <c r="B297" s="28" t="s">
        <v>111</v>
      </c>
      <c r="C297" s="30">
        <v>600</v>
      </c>
      <c r="D297" s="30">
        <v>600</v>
      </c>
      <c r="E297" s="30">
        <f>D297</f>
        <v>600</v>
      </c>
    </row>
    <row r="298" spans="1:5" outlineLevel="2">
      <c r="A298" s="6">
        <v>1101</v>
      </c>
      <c r="B298" s="4" t="s">
        <v>37</v>
      </c>
      <c r="C298" s="5">
        <f>SUM(C299:C301)</f>
        <v>18000</v>
      </c>
      <c r="D298" s="5">
        <f>SUM(D299:D301)</f>
        <v>18000</v>
      </c>
      <c r="E298" s="5">
        <f>SUM(E299:E301)</f>
        <v>18000</v>
      </c>
    </row>
    <row r="299" spans="1:5" outlineLevel="3">
      <c r="A299" s="29"/>
      <c r="B299" s="28" t="s">
        <v>248</v>
      </c>
      <c r="C299" s="30">
        <v>6000</v>
      </c>
      <c r="D299" s="30">
        <v>6000</v>
      </c>
      <c r="E299" s="30">
        <f>D299</f>
        <v>6000</v>
      </c>
    </row>
    <row r="300" spans="1:5" outlineLevel="3">
      <c r="A300" s="29"/>
      <c r="B300" s="28" t="s">
        <v>249</v>
      </c>
      <c r="C300" s="30">
        <v>12000</v>
      </c>
      <c r="D300" s="30">
        <v>12000</v>
      </c>
      <c r="E300" s="30">
        <f t="shared" ref="D300:E301" si="19">D300</f>
        <v>12000</v>
      </c>
    </row>
    <row r="301" spans="1:5" outlineLevel="3">
      <c r="A301" s="29"/>
      <c r="B301" s="28" t="s">
        <v>250</v>
      </c>
      <c r="C301" s="30"/>
      <c r="D301" s="30">
        <f t="shared" si="19"/>
        <v>0</v>
      </c>
      <c r="E301" s="30">
        <f t="shared" si="19"/>
        <v>0</v>
      </c>
    </row>
    <row r="302" spans="1:5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</row>
    <row r="303" spans="1:5" outlineLevel="3">
      <c r="A303" s="29"/>
      <c r="B303" s="28" t="s">
        <v>252</v>
      </c>
      <c r="C303" s="30">
        <v>6000</v>
      </c>
      <c r="D303" s="30">
        <v>6000</v>
      </c>
      <c r="E303" s="30">
        <f>D303</f>
        <v>6000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8500</v>
      </c>
      <c r="D305" s="5">
        <f>SUM(D306:D307)</f>
        <v>8500</v>
      </c>
      <c r="E305" s="5">
        <f>SUM(E306:E307)</f>
        <v>8500</v>
      </c>
    </row>
    <row r="306" spans="1:5" outlineLevel="3">
      <c r="A306" s="29"/>
      <c r="B306" s="28" t="s">
        <v>254</v>
      </c>
      <c r="C306" s="30">
        <v>6000</v>
      </c>
      <c r="D306" s="30">
        <v>6000</v>
      </c>
      <c r="E306" s="30">
        <f>D306</f>
        <v>6000</v>
      </c>
    </row>
    <row r="307" spans="1:5" outlineLevel="3">
      <c r="A307" s="29"/>
      <c r="B307" s="28" t="s">
        <v>255</v>
      </c>
      <c r="C307" s="30">
        <v>2500</v>
      </c>
      <c r="D307" s="30">
        <v>2500</v>
      </c>
      <c r="E307" s="30">
        <f>D307</f>
        <v>2500</v>
      </c>
    </row>
    <row r="308" spans="1:5" outlineLevel="2">
      <c r="A308" s="6">
        <v>1101</v>
      </c>
      <c r="B308" s="4" t="s">
        <v>39</v>
      </c>
      <c r="C308" s="5">
        <f>SUM(C309:C312)</f>
        <v>83745</v>
      </c>
      <c r="D308" s="5">
        <f>SUM(D309:D312)</f>
        <v>83745</v>
      </c>
      <c r="E308" s="5">
        <f>SUM(E309:E312)</f>
        <v>83745</v>
      </c>
    </row>
    <row r="309" spans="1:5" outlineLevel="3">
      <c r="A309" s="29"/>
      <c r="B309" s="28" t="s">
        <v>256</v>
      </c>
      <c r="C309" s="30">
        <v>60000</v>
      </c>
      <c r="D309" s="30">
        <v>60000</v>
      </c>
      <c r="E309" s="30">
        <f>D309</f>
        <v>60000</v>
      </c>
    </row>
    <row r="310" spans="1:5" outlineLevel="3">
      <c r="A310" s="29"/>
      <c r="B310" s="28" t="s">
        <v>257</v>
      </c>
      <c r="C310" s="30">
        <v>19000</v>
      </c>
      <c r="D310" s="30">
        <v>19000</v>
      </c>
      <c r="E310" s="30">
        <f t="shared" ref="D310:E312" si="20">D310</f>
        <v>19000</v>
      </c>
    </row>
    <row r="311" spans="1:5" outlineLevel="3">
      <c r="A311" s="29"/>
      <c r="B311" s="28" t="s">
        <v>258</v>
      </c>
      <c r="C311" s="30"/>
      <c r="D311" s="30">
        <f t="shared" si="20"/>
        <v>0</v>
      </c>
      <c r="E311" s="30">
        <f t="shared" si="20"/>
        <v>0</v>
      </c>
    </row>
    <row r="312" spans="1:5" outlineLevel="3">
      <c r="A312" s="29"/>
      <c r="B312" s="28" t="s">
        <v>259</v>
      </c>
      <c r="C312" s="30">
        <v>4745</v>
      </c>
      <c r="D312" s="30">
        <v>4745</v>
      </c>
      <c r="E312" s="30">
        <f t="shared" si="20"/>
        <v>4745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4" t="s">
        <v>601</v>
      </c>
      <c r="B314" s="165"/>
      <c r="C314" s="32">
        <f>C315+C325+C331+C336+C337+C338+C328</f>
        <v>32080</v>
      </c>
      <c r="D314" s="32">
        <f>D315+D325+D331+D336+D337+D338+D328</f>
        <v>3575</v>
      </c>
      <c r="E314" s="32">
        <f>E315+E325+E331+E336+E337+E338+E328</f>
        <v>3575</v>
      </c>
    </row>
    <row r="315" spans="1:5" outlineLevel="2">
      <c r="A315" s="6">
        <v>1102</v>
      </c>
      <c r="B315" s="4" t="s">
        <v>65</v>
      </c>
      <c r="C315" s="5">
        <v>26005</v>
      </c>
      <c r="D315" s="5">
        <v>1500</v>
      </c>
      <c r="E315" s="5">
        <v>1500</v>
      </c>
    </row>
    <row r="316" spans="1:5" outlineLevel="3">
      <c r="A316" s="29"/>
      <c r="B316" s="28" t="s">
        <v>260</v>
      </c>
      <c r="C316" s="30">
        <v>0</v>
      </c>
      <c r="D316" s="30">
        <v>0</v>
      </c>
      <c r="E316" s="30">
        <v>0</v>
      </c>
    </row>
    <row r="317" spans="1:5" outlineLevel="3">
      <c r="A317" s="29"/>
      <c r="B317" s="28" t="s">
        <v>218</v>
      </c>
      <c r="C317" s="30">
        <v>0</v>
      </c>
      <c r="D317" s="30">
        <v>0</v>
      </c>
      <c r="E317" s="30">
        <v>0</v>
      </c>
    </row>
    <row r="318" spans="1:5" outlineLevel="3">
      <c r="A318" s="29"/>
      <c r="B318" s="28" t="s">
        <v>261</v>
      </c>
      <c r="C318" s="30">
        <v>0</v>
      </c>
      <c r="D318" s="30">
        <v>0</v>
      </c>
      <c r="E318" s="30">
        <v>0</v>
      </c>
    </row>
    <row r="319" spans="1:5" outlineLevel="3">
      <c r="A319" s="29"/>
      <c r="B319" s="28" t="s">
        <v>248</v>
      </c>
      <c r="C319" s="30">
        <v>0</v>
      </c>
      <c r="D319" s="30">
        <v>0</v>
      </c>
      <c r="E319" s="30">
        <v>0</v>
      </c>
    </row>
    <row r="320" spans="1:5" outlineLevel="3">
      <c r="A320" s="29"/>
      <c r="B320" s="28" t="s">
        <v>262</v>
      </c>
      <c r="C320" s="30">
        <v>0</v>
      </c>
      <c r="D320" s="30">
        <v>0</v>
      </c>
      <c r="E320" s="30">
        <v>0</v>
      </c>
    </row>
    <row r="321" spans="1:5" outlineLevel="3">
      <c r="A321" s="29"/>
      <c r="B321" s="28" t="s">
        <v>252</v>
      </c>
      <c r="C321" s="30">
        <v>0</v>
      </c>
      <c r="D321" s="30">
        <v>0</v>
      </c>
      <c r="E321" s="30">
        <v>0</v>
      </c>
    </row>
    <row r="322" spans="1:5" outlineLevel="3">
      <c r="A322" s="29"/>
      <c r="B322" s="28" t="s">
        <v>253</v>
      </c>
      <c r="C322" s="30">
        <v>0</v>
      </c>
      <c r="D322" s="30">
        <v>0</v>
      </c>
      <c r="E322" s="30">
        <v>0</v>
      </c>
    </row>
    <row r="323" spans="1:5" outlineLevel="3">
      <c r="A323" s="29"/>
      <c r="B323" s="28" t="s">
        <v>238</v>
      </c>
      <c r="C323" s="30">
        <v>0</v>
      </c>
      <c r="D323" s="30">
        <v>0</v>
      </c>
      <c r="E323" s="30">
        <v>0</v>
      </c>
    </row>
    <row r="324" spans="1:5" outlineLevel="3">
      <c r="A324" s="29"/>
      <c r="B324" s="28" t="s">
        <v>239</v>
      </c>
      <c r="C324" s="30">
        <v>0</v>
      </c>
      <c r="D324" s="30">
        <v>0</v>
      </c>
      <c r="E324" s="30"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1500</v>
      </c>
      <c r="D328" s="5">
        <f>SUM(D329:D330)</f>
        <v>500</v>
      </c>
      <c r="E328" s="5">
        <f>SUM(E329:E330)</f>
        <v>500</v>
      </c>
    </row>
    <row r="329" spans="1:5" outlineLevel="3">
      <c r="A329" s="29"/>
      <c r="B329" s="28" t="s">
        <v>254</v>
      </c>
      <c r="C329" s="30">
        <v>0</v>
      </c>
      <c r="D329" s="30">
        <v>0</v>
      </c>
      <c r="E329" s="30">
        <v>0</v>
      </c>
    </row>
    <row r="330" spans="1:5" outlineLevel="3">
      <c r="A330" s="29"/>
      <c r="B330" s="28" t="s">
        <v>255</v>
      </c>
      <c r="C330" s="30">
        <v>500</v>
      </c>
      <c r="D330" s="30">
        <v>500</v>
      </c>
      <c r="E330" s="30">
        <f>D330</f>
        <v>500</v>
      </c>
    </row>
    <row r="331" spans="1:5" outlineLevel="2">
      <c r="A331" s="6">
        <v>1102</v>
      </c>
      <c r="B331" s="4" t="s">
        <v>39</v>
      </c>
      <c r="C331" s="5">
        <v>4575</v>
      </c>
      <c r="D331" s="5">
        <v>1575</v>
      </c>
      <c r="E331" s="5">
        <v>1575</v>
      </c>
    </row>
    <row r="332" spans="1:5" outlineLevel="3">
      <c r="A332" s="29"/>
      <c r="B332" s="28" t="s">
        <v>256</v>
      </c>
      <c r="C332" s="30">
        <v>0</v>
      </c>
      <c r="D332" s="30">
        <v>0</v>
      </c>
      <c r="E332" s="30">
        <v>0</v>
      </c>
    </row>
    <row r="333" spans="1:5" outlineLevel="3">
      <c r="A333" s="29"/>
      <c r="B333" s="28" t="s">
        <v>257</v>
      </c>
      <c r="C333" s="30">
        <v>0</v>
      </c>
      <c r="D333" s="30">
        <v>0</v>
      </c>
      <c r="E333" s="30">
        <v>0</v>
      </c>
    </row>
    <row r="334" spans="1:5" outlineLevel="3">
      <c r="A334" s="29"/>
      <c r="B334" s="28" t="s">
        <v>258</v>
      </c>
      <c r="C334" s="30">
        <v>0</v>
      </c>
      <c r="D334" s="30">
        <v>0</v>
      </c>
      <c r="E334" s="30">
        <v>0</v>
      </c>
    </row>
    <row r="335" spans="1:5" outlineLevel="3">
      <c r="A335" s="29"/>
      <c r="B335" s="28" t="s">
        <v>259</v>
      </c>
      <c r="C335" s="30">
        <v>0</v>
      </c>
      <c r="D335" s="30">
        <v>0</v>
      </c>
      <c r="E335" s="30"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1">C337</f>
        <v>0</v>
      </c>
      <c r="E337" s="5">
        <f t="shared" si="21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1"/>
        <v>0</v>
      </c>
      <c r="E338" s="5">
        <f t="shared" si="21"/>
        <v>0</v>
      </c>
    </row>
    <row r="339" spans="1:10">
      <c r="A339" s="160" t="s">
        <v>270</v>
      </c>
      <c r="B339" s="161"/>
      <c r="C339" s="33">
        <f>C340+C444+C482</f>
        <v>400922</v>
      </c>
      <c r="D339" s="33">
        <f>D340+D444+D482</f>
        <v>413627</v>
      </c>
      <c r="E339" s="33">
        <f>E340+E444+E482</f>
        <v>422927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4" t="s">
        <v>271</v>
      </c>
      <c r="B340" s="165"/>
      <c r="C340" s="32">
        <f>C341+C342+C343+C344+C347+C348+C353+C356+C357+C362+C367+BG290668+C371+C372+C373+C376+C377+C378+C382+C388+C391+C392+C395+C398+C399+C404+C407+C408+C409+C412+C415+C416+C419+C420+C421+C422+C429+C443</f>
        <v>366422</v>
      </c>
      <c r="D340" s="32">
        <f t="shared" ref="D340:E340" si="22">D341+D342+D343+D344+D347+D348+D353+D356+D357+D362+D367+BH290668+D371+D372+D373+D376+D377+D378+D382+D388+D391+D392+D395+D398+D399+D404+D407+D408+D409+D412+D415+D416+D419+D420+D421+D422+D429+D443</f>
        <v>379127</v>
      </c>
      <c r="E340" s="32">
        <f t="shared" si="22"/>
        <v>388427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v>4000</v>
      </c>
      <c r="E342" s="5">
        <f t="shared" ref="E342" si="23">D342</f>
        <v>4000</v>
      </c>
    </row>
    <row r="343" spans="1:10" outlineLevel="2">
      <c r="A343" s="6">
        <v>2201</v>
      </c>
      <c r="B343" s="4" t="s">
        <v>41</v>
      </c>
      <c r="C343" s="5">
        <v>87000</v>
      </c>
      <c r="D343" s="5">
        <v>101505</v>
      </c>
      <c r="E343" s="5">
        <v>101505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</row>
    <row r="345" spans="1:10" outlineLevel="3">
      <c r="A345" s="29"/>
      <c r="B345" s="28" t="s">
        <v>274</v>
      </c>
      <c r="C345" s="30">
        <v>2000</v>
      </c>
      <c r="D345" s="30">
        <v>2000</v>
      </c>
      <c r="E345" s="30">
        <f t="shared" ref="E345:E347" si="24">D345</f>
        <v>2000</v>
      </c>
    </row>
    <row r="346" spans="1:10" outlineLevel="3">
      <c r="A346" s="29"/>
      <c r="B346" s="28" t="s">
        <v>275</v>
      </c>
      <c r="C346" s="30">
        <v>4000</v>
      </c>
      <c r="D346" s="30">
        <v>4000</v>
      </c>
      <c r="E346" s="30">
        <f t="shared" si="24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v>2000</v>
      </c>
      <c r="E347" s="5">
        <f t="shared" si="24"/>
        <v>2000</v>
      </c>
    </row>
    <row r="348" spans="1:10" outlineLevel="2">
      <c r="A348" s="6">
        <v>2201</v>
      </c>
      <c r="B348" s="4" t="s">
        <v>277</v>
      </c>
      <c r="C348" s="5">
        <v>51000</v>
      </c>
      <c r="D348" s="5">
        <f>SUM(D349:D352)</f>
        <v>51000</v>
      </c>
      <c r="E348" s="5">
        <v>58500</v>
      </c>
    </row>
    <row r="349" spans="1:10" outlineLevel="3">
      <c r="A349" s="29"/>
      <c r="B349" s="28" t="s">
        <v>278</v>
      </c>
      <c r="C349" s="30">
        <v>51000</v>
      </c>
      <c r="D349" s="30">
        <v>51000</v>
      </c>
      <c r="E349" s="30">
        <v>58500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5">C350</f>
        <v>0</v>
      </c>
      <c r="E350" s="30">
        <f t="shared" si="25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5"/>
        <v>0</v>
      </c>
      <c r="E351" s="30">
        <f t="shared" si="25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5"/>
        <v>0</v>
      </c>
      <c r="E352" s="30">
        <f t="shared" si="25"/>
        <v>0</v>
      </c>
    </row>
    <row r="353" spans="1:5" outlineLevel="2">
      <c r="A353" s="6">
        <v>2201</v>
      </c>
      <c r="B353" s="4" t="s">
        <v>282</v>
      </c>
      <c r="C353" s="5">
        <f>SUM(C354:C355)</f>
        <v>650</v>
      </c>
      <c r="D353" s="5">
        <f>SUM(D354:D355)</f>
        <v>650</v>
      </c>
      <c r="E353" s="5">
        <f>SUM(E354:E355)</f>
        <v>650</v>
      </c>
    </row>
    <row r="354" spans="1:5" outlineLevel="3">
      <c r="A354" s="29"/>
      <c r="B354" s="28" t="s">
        <v>42</v>
      </c>
      <c r="C354" s="30">
        <v>500</v>
      </c>
      <c r="D354" s="30">
        <v>500</v>
      </c>
      <c r="E354" s="30">
        <f t="shared" ref="E354:E356" si="26">D354</f>
        <v>500</v>
      </c>
    </row>
    <row r="355" spans="1:5" outlineLevel="3">
      <c r="A355" s="29"/>
      <c r="B355" s="28" t="s">
        <v>283</v>
      </c>
      <c r="C355" s="30">
        <v>150</v>
      </c>
      <c r="D355" s="30">
        <v>150</v>
      </c>
      <c r="E355" s="30">
        <f t="shared" si="26"/>
        <v>150</v>
      </c>
    </row>
    <row r="356" spans="1:5" outlineLevel="2">
      <c r="A356" s="6">
        <v>2201</v>
      </c>
      <c r="B356" s="4" t="s">
        <v>284</v>
      </c>
      <c r="C356" s="5">
        <v>1000</v>
      </c>
      <c r="D356" s="5">
        <v>1000</v>
      </c>
      <c r="E356" s="5">
        <f t="shared" si="26"/>
        <v>1000</v>
      </c>
    </row>
    <row r="357" spans="1:5" outlineLevel="2">
      <c r="A357" s="6">
        <v>2201</v>
      </c>
      <c r="B357" s="4" t="s">
        <v>285</v>
      </c>
      <c r="C357" s="5">
        <f>SUM(C358:C361)</f>
        <v>15300</v>
      </c>
      <c r="D357" s="5">
        <f>SUM(D358:D361)</f>
        <v>13000</v>
      </c>
      <c r="E357" s="5">
        <f>SUM(E358:E361)</f>
        <v>15300</v>
      </c>
    </row>
    <row r="358" spans="1:5" outlineLevel="3">
      <c r="A358" s="29"/>
      <c r="B358" s="28" t="s">
        <v>286</v>
      </c>
      <c r="C358" s="30">
        <v>13800</v>
      </c>
      <c r="D358" s="30">
        <v>11500</v>
      </c>
      <c r="E358" s="30">
        <v>13800</v>
      </c>
    </row>
    <row r="359" spans="1:5" outlineLevel="3">
      <c r="A359" s="29"/>
      <c r="B359" s="28" t="s">
        <v>287</v>
      </c>
      <c r="C359" s="30"/>
      <c r="D359" s="30">
        <f t="shared" ref="D359:E361" si="27">C359</f>
        <v>0</v>
      </c>
      <c r="E359" s="30">
        <f t="shared" si="27"/>
        <v>0</v>
      </c>
    </row>
    <row r="360" spans="1:5" outlineLevel="3">
      <c r="A360" s="29"/>
      <c r="B360" s="28" t="s">
        <v>288</v>
      </c>
      <c r="C360" s="30">
        <v>1500</v>
      </c>
      <c r="D360" s="30">
        <v>1500</v>
      </c>
      <c r="E360" s="30">
        <f t="shared" si="27"/>
        <v>1500</v>
      </c>
    </row>
    <row r="361" spans="1:5" outlineLevel="3">
      <c r="A361" s="29"/>
      <c r="B361" s="28" t="s">
        <v>289</v>
      </c>
      <c r="C361" s="30"/>
      <c r="D361" s="30">
        <f t="shared" si="27"/>
        <v>0</v>
      </c>
      <c r="E361" s="30">
        <f t="shared" si="27"/>
        <v>0</v>
      </c>
    </row>
    <row r="362" spans="1:5" outlineLevel="2">
      <c r="A362" s="6">
        <v>2201</v>
      </c>
      <c r="B362" s="4" t="s">
        <v>290</v>
      </c>
      <c r="C362" s="5">
        <f>SUM(C363:C366)</f>
        <v>56000</v>
      </c>
      <c r="D362" s="5">
        <f>SUM(D363:D366)</f>
        <v>56000</v>
      </c>
      <c r="E362" s="5">
        <f>SUM(E363:E366)</f>
        <v>56000</v>
      </c>
    </row>
    <row r="363" spans="1:5" outlineLevel="3">
      <c r="A363" s="29"/>
      <c r="B363" s="28" t="s">
        <v>291</v>
      </c>
      <c r="C363" s="30">
        <v>10000</v>
      </c>
      <c r="D363" s="30"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20000</v>
      </c>
      <c r="D364" s="30">
        <v>20000</v>
      </c>
      <c r="E364" s="30">
        <f t="shared" ref="E364:E366" si="28">D364</f>
        <v>20000</v>
      </c>
    </row>
    <row r="365" spans="1:5" outlineLevel="3">
      <c r="A365" s="29"/>
      <c r="B365" s="28" t="s">
        <v>293</v>
      </c>
      <c r="C365" s="30">
        <v>1000</v>
      </c>
      <c r="D365" s="30">
        <v>1000</v>
      </c>
      <c r="E365" s="30">
        <f t="shared" si="28"/>
        <v>1000</v>
      </c>
    </row>
    <row r="366" spans="1:5" outlineLevel="3">
      <c r="A366" s="29"/>
      <c r="B366" s="28" t="s">
        <v>294</v>
      </c>
      <c r="C366" s="30">
        <v>25000</v>
      </c>
      <c r="D366" s="30">
        <v>25000</v>
      </c>
      <c r="E366" s="30">
        <f t="shared" si="28"/>
        <v>25000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29">C369</f>
        <v>0</v>
      </c>
      <c r="E369" s="30">
        <f t="shared" si="29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29"/>
        <v>0</v>
      </c>
      <c r="E370" s="30">
        <f t="shared" si="29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v>3000</v>
      </c>
      <c r="E371" s="5">
        <f t="shared" si="29"/>
        <v>3000</v>
      </c>
    </row>
    <row r="372" spans="1:5" outlineLevel="2">
      <c r="A372" s="6">
        <v>2201</v>
      </c>
      <c r="B372" s="4" t="s">
        <v>45</v>
      </c>
      <c r="C372" s="5">
        <v>4000</v>
      </c>
      <c r="D372" s="5">
        <v>4000</v>
      </c>
      <c r="E372" s="5">
        <f t="shared" si="29"/>
        <v>4000</v>
      </c>
    </row>
    <row r="373" spans="1:5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outlineLevel="3">
      <c r="A374" s="29"/>
      <c r="B374" s="28" t="s">
        <v>299</v>
      </c>
      <c r="C374" s="30">
        <v>100</v>
      </c>
      <c r="D374" s="30">
        <v>100</v>
      </c>
      <c r="E374" s="30">
        <f t="shared" ref="D374:E376" si="30">D374</f>
        <v>100</v>
      </c>
    </row>
    <row r="375" spans="1:5" outlineLevel="3">
      <c r="A375" s="29"/>
      <c r="B375" s="28" t="s">
        <v>300</v>
      </c>
      <c r="C375" s="30">
        <v>0</v>
      </c>
      <c r="D375" s="30">
        <f t="shared" si="30"/>
        <v>0</v>
      </c>
      <c r="E375" s="30">
        <f t="shared" si="30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0"/>
        <v>0</v>
      </c>
      <c r="E376" s="5">
        <f t="shared" si="30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v>2000</v>
      </c>
      <c r="E377" s="5">
        <v>1000</v>
      </c>
    </row>
    <row r="378" spans="1:5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outlineLevel="3">
      <c r="A379" s="29"/>
      <c r="B379" s="28" t="s">
        <v>46</v>
      </c>
      <c r="C379" s="30">
        <v>3000</v>
      </c>
      <c r="D379" s="30">
        <v>3000</v>
      </c>
      <c r="E379" s="30">
        <f>D379</f>
        <v>3000</v>
      </c>
    </row>
    <row r="380" spans="1:5" outlineLevel="3">
      <c r="A380" s="29"/>
      <c r="B380" s="28" t="s">
        <v>113</v>
      </c>
      <c r="C380" s="30"/>
      <c r="D380" s="30">
        <f t="shared" ref="D380:E381" si="31">C380</f>
        <v>0</v>
      </c>
      <c r="E380" s="30">
        <f t="shared" si="31"/>
        <v>0</v>
      </c>
    </row>
    <row r="381" spans="1:5" outlineLevel="3">
      <c r="A381" s="29"/>
      <c r="B381" s="28" t="s">
        <v>47</v>
      </c>
      <c r="C381" s="30">
        <v>1000</v>
      </c>
      <c r="D381" s="30">
        <v>1000</v>
      </c>
      <c r="E381" s="30">
        <f t="shared" si="31"/>
        <v>1000</v>
      </c>
    </row>
    <row r="382" spans="1:5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</row>
    <row r="383" spans="1:5" outlineLevel="3">
      <c r="A383" s="29"/>
      <c r="B383" s="28" t="s">
        <v>304</v>
      </c>
      <c r="C383" s="30">
        <v>2000</v>
      </c>
      <c r="D383" s="30"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2">C384</f>
        <v>0</v>
      </c>
      <c r="E384" s="30">
        <f t="shared" si="32"/>
        <v>0</v>
      </c>
    </row>
    <row r="385" spans="1:5" outlineLevel="3">
      <c r="A385" s="29"/>
      <c r="B385" s="28" t="s">
        <v>306</v>
      </c>
      <c r="C385" s="30"/>
      <c r="D385" s="30">
        <f t="shared" si="32"/>
        <v>0</v>
      </c>
      <c r="E385" s="30">
        <f t="shared" si="32"/>
        <v>0</v>
      </c>
    </row>
    <row r="386" spans="1:5" outlineLevel="3">
      <c r="A386" s="29"/>
      <c r="B386" s="28" t="s">
        <v>307</v>
      </c>
      <c r="C386" s="30">
        <v>1400</v>
      </c>
      <c r="D386" s="30">
        <v>1400</v>
      </c>
      <c r="E386" s="30">
        <f t="shared" si="32"/>
        <v>1400</v>
      </c>
    </row>
    <row r="387" spans="1:5" outlineLevel="3">
      <c r="A387" s="29"/>
      <c r="B387" s="28" t="s">
        <v>308</v>
      </c>
      <c r="C387" s="30"/>
      <c r="D387" s="30">
        <f t="shared" si="32"/>
        <v>0</v>
      </c>
      <c r="E387" s="30">
        <f t="shared" si="32"/>
        <v>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v>200</v>
      </c>
      <c r="E389" s="30">
        <f t="shared" ref="D389:E391" si="33">D389</f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3"/>
        <v>0</v>
      </c>
      <c r="E390" s="30">
        <f t="shared" si="33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3"/>
        <v>0</v>
      </c>
      <c r="E391" s="5">
        <f t="shared" si="33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12700</v>
      </c>
      <c r="D392" s="5">
        <f>SUM(D393:D394)</f>
        <v>12700</v>
      </c>
      <c r="E392" s="5">
        <f>SUM(E393:E394)</f>
        <v>12700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12700</v>
      </c>
      <c r="D394" s="30">
        <v>12700</v>
      </c>
      <c r="E394" s="30">
        <v>12700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4">C396</f>
        <v>0</v>
      </c>
      <c r="E396" s="30">
        <f t="shared" si="34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4"/>
        <v>0</v>
      </c>
      <c r="E397" s="30">
        <f t="shared" si="34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4"/>
        <v>0</v>
      </c>
      <c r="E398" s="5">
        <f t="shared" si="34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5">C401</f>
        <v>0</v>
      </c>
      <c r="E401" s="30">
        <f t="shared" si="35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5"/>
        <v>0</v>
      </c>
      <c r="E402" s="30">
        <f t="shared" si="35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5"/>
        <v>0</v>
      </c>
      <c r="E403" s="30">
        <f t="shared" si="35"/>
        <v>0</v>
      </c>
    </row>
    <row r="404" spans="1:5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1000</v>
      </c>
      <c r="E404" s="5">
        <f>SUM(E405:E406)</f>
        <v>1500</v>
      </c>
    </row>
    <row r="405" spans="1:5" outlineLevel="3">
      <c r="A405" s="29"/>
      <c r="B405" s="28" t="s">
        <v>323</v>
      </c>
      <c r="C405" s="30">
        <v>500</v>
      </c>
      <c r="D405" s="30"/>
      <c r="E405" s="30">
        <v>500</v>
      </c>
    </row>
    <row r="406" spans="1:5" outlineLevel="3">
      <c r="A406" s="29"/>
      <c r="B406" s="28" t="s">
        <v>324</v>
      </c>
      <c r="C406" s="30">
        <v>1000</v>
      </c>
      <c r="D406" s="30">
        <v>1000</v>
      </c>
      <c r="E406" s="30">
        <v>1000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ref="D407:E408" si="36">C407</f>
        <v>0</v>
      </c>
      <c r="E407" s="5">
        <f t="shared" si="36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6"/>
        <v>0</v>
      </c>
      <c r="E408" s="5">
        <f t="shared" si="36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v>2000</v>
      </c>
      <c r="E413" s="30">
        <f t="shared" ref="D413:E415" si="37">D413</f>
        <v>2000</v>
      </c>
    </row>
    <row r="414" spans="1:5" outlineLevel="3">
      <c r="A414" s="29"/>
      <c r="B414" s="28" t="s">
        <v>329</v>
      </c>
      <c r="C414" s="30"/>
      <c r="D414" s="30">
        <f t="shared" si="37"/>
        <v>0</v>
      </c>
      <c r="E414" s="30">
        <f t="shared" si="37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v>1000</v>
      </c>
      <c r="E415" s="5">
        <f t="shared" si="37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38">C417</f>
        <v>0</v>
      </c>
      <c r="E417" s="30">
        <f t="shared" si="38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38"/>
        <v>0</v>
      </c>
      <c r="E418" s="30">
        <f t="shared" si="38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38"/>
        <v>0</v>
      </c>
      <c r="E419" s="5">
        <f t="shared" si="38"/>
        <v>0</v>
      </c>
    </row>
    <row r="420" spans="1:5" outlineLevel="2">
      <c r="A420" s="6">
        <v>2201</v>
      </c>
      <c r="B420" s="4" t="s">
        <v>334</v>
      </c>
      <c r="C420" s="5">
        <v>1500</v>
      </c>
      <c r="D420" s="5">
        <v>1500</v>
      </c>
      <c r="E420" s="5">
        <f t="shared" si="38"/>
        <v>1500</v>
      </c>
    </row>
    <row r="421" spans="1:5" outlineLevel="2" collapsed="1">
      <c r="A421" s="6">
        <v>2201</v>
      </c>
      <c r="B421" s="4" t="s">
        <v>335</v>
      </c>
      <c r="C421" s="5">
        <v>500</v>
      </c>
      <c r="D421" s="5">
        <v>500</v>
      </c>
      <c r="E421" s="5">
        <f t="shared" si="38"/>
        <v>500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39">C424</f>
        <v>0</v>
      </c>
      <c r="E424" s="30">
        <f t="shared" si="39"/>
        <v>0</v>
      </c>
    </row>
    <row r="425" spans="1:5" outlineLevel="3">
      <c r="A425" s="29"/>
      <c r="B425" s="28" t="s">
        <v>338</v>
      </c>
      <c r="C425" s="30"/>
      <c r="D425" s="30">
        <f t="shared" si="39"/>
        <v>0</v>
      </c>
      <c r="E425" s="30">
        <f t="shared" si="39"/>
        <v>0</v>
      </c>
    </row>
    <row r="426" spans="1:5" outlineLevel="3">
      <c r="A426" s="29"/>
      <c r="B426" s="28" t="s">
        <v>339</v>
      </c>
      <c r="C426" s="30"/>
      <c r="D426" s="30">
        <f t="shared" si="39"/>
        <v>0</v>
      </c>
      <c r="E426" s="30">
        <f t="shared" si="39"/>
        <v>0</v>
      </c>
    </row>
    <row r="427" spans="1:5" outlineLevel="3">
      <c r="A427" s="29"/>
      <c r="B427" s="28" t="s">
        <v>340</v>
      </c>
      <c r="C427" s="30"/>
      <c r="D427" s="30">
        <f t="shared" si="39"/>
        <v>0</v>
      </c>
      <c r="E427" s="30">
        <f t="shared" si="39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39"/>
        <v>0</v>
      </c>
      <c r="E428" s="30">
        <f t="shared" si="39"/>
        <v>0</v>
      </c>
    </row>
    <row r="429" spans="1:5" outlineLevel="2">
      <c r="A429" s="6">
        <v>2201</v>
      </c>
      <c r="B429" s="4" t="s">
        <v>342</v>
      </c>
      <c r="C429" s="5">
        <f>SUM(C430:C442)</f>
        <v>106572</v>
      </c>
      <c r="D429" s="5">
        <f>SUM(D430:D442)</f>
        <v>106572</v>
      </c>
      <c r="E429" s="5">
        <f>SUM(E430:E442)</f>
        <v>106572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75000</v>
      </c>
      <c r="D431" s="30">
        <v>75000</v>
      </c>
      <c r="E431" s="30">
        <f t="shared" ref="D431:E442" si="40">D431</f>
        <v>75000</v>
      </c>
    </row>
    <row r="432" spans="1:5" outlineLevel="3">
      <c r="A432" s="29"/>
      <c r="B432" s="28" t="s">
        <v>345</v>
      </c>
      <c r="C432" s="30">
        <v>7000</v>
      </c>
      <c r="D432" s="30">
        <v>7000</v>
      </c>
      <c r="E432" s="30">
        <f t="shared" si="40"/>
        <v>7000</v>
      </c>
    </row>
    <row r="433" spans="1:5" outlineLevel="3">
      <c r="A433" s="29"/>
      <c r="B433" s="28" t="s">
        <v>346</v>
      </c>
      <c r="C433" s="30">
        <v>5000</v>
      </c>
      <c r="D433" s="30">
        <v>5000</v>
      </c>
      <c r="E433" s="30">
        <f t="shared" si="40"/>
        <v>5000</v>
      </c>
    </row>
    <row r="434" spans="1:5" outlineLevel="3">
      <c r="A434" s="29"/>
      <c r="B434" s="28" t="s">
        <v>347</v>
      </c>
      <c r="C434" s="30">
        <v>600</v>
      </c>
      <c r="D434" s="30">
        <v>600</v>
      </c>
      <c r="E434" s="30">
        <f t="shared" si="40"/>
        <v>600</v>
      </c>
    </row>
    <row r="435" spans="1:5" outlineLevel="3">
      <c r="A435" s="29"/>
      <c r="B435" s="28" t="s">
        <v>348</v>
      </c>
      <c r="C435" s="30"/>
      <c r="D435" s="30">
        <f t="shared" si="40"/>
        <v>0</v>
      </c>
      <c r="E435" s="30">
        <f t="shared" si="40"/>
        <v>0</v>
      </c>
    </row>
    <row r="436" spans="1:5" outlineLevel="3">
      <c r="A436" s="29"/>
      <c r="B436" s="28" t="s">
        <v>349</v>
      </c>
      <c r="C436" s="30">
        <v>0</v>
      </c>
      <c r="D436" s="30">
        <v>0</v>
      </c>
      <c r="E436" s="30">
        <v>0</v>
      </c>
    </row>
    <row r="437" spans="1:5" outlineLevel="3">
      <c r="A437" s="29"/>
      <c r="B437" s="28" t="s">
        <v>350</v>
      </c>
      <c r="C437" s="30"/>
      <c r="D437" s="30">
        <f t="shared" si="40"/>
        <v>0</v>
      </c>
      <c r="E437" s="30">
        <f t="shared" si="40"/>
        <v>0</v>
      </c>
    </row>
    <row r="438" spans="1:5" outlineLevel="3">
      <c r="A438" s="29"/>
      <c r="B438" s="28" t="s">
        <v>351</v>
      </c>
      <c r="C438" s="30"/>
      <c r="D438" s="30">
        <f t="shared" si="40"/>
        <v>0</v>
      </c>
      <c r="E438" s="30">
        <f t="shared" si="40"/>
        <v>0</v>
      </c>
    </row>
    <row r="439" spans="1:5" outlineLevel="3">
      <c r="A439" s="29"/>
      <c r="B439" s="28" t="s">
        <v>352</v>
      </c>
      <c r="C439" s="30"/>
      <c r="D439" s="30">
        <f t="shared" si="40"/>
        <v>0</v>
      </c>
      <c r="E439" s="30">
        <f t="shared" si="40"/>
        <v>0</v>
      </c>
    </row>
    <row r="440" spans="1:5" outlineLevel="3">
      <c r="A440" s="29"/>
      <c r="B440" s="28" t="s">
        <v>353</v>
      </c>
      <c r="C440" s="30"/>
      <c r="D440" s="30">
        <f t="shared" si="40"/>
        <v>0</v>
      </c>
      <c r="E440" s="30">
        <f t="shared" si="40"/>
        <v>0</v>
      </c>
    </row>
    <row r="441" spans="1:5" outlineLevel="3">
      <c r="A441" s="29"/>
      <c r="B441" s="28" t="s">
        <v>354</v>
      </c>
      <c r="C441" s="30">
        <v>5400</v>
      </c>
      <c r="D441" s="30">
        <v>5400</v>
      </c>
      <c r="E441" s="30">
        <f t="shared" si="40"/>
        <v>5400</v>
      </c>
    </row>
    <row r="442" spans="1:5" outlineLevel="3">
      <c r="A442" s="29"/>
      <c r="B442" s="28" t="s">
        <v>355</v>
      </c>
      <c r="C442" s="30">
        <v>13572</v>
      </c>
      <c r="D442" s="30">
        <v>13572</v>
      </c>
      <c r="E442" s="30">
        <f t="shared" si="40"/>
        <v>13572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4" t="s">
        <v>357</v>
      </c>
      <c r="B444" s="165"/>
      <c r="C444" s="32">
        <f>C445+C454+C455+C459+C462+C463+C468+C474+C477+C480+C481+C450</f>
        <v>34500</v>
      </c>
      <c r="D444" s="32">
        <f>D445+D454+D455+D459+D462+D463+D468+D474+D477+D480+D481+D450</f>
        <v>34500</v>
      </c>
      <c r="E444" s="32">
        <f>E445+E454+E455+E459+E462+E463+E468+E474+E477+E480+E481+E450</f>
        <v>34500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</row>
    <row r="446" spans="1:5" ht="15" customHeight="1" outlineLevel="3">
      <c r="A446" s="28"/>
      <c r="B446" s="28" t="s">
        <v>359</v>
      </c>
      <c r="C446" s="30">
        <v>1500</v>
      </c>
      <c r="D446" s="30">
        <v>1500</v>
      </c>
      <c r="E446" s="30">
        <f>D446</f>
        <v>1500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v>1500</v>
      </c>
      <c r="E447" s="30">
        <f t="shared" ref="D447:E449" si="41">D447</f>
        <v>1500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1"/>
        <v>0</v>
      </c>
      <c r="E448" s="30">
        <f t="shared" si="41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1"/>
        <v>0</v>
      </c>
      <c r="E449" s="30">
        <f t="shared" si="41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2">C452</f>
        <v>0</v>
      </c>
      <c r="E452" s="30">
        <f t="shared" si="42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2"/>
        <v>0</v>
      </c>
      <c r="E453" s="30">
        <f t="shared" si="42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v>10000</v>
      </c>
      <c r="E454" s="5">
        <f>D454</f>
        <v>10000</v>
      </c>
    </row>
    <row r="455" spans="1:5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3">C457</f>
        <v>0</v>
      </c>
      <c r="E457" s="30">
        <f t="shared" si="43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3"/>
        <v>0</v>
      </c>
      <c r="E458" s="30">
        <f t="shared" si="43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4">C460</f>
        <v>0</v>
      </c>
      <c r="E460" s="30">
        <f t="shared" si="44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4"/>
        <v>0</v>
      </c>
      <c r="E461" s="30">
        <f t="shared" si="44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4"/>
        <v>0</v>
      </c>
      <c r="E462" s="5">
        <f t="shared" si="44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5">C465</f>
        <v>0</v>
      </c>
      <c r="E465" s="30">
        <f t="shared" si="45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5"/>
        <v>0</v>
      </c>
      <c r="E466" s="30">
        <f t="shared" si="45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5"/>
        <v>0</v>
      </c>
      <c r="E467" s="30">
        <f t="shared" si="45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6">C470</f>
        <v>0</v>
      </c>
      <c r="E470" s="30">
        <f t="shared" si="46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6"/>
        <v>0</v>
      </c>
      <c r="E471" s="30">
        <f t="shared" si="46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6"/>
        <v>0</v>
      </c>
      <c r="E472" s="30">
        <f t="shared" si="46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6"/>
        <v>0</v>
      </c>
      <c r="E473" s="30">
        <f t="shared" si="46"/>
        <v>0</v>
      </c>
    </row>
    <row r="474" spans="1:5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2000</v>
      </c>
      <c r="D475" s="30"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</row>
    <row r="478" spans="1:5" ht="15" customHeight="1" outlineLevel="3">
      <c r="A478" s="28"/>
      <c r="B478" s="28" t="s">
        <v>383</v>
      </c>
      <c r="C478" s="30">
        <v>5000</v>
      </c>
      <c r="D478" s="30">
        <f t="shared" ref="D478:E481" si="47">C478</f>
        <v>5000</v>
      </c>
      <c r="E478" s="30">
        <f t="shared" si="47"/>
        <v>5000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47"/>
        <v>0</v>
      </c>
      <c r="E479" s="30">
        <f t="shared" si="47"/>
        <v>0</v>
      </c>
    </row>
    <row r="480" spans="1:5" outlineLevel="2">
      <c r="A480" s="6">
        <v>2202</v>
      </c>
      <c r="B480" s="4" t="s">
        <v>386</v>
      </c>
      <c r="C480" s="5">
        <v>4500</v>
      </c>
      <c r="D480" s="5">
        <v>4500</v>
      </c>
      <c r="E480" s="5">
        <f t="shared" si="47"/>
        <v>4500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47"/>
        <v>0</v>
      </c>
      <c r="E481" s="5">
        <f t="shared" si="47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</row>
    <row r="483" spans="1:10">
      <c r="A483" s="170" t="s">
        <v>389</v>
      </c>
      <c r="B483" s="171"/>
      <c r="C483" s="35">
        <f>C484+C504+C509+C522+C528+C538</f>
        <v>48100</v>
      </c>
      <c r="D483" s="35">
        <f>D484+D504+D509+D522+D528+D538</f>
        <v>48100</v>
      </c>
      <c r="E483" s="35">
        <f>E484+E504+E509+E522+E528+E538</f>
        <v>54600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4" t="s">
        <v>390</v>
      </c>
      <c r="B484" s="165"/>
      <c r="C484" s="32">
        <f>C485+C486+C490+C491+C494+C497+C500+C501+C502+C503</f>
        <v>34100</v>
      </c>
      <c r="D484" s="32">
        <f>D485+D486+D490+D491+D494+D497+D500+D501+D502+D503</f>
        <v>34100</v>
      </c>
      <c r="E484" s="32">
        <f>E485+E486+E490+E491+E494+E497+E500+E501+E502+E503</f>
        <v>40600</v>
      </c>
    </row>
    <row r="485" spans="1:10" outlineLevel="2">
      <c r="A485" s="6">
        <v>3302</v>
      </c>
      <c r="B485" s="4" t="s">
        <v>391</v>
      </c>
      <c r="C485" s="5">
        <v>12500</v>
      </c>
      <c r="D485" s="5">
        <v>12500</v>
      </c>
      <c r="E485" s="5">
        <v>12500</v>
      </c>
    </row>
    <row r="486" spans="1:10" outlineLevel="2">
      <c r="A486" s="6">
        <v>3302</v>
      </c>
      <c r="B486" s="4" t="s">
        <v>392</v>
      </c>
      <c r="C486" s="5">
        <f>SUM(C487:C489)</f>
        <v>9000</v>
      </c>
      <c r="D486" s="5">
        <f>SUM(D487:D489)</f>
        <v>9000</v>
      </c>
      <c r="E486" s="5">
        <f>SUM(E487:E489)</f>
        <v>15500</v>
      </c>
    </row>
    <row r="487" spans="1:10" ht="15" customHeight="1" outlineLevel="3">
      <c r="A487" s="28"/>
      <c r="B487" s="28" t="s">
        <v>393</v>
      </c>
      <c r="C487" s="30"/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9000</v>
      </c>
      <c r="D488" s="30">
        <v>9000</v>
      </c>
      <c r="E488" s="30">
        <v>15500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ref="D489:E489" si="48">C489</f>
        <v>0</v>
      </c>
      <c r="E489" s="30">
        <f t="shared" si="48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500</v>
      </c>
      <c r="D493" s="30">
        <v>500</v>
      </c>
      <c r="E493" s="30">
        <f>D493</f>
        <v>500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v>2000</v>
      </c>
      <c r="E495" s="30">
        <f>D495</f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v>0</v>
      </c>
      <c r="E496" s="30"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v>500</v>
      </c>
      <c r="E498" s="30">
        <f t="shared" ref="D498:E503" si="49">D498</f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v>0</v>
      </c>
      <c r="E499" s="30">
        <v>0</v>
      </c>
    </row>
    <row r="500" spans="1:12" outlineLevel="2">
      <c r="A500" s="6">
        <v>3302</v>
      </c>
      <c r="B500" s="4" t="s">
        <v>406</v>
      </c>
      <c r="C500" s="5">
        <v>9500</v>
      </c>
      <c r="D500" s="5">
        <v>9500</v>
      </c>
      <c r="E500" s="5">
        <f t="shared" si="49"/>
        <v>9500</v>
      </c>
    </row>
    <row r="501" spans="1:12" outlineLevel="2">
      <c r="A501" s="6">
        <v>3302</v>
      </c>
      <c r="B501" s="4" t="s">
        <v>407</v>
      </c>
      <c r="C501" s="5"/>
      <c r="D501" s="5">
        <f t="shared" si="49"/>
        <v>0</v>
      </c>
      <c r="E501" s="5">
        <f t="shared" si="49"/>
        <v>0</v>
      </c>
    </row>
    <row r="502" spans="1:12" outlineLevel="2">
      <c r="A502" s="6">
        <v>3302</v>
      </c>
      <c r="B502" s="4" t="s">
        <v>408</v>
      </c>
      <c r="C502" s="5">
        <v>0</v>
      </c>
      <c r="D502" s="5">
        <v>0</v>
      </c>
      <c r="E502" s="5"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49"/>
        <v>0</v>
      </c>
      <c r="E503" s="5">
        <f t="shared" si="49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0">C506</f>
        <v>0</v>
      </c>
      <c r="E506" s="5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0"/>
        <v>0</v>
      </c>
      <c r="E507" s="5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0"/>
        <v>0</v>
      </c>
      <c r="E508" s="5">
        <f t="shared" si="50"/>
        <v>0</v>
      </c>
    </row>
    <row r="509" spans="1:12" outlineLevel="1">
      <c r="A509" s="164" t="s">
        <v>414</v>
      </c>
      <c r="B509" s="165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14000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1">C511</f>
        <v>0</v>
      </c>
      <c r="E511" s="5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1"/>
        <v>0</v>
      </c>
      <c r="E512" s="5">
        <f t="shared" si="51"/>
        <v>0</v>
      </c>
    </row>
    <row r="513" spans="1:5" outlineLevel="2">
      <c r="A513" s="6">
        <v>3305</v>
      </c>
      <c r="B513" s="4" t="s">
        <v>418</v>
      </c>
      <c r="C513" s="5">
        <v>1000</v>
      </c>
      <c r="D513" s="5">
        <v>1000</v>
      </c>
      <c r="E513" s="5">
        <v>1000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2">C514</f>
        <v>0</v>
      </c>
      <c r="E514" s="30">
        <f t="shared" si="52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2"/>
        <v>0</v>
      </c>
      <c r="E515" s="30">
        <f t="shared" si="52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2"/>
        <v>0</v>
      </c>
      <c r="E516" s="30">
        <f t="shared" si="52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2"/>
        <v>0</v>
      </c>
      <c r="E517" s="5">
        <f t="shared" si="52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2"/>
        <v>0</v>
      </c>
      <c r="E518" s="5">
        <f t="shared" si="52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2"/>
        <v>0</v>
      </c>
      <c r="E519" s="5">
        <f t="shared" si="52"/>
        <v>0</v>
      </c>
    </row>
    <row r="520" spans="1:5" outlineLevel="2">
      <c r="A520" s="6">
        <v>3305</v>
      </c>
      <c r="B520" s="4" t="s">
        <v>425</v>
      </c>
      <c r="C520" s="5">
        <v>13000</v>
      </c>
      <c r="D520" s="5">
        <v>13000</v>
      </c>
      <c r="E520" s="5">
        <f t="shared" si="52"/>
        <v>13000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2"/>
        <v>0</v>
      </c>
      <c r="E521" s="5">
        <f t="shared" si="52"/>
        <v>0</v>
      </c>
    </row>
    <row r="522" spans="1:5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3">C524</f>
        <v>0</v>
      </c>
      <c r="E524" s="5">
        <f t="shared" si="53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3"/>
        <v>0</v>
      </c>
      <c r="E525" s="5">
        <f t="shared" si="53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3"/>
        <v>0</v>
      </c>
      <c r="E526" s="5">
        <f t="shared" si="53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3"/>
        <v>0</v>
      </c>
      <c r="E527" s="5">
        <f t="shared" si="53"/>
        <v>0</v>
      </c>
    </row>
    <row r="528" spans="1:5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4">C533</f>
        <v>0</v>
      </c>
      <c r="E533" s="30">
        <f t="shared" si="54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4"/>
        <v>0</v>
      </c>
      <c r="E534" s="30">
        <f t="shared" si="54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4"/>
        <v>0</v>
      </c>
      <c r="E535" s="30">
        <f t="shared" si="54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4"/>
        <v>0</v>
      </c>
      <c r="E536" s="30">
        <f t="shared" si="54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5">C540</f>
        <v>0</v>
      </c>
      <c r="E540" s="5">
        <f t="shared" si="55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5"/>
        <v>0</v>
      </c>
      <c r="E541" s="5">
        <f t="shared" si="55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5"/>
        <v>0</v>
      </c>
      <c r="E542" s="5">
        <f t="shared" si="55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5"/>
        <v>0</v>
      </c>
      <c r="E543" s="5">
        <f t="shared" si="55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</row>
    <row r="550" spans="1:10">
      <c r="A550" s="162" t="s">
        <v>455</v>
      </c>
      <c r="B550" s="163"/>
      <c r="C550" s="36">
        <f>C551</f>
        <v>21353</v>
      </c>
      <c r="D550" s="36">
        <f>D551</f>
        <v>21353</v>
      </c>
      <c r="E550" s="36">
        <f>E551</f>
        <v>21353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21353</v>
      </c>
      <c r="D551" s="33">
        <f>D552+D556</f>
        <v>21353</v>
      </c>
      <c r="E551" s="33">
        <f>E552+E556</f>
        <v>21353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4" t="s">
        <v>457</v>
      </c>
      <c r="B552" s="165"/>
      <c r="C552" s="32">
        <f>SUM(C553:C555)</f>
        <v>21353</v>
      </c>
      <c r="D552" s="32">
        <f>SUM(D553:D555)</f>
        <v>21353</v>
      </c>
      <c r="E552" s="32">
        <f>SUM(E553:E555)</f>
        <v>21353</v>
      </c>
    </row>
    <row r="553" spans="1:10" outlineLevel="2" collapsed="1">
      <c r="A553" s="6">
        <v>5500</v>
      </c>
      <c r="B553" s="4" t="s">
        <v>458</v>
      </c>
      <c r="C553" s="5">
        <v>21353</v>
      </c>
      <c r="D553" s="5">
        <v>21353</v>
      </c>
      <c r="E553" s="5">
        <f t="shared" ref="D553:E555" si="56">D553</f>
        <v>21353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6"/>
        <v>0</v>
      </c>
      <c r="E554" s="5">
        <f t="shared" si="56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6"/>
        <v>0</v>
      </c>
      <c r="E555" s="5">
        <f t="shared" si="56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6" t="s">
        <v>62</v>
      </c>
      <c r="B559" s="167"/>
      <c r="C559" s="37">
        <f>C560+C716+C725</f>
        <v>342182.56299999997</v>
      </c>
      <c r="D559" s="37">
        <f>D560+D716+D725</f>
        <v>204441.86300000001</v>
      </c>
      <c r="E559" s="37">
        <f>E560+E716+E725</f>
        <v>342182.56299999997</v>
      </c>
      <c r="G559" s="39" t="s">
        <v>62</v>
      </c>
      <c r="H559" s="41">
        <f>C559</f>
        <v>342182.56299999997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306678.25699999998</v>
      </c>
      <c r="D560" s="36">
        <f>D561+D638+D642+D645</f>
        <v>168937.557</v>
      </c>
      <c r="E560" s="36">
        <f>E561+E638+E642+E645</f>
        <v>306678.25699999998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306678.25699999998</v>
      </c>
      <c r="D561" s="38">
        <f>D562+D567+D568+D569+D576+D577+D581+D584+D585+D586+D587+D592+D595+D599+D603+D610+D616+D628</f>
        <v>168937.557</v>
      </c>
      <c r="E561" s="38">
        <f>E562+E567+E568+E569+E576+E577+E581+E584+E585+E586+E587+E592+E595+E599+E603+E610+E616+E628</f>
        <v>306678.25699999998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4" t="s">
        <v>466</v>
      </c>
      <c r="B562" s="165"/>
      <c r="C562" s="32">
        <f>SUM(C563:C566)</f>
        <v>25635.804</v>
      </c>
      <c r="D562" s="32">
        <f>SUM(D563:D566)</f>
        <v>25635.804</v>
      </c>
      <c r="E562" s="32">
        <f>SUM(E563:E566)</f>
        <v>25635.804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5" si="57">C564</f>
        <v>0</v>
      </c>
      <c r="E564" s="5">
        <f t="shared" si="57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57"/>
        <v>0</v>
      </c>
      <c r="E565" s="5">
        <f t="shared" si="57"/>
        <v>0</v>
      </c>
    </row>
    <row r="566" spans="1:10" outlineLevel="2">
      <c r="A566" s="6">
        <v>6600</v>
      </c>
      <c r="B566" s="4" t="s">
        <v>471</v>
      </c>
      <c r="C566" s="5">
        <v>25635.804</v>
      </c>
      <c r="D566" s="5">
        <v>25635.804</v>
      </c>
      <c r="E566" s="5">
        <v>25635.804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4" t="s">
        <v>473</v>
      </c>
      <c r="B569" s="16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58">C571</f>
        <v>0</v>
      </c>
      <c r="E571" s="5">
        <f t="shared" si="58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58"/>
        <v>0</v>
      </c>
      <c r="E572" s="5">
        <f t="shared" si="58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58"/>
        <v>0</v>
      </c>
      <c r="E573" s="5">
        <f t="shared" si="58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58"/>
        <v>0</v>
      </c>
      <c r="E574" s="5">
        <f t="shared" si="58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58"/>
        <v>0</v>
      </c>
      <c r="E575" s="5">
        <f t="shared" si="58"/>
        <v>0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4" t="s">
        <v>481</v>
      </c>
      <c r="B577" s="165"/>
      <c r="C577" s="32">
        <f>SUM(C578:C580)</f>
        <v>2000</v>
      </c>
      <c r="D577" s="32">
        <f>SUM(D578:D580)</f>
        <v>2000</v>
      </c>
      <c r="E577" s="32">
        <f>SUM(E578:E580)</f>
        <v>2000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59">C578</f>
        <v>0</v>
      </c>
      <c r="E578" s="5">
        <f t="shared" si="59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59"/>
        <v>0</v>
      </c>
      <c r="E579" s="5">
        <f t="shared" si="59"/>
        <v>0</v>
      </c>
    </row>
    <row r="580" spans="1:5" outlineLevel="2">
      <c r="A580" s="7">
        <v>6605</v>
      </c>
      <c r="B580" s="4" t="s">
        <v>484</v>
      </c>
      <c r="C580" s="5">
        <v>2000</v>
      </c>
      <c r="D580" s="5">
        <v>2000</v>
      </c>
      <c r="E580" s="5">
        <f t="shared" si="59"/>
        <v>2000</v>
      </c>
    </row>
    <row r="581" spans="1:5" outlineLevel="1">
      <c r="A581" s="164" t="s">
        <v>485</v>
      </c>
      <c r="B581" s="165"/>
      <c r="C581" s="32">
        <f>SUM(C582:C583)</f>
        <v>63413.508999999998</v>
      </c>
      <c r="D581" s="32">
        <f>SUM(D582:D583)</f>
        <v>58184.426999999996</v>
      </c>
      <c r="E581" s="32">
        <f>SUM(E582:E583)</f>
        <v>58184.426999999996</v>
      </c>
    </row>
    <row r="582" spans="1:5" outlineLevel="2">
      <c r="A582" s="7">
        <v>6606</v>
      </c>
      <c r="B582" s="4" t="s">
        <v>486</v>
      </c>
      <c r="C582" s="5">
        <v>50000</v>
      </c>
      <c r="D582" s="5">
        <v>44246.17</v>
      </c>
      <c r="E582" s="5">
        <v>44246.17</v>
      </c>
    </row>
    <row r="583" spans="1:5" outlineLevel="2">
      <c r="A583" s="7">
        <v>6606</v>
      </c>
      <c r="B583" s="4" t="s">
        <v>487</v>
      </c>
      <c r="C583" s="5">
        <v>13413.509</v>
      </c>
      <c r="D583" s="5">
        <v>13938.257</v>
      </c>
      <c r="E583" s="5">
        <v>13938.257</v>
      </c>
    </row>
    <row r="584" spans="1:5" outlineLevel="1">
      <c r="A584" s="164" t="s">
        <v>488</v>
      </c>
      <c r="B584" s="165"/>
      <c r="C584" s="32">
        <v>0</v>
      </c>
      <c r="D584" s="32">
        <f t="shared" ref="D584:E586" si="60">C584</f>
        <v>0</v>
      </c>
      <c r="E584" s="32">
        <f t="shared" si="60"/>
        <v>0</v>
      </c>
    </row>
    <row r="585" spans="1:5" outlineLevel="1" collapsed="1">
      <c r="A585" s="164" t="s">
        <v>489</v>
      </c>
      <c r="B585" s="165"/>
      <c r="C585" s="32">
        <v>0</v>
      </c>
      <c r="D585" s="32">
        <f t="shared" si="60"/>
        <v>0</v>
      </c>
      <c r="E585" s="32">
        <f t="shared" si="60"/>
        <v>0</v>
      </c>
    </row>
    <row r="586" spans="1:5" outlineLevel="1" collapsed="1">
      <c r="A586" s="164" t="s">
        <v>490</v>
      </c>
      <c r="B586" s="165"/>
      <c r="C586" s="32">
        <v>0</v>
      </c>
      <c r="D586" s="32">
        <f t="shared" si="60"/>
        <v>0</v>
      </c>
      <c r="E586" s="32">
        <f t="shared" si="60"/>
        <v>0</v>
      </c>
    </row>
    <row r="587" spans="1:5" outlineLevel="1">
      <c r="A587" s="164" t="s">
        <v>491</v>
      </c>
      <c r="B587" s="16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1">C589</f>
        <v>0</v>
      </c>
      <c r="E589" s="5">
        <f t="shared" si="61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1"/>
        <v>0</v>
      </c>
      <c r="E590" s="5">
        <f t="shared" si="61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1"/>
        <v>0</v>
      </c>
      <c r="E591" s="5">
        <f t="shared" si="61"/>
        <v>0</v>
      </c>
    </row>
    <row r="592" spans="1:5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2">C597</f>
        <v>0</v>
      </c>
      <c r="E597" s="5">
        <f t="shared" si="62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2"/>
        <v>0</v>
      </c>
      <c r="E598" s="5">
        <f t="shared" si="62"/>
        <v>0</v>
      </c>
    </row>
    <row r="599" spans="1:5" outlineLevel="1">
      <c r="A599" s="164" t="s">
        <v>503</v>
      </c>
      <c r="B599" s="165"/>
      <c r="C599" s="32">
        <f>SUM(C600:C602)</f>
        <v>154131.114</v>
      </c>
      <c r="D599" s="32">
        <f>SUM(D600:D602)</f>
        <v>20818.254000000001</v>
      </c>
      <c r="E599" s="32">
        <f>SUM(E600:E602)</f>
        <v>158558.954</v>
      </c>
    </row>
    <row r="600" spans="1:5" outlineLevel="2">
      <c r="A600" s="7">
        <v>6613</v>
      </c>
      <c r="B600" s="4" t="s">
        <v>504</v>
      </c>
      <c r="C600" s="5"/>
      <c r="D600" s="5">
        <f t="shared" ref="D600:E602" si="63">C600</f>
        <v>0</v>
      </c>
      <c r="E600" s="5">
        <f t="shared" si="63"/>
        <v>0</v>
      </c>
    </row>
    <row r="601" spans="1:5" outlineLevel="2">
      <c r="A601" s="7">
        <v>6613</v>
      </c>
      <c r="B601" s="4" t="s">
        <v>505</v>
      </c>
      <c r="C601" s="5">
        <v>154131.114</v>
      </c>
      <c r="D601" s="5">
        <v>20818.254000000001</v>
      </c>
      <c r="E601" s="5">
        <v>158558.954</v>
      </c>
    </row>
    <row r="602" spans="1:5" outlineLevel="2">
      <c r="A602" s="7">
        <v>6613</v>
      </c>
      <c r="B602" s="4" t="s">
        <v>501</v>
      </c>
      <c r="C602" s="5"/>
      <c r="D602" s="5">
        <f t="shared" si="63"/>
        <v>0</v>
      </c>
      <c r="E602" s="5">
        <f t="shared" si="63"/>
        <v>0</v>
      </c>
    </row>
    <row r="603" spans="1:5" outlineLevel="1">
      <c r="A603" s="164" t="s">
        <v>506</v>
      </c>
      <c r="B603" s="165"/>
      <c r="C603" s="32">
        <f>SUM(C604:C609)</f>
        <v>10000</v>
      </c>
      <c r="D603" s="32">
        <f>SUM(D604:D609)</f>
        <v>10000</v>
      </c>
      <c r="E603" s="32">
        <f>SUM(E604:E609)</f>
        <v>10000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4">C605</f>
        <v>0</v>
      </c>
      <c r="E605" s="5">
        <f t="shared" si="64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4"/>
        <v>0</v>
      </c>
      <c r="E606" s="5">
        <f t="shared" si="64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4"/>
        <v>0</v>
      </c>
      <c r="E607" s="5">
        <f t="shared" si="64"/>
        <v>0</v>
      </c>
    </row>
    <row r="608" spans="1:5" outlineLevel="2">
      <c r="A608" s="7">
        <v>6614</v>
      </c>
      <c r="B608" s="4" t="s">
        <v>511</v>
      </c>
      <c r="C608" s="5">
        <v>10000</v>
      </c>
      <c r="D608" s="5">
        <v>10000</v>
      </c>
      <c r="E608" s="5">
        <f t="shared" si="64"/>
        <v>10000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4"/>
        <v>0</v>
      </c>
      <c r="E609" s="5">
        <f t="shared" si="64"/>
        <v>0</v>
      </c>
    </row>
    <row r="610" spans="1:5" outlineLevel="1">
      <c r="A610" s="164" t="s">
        <v>513</v>
      </c>
      <c r="B610" s="165"/>
      <c r="C610" s="32">
        <f>SUM(C611:C615)</f>
        <v>35241.03</v>
      </c>
      <c r="D610" s="32">
        <f>SUM(D611:D615)</f>
        <v>35241.03</v>
      </c>
      <c r="E610" s="32">
        <f>SUM(E611:E615)</f>
        <v>35241.03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35241.03</v>
      </c>
      <c r="D612" s="5">
        <v>35241.03</v>
      </c>
      <c r="E612" s="5">
        <v>35241.03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ref="D613:E615" si="65">C613</f>
        <v>0</v>
      </c>
      <c r="E613" s="5">
        <f t="shared" si="65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5"/>
        <v>0</v>
      </c>
      <c r="E614" s="5">
        <f t="shared" si="65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5"/>
        <v>0</v>
      </c>
      <c r="E615" s="5">
        <f t="shared" si="65"/>
        <v>0</v>
      </c>
    </row>
    <row r="616" spans="1:5" outlineLevel="1">
      <c r="A616" s="164" t="s">
        <v>519</v>
      </c>
      <c r="B616" s="165"/>
      <c r="C616" s="32">
        <f>SUM(C617:C627)</f>
        <v>10500</v>
      </c>
      <c r="D616" s="32">
        <f>SUM(D617:D627)</f>
        <v>11301.242</v>
      </c>
      <c r="E616" s="32">
        <f>SUM(E617:E627)</f>
        <v>11301.242</v>
      </c>
    </row>
    <row r="617" spans="1:5" outlineLevel="2">
      <c r="A617" s="7">
        <v>6616</v>
      </c>
      <c r="B617" s="4" t="s">
        <v>520</v>
      </c>
      <c r="C617" s="5">
        <v>0</v>
      </c>
      <c r="D617" s="5"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2500</v>
      </c>
      <c r="D618" s="5">
        <v>2500</v>
      </c>
      <c r="E618" s="5">
        <f t="shared" ref="D618:E627" si="66">D618</f>
        <v>2500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6"/>
        <v>0</v>
      </c>
      <c r="E619" s="5">
        <f t="shared" si="66"/>
        <v>0</v>
      </c>
    </row>
    <row r="620" spans="1:5" outlineLevel="2">
      <c r="A620" s="7">
        <v>6616</v>
      </c>
      <c r="B620" s="4" t="s">
        <v>523</v>
      </c>
      <c r="C620" s="5">
        <v>8000</v>
      </c>
      <c r="D620" s="5">
        <v>8801.2420000000002</v>
      </c>
      <c r="E620" s="5">
        <f t="shared" si="66"/>
        <v>8801.2420000000002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6"/>
        <v>0</v>
      </c>
      <c r="E621" s="5">
        <f t="shared" si="66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6"/>
        <v>0</v>
      </c>
      <c r="E622" s="5">
        <f t="shared" si="66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6"/>
        <v>0</v>
      </c>
      <c r="E623" s="5">
        <f t="shared" si="66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6"/>
        <v>0</v>
      </c>
      <c r="E624" s="5">
        <f t="shared" si="66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6"/>
        <v>0</v>
      </c>
      <c r="E625" s="5">
        <f t="shared" si="66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6"/>
        <v>0</v>
      </c>
      <c r="E626" s="5">
        <f t="shared" si="66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6"/>
        <v>0</v>
      </c>
      <c r="E627" s="5">
        <f t="shared" si="66"/>
        <v>0</v>
      </c>
    </row>
    <row r="628" spans="1:10" outlineLevel="1">
      <c r="A628" s="164" t="s">
        <v>531</v>
      </c>
      <c r="B628" s="165"/>
      <c r="C628" s="32">
        <f>SUM(C629:C637)</f>
        <v>5756.8</v>
      </c>
      <c r="D628" s="32">
        <f>SUM(D629:D637)</f>
        <v>5756.8</v>
      </c>
      <c r="E628" s="32">
        <f>SUM(E629:E637)</f>
        <v>5756.8</v>
      </c>
    </row>
    <row r="629" spans="1:10" outlineLevel="2">
      <c r="A629" s="7">
        <v>6617</v>
      </c>
      <c r="B629" s="4" t="s">
        <v>532</v>
      </c>
      <c r="C629" s="5">
        <v>5756.8</v>
      </c>
      <c r="D629" s="5">
        <f>C629</f>
        <v>5756.8</v>
      </c>
      <c r="E629" s="5">
        <f>D629</f>
        <v>5756.8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67">C630</f>
        <v>0</v>
      </c>
      <c r="E630" s="5">
        <f t="shared" si="67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67"/>
        <v>0</v>
      </c>
      <c r="E631" s="5">
        <f t="shared" si="67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67"/>
        <v>0</v>
      </c>
      <c r="E632" s="5">
        <f t="shared" si="67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67"/>
        <v>0</v>
      </c>
      <c r="E633" s="5">
        <f t="shared" si="67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67"/>
        <v>0</v>
      </c>
      <c r="E634" s="5">
        <f t="shared" si="67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67"/>
        <v>0</v>
      </c>
      <c r="E635" s="5">
        <f t="shared" si="67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67"/>
        <v>0</v>
      </c>
      <c r="E636" s="5">
        <f t="shared" si="67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67"/>
        <v>0</v>
      </c>
      <c r="E637" s="5">
        <f t="shared" si="67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68">C639</f>
        <v>0</v>
      </c>
      <c r="E639" s="32">
        <f t="shared" si="68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68"/>
        <v>0</v>
      </c>
      <c r="E640" s="32">
        <f t="shared" si="68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68"/>
        <v>0</v>
      </c>
      <c r="E641" s="32">
        <f t="shared" si="68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69">C648</f>
        <v>0</v>
      </c>
      <c r="E648" s="5">
        <f t="shared" si="69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69"/>
        <v>0</v>
      </c>
      <c r="E649" s="5">
        <f t="shared" si="69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69"/>
        <v>0</v>
      </c>
      <c r="E650" s="5">
        <f t="shared" si="69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0">C655</f>
        <v>0</v>
      </c>
      <c r="E655" s="5">
        <f t="shared" si="7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0"/>
        <v>0</v>
      </c>
      <c r="E656" s="5">
        <f t="shared" si="70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0"/>
        <v>0</v>
      </c>
      <c r="E657" s="5">
        <f t="shared" si="70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0"/>
        <v>0</v>
      </c>
      <c r="E658" s="5">
        <f t="shared" si="70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0"/>
        <v>0</v>
      </c>
      <c r="E659" s="5">
        <f t="shared" si="70"/>
        <v>0</v>
      </c>
    </row>
    <row r="660" spans="1:5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1">C662</f>
        <v>0</v>
      </c>
      <c r="E662" s="5">
        <f t="shared" si="71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1"/>
        <v>0</v>
      </c>
      <c r="E663" s="5">
        <f t="shared" si="71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1"/>
        <v>0</v>
      </c>
      <c r="E664" s="5">
        <f t="shared" si="71"/>
        <v>0</v>
      </c>
    </row>
    <row r="665" spans="1:5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2">C666</f>
        <v>0</v>
      </c>
      <c r="E666" s="5">
        <f t="shared" si="72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2"/>
        <v>0</v>
      </c>
      <c r="E667" s="5">
        <f t="shared" si="72"/>
        <v>0</v>
      </c>
    </row>
    <row r="668" spans="1:5" outlineLevel="1">
      <c r="A668" s="164" t="s">
        <v>556</v>
      </c>
      <c r="B668" s="165"/>
      <c r="C668" s="32">
        <v>0</v>
      </c>
      <c r="D668" s="32">
        <f t="shared" si="72"/>
        <v>0</v>
      </c>
      <c r="E668" s="32">
        <f t="shared" si="72"/>
        <v>0</v>
      </c>
    </row>
    <row r="669" spans="1:5" outlineLevel="1" collapsed="1">
      <c r="A669" s="164" t="s">
        <v>557</v>
      </c>
      <c r="B669" s="165"/>
      <c r="C669" s="32">
        <v>0</v>
      </c>
      <c r="D669" s="32">
        <f t="shared" si="72"/>
        <v>0</v>
      </c>
      <c r="E669" s="32">
        <f t="shared" si="72"/>
        <v>0</v>
      </c>
    </row>
    <row r="670" spans="1:5" outlineLevel="1" collapsed="1">
      <c r="A670" s="164" t="s">
        <v>558</v>
      </c>
      <c r="B670" s="165"/>
      <c r="C670" s="32">
        <v>0</v>
      </c>
      <c r="D670" s="32">
        <f t="shared" si="72"/>
        <v>0</v>
      </c>
      <c r="E670" s="32">
        <f t="shared" si="72"/>
        <v>0</v>
      </c>
    </row>
    <row r="671" spans="1:5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3">C673</f>
        <v>0</v>
      </c>
      <c r="E673" s="5">
        <f t="shared" si="73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3"/>
        <v>0</v>
      </c>
      <c r="E674" s="5">
        <f t="shared" si="73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3"/>
        <v>0</v>
      </c>
      <c r="E675" s="5">
        <f t="shared" si="73"/>
        <v>0</v>
      </c>
    </row>
    <row r="676" spans="1:5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4">C681</f>
        <v>0</v>
      </c>
      <c r="E681" s="5">
        <f t="shared" si="74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4"/>
        <v>0</v>
      </c>
      <c r="E682" s="5">
        <f t="shared" si="74"/>
        <v>0</v>
      </c>
    </row>
    <row r="683" spans="1:5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5">C684</f>
        <v>0</v>
      </c>
      <c r="E684" s="5">
        <f t="shared" si="75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5"/>
        <v>0</v>
      </c>
      <c r="E685" s="5">
        <f t="shared" si="75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5"/>
        <v>0</v>
      </c>
      <c r="E686" s="5">
        <f t="shared" si="75"/>
        <v>0</v>
      </c>
    </row>
    <row r="687" spans="1:5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6">C689</f>
        <v>0</v>
      </c>
      <c r="E689" s="5">
        <f t="shared" si="76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6"/>
        <v>0</v>
      </c>
      <c r="E690" s="5">
        <f t="shared" si="76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6"/>
        <v>0</v>
      </c>
      <c r="E691" s="5">
        <f t="shared" si="76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6"/>
        <v>0</v>
      </c>
      <c r="E692" s="5">
        <f t="shared" si="76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6"/>
        <v>0</v>
      </c>
      <c r="E693" s="5">
        <f t="shared" si="76"/>
        <v>0</v>
      </c>
    </row>
    <row r="694" spans="1:5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77">C696</f>
        <v>0</v>
      </c>
      <c r="E696" s="5">
        <f t="shared" si="77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77"/>
        <v>0</v>
      </c>
      <c r="E697" s="5">
        <f t="shared" si="77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77"/>
        <v>0</v>
      </c>
      <c r="E698" s="5">
        <f t="shared" si="77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77"/>
        <v>0</v>
      </c>
      <c r="E699" s="5">
        <f t="shared" si="77"/>
        <v>0</v>
      </c>
    </row>
    <row r="700" spans="1:5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78">C702</f>
        <v>0</v>
      </c>
      <c r="E702" s="5">
        <f t="shared" si="78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78"/>
        <v>0</v>
      </c>
      <c r="E703" s="5">
        <f t="shared" si="78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78"/>
        <v>0</v>
      </c>
      <c r="E704" s="5">
        <f t="shared" si="78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78"/>
        <v>0</v>
      </c>
      <c r="E705" s="5">
        <f t="shared" si="78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78"/>
        <v>0</v>
      </c>
      <c r="E706" s="5">
        <f t="shared" si="78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78"/>
        <v>0</v>
      </c>
      <c r="E707" s="5">
        <f t="shared" si="78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78"/>
        <v>0</v>
      </c>
      <c r="E708" s="5">
        <f t="shared" si="78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78"/>
        <v>0</v>
      </c>
      <c r="E709" s="5">
        <f t="shared" si="78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78"/>
        <v>0</v>
      </c>
      <c r="E710" s="5">
        <f t="shared" si="78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78"/>
        <v>0</v>
      </c>
      <c r="E711" s="5">
        <f t="shared" si="78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79">C713</f>
        <v>0</v>
      </c>
      <c r="E713" s="31">
        <f t="shared" si="79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79"/>
        <v>0</v>
      </c>
      <c r="E714" s="31">
        <f t="shared" si="79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79"/>
        <v>0</v>
      </c>
      <c r="E715" s="31">
        <f t="shared" si="79"/>
        <v>0</v>
      </c>
    </row>
    <row r="716" spans="1:10">
      <c r="A716" s="162" t="s">
        <v>570</v>
      </c>
      <c r="B716" s="163"/>
      <c r="C716" s="36">
        <f>C717</f>
        <v>35504.305999999997</v>
      </c>
      <c r="D716" s="36">
        <f>D717</f>
        <v>35504.305999999997</v>
      </c>
      <c r="E716" s="36">
        <f>E717</f>
        <v>35504.305999999997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35504.305999999997</v>
      </c>
      <c r="D717" s="33">
        <f>D718+D722</f>
        <v>35504.305999999997</v>
      </c>
      <c r="E717" s="33">
        <f>E718+E722</f>
        <v>35504.305999999997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8" t="s">
        <v>851</v>
      </c>
      <c r="B718" s="159"/>
      <c r="C718" s="31">
        <f>SUM(C719:C721)</f>
        <v>35504.305999999997</v>
      </c>
      <c r="D718" s="31">
        <f>SUM(D719:D721)</f>
        <v>35504.305999999997</v>
      </c>
      <c r="E718" s="31">
        <f>SUM(E719:E721)</f>
        <v>35504.305999999997</v>
      </c>
    </row>
    <row r="719" spans="1:10" ht="15" customHeight="1" outlineLevel="2">
      <c r="A719" s="6">
        <v>10950</v>
      </c>
      <c r="B719" s="4" t="s">
        <v>572</v>
      </c>
      <c r="C719" s="5">
        <v>35504.305999999997</v>
      </c>
      <c r="D719" s="5">
        <v>35504.305999999997</v>
      </c>
      <c r="E719" s="5">
        <f>D719</f>
        <v>35504.305999999997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0">C720</f>
        <v>0</v>
      </c>
      <c r="E720" s="5">
        <f t="shared" si="80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0"/>
        <v>0</v>
      </c>
      <c r="E721" s="5">
        <f t="shared" si="80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81">C731</f>
        <v>0</v>
      </c>
      <c r="D730" s="31">
        <f t="shared" si="81"/>
        <v>0</v>
      </c>
      <c r="E730" s="31">
        <f t="shared" si="81"/>
        <v>0</v>
      </c>
    </row>
    <row r="731" spans="1:10" outlineLevel="2">
      <c r="A731" s="6">
        <v>2</v>
      </c>
      <c r="B731" s="4" t="s">
        <v>822</v>
      </c>
      <c r="C731" s="5">
        <f t="shared" si="81"/>
        <v>0</v>
      </c>
      <c r="D731" s="5">
        <f t="shared" si="81"/>
        <v>0</v>
      </c>
      <c r="E731" s="5">
        <f t="shared" si="81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2">C735</f>
        <v>0</v>
      </c>
      <c r="E735" s="30">
        <f t="shared" si="82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2"/>
        <v>0</v>
      </c>
      <c r="E736" s="30">
        <f t="shared" si="82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2"/>
        <v>0</v>
      </c>
      <c r="E737" s="5">
        <f t="shared" si="82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2"/>
        <v>0</v>
      </c>
      <c r="E738" s="5">
        <f t="shared" si="82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3">C747</f>
        <v>0</v>
      </c>
      <c r="E747" s="30">
        <f t="shared" si="83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3"/>
        <v>0</v>
      </c>
      <c r="E748" s="5">
        <f t="shared" si="83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3"/>
        <v>0</v>
      </c>
      <c r="E749" s="5">
        <f t="shared" si="83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4">C752</f>
        <v>0</v>
      </c>
      <c r="E752" s="124">
        <f t="shared" si="84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4"/>
        <v>0</v>
      </c>
      <c r="E753" s="124">
        <f t="shared" si="84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4"/>
        <v>0</v>
      </c>
      <c r="E754" s="5">
        <f t="shared" si="84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5">C758</f>
        <v>0</v>
      </c>
      <c r="E758" s="30">
        <f t="shared" si="85"/>
        <v>0</v>
      </c>
    </row>
    <row r="759" spans="1:5" outlineLevel="3">
      <c r="A759" s="29"/>
      <c r="B759" s="28" t="s">
        <v>831</v>
      </c>
      <c r="C759" s="30"/>
      <c r="D759" s="30">
        <f t="shared" si="85"/>
        <v>0</v>
      </c>
      <c r="E759" s="30">
        <f t="shared" si="85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6">C762</f>
        <v>0</v>
      </c>
      <c r="E762" s="30">
        <f t="shared" si="86"/>
        <v>0</v>
      </c>
    </row>
    <row r="763" spans="1:5" outlineLevel="3">
      <c r="A763" s="29"/>
      <c r="B763" s="28" t="s">
        <v>819</v>
      </c>
      <c r="C763" s="30"/>
      <c r="D763" s="30">
        <f t="shared" si="86"/>
        <v>0</v>
      </c>
      <c r="E763" s="30">
        <f t="shared" si="86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6"/>
        <v>0</v>
      </c>
      <c r="E764" s="5">
        <f t="shared" si="86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87">C774</f>
        <v>0</v>
      </c>
      <c r="E774" s="30">
        <f t="shared" si="87"/>
        <v>0</v>
      </c>
    </row>
    <row r="775" spans="1:5" outlineLevel="3">
      <c r="A775" s="29"/>
      <c r="B775" s="28" t="s">
        <v>819</v>
      </c>
      <c r="C775" s="30"/>
      <c r="D775" s="30">
        <f t="shared" si="87"/>
        <v>0</v>
      </c>
      <c r="E775" s="30">
        <f t="shared" si="87"/>
        <v>0</v>
      </c>
    </row>
    <row r="776" spans="1:5" outlineLevel="3">
      <c r="A776" s="29"/>
      <c r="B776" s="28" t="s">
        <v>818</v>
      </c>
      <c r="C776" s="30"/>
      <c r="D776" s="30">
        <f t="shared" si="87"/>
        <v>0</v>
      </c>
      <c r="E776" s="30">
        <f t="shared" si="87"/>
        <v>0</v>
      </c>
    </row>
    <row r="777" spans="1:5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12:E37 C39:E60 C69:E96 C117:E134 C98:E113 C154:E162 C164:E169 C171:E176 C62:E66 C254:C255 C5:E10 C136:E151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zoomScale="110" zoomScaleNormal="110" workbookViewId="0">
      <selection activeCell="C5" sqref="C5"/>
    </sheetView>
  </sheetViews>
  <sheetFormatPr baseColWidth="10" defaultColWidth="9.140625" defaultRowHeight="15" outlineLevelRow="3"/>
  <cols>
    <col min="1" max="1" width="7" bestFit="1" customWidth="1"/>
    <col min="2" max="2" width="31.28515625" customWidth="1"/>
    <col min="3" max="3" width="16.7109375" bestFit="1" customWidth="1"/>
    <col min="4" max="5" width="16.5703125" bestFit="1" customWidth="1"/>
    <col min="7" max="7" width="15.5703125" bestFit="1" customWidth="1"/>
    <col min="8" max="8" width="16.5703125" bestFit="1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22" t="s">
        <v>853</v>
      </c>
      <c r="E1" s="122" t="s">
        <v>852</v>
      </c>
      <c r="G1" s="43" t="s">
        <v>31</v>
      </c>
      <c r="H1" s="44">
        <f>C2+C114</f>
        <v>1560552.6340000001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1122800</v>
      </c>
      <c r="D2" s="26">
        <f>D3+D67</f>
        <v>1122800</v>
      </c>
      <c r="E2" s="26">
        <f>E3+E67</f>
        <v>1122800</v>
      </c>
      <c r="G2" s="39" t="s">
        <v>60</v>
      </c>
      <c r="H2" s="41"/>
      <c r="I2" s="42"/>
      <c r="J2" s="40" t="b">
        <f>AND(H2=I2)</f>
        <v>1</v>
      </c>
    </row>
    <row r="3" spans="1:14">
      <c r="A3" s="179" t="s">
        <v>578</v>
      </c>
      <c r="B3" s="179"/>
      <c r="C3" s="23">
        <f>C4+C11+C38+C61</f>
        <v>678800</v>
      </c>
      <c r="D3" s="23">
        <f>D4+D11+D38+D61</f>
        <v>678800</v>
      </c>
      <c r="E3" s="23">
        <f>E4+E11+E38+E61</f>
        <v>678800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5" t="s">
        <v>124</v>
      </c>
      <c r="B4" s="176"/>
      <c r="C4" s="21">
        <f>SUM(C5:C10)</f>
        <v>317500</v>
      </c>
      <c r="D4" s="21">
        <f>SUM(D5:D10)</f>
        <v>317500</v>
      </c>
      <c r="E4" s="21">
        <v>317500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35000</v>
      </c>
      <c r="D5" s="2">
        <v>35000</v>
      </c>
      <c r="E5" s="2">
        <f>D5</f>
        <v>35000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v>7000</v>
      </c>
      <c r="E6" s="2">
        <f t="shared" ref="D6:E10" si="0">D6</f>
        <v>7000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250000</v>
      </c>
      <c r="D7" s="2">
        <v>250000</v>
      </c>
      <c r="E7" s="2">
        <f t="shared" si="0"/>
        <v>250000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25000</v>
      </c>
      <c r="D8" s="2">
        <v>25000</v>
      </c>
      <c r="E8" s="2">
        <f t="shared" si="0"/>
        <v>25000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185300</v>
      </c>
      <c r="D11" s="21">
        <f>SUM(D12:D37)</f>
        <v>185300</v>
      </c>
      <c r="E11" s="21">
        <v>185300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t="15" customHeight="1" outlineLevel="1">
      <c r="A12" s="3">
        <v>2101</v>
      </c>
      <c r="B12" s="1" t="s">
        <v>4</v>
      </c>
      <c r="C12" s="2">
        <v>175300</v>
      </c>
      <c r="D12" s="2">
        <v>175300</v>
      </c>
      <c r="E12" s="2">
        <f>D12</f>
        <v>175300</v>
      </c>
    </row>
    <row r="13" spans="1:14" ht="15" customHeight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t="15" customHeight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t="15" customHeight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t="15" customHeight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t="15" customHeight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t="15" customHeight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t="15" customHeight="1" outlineLevel="1">
      <c r="A19" s="3">
        <v>2204</v>
      </c>
      <c r="B19" s="1" t="s">
        <v>131</v>
      </c>
      <c r="C19" s="2"/>
      <c r="D19" s="2"/>
      <c r="E19" s="2">
        <f t="shared" si="1"/>
        <v>0</v>
      </c>
    </row>
    <row r="20" spans="1:5" ht="15" customHeight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t="15" customHeight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t="15" customHeight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t="15" customHeight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t="15" customHeight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t="15" customHeight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t="15" customHeight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t="15" customHeight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t="15" customHeight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t="15" customHeight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t="15" customHeight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t="15" customHeight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t="15" customHeight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t="15" customHeight="1" outlineLevel="1">
      <c r="A34" s="3">
        <v>2404</v>
      </c>
      <c r="B34" s="1" t="s">
        <v>7</v>
      </c>
      <c r="C34" s="2">
        <v>5000</v>
      </c>
      <c r="D34" s="2">
        <v>5000</v>
      </c>
      <c r="E34" s="2">
        <f t="shared" si="2"/>
        <v>5000</v>
      </c>
    </row>
    <row r="35" spans="1:10" ht="15" customHeight="1" outlineLevel="1">
      <c r="A35" s="3">
        <v>2405</v>
      </c>
      <c r="B35" s="1" t="s">
        <v>8</v>
      </c>
      <c r="C35" s="2">
        <v>1000</v>
      </c>
      <c r="D35" s="2">
        <v>1000</v>
      </c>
      <c r="E35" s="2">
        <f t="shared" si="2"/>
        <v>1000</v>
      </c>
    </row>
    <row r="36" spans="1:10" ht="15" customHeight="1" outlineLevel="1">
      <c r="A36" s="3">
        <v>2406</v>
      </c>
      <c r="B36" s="1" t="s">
        <v>9</v>
      </c>
      <c r="C36" s="2">
        <v>4000</v>
      </c>
      <c r="D36" s="2">
        <v>4000</v>
      </c>
      <c r="E36" s="2">
        <f t="shared" si="2"/>
        <v>4000</v>
      </c>
    </row>
    <row r="37" spans="1:10" ht="15" customHeight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5" t="s">
        <v>145</v>
      </c>
      <c r="B38" s="176"/>
      <c r="C38" s="21">
        <f>SUM(C39:C60)</f>
        <v>176000</v>
      </c>
      <c r="D38" s="21">
        <f>SUM(D39:D60)</f>
        <v>176000</v>
      </c>
      <c r="E38" s="21">
        <v>176000</v>
      </c>
      <c r="G38" s="39" t="s">
        <v>55</v>
      </c>
      <c r="H38" s="41"/>
      <c r="I38" s="42"/>
      <c r="J38" s="40" t="b">
        <f>AND(H38=I38)</f>
        <v>1</v>
      </c>
    </row>
    <row r="39" spans="1:10" ht="15" customHeight="1" outlineLevel="1">
      <c r="A39" s="20">
        <v>3101</v>
      </c>
      <c r="B39" s="20" t="s">
        <v>11</v>
      </c>
      <c r="C39" s="2">
        <v>10000</v>
      </c>
      <c r="D39" s="2">
        <v>10000</v>
      </c>
      <c r="E39" s="2">
        <f>D39</f>
        <v>10000</v>
      </c>
    </row>
    <row r="40" spans="1:10" ht="15" customHeight="1" outlineLevel="1">
      <c r="A40" s="20">
        <v>3102</v>
      </c>
      <c r="B40" s="20" t="s">
        <v>12</v>
      </c>
      <c r="C40" s="2">
        <v>3000</v>
      </c>
      <c r="D40" s="2">
        <v>3000</v>
      </c>
      <c r="E40" s="2">
        <f t="shared" ref="D40:E55" si="3">D40</f>
        <v>3000</v>
      </c>
    </row>
    <row r="41" spans="1:10" ht="15" customHeight="1" outlineLevel="1">
      <c r="A41" s="20">
        <v>3103</v>
      </c>
      <c r="B41" s="20" t="s">
        <v>13</v>
      </c>
      <c r="C41" s="2">
        <v>5000</v>
      </c>
      <c r="D41" s="2">
        <v>5000</v>
      </c>
      <c r="E41" s="2">
        <f t="shared" si="3"/>
        <v>5000</v>
      </c>
    </row>
    <row r="42" spans="1:10" ht="15" customHeight="1" outlineLevel="1">
      <c r="A42" s="20">
        <v>3199</v>
      </c>
      <c r="B42" s="20" t="s">
        <v>14</v>
      </c>
      <c r="C42" s="2">
        <v>500</v>
      </c>
      <c r="D42" s="2">
        <v>500</v>
      </c>
      <c r="E42" s="2">
        <f t="shared" si="3"/>
        <v>500</v>
      </c>
    </row>
    <row r="43" spans="1:10" ht="15" customHeight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t="15" customHeight="1" outlineLevel="1">
      <c r="A44" s="20">
        <v>3202</v>
      </c>
      <c r="B44" s="20" t="s">
        <v>15</v>
      </c>
      <c r="C44" s="2">
        <v>3000</v>
      </c>
      <c r="D44" s="2">
        <v>3000</v>
      </c>
      <c r="E44" s="2">
        <f t="shared" si="3"/>
        <v>3000</v>
      </c>
    </row>
    <row r="45" spans="1:10" ht="15" customHeight="1" outlineLevel="1">
      <c r="A45" s="20">
        <v>3203</v>
      </c>
      <c r="B45" s="20" t="s">
        <v>16</v>
      </c>
      <c r="C45" s="2">
        <v>1000</v>
      </c>
      <c r="D45" s="2">
        <v>1000</v>
      </c>
      <c r="E45" s="2">
        <f t="shared" si="3"/>
        <v>1000</v>
      </c>
    </row>
    <row r="46" spans="1:10" ht="15" customHeight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t="15" customHeight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t="15" customHeight="1" outlineLevel="1">
      <c r="A48" s="20">
        <v>3206</v>
      </c>
      <c r="B48" s="20" t="s">
        <v>17</v>
      </c>
      <c r="C48" s="2">
        <v>5000</v>
      </c>
      <c r="D48" s="2">
        <v>5000</v>
      </c>
      <c r="E48" s="2">
        <f t="shared" si="3"/>
        <v>5000</v>
      </c>
    </row>
    <row r="49" spans="1:10" ht="15" customHeight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t="15" customHeight="1" outlineLevel="1">
      <c r="A50" s="20">
        <v>3208</v>
      </c>
      <c r="B50" s="20" t="s">
        <v>150</v>
      </c>
      <c r="C50" s="2">
        <v>500</v>
      </c>
      <c r="D50" s="2">
        <v>500</v>
      </c>
      <c r="E50" s="2">
        <f t="shared" si="3"/>
        <v>500</v>
      </c>
    </row>
    <row r="51" spans="1:10" ht="15" customHeight="1" outlineLevel="1">
      <c r="A51" s="20">
        <v>3209</v>
      </c>
      <c r="B51" s="20" t="s">
        <v>151</v>
      </c>
      <c r="C51" s="2">
        <v>1000</v>
      </c>
      <c r="D51" s="2">
        <v>1000</v>
      </c>
      <c r="E51" s="2">
        <f t="shared" si="3"/>
        <v>1000</v>
      </c>
    </row>
    <row r="52" spans="1:10" ht="15" customHeight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t="15" customHeight="1" outlineLevel="1">
      <c r="A53" s="20">
        <v>3301</v>
      </c>
      <c r="B53" s="20" t="s">
        <v>18</v>
      </c>
      <c r="C53" s="2">
        <v>4000</v>
      </c>
      <c r="D53" s="2">
        <v>4000</v>
      </c>
      <c r="E53" s="2">
        <f t="shared" si="3"/>
        <v>4000</v>
      </c>
    </row>
    <row r="54" spans="1:10" ht="15" customHeight="1" outlineLevel="1">
      <c r="A54" s="20">
        <v>3302</v>
      </c>
      <c r="B54" s="20" t="s">
        <v>19</v>
      </c>
      <c r="C54" s="2">
        <v>2000</v>
      </c>
      <c r="D54" s="2">
        <v>2000</v>
      </c>
      <c r="E54" s="2">
        <f t="shared" si="3"/>
        <v>2000</v>
      </c>
    </row>
    <row r="55" spans="1:10" ht="15" customHeight="1" outlineLevel="1">
      <c r="A55" s="20">
        <v>3303</v>
      </c>
      <c r="B55" s="20" t="s">
        <v>153</v>
      </c>
      <c r="C55" s="2">
        <v>60000</v>
      </c>
      <c r="D55" s="2">
        <v>60000</v>
      </c>
      <c r="E55" s="2">
        <f t="shared" si="3"/>
        <v>60000</v>
      </c>
    </row>
    <row r="56" spans="1:10" ht="15" customHeight="1" outlineLevel="1">
      <c r="A56" s="20">
        <v>3303</v>
      </c>
      <c r="B56" s="20" t="s">
        <v>154</v>
      </c>
      <c r="C56" s="2">
        <v>50000</v>
      </c>
      <c r="D56" s="2">
        <v>50000</v>
      </c>
      <c r="E56" s="2">
        <f t="shared" ref="E56:E57" si="4">D56</f>
        <v>50000</v>
      </c>
    </row>
    <row r="57" spans="1:10" ht="15" customHeight="1" outlineLevel="1">
      <c r="A57" s="20">
        <v>3304</v>
      </c>
      <c r="B57" s="20" t="s">
        <v>155</v>
      </c>
      <c r="C57" s="2">
        <v>1000</v>
      </c>
      <c r="D57" s="2">
        <v>1000</v>
      </c>
      <c r="E57" s="2">
        <f t="shared" si="4"/>
        <v>1000</v>
      </c>
    </row>
    <row r="58" spans="1:10" ht="15" customHeight="1" outlineLevel="1">
      <c r="A58" s="20">
        <v>3305</v>
      </c>
      <c r="B58" s="20" t="s">
        <v>156</v>
      </c>
      <c r="C58" s="2"/>
      <c r="D58" s="2">
        <f t="shared" ref="D58:E60" si="5">C58</f>
        <v>0</v>
      </c>
      <c r="E58" s="2">
        <f t="shared" si="5"/>
        <v>0</v>
      </c>
    </row>
    <row r="59" spans="1:10" ht="15" customHeight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</row>
    <row r="60" spans="1:10" ht="15" customHeight="1" outlineLevel="1">
      <c r="A60" s="20">
        <v>3399</v>
      </c>
      <c r="B60" s="20" t="s">
        <v>104</v>
      </c>
      <c r="C60" s="2">
        <v>30000</v>
      </c>
      <c r="D60" s="2">
        <v>30000</v>
      </c>
      <c r="E60" s="2">
        <f t="shared" si="5"/>
        <v>30000</v>
      </c>
    </row>
    <row r="61" spans="1:10">
      <c r="A61" s="175" t="s">
        <v>158</v>
      </c>
      <c r="B61" s="17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t="15" customHeight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t="15" customHeight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</row>
    <row r="64" spans="1:10" ht="15" customHeight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</row>
    <row r="65" spans="1:10" ht="15" customHeight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</row>
    <row r="66" spans="1:10" ht="15" customHeight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</row>
    <row r="67" spans="1:10">
      <c r="A67" s="179" t="s">
        <v>579</v>
      </c>
      <c r="B67" s="179"/>
      <c r="C67" s="25">
        <f>C97+C68</f>
        <v>444000</v>
      </c>
      <c r="D67" s="25">
        <f>D97+D68</f>
        <v>444000</v>
      </c>
      <c r="E67" s="25">
        <f>E97+E68</f>
        <v>444000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5" t="s">
        <v>163</v>
      </c>
      <c r="B68" s="176"/>
      <c r="C68" s="21">
        <f>SUM(C69:C96)</f>
        <v>43000</v>
      </c>
      <c r="D68" s="21">
        <f>SUM(D69:D96)</f>
        <v>43000</v>
      </c>
      <c r="E68" s="21">
        <f>SUM(E69:E96)</f>
        <v>43000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7">C70</f>
        <v>0</v>
      </c>
      <c r="E70" s="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7"/>
        <v>0</v>
      </c>
      <c r="E71" s="2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7"/>
        <v>0</v>
      </c>
      <c r="E72" s="2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7"/>
        <v>0</v>
      </c>
      <c r="E73" s="2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7"/>
        <v>0</v>
      </c>
      <c r="E74" s="2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7"/>
        <v>0</v>
      </c>
      <c r="E75" s="2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7"/>
        <v>0</v>
      </c>
      <c r="E76" s="2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7"/>
        <v>0</v>
      </c>
      <c r="E77" s="2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7"/>
        <v>0</v>
      </c>
      <c r="E78" s="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2">
        <v>30000</v>
      </c>
      <c r="D79" s="2">
        <v>30000</v>
      </c>
      <c r="E79" s="2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v>6000</v>
      </c>
      <c r="E80" s="2">
        <f t="shared" si="7"/>
        <v>6000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7"/>
        <v>0</v>
      </c>
      <c r="E81" s="2">
        <f t="shared" si="7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7"/>
        <v>0</v>
      </c>
      <c r="E82" s="2">
        <f t="shared" si="7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7"/>
        <v>0</v>
      </c>
      <c r="E83" s="2">
        <f t="shared" si="7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7"/>
        <v>0</v>
      </c>
      <c r="E84" s="2">
        <f t="shared" si="7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7"/>
        <v>0</v>
      </c>
      <c r="E85" s="2">
        <f t="shared" si="7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8">C86</f>
        <v>0</v>
      </c>
      <c r="E86" s="2">
        <f t="shared" si="8"/>
        <v>0</v>
      </c>
    </row>
    <row r="87" spans="1:5" ht="15" customHeight="1" outlineLevel="1">
      <c r="A87" s="3">
        <v>5207</v>
      </c>
      <c r="B87" s="2" t="s">
        <v>179</v>
      </c>
      <c r="C87" s="2">
        <v>1000</v>
      </c>
      <c r="D87" s="2">
        <v>1000</v>
      </c>
      <c r="E87" s="2">
        <f t="shared" si="8"/>
        <v>1000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8"/>
        <v>0</v>
      </c>
      <c r="E88" s="2">
        <f t="shared" si="8"/>
        <v>0</v>
      </c>
    </row>
    <row r="89" spans="1:5" ht="15" customHeight="1" outlineLevel="1">
      <c r="A89" s="3">
        <v>5209</v>
      </c>
      <c r="B89" s="2" t="s">
        <v>107</v>
      </c>
      <c r="C89" s="2">
        <v>4000</v>
      </c>
      <c r="D89" s="2">
        <v>4000</v>
      </c>
      <c r="E89" s="2">
        <f t="shared" si="8"/>
        <v>4000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8"/>
        <v>0</v>
      </c>
      <c r="E90" s="2">
        <f t="shared" si="8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v>1000</v>
      </c>
      <c r="E91" s="2">
        <f t="shared" si="8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8"/>
        <v>0</v>
      </c>
      <c r="E92" s="2">
        <f t="shared" si="8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8"/>
        <v>0</v>
      </c>
      <c r="E93" s="2">
        <f t="shared" si="8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8"/>
        <v>0</v>
      </c>
      <c r="E94" s="2">
        <f t="shared" si="8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v>1000</v>
      </c>
      <c r="E95" s="2">
        <f t="shared" si="8"/>
        <v>1000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8"/>
        <v>0</v>
      </c>
      <c r="E96" s="2">
        <f t="shared" si="8"/>
        <v>0</v>
      </c>
    </row>
    <row r="97" spans="1:10">
      <c r="A97" s="19" t="s">
        <v>184</v>
      </c>
      <c r="B97" s="24"/>
      <c r="C97" s="21">
        <f>SUM(C98:C113)</f>
        <v>401000</v>
      </c>
      <c r="D97" s="21">
        <f>SUM(D98:D113)</f>
        <v>401000</v>
      </c>
      <c r="E97" s="21">
        <f>SUM(E98:E113)</f>
        <v>401000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400000</v>
      </c>
      <c r="D98" s="2">
        <v>400000</v>
      </c>
      <c r="E98" s="2">
        <f>D98</f>
        <v>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9">C99</f>
        <v>0</v>
      </c>
      <c r="E99" s="2">
        <f t="shared" si="9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9"/>
        <v>0</v>
      </c>
      <c r="E100" s="2">
        <f t="shared" si="9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9"/>
        <v>0</v>
      </c>
      <c r="E101" s="2">
        <f t="shared" si="9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9"/>
        <v>0</v>
      </c>
      <c r="E102" s="2">
        <f t="shared" si="9"/>
        <v>0</v>
      </c>
    </row>
    <row r="103" spans="1:10" ht="15" customHeight="1" outlineLevel="1">
      <c r="A103" s="3">
        <v>6006</v>
      </c>
      <c r="B103" s="1" t="s">
        <v>26</v>
      </c>
      <c r="C103" s="2"/>
      <c r="D103" s="2">
        <f t="shared" si="9"/>
        <v>0</v>
      </c>
      <c r="E103" s="2">
        <f t="shared" si="9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9"/>
        <v>0</v>
      </c>
      <c r="E104" s="2">
        <f t="shared" si="9"/>
        <v>0</v>
      </c>
    </row>
    <row r="105" spans="1:10" ht="15" customHeight="1" outlineLevel="1">
      <c r="A105" s="3">
        <v>6008</v>
      </c>
      <c r="B105" s="1" t="s">
        <v>110</v>
      </c>
      <c r="C105" s="2"/>
      <c r="D105" s="2">
        <f t="shared" si="9"/>
        <v>0</v>
      </c>
      <c r="E105" s="2">
        <f t="shared" si="9"/>
        <v>0</v>
      </c>
    </row>
    <row r="106" spans="1:10" ht="15" customHeight="1" outlineLevel="1">
      <c r="A106" s="3">
        <v>6009</v>
      </c>
      <c r="B106" s="1" t="s">
        <v>28</v>
      </c>
      <c r="C106" s="2"/>
      <c r="D106" s="2">
        <f t="shared" si="9"/>
        <v>0</v>
      </c>
      <c r="E106" s="2">
        <f t="shared" si="9"/>
        <v>0</v>
      </c>
    </row>
    <row r="107" spans="1:10" ht="15" customHeight="1" outlineLevel="1">
      <c r="A107" s="3">
        <v>6010</v>
      </c>
      <c r="B107" s="1" t="s">
        <v>189</v>
      </c>
      <c r="C107" s="2"/>
      <c r="D107" s="2">
        <f t="shared" si="9"/>
        <v>0</v>
      </c>
      <c r="E107" s="2">
        <f t="shared" si="9"/>
        <v>0</v>
      </c>
    </row>
    <row r="108" spans="1:10" ht="15" customHeight="1" outlineLevel="1">
      <c r="A108" s="3">
        <v>6011</v>
      </c>
      <c r="B108" s="1" t="s">
        <v>190</v>
      </c>
      <c r="C108" s="2"/>
      <c r="D108" s="2">
        <f t="shared" si="9"/>
        <v>0</v>
      </c>
      <c r="E108" s="2">
        <f t="shared" si="9"/>
        <v>0</v>
      </c>
    </row>
    <row r="109" spans="1:10" ht="15" customHeight="1" outlineLevel="1">
      <c r="A109" s="3">
        <v>6099</v>
      </c>
      <c r="B109" s="1" t="s">
        <v>191</v>
      </c>
      <c r="C109" s="2"/>
      <c r="D109" s="2">
        <f t="shared" si="9"/>
        <v>0</v>
      </c>
      <c r="E109" s="2">
        <f t="shared" si="9"/>
        <v>0</v>
      </c>
    </row>
    <row r="110" spans="1:10" ht="15" customHeight="1" outlineLevel="1">
      <c r="A110" s="3">
        <v>6099</v>
      </c>
      <c r="B110" s="1" t="s">
        <v>192</v>
      </c>
      <c r="C110" s="2"/>
      <c r="D110" s="2">
        <f t="shared" si="9"/>
        <v>0</v>
      </c>
      <c r="E110" s="2">
        <f t="shared" si="9"/>
        <v>0</v>
      </c>
    </row>
    <row r="111" spans="1:10" ht="15" customHeight="1" outlineLevel="1">
      <c r="A111" s="3">
        <v>6099</v>
      </c>
      <c r="B111" s="1" t="s">
        <v>193</v>
      </c>
      <c r="C111" s="2"/>
      <c r="D111" s="2">
        <f t="shared" si="9"/>
        <v>0</v>
      </c>
      <c r="E111" s="2">
        <f t="shared" si="9"/>
        <v>0</v>
      </c>
    </row>
    <row r="112" spans="1:10" ht="15" customHeight="1" outlineLevel="1">
      <c r="A112" s="3">
        <v>6099</v>
      </c>
      <c r="B112" s="1" t="s">
        <v>194</v>
      </c>
      <c r="C112" s="2"/>
      <c r="D112" s="2">
        <f t="shared" si="9"/>
        <v>0</v>
      </c>
      <c r="E112" s="2">
        <f t="shared" si="9"/>
        <v>0</v>
      </c>
    </row>
    <row r="113" spans="1:10" ht="15" customHeight="1" outlineLevel="1">
      <c r="A113" s="8">
        <v>6099</v>
      </c>
      <c r="B113" s="1" t="s">
        <v>29</v>
      </c>
      <c r="C113" s="2">
        <v>1000</v>
      </c>
      <c r="D113" s="2">
        <v>1000</v>
      </c>
      <c r="E113" s="2">
        <f t="shared" si="9"/>
        <v>1000</v>
      </c>
    </row>
    <row r="114" spans="1:10">
      <c r="A114" s="180" t="s">
        <v>62</v>
      </c>
      <c r="B114" s="181"/>
      <c r="C114" s="26">
        <f>C115+C152+C177</f>
        <v>437752.63399999996</v>
      </c>
      <c r="D114" s="26">
        <f>D115+D152+D177</f>
        <v>392944.28200000001</v>
      </c>
      <c r="E114" s="26">
        <f>E115+E152+E177</f>
        <v>437752.63399999996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7" t="s">
        <v>580</v>
      </c>
      <c r="B115" s="178"/>
      <c r="C115" s="23">
        <f>C116+C135</f>
        <v>437752.63399999996</v>
      </c>
      <c r="D115" s="23">
        <f>D116+D135</f>
        <v>392944.28200000001</v>
      </c>
      <c r="E115" s="23">
        <f>E116+E135</f>
        <v>437752.63399999996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5" t="s">
        <v>195</v>
      </c>
      <c r="B116" s="176"/>
      <c r="C116" s="21">
        <f>C117+C120+C123+C126+C129+C132</f>
        <v>311297.011</v>
      </c>
      <c r="D116" s="21">
        <f>D117+D120+D123+D126+D129+D132</f>
        <v>266488.65899999999</v>
      </c>
      <c r="E116" s="21">
        <f>E117+E120+E123+E126+E129+E132</f>
        <v>311297.011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174063.011</v>
      </c>
      <c r="D117" s="2">
        <f>D118+D119</f>
        <v>129254.659</v>
      </c>
      <c r="E117" s="2">
        <f>E118+E119</f>
        <v>174063.011</v>
      </c>
    </row>
    <row r="118" spans="1:10" ht="15" customHeight="1" outlineLevel="2">
      <c r="A118" s="130"/>
      <c r="B118" s="129" t="s">
        <v>855</v>
      </c>
      <c r="C118" s="128">
        <v>89778.574999999997</v>
      </c>
      <c r="D118" s="128">
        <v>44970.222999999998</v>
      </c>
      <c r="E118" s="128">
        <v>89778.574999999997</v>
      </c>
    </row>
    <row r="119" spans="1:10" ht="15" customHeight="1" outlineLevel="2">
      <c r="A119" s="130"/>
      <c r="B119" s="129" t="s">
        <v>860</v>
      </c>
      <c r="C119" s="128">
        <v>84284.436000000002</v>
      </c>
      <c r="D119" s="128">
        <f>C119</f>
        <v>84284.436000000002</v>
      </c>
      <c r="E119" s="128">
        <f>D119</f>
        <v>84284.436000000002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137234</v>
      </c>
      <c r="D129" s="2">
        <f>D130+D131</f>
        <v>137234</v>
      </c>
      <c r="E129" s="2">
        <f>E130+E131</f>
        <v>137234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>
        <v>137234</v>
      </c>
      <c r="D131" s="128">
        <f>C131</f>
        <v>137234</v>
      </c>
      <c r="E131" s="128">
        <f>D131</f>
        <v>137234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5" t="s">
        <v>202</v>
      </c>
      <c r="B135" s="176"/>
      <c r="C135" s="21">
        <f>C136+C140+C143+C146+C149</f>
        <v>126455.62299999999</v>
      </c>
      <c r="D135" s="21">
        <f>D136+D140+D143+D146+D149</f>
        <v>126455.62299999999</v>
      </c>
      <c r="E135" s="21">
        <f>E136+E140+E143+E146+E149</f>
        <v>126455.62299999999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126455.62299999999</v>
      </c>
      <c r="D136" s="2">
        <f>D137+D138+D139</f>
        <v>126455.62299999999</v>
      </c>
      <c r="E136" s="2">
        <f>E137+E138+E139</f>
        <v>126455.62299999999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86744.866999999998</v>
      </c>
      <c r="D138" s="128">
        <f t="shared" ref="D138:E138" si="10">C138</f>
        <v>86744.866999999998</v>
      </c>
      <c r="E138" s="128">
        <f t="shared" si="10"/>
        <v>86744.866999999998</v>
      </c>
    </row>
    <row r="139" spans="1:10" ht="15" customHeight="1" outlineLevel="2">
      <c r="A139" s="130"/>
      <c r="B139" s="129" t="s">
        <v>861</v>
      </c>
      <c r="C139" s="128">
        <v>39710.756000000001</v>
      </c>
      <c r="D139" s="128">
        <v>39710.756000000001</v>
      </c>
      <c r="E139" s="128">
        <v>39710.756000000001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t="15" customHeight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t="15" customHeight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t="15" customHeight="1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ht="15" customHeight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t="15" customHeight="1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ht="15" customHeight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t="15" customHeight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t="15" customHeight="1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ht="15" customHeight="1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ht="15" customHeight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t="15" customHeight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t="15" customHeight="1" outlineLevel="3">
      <c r="A190" s="88"/>
      <c r="B190" s="87" t="s">
        <v>855</v>
      </c>
      <c r="C190" s="127">
        <v>0</v>
      </c>
      <c r="D190" s="127">
        <f t="shared" ref="D190:E192" si="11">C190</f>
        <v>0</v>
      </c>
      <c r="E190" s="127">
        <f t="shared" si="11"/>
        <v>0</v>
      </c>
    </row>
    <row r="191" spans="1:10" ht="15" customHeight="1" outlineLevel="3">
      <c r="A191" s="88"/>
      <c r="B191" s="87" t="s">
        <v>845</v>
      </c>
      <c r="C191" s="127">
        <v>0</v>
      </c>
      <c r="D191" s="127">
        <f t="shared" si="11"/>
        <v>0</v>
      </c>
      <c r="E191" s="127">
        <f t="shared" si="11"/>
        <v>0</v>
      </c>
    </row>
    <row r="192" spans="1:10" ht="15" customHeight="1" outlineLevel="3">
      <c r="A192" s="88"/>
      <c r="B192" s="87" t="s">
        <v>844</v>
      </c>
      <c r="C192" s="127">
        <v>0</v>
      </c>
      <c r="D192" s="127">
        <f t="shared" si="11"/>
        <v>0</v>
      </c>
      <c r="E192" s="127">
        <f t="shared" si="11"/>
        <v>0</v>
      </c>
    </row>
    <row r="193" spans="1:5" ht="15" customHeight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t="15" customHeight="1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t="15" customHeight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t="15" customHeight="1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t="15" customHeight="1" outlineLevel="1">
      <c r="A197" s="172" t="s">
        <v>843</v>
      </c>
      <c r="B197" s="173"/>
      <c r="C197" s="2">
        <f t="shared" ref="C197:E198" si="12">C198</f>
        <v>0</v>
      </c>
      <c r="D197" s="2">
        <f t="shared" si="12"/>
        <v>0</v>
      </c>
      <c r="E197" s="2">
        <f t="shared" si="12"/>
        <v>0</v>
      </c>
    </row>
    <row r="198" spans="1:5" ht="15" customHeight="1" outlineLevel="2">
      <c r="A198" s="130">
        <v>4</v>
      </c>
      <c r="B198" s="129" t="s">
        <v>858</v>
      </c>
      <c r="C198" s="128">
        <f t="shared" si="12"/>
        <v>0</v>
      </c>
      <c r="D198" s="128">
        <f t="shared" si="12"/>
        <v>0</v>
      </c>
      <c r="E198" s="128">
        <f t="shared" si="12"/>
        <v>0</v>
      </c>
    </row>
    <row r="199" spans="1:5" ht="15" customHeight="1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t="15" customHeight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t="15" customHeight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t="15" customHeight="1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t="15" customHeight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t="15" customHeight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t="15" customHeight="1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t="15" customHeight="1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t="15" customHeight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t="15" customHeight="1" outlineLevel="3">
      <c r="A208" s="88"/>
      <c r="B208" s="87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t="15" customHeight="1" outlineLevel="3">
      <c r="A209" s="88"/>
      <c r="B209" s="87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t="15" customHeight="1" outlineLevel="3">
      <c r="A210" s="88"/>
      <c r="B210" s="87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t="15" customHeight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t="15" customHeight="1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t="15" customHeight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t="15" customHeight="1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t="15" customHeight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t="15" customHeight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t="15" customHeight="1" outlineLevel="3">
      <c r="A217" s="88"/>
      <c r="B217" s="87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t="15" customHeight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t="15" customHeight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t="15" customHeight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t="15" customHeight="1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t="15" customHeight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t="15" customHeight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t="15" customHeight="1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t="15" customHeight="1" outlineLevel="3">
      <c r="A225" s="88"/>
      <c r="B225" s="87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t="15" customHeight="1" outlineLevel="3">
      <c r="A226" s="88"/>
      <c r="B226" s="87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t="15" customHeight="1" outlineLevel="3">
      <c r="A227" s="88"/>
      <c r="B227" s="87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t="15" customHeight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t="15" customHeight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t="15" customHeight="1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t="15" customHeight="1" outlineLevel="3">
      <c r="A231" s="88"/>
      <c r="B231" s="87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t="15" customHeight="1" outlineLevel="3">
      <c r="A232" s="88"/>
      <c r="B232" s="87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t="15" customHeight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t="15" customHeight="1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t="15" customHeight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t="15" customHeight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t="15" customHeight="1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t="15" customHeight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t="15" customHeight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t="15" customHeight="1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t="15" customHeight="1" outlineLevel="3">
      <c r="A241" s="88"/>
      <c r="B241" s="87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t="15" customHeight="1" outlineLevel="3">
      <c r="A242" s="88"/>
      <c r="B242" s="87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t="15" customHeight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t="15" customHeight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t="15" customHeight="1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t="15" customHeight="1" outlineLevel="3">
      <c r="A246" s="88"/>
      <c r="B246" s="87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t="15" customHeight="1" outlineLevel="3">
      <c r="A247" s="88"/>
      <c r="B247" s="87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t="15" customHeight="1" outlineLevel="3">
      <c r="A248" s="88"/>
      <c r="B248" s="87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t="15" customHeight="1" outlineLevel="3">
      <c r="A249" s="88"/>
      <c r="B249" s="87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t="15" customHeight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t="15" customHeight="1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t="15" customHeight="1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22" t="s">
        <v>853</v>
      </c>
      <c r="E256" s="122" t="s">
        <v>852</v>
      </c>
      <c r="G256" s="47" t="s">
        <v>589</v>
      </c>
      <c r="H256" s="48">
        <f>C257+C559</f>
        <v>1560552.6340000001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1109759.5220000001</v>
      </c>
      <c r="D257" s="37">
        <f>D258+D550</f>
        <v>1062881.5219999999</v>
      </c>
      <c r="E257" s="37">
        <f>E258+E550</f>
        <v>1062881.5219999999</v>
      </c>
      <c r="G257" s="39" t="s">
        <v>60</v>
      </c>
      <c r="H257" s="41">
        <f>C257</f>
        <v>1109759.5220000001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1091017.6000000001</v>
      </c>
      <c r="D258" s="36">
        <f>D259+D339+D483+D547</f>
        <v>1044139.6</v>
      </c>
      <c r="E258" s="36">
        <f>E259+E339+E483+E547</f>
        <v>1044139.6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590148</v>
      </c>
      <c r="D259" s="33">
        <f>D260+D263+D314</f>
        <v>562648</v>
      </c>
      <c r="E259" s="33">
        <f>E260+E263+E314</f>
        <v>562648</v>
      </c>
      <c r="G259" s="39" t="s">
        <v>590</v>
      </c>
      <c r="H259" s="41"/>
      <c r="I259" s="42"/>
      <c r="J259" s="40" t="b">
        <f>AND(H259=I259)</f>
        <v>1</v>
      </c>
    </row>
    <row r="260" spans="1:10" ht="15" customHeight="1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ht="15" customHeight="1" outlineLevel="2">
      <c r="A261" s="7">
        <v>1100</v>
      </c>
      <c r="B261" s="4" t="s">
        <v>32</v>
      </c>
      <c r="C261" s="5">
        <v>960</v>
      </c>
      <c r="D261" s="5">
        <v>960</v>
      </c>
      <c r="E261" s="5">
        <f>D261</f>
        <v>960</v>
      </c>
    </row>
    <row r="262" spans="1:10" ht="15" customHeight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t="15" customHeight="1" outlineLevel="1">
      <c r="A263" s="164" t="s">
        <v>269</v>
      </c>
      <c r="B263" s="165"/>
      <c r="C263" s="32">
        <f>C264+C265+C289+C296+C298+C302+C305+C308+C313</f>
        <v>561688</v>
      </c>
      <c r="D263" s="32">
        <f>D264+D265+D289+D296+D298+D302+D305+D308+D313</f>
        <v>561688</v>
      </c>
      <c r="E263" s="32">
        <f>E264+E265+E289+E296+E298+E302+E305+E308+E313</f>
        <v>561688</v>
      </c>
    </row>
    <row r="264" spans="1:10" ht="15" customHeight="1" outlineLevel="2">
      <c r="A264" s="6">
        <v>1101</v>
      </c>
      <c r="B264" s="4" t="s">
        <v>34</v>
      </c>
      <c r="C264" s="5">
        <v>213000</v>
      </c>
      <c r="D264" s="5">
        <v>213000</v>
      </c>
      <c r="E264" s="5">
        <f>D264</f>
        <v>213000</v>
      </c>
    </row>
    <row r="265" spans="1:10" ht="15" customHeight="1" outlineLevel="2">
      <c r="A265" s="6">
        <v>1101</v>
      </c>
      <c r="B265" s="4" t="s">
        <v>35</v>
      </c>
      <c r="C265" s="5">
        <v>232096</v>
      </c>
      <c r="D265" s="5">
        <v>232096</v>
      </c>
      <c r="E265" s="5">
        <v>232096</v>
      </c>
    </row>
    <row r="266" spans="1:10" ht="15" customHeight="1" outlineLevel="3">
      <c r="A266" s="29"/>
      <c r="B266" s="28" t="s">
        <v>218</v>
      </c>
      <c r="C266" s="30">
        <v>0</v>
      </c>
      <c r="D266" s="30">
        <v>0</v>
      </c>
      <c r="E266" s="30">
        <f>D266</f>
        <v>0</v>
      </c>
    </row>
    <row r="267" spans="1:10" ht="15" customHeight="1" outlineLevel="3">
      <c r="A267" s="29"/>
      <c r="B267" s="28" t="s">
        <v>219</v>
      </c>
      <c r="C267" s="30">
        <v>0</v>
      </c>
      <c r="D267" s="30">
        <v>0</v>
      </c>
      <c r="E267" s="30">
        <f t="shared" ref="D267:E282" si="19">D267</f>
        <v>0</v>
      </c>
    </row>
    <row r="268" spans="1:10" ht="15" customHeight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t="15" customHeight="1" outlineLevel="3">
      <c r="A269" s="29"/>
      <c r="B269" s="28" t="s">
        <v>221</v>
      </c>
      <c r="C269" s="30">
        <v>0</v>
      </c>
      <c r="D269" s="30">
        <v>0</v>
      </c>
      <c r="E269" s="30">
        <f t="shared" si="19"/>
        <v>0</v>
      </c>
    </row>
    <row r="270" spans="1:10" ht="15" customHeight="1" outlineLevel="3">
      <c r="A270" s="29"/>
      <c r="B270" s="28" t="s">
        <v>222</v>
      </c>
      <c r="C270" s="30">
        <v>0</v>
      </c>
      <c r="D270" s="30">
        <v>0</v>
      </c>
      <c r="E270" s="30">
        <f t="shared" si="19"/>
        <v>0</v>
      </c>
    </row>
    <row r="271" spans="1:10" ht="15" customHeight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t="15" customHeight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t="15" customHeight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t="15" customHeight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t="15" customHeight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t="15" customHeight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t="15" customHeight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t="15" customHeight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t="15" customHeight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t="15" customHeight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t="15" customHeight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t="15" customHeight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t="15" customHeight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t="15" customHeight="1" outlineLevel="3">
      <c r="A284" s="29"/>
      <c r="B284" s="28" t="s">
        <v>236</v>
      </c>
      <c r="C284" s="30">
        <v>0</v>
      </c>
      <c r="D284" s="30">
        <v>0</v>
      </c>
      <c r="E284" s="30">
        <f t="shared" si="20"/>
        <v>0</v>
      </c>
    </row>
    <row r="285" spans="1:5" ht="15" customHeight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t="15" customHeight="1" outlineLevel="3">
      <c r="A286" s="29"/>
      <c r="B286" s="28" t="s">
        <v>238</v>
      </c>
      <c r="C286" s="30">
        <v>0</v>
      </c>
      <c r="D286" s="30">
        <v>0</v>
      </c>
      <c r="E286" s="30">
        <f t="shared" si="20"/>
        <v>0</v>
      </c>
    </row>
    <row r="287" spans="1:5" ht="15" customHeight="1" outlineLevel="3">
      <c r="A287" s="29"/>
      <c r="B287" s="28" t="s">
        <v>239</v>
      </c>
      <c r="C287" s="30">
        <v>0</v>
      </c>
      <c r="D287" s="30">
        <v>0</v>
      </c>
      <c r="E287" s="30">
        <f t="shared" si="20"/>
        <v>0</v>
      </c>
    </row>
    <row r="288" spans="1:5" ht="15" customHeight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t="15" customHeight="1" outlineLevel="2">
      <c r="A289" s="6">
        <v>1101</v>
      </c>
      <c r="B289" s="4" t="s">
        <v>36</v>
      </c>
      <c r="C289" s="5">
        <v>4028.4</v>
      </c>
      <c r="D289" s="5">
        <v>4028.4</v>
      </c>
      <c r="E289" s="5">
        <v>4028.4</v>
      </c>
    </row>
    <row r="290" spans="1:5" ht="15" customHeight="1" outlineLevel="3">
      <c r="A290" s="29"/>
      <c r="B290" s="28" t="s">
        <v>241</v>
      </c>
      <c r="C290" s="30">
        <v>0</v>
      </c>
      <c r="D290" s="30">
        <v>0</v>
      </c>
      <c r="E290" s="30">
        <f>D290</f>
        <v>0</v>
      </c>
    </row>
    <row r="291" spans="1:5" ht="15" customHeight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t="15" customHeight="1" outlineLevel="3">
      <c r="A292" s="29"/>
      <c r="B292" s="28" t="s">
        <v>243</v>
      </c>
      <c r="C292" s="30">
        <v>0</v>
      </c>
      <c r="D292" s="30">
        <v>0</v>
      </c>
      <c r="E292" s="30">
        <f t="shared" si="21"/>
        <v>0</v>
      </c>
    </row>
    <row r="293" spans="1:5" ht="15" customHeight="1" outlineLevel="3">
      <c r="A293" s="29"/>
      <c r="B293" s="28" t="s">
        <v>244</v>
      </c>
      <c r="C293" s="30">
        <v>0</v>
      </c>
      <c r="D293" s="30">
        <v>0</v>
      </c>
      <c r="E293" s="30">
        <f t="shared" si="21"/>
        <v>0</v>
      </c>
    </row>
    <row r="294" spans="1:5" ht="15" customHeight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t="15" customHeight="1" outlineLevel="3">
      <c r="A295" s="29"/>
      <c r="B295" s="28" t="s">
        <v>246</v>
      </c>
      <c r="C295" s="30">
        <v>0</v>
      </c>
      <c r="D295" s="30">
        <v>0</v>
      </c>
      <c r="E295" s="30">
        <f t="shared" si="21"/>
        <v>0</v>
      </c>
    </row>
    <row r="296" spans="1:5" ht="15" customHeight="1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ht="15" customHeight="1" outlineLevel="3">
      <c r="A297" s="29"/>
      <c r="B297" s="28" t="s">
        <v>111</v>
      </c>
      <c r="C297" s="30">
        <v>600</v>
      </c>
      <c r="D297" s="30">
        <v>600</v>
      </c>
      <c r="E297" s="30">
        <f>D297</f>
        <v>600</v>
      </c>
    </row>
    <row r="298" spans="1:5" ht="15" customHeight="1" outlineLevel="2">
      <c r="A298" s="6">
        <v>1101</v>
      </c>
      <c r="B298" s="4" t="s">
        <v>37</v>
      </c>
      <c r="C298" s="5">
        <v>15745.7</v>
      </c>
      <c r="D298" s="5">
        <v>15745.7</v>
      </c>
      <c r="E298" s="5">
        <v>15745.7</v>
      </c>
    </row>
    <row r="299" spans="1:5" ht="15" customHeight="1" outlineLevel="3">
      <c r="A299" s="29"/>
      <c r="B299" s="28" t="s">
        <v>248</v>
      </c>
      <c r="C299" s="30">
        <v>0</v>
      </c>
      <c r="D299" s="30">
        <v>0</v>
      </c>
      <c r="E299" s="30">
        <f>D299</f>
        <v>0</v>
      </c>
    </row>
    <row r="300" spans="1:5" ht="15" customHeight="1" outlineLevel="3">
      <c r="A300" s="29"/>
      <c r="B300" s="28" t="s">
        <v>249</v>
      </c>
      <c r="C300" s="30">
        <v>0</v>
      </c>
      <c r="D300" s="30">
        <v>0</v>
      </c>
      <c r="E300" s="30">
        <f t="shared" ref="D300:E301" si="22">D300</f>
        <v>0</v>
      </c>
    </row>
    <row r="301" spans="1:5" ht="15" customHeight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t="15" customHeight="1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</row>
    <row r="303" spans="1:5" ht="15" customHeight="1" outlineLevel="3">
      <c r="A303" s="29"/>
      <c r="B303" s="28" t="s">
        <v>252</v>
      </c>
      <c r="C303" s="30">
        <v>6000</v>
      </c>
      <c r="D303" s="30">
        <v>6000</v>
      </c>
      <c r="E303" s="30">
        <f>D303</f>
        <v>6000</v>
      </c>
    </row>
    <row r="304" spans="1:5" ht="15" customHeight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t="15" customHeight="1" outlineLevel="2">
      <c r="A305" s="6">
        <v>1101</v>
      </c>
      <c r="B305" s="4" t="s">
        <v>38</v>
      </c>
      <c r="C305" s="5">
        <v>7554.3</v>
      </c>
      <c r="D305" s="5">
        <v>7554.3</v>
      </c>
      <c r="E305" s="5">
        <v>7554.3</v>
      </c>
    </row>
    <row r="306" spans="1:5" ht="15" customHeight="1" outlineLevel="3">
      <c r="A306" s="29"/>
      <c r="B306" s="28" t="s">
        <v>254</v>
      </c>
      <c r="C306" s="30">
        <v>0</v>
      </c>
      <c r="D306" s="30">
        <v>0</v>
      </c>
      <c r="E306" s="30">
        <f>D306</f>
        <v>0</v>
      </c>
    </row>
    <row r="307" spans="1:5" ht="15" customHeight="1" outlineLevel="3">
      <c r="A307" s="29"/>
      <c r="B307" s="28" t="s">
        <v>255</v>
      </c>
      <c r="C307" s="30">
        <v>0</v>
      </c>
      <c r="D307" s="30">
        <v>0</v>
      </c>
      <c r="E307" s="30">
        <f>D307</f>
        <v>0</v>
      </c>
    </row>
    <row r="308" spans="1:5" ht="15" customHeight="1" outlineLevel="2">
      <c r="A308" s="6">
        <v>1101</v>
      </c>
      <c r="B308" s="4" t="s">
        <v>39</v>
      </c>
      <c r="C308" s="5">
        <v>82663.600000000006</v>
      </c>
      <c r="D308" s="5">
        <v>82663.600000000006</v>
      </c>
      <c r="E308" s="5">
        <v>82663.600000000006</v>
      </c>
    </row>
    <row r="309" spans="1:5" ht="15" customHeight="1" outlineLevel="3">
      <c r="A309" s="29"/>
      <c r="B309" s="28" t="s">
        <v>256</v>
      </c>
      <c r="C309" s="30">
        <v>0</v>
      </c>
      <c r="D309" s="30">
        <v>0</v>
      </c>
      <c r="E309" s="30">
        <f>D309</f>
        <v>0</v>
      </c>
    </row>
    <row r="310" spans="1:5" ht="15" customHeight="1" outlineLevel="3">
      <c r="A310" s="29"/>
      <c r="B310" s="28" t="s">
        <v>257</v>
      </c>
      <c r="C310" s="30">
        <v>0</v>
      </c>
      <c r="D310" s="30">
        <v>0</v>
      </c>
      <c r="E310" s="30">
        <f t="shared" ref="D310:E312" si="23">D310</f>
        <v>0</v>
      </c>
    </row>
    <row r="311" spans="1:5" ht="15" customHeight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t="15" customHeight="1" outlineLevel="3">
      <c r="A312" s="29"/>
      <c r="B312" s="28" t="s">
        <v>259</v>
      </c>
      <c r="C312" s="30">
        <v>0</v>
      </c>
      <c r="D312" s="30">
        <v>0</v>
      </c>
      <c r="E312" s="30">
        <f t="shared" si="23"/>
        <v>0</v>
      </c>
    </row>
    <row r="313" spans="1:5" ht="15" customHeight="1" outlineLevel="2">
      <c r="A313" s="6">
        <v>1101</v>
      </c>
      <c r="B313" s="4" t="s">
        <v>112</v>
      </c>
      <c r="C313" s="5">
        <v>0</v>
      </c>
      <c r="D313" s="5">
        <v>0</v>
      </c>
      <c r="E313" s="5">
        <f>D313</f>
        <v>0</v>
      </c>
    </row>
    <row r="314" spans="1:5" ht="15" customHeight="1" outlineLevel="1">
      <c r="A314" s="164" t="s">
        <v>601</v>
      </c>
      <c r="B314" s="165"/>
      <c r="C314" s="32">
        <f>C315+C325+C331+C336+C337+C338+C328</f>
        <v>27500</v>
      </c>
      <c r="D314" s="32">
        <f>D315+D325+D331+D336+D337+D338+D328</f>
        <v>0</v>
      </c>
      <c r="E314" s="32">
        <f>E315+E325+E331+E336+E337+E338+E328</f>
        <v>0</v>
      </c>
    </row>
    <row r="315" spans="1:5" ht="15" customHeight="1" outlineLevel="2">
      <c r="A315" s="6">
        <v>1102</v>
      </c>
      <c r="B315" s="4" t="s">
        <v>65</v>
      </c>
      <c r="C315" s="5">
        <v>24110.355</v>
      </c>
      <c r="D315" s="5">
        <f>SUM(D316:D324)</f>
        <v>0</v>
      </c>
      <c r="E315" s="5">
        <f>SUM(E316:E324)</f>
        <v>0</v>
      </c>
    </row>
    <row r="316" spans="1:5" ht="15" customHeight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t="15" customHeight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t="15" customHeight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t="15" customHeight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t="15" customHeight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t="15" customHeight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t="15" customHeight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t="15" customHeight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t="15" customHeight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t="15" customHeight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t="15" customHeight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t="15" customHeight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t="15" customHeight="1" outlineLevel="2">
      <c r="A328" s="6">
        <v>1102</v>
      </c>
      <c r="B328" s="4" t="s">
        <v>38</v>
      </c>
      <c r="C328" s="5">
        <v>220</v>
      </c>
      <c r="D328" s="5">
        <f>SUM(D329:D330)</f>
        <v>0</v>
      </c>
      <c r="E328" s="5">
        <f>SUM(E329:E330)</f>
        <v>0</v>
      </c>
    </row>
    <row r="329" spans="1:5" ht="15" customHeight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t="15" customHeight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t="15" customHeight="1" outlineLevel="2">
      <c r="A331" s="6">
        <v>1102</v>
      </c>
      <c r="B331" s="4" t="s">
        <v>39</v>
      </c>
      <c r="C331" s="5">
        <v>3169.645</v>
      </c>
      <c r="D331" s="5">
        <f>SUM(D332:D335)</f>
        <v>0</v>
      </c>
      <c r="E331" s="5">
        <f>SUM(E332:E335)</f>
        <v>0</v>
      </c>
    </row>
    <row r="332" spans="1:5" ht="15" customHeight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t="15" customHeight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t="15" customHeight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t="15" customHeight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t="15" customHeight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t="15" customHeight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t="15" customHeight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60" t="s">
        <v>270</v>
      </c>
      <c r="B339" s="161"/>
      <c r="C339" s="33">
        <f>C340+C444+C482</f>
        <v>446669.6</v>
      </c>
      <c r="D339" s="33">
        <f>D340+D444+D482</f>
        <v>427291.6</v>
      </c>
      <c r="E339" s="33">
        <f>E340+E444+E482</f>
        <v>427291.6</v>
      </c>
      <c r="G339" s="39" t="s">
        <v>591</v>
      </c>
      <c r="H339" s="41"/>
      <c r="I339" s="42"/>
      <c r="J339" s="40" t="b">
        <f>AND(H339=I339)</f>
        <v>1</v>
      </c>
    </row>
    <row r="340" spans="1:10" ht="15" customHeight="1" outlineLevel="1">
      <c r="A340" s="164" t="s">
        <v>271</v>
      </c>
      <c r="B340" s="165"/>
      <c r="C340" s="32">
        <f>C341+C342+C343+C344+C347+C348+C353+C356+C357+C362+C367+BG290668+C371+C372+C373+C376+C377+C378+C382+C388+C391+C392+C395+C398+C399+C404+C407+C408+C409+C412+C415+C416+C419+C420+C421+C422+C429+C443</f>
        <v>407669.6</v>
      </c>
      <c r="D340" s="32">
        <f>D341+D342+D343+D344+D347+D348+D353+D356+D357+D362+D367+BH290668+D371+D372+D373+D376+D377+D378+D382+D388+D391+D392+D395+D398+D399+D404+D407+D408+D409+D412+D415+D416+D419+D420+D421+D422+D429+D443</f>
        <v>390291.6</v>
      </c>
      <c r="E340" s="32">
        <f>E341+E342+E343+E344+E347+E348+E353+E356+E357+E362+E367+BI290668+E371+E372+E373+E376+E377+E378+E382+E388+E391+E392+E395+E398+E399+E404+E407+E408+E409+E412+E415+E416+E419+E420+E421+E422+E429+E443</f>
        <v>390291.6</v>
      </c>
    </row>
    <row r="341" spans="1:10" ht="15" customHeight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t="15" customHeight="1" outlineLevel="2">
      <c r="A342" s="6">
        <v>2201</v>
      </c>
      <c r="B342" s="4" t="s">
        <v>40</v>
      </c>
      <c r="C342" s="5">
        <v>4000</v>
      </c>
      <c r="D342" s="5">
        <v>4000</v>
      </c>
      <c r="E342" s="5">
        <f t="shared" ref="E342:E343" si="27">D342</f>
        <v>4000</v>
      </c>
    </row>
    <row r="343" spans="1:10" ht="15" customHeight="1" outlineLevel="2">
      <c r="A343" s="6">
        <v>2201</v>
      </c>
      <c r="B343" s="4" t="s">
        <v>41</v>
      </c>
      <c r="C343" s="5">
        <v>90000</v>
      </c>
      <c r="D343" s="5">
        <v>90000</v>
      </c>
      <c r="E343" s="5">
        <f t="shared" si="27"/>
        <v>90000</v>
      </c>
    </row>
    <row r="344" spans="1:10" ht="15" customHeight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 ht="15" customHeight="1" outlineLevel="3">
      <c r="A345" s="29"/>
      <c r="B345" s="28" t="s">
        <v>274</v>
      </c>
      <c r="C345" s="30">
        <v>4000</v>
      </c>
      <c r="D345" s="30">
        <v>4000</v>
      </c>
      <c r="E345" s="30">
        <f t="shared" ref="E345:E347" si="28">D345</f>
        <v>4000</v>
      </c>
    </row>
    <row r="346" spans="1:10" ht="15" customHeight="1" outlineLevel="3">
      <c r="A346" s="29"/>
      <c r="B346" s="28" t="s">
        <v>275</v>
      </c>
      <c r="C346" s="30">
        <v>4000</v>
      </c>
      <c r="D346" s="30">
        <v>4000</v>
      </c>
      <c r="E346" s="30">
        <f t="shared" si="28"/>
        <v>4000</v>
      </c>
    </row>
    <row r="347" spans="1:10" ht="15" customHeight="1" outlineLevel="2">
      <c r="A347" s="6">
        <v>2201</v>
      </c>
      <c r="B347" s="4" t="s">
        <v>276</v>
      </c>
      <c r="C347" s="5">
        <v>10000</v>
      </c>
      <c r="D347" s="5">
        <v>7000</v>
      </c>
      <c r="E347" s="5">
        <f t="shared" si="28"/>
        <v>7000</v>
      </c>
    </row>
    <row r="348" spans="1:10" ht="15" customHeight="1" outlineLevel="2">
      <c r="A348" s="6">
        <v>2201</v>
      </c>
      <c r="B348" s="4" t="s">
        <v>277</v>
      </c>
      <c r="C348" s="5">
        <f>SUM(C349:C352)</f>
        <v>55000</v>
      </c>
      <c r="D348" s="5">
        <f>SUM(D349:D352)</f>
        <v>55000</v>
      </c>
      <c r="E348" s="5">
        <f>SUM(E349:E352)</f>
        <v>55000</v>
      </c>
    </row>
    <row r="349" spans="1:10" ht="15" customHeight="1" outlineLevel="3">
      <c r="A349" s="29"/>
      <c r="B349" s="28" t="s">
        <v>278</v>
      </c>
      <c r="C349" s="30">
        <v>55000</v>
      </c>
      <c r="D349" s="30">
        <v>55000</v>
      </c>
      <c r="E349" s="30">
        <f>D349</f>
        <v>55000</v>
      </c>
    </row>
    <row r="350" spans="1:10" ht="15" customHeight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t="15" customHeight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t="15" customHeight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t="15" customHeight="1" outlineLevel="2">
      <c r="A353" s="6">
        <v>2201</v>
      </c>
      <c r="B353" s="4" t="s">
        <v>282</v>
      </c>
      <c r="C353" s="5">
        <f>SUM(C354:C355)</f>
        <v>250</v>
      </c>
      <c r="D353" s="5">
        <f>SUM(D354:D355)</f>
        <v>250</v>
      </c>
      <c r="E353" s="5">
        <f>SUM(E354:E355)</f>
        <v>250</v>
      </c>
    </row>
    <row r="354" spans="1:5" ht="15" customHeight="1" outlineLevel="3">
      <c r="A354" s="29"/>
      <c r="B354" s="28" t="s">
        <v>42</v>
      </c>
      <c r="C354" s="30">
        <v>200</v>
      </c>
      <c r="D354" s="30">
        <v>200</v>
      </c>
      <c r="E354" s="30">
        <v>200</v>
      </c>
    </row>
    <row r="355" spans="1:5" ht="15" customHeight="1" outlineLevel="3">
      <c r="A355" s="29"/>
      <c r="B355" s="28" t="s">
        <v>283</v>
      </c>
      <c r="C355" s="30">
        <v>50</v>
      </c>
      <c r="D355" s="30">
        <v>50</v>
      </c>
      <c r="E355" s="30">
        <v>50</v>
      </c>
    </row>
    <row r="356" spans="1:5" ht="15" customHeight="1" outlineLevel="2">
      <c r="A356" s="6">
        <v>2201</v>
      </c>
      <c r="B356" s="4" t="s">
        <v>284</v>
      </c>
      <c r="C356" s="5">
        <v>500</v>
      </c>
      <c r="D356" s="5">
        <v>1000</v>
      </c>
      <c r="E356" s="5">
        <f t="shared" ref="E356" si="30">D356</f>
        <v>1000</v>
      </c>
    </row>
    <row r="357" spans="1:5" ht="15" customHeight="1" outlineLevel="2">
      <c r="A357" s="6">
        <v>2201</v>
      </c>
      <c r="B357" s="4" t="s">
        <v>285</v>
      </c>
      <c r="C357" s="5">
        <f>SUM(C358:C361)</f>
        <v>10178</v>
      </c>
      <c r="D357" s="5">
        <f>SUM(D358:D361)</f>
        <v>10000</v>
      </c>
      <c r="E357" s="5">
        <f>SUM(E358:E361)</f>
        <v>10000</v>
      </c>
    </row>
    <row r="358" spans="1:5" ht="15" customHeight="1" outlineLevel="3">
      <c r="A358" s="29"/>
      <c r="B358" s="28" t="s">
        <v>286</v>
      </c>
      <c r="C358" s="30">
        <v>10178</v>
      </c>
      <c r="D358" s="30">
        <v>10000</v>
      </c>
      <c r="E358" s="30">
        <f>D358</f>
        <v>10000</v>
      </c>
    </row>
    <row r="359" spans="1:5" ht="15" customHeight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t="15" customHeight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t="15" customHeight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t="15" customHeight="1" outlineLevel="2">
      <c r="A362" s="6">
        <v>2201</v>
      </c>
      <c r="B362" s="4" t="s">
        <v>290</v>
      </c>
      <c r="C362" s="5">
        <f>SUM(C363:C366)</f>
        <v>85000</v>
      </c>
      <c r="D362" s="5">
        <f>SUM(D363:D366)</f>
        <v>71000</v>
      </c>
      <c r="E362" s="5">
        <f>SUM(E363:E366)</f>
        <v>71000</v>
      </c>
    </row>
    <row r="363" spans="1:5" ht="15" customHeight="1" outlineLevel="3">
      <c r="A363" s="29"/>
      <c r="B363" s="28" t="s">
        <v>291</v>
      </c>
      <c r="C363" s="30">
        <v>35000</v>
      </c>
      <c r="D363" s="30">
        <v>20000</v>
      </c>
      <c r="E363" s="30">
        <f>D363</f>
        <v>20000</v>
      </c>
    </row>
    <row r="364" spans="1:5" ht="15" customHeight="1" outlineLevel="3">
      <c r="A364" s="29"/>
      <c r="B364" s="28" t="s">
        <v>292</v>
      </c>
      <c r="C364" s="30">
        <v>48450</v>
      </c>
      <c r="D364" s="30">
        <v>50000</v>
      </c>
      <c r="E364" s="30">
        <f t="shared" ref="D364:E366" si="32">D364</f>
        <v>50000</v>
      </c>
    </row>
    <row r="365" spans="1:5" ht="15" customHeight="1" outlineLevel="3">
      <c r="A365" s="29"/>
      <c r="B365" s="28" t="s">
        <v>293</v>
      </c>
      <c r="C365" s="30">
        <v>1550</v>
      </c>
      <c r="D365" s="30">
        <v>1000</v>
      </c>
      <c r="E365" s="30">
        <f t="shared" si="32"/>
        <v>1000</v>
      </c>
    </row>
    <row r="366" spans="1:5" ht="15" customHeight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t="15" customHeight="1" outlineLevel="2">
      <c r="A367" s="6">
        <v>2201</v>
      </c>
      <c r="B367" s="4" t="s">
        <v>43</v>
      </c>
      <c r="C367" s="5">
        <v>1200</v>
      </c>
      <c r="D367" s="5">
        <v>1200</v>
      </c>
      <c r="E367" s="5">
        <f>D367</f>
        <v>1200</v>
      </c>
    </row>
    <row r="368" spans="1:5" ht="15" customHeight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t="15" customHeight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t="15" customHeight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t="15" customHeight="1" outlineLevel="2">
      <c r="A371" s="6">
        <v>2201</v>
      </c>
      <c r="B371" s="4" t="s">
        <v>44</v>
      </c>
      <c r="C371" s="5">
        <v>4000</v>
      </c>
      <c r="D371" s="5">
        <v>3000</v>
      </c>
      <c r="E371" s="5">
        <f t="shared" si="33"/>
        <v>3000</v>
      </c>
    </row>
    <row r="372" spans="1:5" ht="15" customHeight="1" outlineLevel="2">
      <c r="A372" s="6">
        <v>2201</v>
      </c>
      <c r="B372" s="4" t="s">
        <v>45</v>
      </c>
      <c r="C372" s="5">
        <v>5000</v>
      </c>
      <c r="D372" s="5">
        <v>5000</v>
      </c>
      <c r="E372" s="5">
        <f t="shared" si="33"/>
        <v>5000</v>
      </c>
    </row>
    <row r="373" spans="1:5" ht="15" customHeight="1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 ht="15" customHeight="1" outlineLevel="3">
      <c r="A374" s="29"/>
      <c r="B374" s="28" t="s">
        <v>299</v>
      </c>
      <c r="C374" s="30">
        <v>100</v>
      </c>
      <c r="D374" s="30">
        <v>100</v>
      </c>
      <c r="E374" s="30">
        <f t="shared" ref="D374:E377" si="34">D374</f>
        <v>100</v>
      </c>
    </row>
    <row r="375" spans="1:5" ht="15" customHeight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t="15" customHeight="1" outlineLevel="2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t="15" customHeight="1" outlineLevel="2" collapsed="1">
      <c r="A377" s="6">
        <v>2201</v>
      </c>
      <c r="B377" s="4" t="s">
        <v>302</v>
      </c>
      <c r="C377" s="5">
        <v>2000</v>
      </c>
      <c r="D377" s="5">
        <v>2000</v>
      </c>
      <c r="E377" s="5">
        <f t="shared" si="34"/>
        <v>2000</v>
      </c>
    </row>
    <row r="378" spans="1:5" ht="15" customHeight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ht="15" customHeight="1" outlineLevel="3">
      <c r="A379" s="29"/>
      <c r="B379" s="28" t="s">
        <v>46</v>
      </c>
      <c r="C379" s="30">
        <v>3000</v>
      </c>
      <c r="D379" s="30">
        <v>3000</v>
      </c>
      <c r="E379" s="30">
        <f>D379</f>
        <v>3000</v>
      </c>
    </row>
    <row r="380" spans="1:5" ht="15" customHeight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t="15" customHeight="1" outlineLevel="3">
      <c r="A381" s="29"/>
      <c r="B381" s="28" t="s">
        <v>47</v>
      </c>
      <c r="C381" s="30">
        <v>1000</v>
      </c>
      <c r="D381" s="30">
        <v>1000</v>
      </c>
      <c r="E381" s="30">
        <f t="shared" si="35"/>
        <v>1000</v>
      </c>
    </row>
    <row r="382" spans="1:5" ht="15" customHeight="1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</row>
    <row r="383" spans="1:5" ht="15" customHeight="1" outlineLevel="3">
      <c r="A383" s="29"/>
      <c r="B383" s="28" t="s">
        <v>304</v>
      </c>
      <c r="C383" s="30">
        <v>2000</v>
      </c>
      <c r="D383" s="30">
        <v>2000</v>
      </c>
      <c r="E383" s="30">
        <f>D383</f>
        <v>2000</v>
      </c>
    </row>
    <row r="384" spans="1:5" ht="15" customHeight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t="15" customHeight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t="15" customHeight="1" outlineLevel="3">
      <c r="A386" s="29"/>
      <c r="B386" s="28" t="s">
        <v>307</v>
      </c>
      <c r="C386" s="30">
        <v>1400</v>
      </c>
      <c r="D386" s="30">
        <v>1400</v>
      </c>
      <c r="E386" s="30">
        <f t="shared" si="36"/>
        <v>1400</v>
      </c>
    </row>
    <row r="387" spans="1:5" ht="15" customHeight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t="15" customHeight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500</v>
      </c>
      <c r="E388" s="5">
        <f>SUM(E389:E390)</f>
        <v>500</v>
      </c>
    </row>
    <row r="389" spans="1:5" ht="15" customHeight="1" outlineLevel="3">
      <c r="A389" s="29"/>
      <c r="B389" s="28" t="s">
        <v>48</v>
      </c>
      <c r="C389" s="30">
        <v>0</v>
      </c>
      <c r="D389" s="30">
        <v>500</v>
      </c>
      <c r="E389" s="30">
        <f t="shared" ref="D389:E391" si="37">D389</f>
        <v>500</v>
      </c>
    </row>
    <row r="390" spans="1:5" ht="15" customHeight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t="15" customHeight="1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t="15" customHeight="1" outlineLevel="2" collapsed="1">
      <c r="A392" s="6">
        <v>2201</v>
      </c>
      <c r="B392" s="4" t="s">
        <v>312</v>
      </c>
      <c r="C392" s="5">
        <f>SUM(C393:C394)</f>
        <v>10622</v>
      </c>
      <c r="D392" s="5">
        <f>SUM(D393:D394)</f>
        <v>10622</v>
      </c>
      <c r="E392" s="5">
        <f>SUM(E393:E394)</f>
        <v>10622</v>
      </c>
    </row>
    <row r="393" spans="1:5" ht="15" customHeight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t="15" customHeight="1" outlineLevel="3">
      <c r="A394" s="29"/>
      <c r="B394" s="28" t="s">
        <v>314</v>
      </c>
      <c r="C394" s="30">
        <v>10622</v>
      </c>
      <c r="D394" s="30">
        <v>10622</v>
      </c>
      <c r="E394" s="30">
        <v>10622</v>
      </c>
    </row>
    <row r="395" spans="1:5" ht="15" customHeight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t="15" customHeight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t="15" customHeight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t="15" customHeight="1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t="15" customHeight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1500</v>
      </c>
      <c r="E399" s="5">
        <f>SUM(E400:E403)</f>
        <v>1500</v>
      </c>
    </row>
    <row r="400" spans="1:5" ht="15" customHeight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</row>
    <row r="401" spans="1:5" ht="15" customHeight="1" outlineLevel="3">
      <c r="A401" s="29"/>
      <c r="B401" s="28" t="s">
        <v>319</v>
      </c>
      <c r="C401" s="30">
        <v>0</v>
      </c>
      <c r="D401" s="30">
        <v>1000</v>
      </c>
      <c r="E401" s="30">
        <f t="shared" ref="D401:E403" si="39">D401</f>
        <v>1000</v>
      </c>
    </row>
    <row r="402" spans="1:5" ht="15" customHeight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t="15" customHeight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t="15" customHeight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1000</v>
      </c>
      <c r="E404" s="5">
        <f>SUM(E405:E406)</f>
        <v>1000</v>
      </c>
    </row>
    <row r="405" spans="1:5" ht="15" customHeight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t="15" customHeight="1" outlineLevel="3">
      <c r="A406" s="29"/>
      <c r="B406" s="28" t="s">
        <v>324</v>
      </c>
      <c r="C406" s="30">
        <v>0</v>
      </c>
      <c r="D406" s="30">
        <v>1000</v>
      </c>
      <c r="E406" s="30">
        <f t="shared" si="40"/>
        <v>1000</v>
      </c>
    </row>
    <row r="407" spans="1:5" ht="15" customHeight="1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t="15" customHeight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t="15" customHeight="1" outlineLevel="2" collapsed="1">
      <c r="A409" s="6">
        <v>2201</v>
      </c>
      <c r="B409" s="4" t="s">
        <v>327</v>
      </c>
      <c r="C409" s="5">
        <f>SUM(C410:C411)</f>
        <v>3200</v>
      </c>
      <c r="D409" s="5">
        <f>SUM(D410:D411)</f>
        <v>2000</v>
      </c>
      <c r="E409" s="5">
        <f>SUM(E410:E411)</f>
        <v>2000</v>
      </c>
    </row>
    <row r="410" spans="1:5" ht="15" customHeight="1" outlineLevel="3" collapsed="1">
      <c r="A410" s="29"/>
      <c r="B410" s="28" t="s">
        <v>49</v>
      </c>
      <c r="C410" s="30">
        <v>3200</v>
      </c>
      <c r="D410" s="30">
        <v>2000</v>
      </c>
      <c r="E410" s="30">
        <f>D410</f>
        <v>2000</v>
      </c>
    </row>
    <row r="411" spans="1:5" ht="15" customHeight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t="15" customHeight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ht="15" customHeight="1" outlineLevel="3" collapsed="1">
      <c r="A413" s="29"/>
      <c r="B413" s="28" t="s">
        <v>328</v>
      </c>
      <c r="C413" s="30">
        <v>2000</v>
      </c>
      <c r="D413" s="30">
        <v>2000</v>
      </c>
      <c r="E413" s="30">
        <f t="shared" ref="D413:E415" si="41">D413</f>
        <v>2000</v>
      </c>
    </row>
    <row r="414" spans="1:5" ht="15" customHeight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t="15" customHeight="1" outlineLevel="2">
      <c r="A415" s="6">
        <v>2201</v>
      </c>
      <c r="B415" s="4" t="s">
        <v>118</v>
      </c>
      <c r="C415" s="5">
        <v>2000</v>
      </c>
      <c r="D415" s="5">
        <v>500</v>
      </c>
      <c r="E415" s="5">
        <f t="shared" si="41"/>
        <v>500</v>
      </c>
    </row>
    <row r="416" spans="1:5" ht="15" customHeight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t="15" customHeight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t="15" customHeight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t="15" customHeight="1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t="15" customHeight="1" outlineLevel="2">
      <c r="A420" s="6">
        <v>2201</v>
      </c>
      <c r="B420" s="4" t="s">
        <v>334</v>
      </c>
      <c r="C420" s="5">
        <v>500</v>
      </c>
      <c r="D420" s="5">
        <v>1000</v>
      </c>
      <c r="E420" s="5">
        <f t="shared" si="42"/>
        <v>1000</v>
      </c>
    </row>
    <row r="421" spans="1:5" ht="15" customHeight="1" outlineLevel="2" collapsed="1">
      <c r="A421" s="6">
        <v>2201</v>
      </c>
      <c r="B421" s="4" t="s">
        <v>335</v>
      </c>
      <c r="C421" s="5">
        <v>0</v>
      </c>
      <c r="D421" s="5">
        <v>0</v>
      </c>
      <c r="E421" s="5">
        <f t="shared" si="42"/>
        <v>0</v>
      </c>
    </row>
    <row r="422" spans="1:5" ht="15" customHeight="1" outlineLevel="2" collapsed="1">
      <c r="A422" s="6">
        <v>2201</v>
      </c>
      <c r="B422" s="4" t="s">
        <v>119</v>
      </c>
      <c r="C422" s="5">
        <f>SUM(C423:C428)</f>
        <v>220</v>
      </c>
      <c r="D422" s="5">
        <f>SUM(D423:D428)</f>
        <v>220</v>
      </c>
      <c r="E422" s="5">
        <f>SUM(E423:E428)</f>
        <v>220</v>
      </c>
    </row>
    <row r="423" spans="1:5" ht="15" customHeight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t="15" customHeight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t="15" customHeight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t="15" customHeight="1" outlineLevel="3">
      <c r="A426" s="29"/>
      <c r="B426" s="28" t="s">
        <v>339</v>
      </c>
      <c r="C426" s="30">
        <v>0</v>
      </c>
      <c r="D426" s="30">
        <v>0</v>
      </c>
      <c r="E426" s="30">
        <f t="shared" si="43"/>
        <v>0</v>
      </c>
    </row>
    <row r="427" spans="1:5" ht="15" customHeight="1" outlineLevel="3">
      <c r="A427" s="29"/>
      <c r="B427" s="28" t="s">
        <v>340</v>
      </c>
      <c r="C427" s="30">
        <v>220</v>
      </c>
      <c r="D427" s="30">
        <v>220</v>
      </c>
      <c r="E427" s="30">
        <f t="shared" si="43"/>
        <v>220</v>
      </c>
    </row>
    <row r="428" spans="1:5" ht="15" customHeight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t="15" customHeight="1" outlineLevel="2">
      <c r="A429" s="6">
        <v>2201</v>
      </c>
      <c r="B429" s="4" t="s">
        <v>342</v>
      </c>
      <c r="C429" s="5">
        <f>SUM(C430:C442)</f>
        <v>105999.6</v>
      </c>
      <c r="D429" s="5">
        <f>SUM(D430:D442)</f>
        <v>105999.6</v>
      </c>
      <c r="E429" s="5">
        <f>SUM(E430:E442)</f>
        <v>105999.6</v>
      </c>
    </row>
    <row r="430" spans="1:5" ht="15" customHeight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t="15" customHeight="1" outlineLevel="3">
      <c r="A431" s="29"/>
      <c r="B431" s="28" t="s">
        <v>344</v>
      </c>
      <c r="C431" s="30">
        <v>86000</v>
      </c>
      <c r="D431" s="30">
        <v>86000</v>
      </c>
      <c r="E431" s="30">
        <f t="shared" ref="D431:E442" si="44">D431</f>
        <v>86000</v>
      </c>
    </row>
    <row r="432" spans="1:5" ht="15" customHeight="1" outlineLevel="3">
      <c r="A432" s="29"/>
      <c r="B432" s="28" t="s">
        <v>345</v>
      </c>
      <c r="C432" s="30">
        <v>4400</v>
      </c>
      <c r="D432" s="30">
        <v>4400</v>
      </c>
      <c r="E432" s="30">
        <f t="shared" si="44"/>
        <v>4400</v>
      </c>
    </row>
    <row r="433" spans="1:5" ht="15" customHeight="1" outlineLevel="3">
      <c r="A433" s="29"/>
      <c r="B433" s="28" t="s">
        <v>346</v>
      </c>
      <c r="C433" s="30">
        <v>5000</v>
      </c>
      <c r="D433" s="30">
        <v>5000</v>
      </c>
      <c r="E433" s="30">
        <f t="shared" si="44"/>
        <v>5000</v>
      </c>
    </row>
    <row r="434" spans="1:5" ht="15" customHeight="1" outlineLevel="3">
      <c r="A434" s="29"/>
      <c r="B434" s="28" t="s">
        <v>347</v>
      </c>
      <c r="C434" s="30">
        <v>599.6</v>
      </c>
      <c r="D434" s="30">
        <v>599.6</v>
      </c>
      <c r="E434" s="30">
        <f t="shared" si="44"/>
        <v>599.6</v>
      </c>
    </row>
    <row r="435" spans="1:5" ht="15" customHeight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t="15" customHeight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t="15" customHeight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t="15" customHeight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t="15" customHeight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t="15" customHeight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t="15" customHeight="1" outlineLevel="3">
      <c r="A441" s="29"/>
      <c r="B441" s="28" t="s">
        <v>354</v>
      </c>
      <c r="C441" s="30">
        <v>2000</v>
      </c>
      <c r="D441" s="30">
        <v>2000</v>
      </c>
      <c r="E441" s="30">
        <f t="shared" si="44"/>
        <v>2000</v>
      </c>
    </row>
    <row r="442" spans="1:5" ht="15" customHeight="1" outlineLevel="3">
      <c r="A442" s="29"/>
      <c r="B442" s="28" t="s">
        <v>355</v>
      </c>
      <c r="C442" s="30">
        <v>8000</v>
      </c>
      <c r="D442" s="30">
        <v>8000</v>
      </c>
      <c r="E442" s="30">
        <f t="shared" si="44"/>
        <v>8000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t="15" customHeight="1" outlineLevel="1">
      <c r="A444" s="164" t="s">
        <v>357</v>
      </c>
      <c r="B444" s="165"/>
      <c r="C444" s="32">
        <f>C445+C454+C455+C459+C462+C463+C468+C474+C477+C480+C481+C450</f>
        <v>39000</v>
      </c>
      <c r="D444" s="32">
        <f>D445+D454+D455+D459+D462+D463+D468+D474+D477+D480+D481+D450</f>
        <v>37000</v>
      </c>
      <c r="E444" s="32">
        <f>E445+E454+E455+E459+E462+E463+E468+E474+E477+E480+E481+E450</f>
        <v>37000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</row>
    <row r="446" spans="1:5" ht="15" customHeight="1" outlineLevel="3">
      <c r="A446" s="28"/>
      <c r="B446" s="28" t="s">
        <v>359</v>
      </c>
      <c r="C446" s="30">
        <v>3000</v>
      </c>
      <c r="D446" s="30">
        <v>3000</v>
      </c>
      <c r="E446" s="30">
        <f>D446</f>
        <v>3000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v>2000</v>
      </c>
      <c r="E447" s="30">
        <f t="shared" ref="D447:E449" si="45">D447</f>
        <v>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v>0</v>
      </c>
      <c r="E449" s="30">
        <f t="shared" si="45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v>10000</v>
      </c>
      <c r="E454" s="5">
        <f>D454</f>
        <v>10000</v>
      </c>
    </row>
    <row r="455" spans="1:5" ht="15" customHeight="1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 ht="15" customHeight="1" outlineLevel="3">
      <c r="A456" s="28"/>
      <c r="B456" s="28" t="s">
        <v>367</v>
      </c>
      <c r="C456" s="30">
        <v>10000</v>
      </c>
      <c r="D456" s="30">
        <v>10000</v>
      </c>
      <c r="E456" s="30">
        <f>D456</f>
        <v>10000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t="15" customHeight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t="15" customHeight="1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t="15" customHeight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t="15" customHeight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t="15" customHeight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2000</v>
      </c>
      <c r="E474" s="5">
        <f>SUM(E475:E476)</f>
        <v>2000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v>2000</v>
      </c>
      <c r="E475" s="30">
        <f>D475</f>
        <v>2000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t="15" customHeight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v>3000</v>
      </c>
      <c r="E478" s="30">
        <f t="shared" ref="D478:E481" si="51">D478</f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t="15" customHeight="1" outlineLevel="2">
      <c r="A480" s="6">
        <v>2202</v>
      </c>
      <c r="B480" s="4" t="s">
        <v>386</v>
      </c>
      <c r="C480" s="5">
        <v>7000</v>
      </c>
      <c r="D480" s="5">
        <v>7000</v>
      </c>
      <c r="E480" s="5">
        <f t="shared" si="51"/>
        <v>7000</v>
      </c>
    </row>
    <row r="481" spans="1:10" ht="15" customHeight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t="15" customHeight="1" outlineLevel="1">
      <c r="A482" s="164" t="s">
        <v>388</v>
      </c>
      <c r="B482" s="165"/>
      <c r="C482" s="32">
        <v>0</v>
      </c>
      <c r="D482" s="32">
        <v>0</v>
      </c>
      <c r="E482" s="32">
        <v>0</v>
      </c>
    </row>
    <row r="483" spans="1:10">
      <c r="A483" s="170" t="s">
        <v>389</v>
      </c>
      <c r="B483" s="171"/>
      <c r="C483" s="35">
        <f>C484+C504+C509+C522+C528+C538</f>
        <v>54200</v>
      </c>
      <c r="D483" s="35">
        <f>D484+D504+D509+D522+D528+D538</f>
        <v>54200</v>
      </c>
      <c r="E483" s="35">
        <f>E484+E504+E509+E522+E528+E538</f>
        <v>54200</v>
      </c>
      <c r="G483" s="39" t="s">
        <v>592</v>
      </c>
      <c r="H483" s="41"/>
      <c r="I483" s="42"/>
      <c r="J483" s="40" t="b">
        <f>AND(H483=I483)</f>
        <v>1</v>
      </c>
    </row>
    <row r="484" spans="1:10" ht="15" customHeight="1" outlineLevel="1">
      <c r="A484" s="164" t="s">
        <v>390</v>
      </c>
      <c r="B484" s="165"/>
      <c r="C484" s="32">
        <f>C485+C486+C490+C491+C494+C497+C500+C501+C502+C503</f>
        <v>39200</v>
      </c>
      <c r="D484" s="32">
        <f>D485+D486+D490+D491+D494+D497+D500+D501+D502+D503</f>
        <v>39200</v>
      </c>
      <c r="E484" s="32">
        <f>E485+E486+E490+E491+E494+E497+E500+E501+E502+E503</f>
        <v>39200</v>
      </c>
    </row>
    <row r="485" spans="1:10" ht="15" customHeight="1" outlineLevel="2">
      <c r="A485" s="6">
        <v>3302</v>
      </c>
      <c r="B485" s="4" t="s">
        <v>391</v>
      </c>
      <c r="C485" s="5">
        <v>19000</v>
      </c>
      <c r="D485" s="5">
        <v>19000</v>
      </c>
      <c r="E485" s="5">
        <f>D485</f>
        <v>19000</v>
      </c>
    </row>
    <row r="486" spans="1:10" ht="15" customHeight="1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v>7000</v>
      </c>
      <c r="E488" s="30">
        <f t="shared" ref="D488:E489" si="52">D488</f>
        <v>7000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t="15" customHeight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t="15" customHeight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v>100</v>
      </c>
      <c r="E492" s="30">
        <f>D492</f>
        <v>100</v>
      </c>
    </row>
    <row r="493" spans="1:10" ht="15" customHeight="1" outlineLevel="3">
      <c r="A493" s="28"/>
      <c r="B493" s="28" t="s">
        <v>399</v>
      </c>
      <c r="C493" s="30">
        <v>100</v>
      </c>
      <c r="D493" s="30">
        <v>100</v>
      </c>
      <c r="E493" s="30">
        <f>D493</f>
        <v>100</v>
      </c>
    </row>
    <row r="494" spans="1:10" ht="15" customHeight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v>2000</v>
      </c>
      <c r="E495" s="30">
        <f>D495</f>
        <v>2000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v>1000</v>
      </c>
      <c r="E496" s="30">
        <f>D496</f>
        <v>1000</v>
      </c>
    </row>
    <row r="497" spans="1:12" ht="15" customHeight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v>500</v>
      </c>
      <c r="E498" s="30">
        <f t="shared" ref="D498:E503" si="53">D498</f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v>500</v>
      </c>
      <c r="E499" s="30">
        <f t="shared" si="53"/>
        <v>500</v>
      </c>
    </row>
    <row r="500" spans="1:12" ht="15" customHeight="1" outlineLevel="2">
      <c r="A500" s="6">
        <v>3302</v>
      </c>
      <c r="B500" s="4" t="s">
        <v>406</v>
      </c>
      <c r="C500" s="5">
        <v>9000</v>
      </c>
      <c r="D500" s="5">
        <v>9000</v>
      </c>
      <c r="E500" s="5">
        <f t="shared" si="53"/>
        <v>9000</v>
      </c>
    </row>
    <row r="501" spans="1:12" ht="15" customHeight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t="15" customHeight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t="15" customHeight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t="15" customHeight="1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t="15" customHeight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t="15" customHeight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t="15" customHeight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t="15" customHeight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t="15" customHeight="1" outlineLevel="1">
      <c r="A509" s="164" t="s">
        <v>414</v>
      </c>
      <c r="B509" s="165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L509" s="51"/>
    </row>
    <row r="510" spans="1:12" ht="15" customHeight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t="15" customHeight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t="15" customHeight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t="15" customHeight="1" outlineLevel="2">
      <c r="A513" s="6">
        <v>3305</v>
      </c>
      <c r="B513" s="4" t="s">
        <v>418</v>
      </c>
      <c r="C513" s="5">
        <v>1000</v>
      </c>
      <c r="D513" s="5">
        <v>1000</v>
      </c>
      <c r="E513" s="5">
        <v>1000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t="15" customHeight="1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t="15" customHeight="1" outlineLevel="2">
      <c r="A518" s="6">
        <v>3305</v>
      </c>
      <c r="B518" s="4" t="s">
        <v>423</v>
      </c>
      <c r="C518" s="5">
        <v>1000</v>
      </c>
      <c r="D518" s="5">
        <v>1000</v>
      </c>
      <c r="E518" s="5">
        <f t="shared" si="56"/>
        <v>1000</v>
      </c>
    </row>
    <row r="519" spans="1:5" ht="15" customHeight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t="15" customHeight="1" outlineLevel="2">
      <c r="A520" s="6">
        <v>3305</v>
      </c>
      <c r="B520" s="4" t="s">
        <v>425</v>
      </c>
      <c r="C520" s="5">
        <v>13000</v>
      </c>
      <c r="D520" s="5">
        <v>13000</v>
      </c>
      <c r="E520" s="5">
        <f t="shared" si="56"/>
        <v>13000</v>
      </c>
    </row>
    <row r="521" spans="1:5" ht="15" customHeight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t="15" customHeight="1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t="15" customHeight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t="15" customHeight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t="15" customHeight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t="15" customHeight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t="15" customHeight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t="15" customHeight="1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t="15" customHeight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t="15" customHeight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t="15" customHeight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t="15" customHeight="1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t="15" customHeight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t="15" customHeight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t="15" customHeight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t="15" customHeight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t="15" customHeight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t="15" customHeight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t="15" customHeight="1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</row>
    <row r="549" spans="1:10" ht="15" customHeight="1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</row>
    <row r="550" spans="1:10">
      <c r="A550" s="162" t="s">
        <v>455</v>
      </c>
      <c r="B550" s="163"/>
      <c r="C550" s="36">
        <f>C551</f>
        <v>18741.921999999999</v>
      </c>
      <c r="D550" s="36">
        <f>D551</f>
        <v>18741.921999999999</v>
      </c>
      <c r="E550" s="36">
        <f>E551</f>
        <v>18741.921999999999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0" t="s">
        <v>456</v>
      </c>
      <c r="B551" s="161"/>
      <c r="C551" s="33">
        <f>C552+C556</f>
        <v>18741.921999999999</v>
      </c>
      <c r="D551" s="33">
        <f>D552+D556</f>
        <v>18741.921999999999</v>
      </c>
      <c r="E551" s="33">
        <f>E552+E556</f>
        <v>18741.921999999999</v>
      </c>
      <c r="G551" s="39" t="s">
        <v>594</v>
      </c>
      <c r="H551" s="41"/>
      <c r="I551" s="42"/>
      <c r="J551" s="40" t="b">
        <f>AND(H551=I551)</f>
        <v>1</v>
      </c>
    </row>
    <row r="552" spans="1:10" ht="15" customHeight="1" outlineLevel="1">
      <c r="A552" s="164" t="s">
        <v>457</v>
      </c>
      <c r="B552" s="165"/>
      <c r="C552" s="32">
        <f>SUM(C553:C555)</f>
        <v>18741.921999999999</v>
      </c>
      <c r="D552" s="32">
        <f>SUM(D553:D555)</f>
        <v>18741.921999999999</v>
      </c>
      <c r="E552" s="32">
        <f>SUM(E553:E555)</f>
        <v>18741.921999999999</v>
      </c>
    </row>
    <row r="553" spans="1:10" ht="15" customHeight="1" outlineLevel="2" collapsed="1">
      <c r="A553" s="6">
        <v>5500</v>
      </c>
      <c r="B553" s="4" t="s">
        <v>458</v>
      </c>
      <c r="C553" s="5">
        <v>18741.921999999999</v>
      </c>
      <c r="D553" s="5">
        <v>18741.921999999999</v>
      </c>
      <c r="E553" s="5">
        <f t="shared" ref="D553:E555" si="60">D553</f>
        <v>18741.921999999999</v>
      </c>
    </row>
    <row r="554" spans="1:10" ht="15" customHeight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t="15" customHeight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t="15" customHeight="1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t="15" customHeight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6" t="s">
        <v>62</v>
      </c>
      <c r="B559" s="167"/>
      <c r="C559" s="37">
        <f>C560+C716+C725</f>
        <v>450793.11199999991</v>
      </c>
      <c r="D559" s="37">
        <f>D560+D716+D725</f>
        <v>450793.11199999991</v>
      </c>
      <c r="E559" s="37">
        <f>E560+E716+E725</f>
        <v>450793.11199999991</v>
      </c>
      <c r="G559" s="39" t="s">
        <v>62</v>
      </c>
      <c r="H559" s="41">
        <f>C559</f>
        <v>450793.11199999991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413291.62599999993</v>
      </c>
      <c r="D560" s="36">
        <f>D561+D638+D642+D645</f>
        <v>413291.62599999993</v>
      </c>
      <c r="E560" s="36">
        <f>E561+E638+E642+E645</f>
        <v>413291.62599999993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413291.62599999993</v>
      </c>
      <c r="D561" s="38">
        <f>D562+D567+D568+D569+D576+D577+D581+D584+D585+D586+D587+D592+D595+D599+D603+D610+D616+D628</f>
        <v>413291.62599999993</v>
      </c>
      <c r="E561" s="38">
        <f>E562+E567+E568+E569+E576+E577+E581+E584+E585+E586+E587+E592+E595+E599+E603+E610+E616+E628</f>
        <v>413291.62599999993</v>
      </c>
      <c r="G561" s="39" t="s">
        <v>595</v>
      </c>
      <c r="H561" s="41"/>
      <c r="I561" s="42"/>
      <c r="J561" s="40" t="b">
        <f>AND(H561=I561)</f>
        <v>1</v>
      </c>
    </row>
    <row r="562" spans="1:10" ht="15" customHeight="1" outlineLevel="1">
      <c r="A562" s="164" t="s">
        <v>466</v>
      </c>
      <c r="B562" s="165"/>
      <c r="C562" s="32">
        <f>SUM(C563:C566)</f>
        <v>6325</v>
      </c>
      <c r="D562" s="32">
        <f>SUM(D563:D566)</f>
        <v>6325</v>
      </c>
      <c r="E562" s="32">
        <f>SUM(E563:E566)</f>
        <v>6325</v>
      </c>
    </row>
    <row r="563" spans="1:10" ht="15" customHeight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t="15" customHeight="1" outlineLevel="2">
      <c r="A564" s="7">
        <v>6600</v>
      </c>
      <c r="B564" s="4" t="s">
        <v>469</v>
      </c>
      <c r="C564" s="5">
        <v>0</v>
      </c>
      <c r="D564" s="5">
        <f t="shared" ref="D564:E565" si="61">C564</f>
        <v>0</v>
      </c>
      <c r="E564" s="5">
        <f t="shared" si="61"/>
        <v>0</v>
      </c>
    </row>
    <row r="565" spans="1:10" ht="15" customHeight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t="15" customHeight="1" outlineLevel="2">
      <c r="A566" s="6">
        <v>6600</v>
      </c>
      <c r="B566" s="4" t="s">
        <v>471</v>
      </c>
      <c r="C566" s="5">
        <v>6325</v>
      </c>
      <c r="D566" s="5">
        <v>6325</v>
      </c>
      <c r="E566" s="5">
        <v>6325</v>
      </c>
    </row>
    <row r="567" spans="1:10" ht="15" customHeight="1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</row>
    <row r="568" spans="1:10" ht="15" customHeight="1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</row>
    <row r="569" spans="1:10" ht="15" customHeight="1" outlineLevel="1">
      <c r="A569" s="164" t="s">
        <v>473</v>
      </c>
      <c r="B569" s="165"/>
      <c r="C569" s="32">
        <f>SUM(C570:C575)</f>
        <v>84562.436000000002</v>
      </c>
      <c r="D569" s="32">
        <f>SUM(D570:D575)</f>
        <v>84562.436000000002</v>
      </c>
      <c r="E569" s="32">
        <f>SUM(E570:E575)</f>
        <v>84562.436000000002</v>
      </c>
    </row>
    <row r="570" spans="1:10" ht="15" customHeight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t="15" customHeight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t="15" customHeight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t="15" customHeight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t="15" customHeight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t="15" customHeight="1" outlineLevel="2">
      <c r="A575" s="7">
        <v>6603</v>
      </c>
      <c r="B575" s="4" t="s">
        <v>479</v>
      </c>
      <c r="C575" s="5">
        <v>84562.436000000002</v>
      </c>
      <c r="D575" s="5">
        <f t="shared" si="62"/>
        <v>84562.436000000002</v>
      </c>
      <c r="E575" s="5">
        <f t="shared" si="62"/>
        <v>84562.436000000002</v>
      </c>
    </row>
    <row r="576" spans="1:10" ht="15" customHeight="1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</row>
    <row r="577" spans="1:5" ht="15" customHeight="1" outlineLevel="1">
      <c r="A577" s="164" t="s">
        <v>481</v>
      </c>
      <c r="B577" s="165"/>
      <c r="C577" s="32">
        <f>SUM(C578:C580)</f>
        <v>2040.078</v>
      </c>
      <c r="D577" s="32">
        <f>SUM(D578:D580)</f>
        <v>2040.078</v>
      </c>
      <c r="E577" s="32">
        <f>SUM(E578:E580)</f>
        <v>2040.078</v>
      </c>
    </row>
    <row r="578" spans="1:5" ht="15" customHeight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t="15" customHeight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t="15" customHeight="1" outlineLevel="2">
      <c r="A580" s="7">
        <v>6605</v>
      </c>
      <c r="B580" s="4" t="s">
        <v>484</v>
      </c>
      <c r="C580" s="5">
        <v>2040.078</v>
      </c>
      <c r="D580" s="5">
        <v>2040.078</v>
      </c>
      <c r="E580" s="5">
        <f t="shared" si="63"/>
        <v>2040.078</v>
      </c>
    </row>
    <row r="581" spans="1:5" ht="15" customHeight="1" outlineLevel="1">
      <c r="A581" s="164" t="s">
        <v>485</v>
      </c>
      <c r="B581" s="165"/>
      <c r="C581" s="32">
        <f>SUM(C582:C583)</f>
        <v>1500</v>
      </c>
      <c r="D581" s="32">
        <f>SUM(D582:D583)</f>
        <v>1500</v>
      </c>
      <c r="E581" s="32">
        <f>SUM(E582:E583)</f>
        <v>1500</v>
      </c>
    </row>
    <row r="582" spans="1:5" ht="15" customHeight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t="15" customHeight="1" outlineLevel="2">
      <c r="A583" s="7">
        <v>6606</v>
      </c>
      <c r="B583" s="4" t="s">
        <v>487</v>
      </c>
      <c r="C583" s="5">
        <v>1500</v>
      </c>
      <c r="D583" s="5">
        <f t="shared" si="64"/>
        <v>1500</v>
      </c>
      <c r="E583" s="5">
        <f t="shared" si="64"/>
        <v>1500</v>
      </c>
    </row>
    <row r="584" spans="1:5" ht="15" customHeight="1" outlineLevel="1">
      <c r="A584" s="164" t="s">
        <v>488</v>
      </c>
      <c r="B584" s="165"/>
      <c r="C584" s="32">
        <v>0</v>
      </c>
      <c r="D584" s="32">
        <f t="shared" si="64"/>
        <v>0</v>
      </c>
      <c r="E584" s="32">
        <f t="shared" si="64"/>
        <v>0</v>
      </c>
    </row>
    <row r="585" spans="1:5" ht="15" customHeight="1" outlineLevel="1" collapsed="1">
      <c r="A585" s="164" t="s">
        <v>489</v>
      </c>
      <c r="B585" s="165"/>
      <c r="C585" s="32">
        <v>3000</v>
      </c>
      <c r="D585" s="32">
        <v>3000</v>
      </c>
      <c r="E585" s="32">
        <f t="shared" si="64"/>
        <v>3000</v>
      </c>
    </row>
    <row r="586" spans="1:5" ht="15" customHeight="1" outlineLevel="1" collapsed="1">
      <c r="A586" s="164" t="s">
        <v>490</v>
      </c>
      <c r="B586" s="165"/>
      <c r="C586" s="32">
        <v>0</v>
      </c>
      <c r="D586" s="32">
        <f t="shared" si="64"/>
        <v>0</v>
      </c>
      <c r="E586" s="32">
        <f t="shared" si="64"/>
        <v>0</v>
      </c>
    </row>
    <row r="587" spans="1:5" ht="15" customHeight="1" outlineLevel="1">
      <c r="A587" s="164" t="s">
        <v>491</v>
      </c>
      <c r="B587" s="165"/>
      <c r="C587" s="32">
        <f>SUM(C588:C591)</f>
        <v>521.00800000000004</v>
      </c>
      <c r="D587" s="32">
        <f>SUM(D588:D591)</f>
        <v>521.00800000000004</v>
      </c>
      <c r="E587" s="32">
        <f>SUM(E588:E591)</f>
        <v>521.00800000000004</v>
      </c>
    </row>
    <row r="588" spans="1:5" ht="15" customHeight="1" outlineLevel="2">
      <c r="A588" s="7">
        <v>6610</v>
      </c>
      <c r="B588" s="4" t="s">
        <v>492</v>
      </c>
      <c r="C588" s="5">
        <v>521.00800000000004</v>
      </c>
      <c r="D588" s="5">
        <f>C588</f>
        <v>521.00800000000004</v>
      </c>
      <c r="E588" s="5">
        <f>D588</f>
        <v>521.00800000000004</v>
      </c>
    </row>
    <row r="589" spans="1:5" ht="15" customHeight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t="15" customHeight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t="15" customHeight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t="15" customHeight="1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t="15" customHeight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t="15" customHeight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t="15" customHeight="1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t="15" customHeight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t="15" customHeight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t="15" customHeight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t="15" customHeight="1" outlineLevel="1">
      <c r="A599" s="164" t="s">
        <v>503</v>
      </c>
      <c r="B599" s="165"/>
      <c r="C599" s="32">
        <f>SUM(C600:C602)</f>
        <v>57014.177000000003</v>
      </c>
      <c r="D599" s="32">
        <f>SUM(D600:D602)</f>
        <v>57014.177000000003</v>
      </c>
      <c r="E599" s="32">
        <f>SUM(E600:E602)</f>
        <v>57014.177000000003</v>
      </c>
    </row>
    <row r="600" spans="1:5" ht="15" customHeight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t="15" customHeight="1" outlineLevel="2">
      <c r="A601" s="7">
        <v>6613</v>
      </c>
      <c r="B601" s="4" t="s">
        <v>505</v>
      </c>
      <c r="C601" s="5">
        <v>57014.177000000003</v>
      </c>
      <c r="D601" s="5">
        <v>57014.177000000003</v>
      </c>
      <c r="E601" s="5">
        <v>57014.177000000003</v>
      </c>
    </row>
    <row r="602" spans="1:5" ht="15" customHeight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t="15" customHeight="1" outlineLevel="1">
      <c r="A603" s="164" t="s">
        <v>506</v>
      </c>
      <c r="B603" s="165"/>
      <c r="C603" s="32">
        <f>SUM(C604:C609)</f>
        <v>8000</v>
      </c>
      <c r="D603" s="32">
        <f>SUM(D604:D609)</f>
        <v>8000</v>
      </c>
      <c r="E603" s="32">
        <f>SUM(E604:E609)</f>
        <v>8000</v>
      </c>
    </row>
    <row r="604" spans="1:5" ht="15" customHeight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t="15" customHeight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t="15" customHeight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t="15" customHeight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t="15" customHeight="1" outlineLevel="2">
      <c r="A608" s="7">
        <v>6614</v>
      </c>
      <c r="B608" s="4" t="s">
        <v>511</v>
      </c>
      <c r="C608" s="5">
        <v>8000</v>
      </c>
      <c r="D608" s="5">
        <v>8000</v>
      </c>
      <c r="E608" s="5">
        <f t="shared" si="68"/>
        <v>8000</v>
      </c>
    </row>
    <row r="609" spans="1:5" ht="15" customHeight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t="15" customHeight="1" outlineLevel="1">
      <c r="A610" s="164" t="s">
        <v>513</v>
      </c>
      <c r="B610" s="165"/>
      <c r="C610" s="32">
        <f>SUM(C611:C615)</f>
        <v>84381.759999999995</v>
      </c>
      <c r="D610" s="32">
        <f>SUM(D611:D615)</f>
        <v>84381.759999999995</v>
      </c>
      <c r="E610" s="32">
        <f>SUM(E611:E615)</f>
        <v>84381.759999999995</v>
      </c>
    </row>
    <row r="611" spans="1:5" ht="15" customHeight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t="15" customHeight="1" outlineLevel="2">
      <c r="A612" s="7">
        <v>6615</v>
      </c>
      <c r="B612" s="4" t="s">
        <v>515</v>
      </c>
      <c r="C612" s="5">
        <v>84381.759999999995</v>
      </c>
      <c r="D612" s="5">
        <f t="shared" ref="D612:E615" si="69">C612</f>
        <v>84381.759999999995</v>
      </c>
      <c r="E612" s="5">
        <f t="shared" si="69"/>
        <v>84381.759999999995</v>
      </c>
    </row>
    <row r="613" spans="1:5" ht="15" customHeight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t="15" customHeight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t="15" customHeight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t="15" customHeight="1" outlineLevel="1">
      <c r="A616" s="164" t="s">
        <v>519</v>
      </c>
      <c r="B616" s="165"/>
      <c r="C616" s="32">
        <f>SUM(C617:C627)</f>
        <v>26730.767</v>
      </c>
      <c r="D616" s="32">
        <f>SUM(D617:D627)</f>
        <v>26730.767</v>
      </c>
      <c r="E616" s="32">
        <f>SUM(E617:E627)</f>
        <v>26730.767</v>
      </c>
    </row>
    <row r="617" spans="1:5" ht="15" customHeight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t="15" customHeight="1" outlineLevel="2">
      <c r="A618" s="7">
        <v>6616</v>
      </c>
      <c r="B618" s="4" t="s">
        <v>521</v>
      </c>
      <c r="C618" s="5">
        <v>14678.53</v>
      </c>
      <c r="D618" s="5">
        <v>14678.53</v>
      </c>
      <c r="E618" s="5">
        <v>14678.53</v>
      </c>
    </row>
    <row r="619" spans="1:5" ht="15" customHeight="1" outlineLevel="2">
      <c r="A619" s="7">
        <v>6616</v>
      </c>
      <c r="B619" s="4" t="s">
        <v>522</v>
      </c>
      <c r="C619" s="5">
        <v>0</v>
      </c>
      <c r="D619" s="5">
        <f t="shared" ref="D619:E627" si="70">C619</f>
        <v>0</v>
      </c>
      <c r="E619" s="5">
        <f t="shared" si="70"/>
        <v>0</v>
      </c>
    </row>
    <row r="620" spans="1:5" ht="15" customHeight="1" outlineLevel="2">
      <c r="A620" s="7">
        <v>6616</v>
      </c>
      <c r="B620" s="4" t="s">
        <v>523</v>
      </c>
      <c r="C620" s="5">
        <v>12052.236999999999</v>
      </c>
      <c r="D620" s="5">
        <f t="shared" si="70"/>
        <v>12052.236999999999</v>
      </c>
      <c r="E620" s="5">
        <f t="shared" si="70"/>
        <v>12052.236999999999</v>
      </c>
    </row>
    <row r="621" spans="1:5" ht="15" customHeight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t="15" customHeight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t="15" customHeight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t="15" customHeight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t="15" customHeight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t="15" customHeight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t="15" customHeight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t="15" customHeight="1" outlineLevel="1">
      <c r="A628" s="164" t="s">
        <v>531</v>
      </c>
      <c r="B628" s="165"/>
      <c r="C628" s="32">
        <f>SUM(C629:C637)</f>
        <v>139216.4</v>
      </c>
      <c r="D628" s="32">
        <f>SUM(D629:D637)</f>
        <v>139216.4</v>
      </c>
      <c r="E628" s="32">
        <f>SUM(E629:E637)</f>
        <v>139216.4</v>
      </c>
    </row>
    <row r="629" spans="1:10" ht="15" customHeight="1" outlineLevel="2">
      <c r="A629" s="7">
        <v>6617</v>
      </c>
      <c r="B629" s="4" t="s">
        <v>532</v>
      </c>
      <c r="C629" s="5">
        <v>139216.4</v>
      </c>
      <c r="D629" s="5">
        <v>139216.4</v>
      </c>
      <c r="E629" s="5">
        <v>139216.4</v>
      </c>
    </row>
    <row r="630" spans="1:10" ht="15" customHeight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t="15" customHeight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t="15" customHeight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t="15" customHeight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t="15" customHeight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t="15" customHeight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t="15" customHeight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t="15" customHeight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t="15" customHeight="1" outlineLevel="1">
      <c r="A639" s="164" t="s">
        <v>542</v>
      </c>
      <c r="B639" s="165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t="15" customHeight="1" outlineLevel="1">
      <c r="A640" s="164" t="s">
        <v>543</v>
      </c>
      <c r="B640" s="165"/>
      <c r="C640" s="32">
        <v>0</v>
      </c>
      <c r="D640" s="32">
        <f t="shared" si="72"/>
        <v>0</v>
      </c>
      <c r="E640" s="32">
        <f t="shared" si="72"/>
        <v>0</v>
      </c>
    </row>
    <row r="641" spans="1:10" ht="15" customHeight="1" outlineLevel="1">
      <c r="A641" s="164" t="s">
        <v>544</v>
      </c>
      <c r="B641" s="165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t="15" customHeight="1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</row>
    <row r="644" spans="1:10" ht="15" customHeight="1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t="15" customHeight="1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t="15" customHeight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t="15" customHeight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t="15" customHeight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t="15" customHeight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t="15" customHeight="1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</row>
    <row r="652" spans="1:10" ht="15" customHeight="1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</row>
    <row r="653" spans="1:10" ht="15" customHeight="1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t="15" customHeight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t="15" customHeight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t="15" customHeight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t="15" customHeight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t="15" customHeight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t="15" customHeight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t="15" customHeight="1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</row>
    <row r="661" spans="1:5" ht="15" customHeight="1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t="15" customHeight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t="15" customHeight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t="15" customHeight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t="15" customHeight="1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t="15" customHeight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t="15" customHeight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t="15" customHeight="1" outlineLevel="1">
      <c r="A668" s="164" t="s">
        <v>556</v>
      </c>
      <c r="B668" s="165"/>
      <c r="C668" s="32">
        <v>0</v>
      </c>
      <c r="D668" s="32">
        <f t="shared" si="76"/>
        <v>0</v>
      </c>
      <c r="E668" s="32">
        <f t="shared" si="76"/>
        <v>0</v>
      </c>
    </row>
    <row r="669" spans="1:5" ht="15" customHeight="1" outlineLevel="1" collapsed="1">
      <c r="A669" s="164" t="s">
        <v>557</v>
      </c>
      <c r="B669" s="165"/>
      <c r="C669" s="32">
        <v>0</v>
      </c>
      <c r="D669" s="32">
        <f t="shared" si="76"/>
        <v>0</v>
      </c>
      <c r="E669" s="32">
        <f t="shared" si="76"/>
        <v>0</v>
      </c>
    </row>
    <row r="670" spans="1:5" ht="15" customHeight="1" outlineLevel="1" collapsed="1">
      <c r="A670" s="164" t="s">
        <v>558</v>
      </c>
      <c r="B670" s="165"/>
      <c r="C670" s="32">
        <v>0</v>
      </c>
      <c r="D670" s="32">
        <f t="shared" si="76"/>
        <v>0</v>
      </c>
      <c r="E670" s="32">
        <f t="shared" si="76"/>
        <v>0</v>
      </c>
    </row>
    <row r="671" spans="1:5" ht="15" customHeight="1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t="15" customHeight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t="15" customHeight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t="15" customHeight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t="15" customHeight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t="15" customHeight="1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t="15" customHeight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t="15" customHeight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t="15" customHeight="1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t="15" customHeight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t="15" customHeight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t="15" customHeight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t="15" customHeight="1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t="15" customHeight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t="15" customHeight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t="15" customHeight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t="15" customHeight="1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t="15" customHeight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t="15" customHeight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t="15" customHeight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t="15" customHeight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t="15" customHeight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t="15" customHeight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t="15" customHeight="1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t="15" customHeight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t="15" customHeight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t="15" customHeight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t="15" customHeight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t="15" customHeight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t="15" customHeight="1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t="15" customHeight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t="15" customHeight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t="15" customHeight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t="15" customHeight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t="15" customHeight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t="15" customHeight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t="15" customHeight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t="15" customHeight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t="15" customHeight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t="15" customHeight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t="15" customHeight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t="15" customHeight="1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</row>
    <row r="713" spans="1:10" ht="15" customHeight="1" outlineLevel="1">
      <c r="A713" s="164" t="s">
        <v>567</v>
      </c>
      <c r="B713" s="165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t="15" customHeight="1" outlineLevel="1">
      <c r="A714" s="164" t="s">
        <v>568</v>
      </c>
      <c r="B714" s="165"/>
      <c r="C714" s="32">
        <v>0</v>
      </c>
      <c r="D714" s="31">
        <f t="shared" si="83"/>
        <v>0</v>
      </c>
      <c r="E714" s="31">
        <f t="shared" si="83"/>
        <v>0</v>
      </c>
    </row>
    <row r="715" spans="1:10" ht="15" customHeight="1" outlineLevel="1">
      <c r="A715" s="164" t="s">
        <v>569</v>
      </c>
      <c r="B715" s="165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62" t="s">
        <v>570</v>
      </c>
      <c r="B716" s="163"/>
      <c r="C716" s="36">
        <f>C717</f>
        <v>37501.485999999997</v>
      </c>
      <c r="D716" s="36">
        <f>D717</f>
        <v>37501.485999999997</v>
      </c>
      <c r="E716" s="36">
        <f>E717</f>
        <v>37501.485999999997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37501.485999999997</v>
      </c>
      <c r="D717" s="33">
        <f>D718+D722</f>
        <v>37501.485999999997</v>
      </c>
      <c r="E717" s="33">
        <f>E718+E722</f>
        <v>37501.485999999997</v>
      </c>
      <c r="G717" s="39" t="s">
        <v>599</v>
      </c>
      <c r="H717" s="41"/>
      <c r="I717" s="42"/>
      <c r="J717" s="40" t="b">
        <f>AND(H717=I717)</f>
        <v>1</v>
      </c>
    </row>
    <row r="718" spans="1:10" ht="15" customHeight="1" outlineLevel="1" collapsed="1">
      <c r="A718" s="158" t="s">
        <v>851</v>
      </c>
      <c r="B718" s="159"/>
      <c r="C718" s="31">
        <f>SUM(C719:C721)</f>
        <v>37501.485999999997</v>
      </c>
      <c r="D718" s="31">
        <f>SUM(D719:D721)</f>
        <v>37501.485999999997</v>
      </c>
      <c r="E718" s="31">
        <f>SUM(E719:E721)</f>
        <v>37501.485999999997</v>
      </c>
    </row>
    <row r="719" spans="1:10" ht="15" customHeight="1" outlineLevel="2">
      <c r="A719" s="6">
        <v>10950</v>
      </c>
      <c r="B719" s="4" t="s">
        <v>572</v>
      </c>
      <c r="C719" s="5">
        <v>37501.485999999997</v>
      </c>
      <c r="D719" s="5">
        <f>C719</f>
        <v>37501.485999999997</v>
      </c>
      <c r="E719" s="5">
        <f>D719</f>
        <v>37501.485999999997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t="15" customHeight="1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t="15" customHeight="1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t="15" customHeight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t="15" customHeight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t="15" customHeight="1" outlineLevel="1">
      <c r="A730" s="158" t="s">
        <v>848</v>
      </c>
      <c r="B730" s="159"/>
      <c r="C730" s="31">
        <f>C731</f>
        <v>0</v>
      </c>
      <c r="D730" s="31">
        <f t="shared" ref="D730:E731" si="85">D731</f>
        <v>0</v>
      </c>
      <c r="E730" s="31">
        <f t="shared" si="85"/>
        <v>0</v>
      </c>
    </row>
    <row r="731" spans="1:10" ht="15" customHeight="1" outlineLevel="2">
      <c r="A731" s="6">
        <v>2</v>
      </c>
      <c r="B731" s="4" t="s">
        <v>822</v>
      </c>
      <c r="C731" s="5">
        <f>C732</f>
        <v>0</v>
      </c>
      <c r="D731" s="5">
        <f t="shared" si="85"/>
        <v>0</v>
      </c>
      <c r="E731" s="5">
        <f t="shared" si="85"/>
        <v>0</v>
      </c>
    </row>
    <row r="732" spans="1:10" ht="15" customHeight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t="15" customHeight="1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t="15" customHeight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t="15" customHeight="1" outlineLevel="3">
      <c r="A735" s="29"/>
      <c r="B735" s="28" t="s">
        <v>845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ht="15" customHeight="1" outlineLevel="3">
      <c r="A736" s="29"/>
      <c r="B736" s="28" t="s">
        <v>844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ht="15" customHeight="1" outlineLevel="2">
      <c r="A737" s="6">
        <v>3</v>
      </c>
      <c r="B737" s="4" t="s">
        <v>827</v>
      </c>
      <c r="C737" s="5"/>
      <c r="D737" s="5">
        <f t="shared" si="86"/>
        <v>0</v>
      </c>
      <c r="E737" s="5">
        <f t="shared" si="86"/>
        <v>0</v>
      </c>
    </row>
    <row r="738" spans="1:5" ht="15" customHeight="1" outlineLevel="2">
      <c r="A738" s="6">
        <v>4</v>
      </c>
      <c r="B738" s="4" t="s">
        <v>837</v>
      </c>
      <c r="C738" s="5"/>
      <c r="D738" s="5">
        <f t="shared" si="86"/>
        <v>0</v>
      </c>
      <c r="E738" s="5">
        <f t="shared" si="86"/>
        <v>0</v>
      </c>
    </row>
    <row r="739" spans="1:5" ht="15" customHeight="1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ht="15" customHeight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t="15" customHeight="1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t="15" customHeight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t="15" customHeight="1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t="15" customHeight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t="15" customHeight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t="15" customHeight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t="15" customHeight="1" outlineLevel="3">
      <c r="A747" s="29"/>
      <c r="B747" s="28" t="s">
        <v>838</v>
      </c>
      <c r="C747" s="30"/>
      <c r="D747" s="30">
        <f t="shared" ref="D747:E749" si="87">C747</f>
        <v>0</v>
      </c>
      <c r="E747" s="30">
        <f t="shared" si="87"/>
        <v>0</v>
      </c>
    </row>
    <row r="748" spans="1:5" ht="15" customHeight="1" outlineLevel="2">
      <c r="A748" s="6">
        <v>3</v>
      </c>
      <c r="B748" s="4" t="s">
        <v>827</v>
      </c>
      <c r="C748" s="5"/>
      <c r="D748" s="5">
        <f t="shared" si="87"/>
        <v>0</v>
      </c>
      <c r="E748" s="5">
        <f t="shared" si="87"/>
        <v>0</v>
      </c>
    </row>
    <row r="749" spans="1:5" ht="15" customHeight="1" outlineLevel="2">
      <c r="A749" s="6">
        <v>4</v>
      </c>
      <c r="B749" s="4" t="s">
        <v>837</v>
      </c>
      <c r="C749" s="5"/>
      <c r="D749" s="5">
        <f t="shared" si="87"/>
        <v>0</v>
      </c>
      <c r="E749" s="5">
        <f t="shared" si="87"/>
        <v>0</v>
      </c>
    </row>
    <row r="750" spans="1:5" ht="15" customHeight="1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t="15" customHeight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t="15" customHeight="1" outlineLevel="3">
      <c r="A752" s="126"/>
      <c r="B752" s="125" t="s">
        <v>835</v>
      </c>
      <c r="C752" s="124"/>
      <c r="D752" s="124">
        <f t="shared" ref="D752:E754" si="88">C752</f>
        <v>0</v>
      </c>
      <c r="E752" s="124">
        <f t="shared" si="88"/>
        <v>0</v>
      </c>
    </row>
    <row r="753" spans="1:5" s="123" customFormat="1" ht="15" customHeight="1" outlineLevel="3">
      <c r="A753" s="126"/>
      <c r="B753" s="125" t="s">
        <v>821</v>
      </c>
      <c r="C753" s="124"/>
      <c r="D753" s="124">
        <f t="shared" si="88"/>
        <v>0</v>
      </c>
      <c r="E753" s="124">
        <f t="shared" si="88"/>
        <v>0</v>
      </c>
    </row>
    <row r="754" spans="1:5" ht="15" customHeight="1" outlineLevel="2">
      <c r="A754" s="6">
        <v>3</v>
      </c>
      <c r="B754" s="4" t="s">
        <v>827</v>
      </c>
      <c r="C754" s="5"/>
      <c r="D754" s="5">
        <f t="shared" si="88"/>
        <v>0</v>
      </c>
      <c r="E754" s="5">
        <f t="shared" si="88"/>
        <v>0</v>
      </c>
    </row>
    <row r="755" spans="1:5" ht="15" customHeight="1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ht="15" customHeight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t="15" customHeight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t="15" customHeight="1" outlineLevel="3">
      <c r="A758" s="29"/>
      <c r="B758" s="28" t="s">
        <v>832</v>
      </c>
      <c r="C758" s="30"/>
      <c r="D758" s="30">
        <f t="shared" ref="D758:E759" si="89">C758</f>
        <v>0</v>
      </c>
      <c r="E758" s="30">
        <f t="shared" si="89"/>
        <v>0</v>
      </c>
    </row>
    <row r="759" spans="1:5" ht="15" customHeight="1" outlineLevel="3">
      <c r="A759" s="29"/>
      <c r="B759" s="28" t="s">
        <v>831</v>
      </c>
      <c r="C759" s="30"/>
      <c r="D759" s="30">
        <f t="shared" si="89"/>
        <v>0</v>
      </c>
      <c r="E759" s="30">
        <f t="shared" si="89"/>
        <v>0</v>
      </c>
    </row>
    <row r="760" spans="1:5" ht="15" customHeight="1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t="15" customHeight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t="15" customHeight="1" outlineLevel="3">
      <c r="A762" s="29"/>
      <c r="B762" s="28" t="s">
        <v>829</v>
      </c>
      <c r="C762" s="30">
        <v>0</v>
      </c>
      <c r="D762" s="30">
        <f t="shared" ref="D762:E764" si="90">C762</f>
        <v>0</v>
      </c>
      <c r="E762" s="30">
        <f t="shared" si="90"/>
        <v>0</v>
      </c>
    </row>
    <row r="763" spans="1:5" ht="15" customHeight="1" outlineLevel="3">
      <c r="A763" s="29"/>
      <c r="B763" s="28" t="s">
        <v>819</v>
      </c>
      <c r="C763" s="30"/>
      <c r="D763" s="30">
        <f t="shared" si="90"/>
        <v>0</v>
      </c>
      <c r="E763" s="30">
        <f t="shared" si="90"/>
        <v>0</v>
      </c>
    </row>
    <row r="764" spans="1:5" ht="15" customHeight="1" outlineLevel="2">
      <c r="A764" s="6">
        <v>3</v>
      </c>
      <c r="B764" s="4" t="s">
        <v>827</v>
      </c>
      <c r="C764" s="5">
        <v>0</v>
      </c>
      <c r="D764" s="5">
        <f t="shared" si="90"/>
        <v>0</v>
      </c>
      <c r="E764" s="5">
        <f t="shared" si="90"/>
        <v>0</v>
      </c>
    </row>
    <row r="765" spans="1:5" ht="15" customHeight="1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t="15" customHeight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t="15" customHeight="1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ht="15" customHeight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t="15" customHeight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t="15" customHeight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t="15" customHeight="1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ht="15" customHeight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t="15" customHeight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t="15" customHeight="1" outlineLevel="3">
      <c r="A774" s="29"/>
      <c r="B774" s="28" t="s">
        <v>820</v>
      </c>
      <c r="C774" s="30"/>
      <c r="D774" s="30">
        <f t="shared" ref="D774:E776" si="91">C774</f>
        <v>0</v>
      </c>
      <c r="E774" s="30">
        <f t="shared" si="91"/>
        <v>0</v>
      </c>
    </row>
    <row r="775" spans="1:5" ht="15" customHeight="1" outlineLevel="3">
      <c r="A775" s="29"/>
      <c r="B775" s="28" t="s">
        <v>819</v>
      </c>
      <c r="C775" s="30"/>
      <c r="D775" s="30">
        <f t="shared" si="91"/>
        <v>0</v>
      </c>
      <c r="E775" s="30">
        <f t="shared" si="91"/>
        <v>0</v>
      </c>
    </row>
    <row r="776" spans="1:5" ht="15" customHeight="1" outlineLevel="3">
      <c r="A776" s="29"/>
      <c r="B776" s="28" t="s">
        <v>818</v>
      </c>
      <c r="C776" s="30"/>
      <c r="D776" s="30">
        <f t="shared" si="91"/>
        <v>0</v>
      </c>
      <c r="E776" s="30">
        <f t="shared" si="91"/>
        <v>0</v>
      </c>
    </row>
    <row r="777" spans="1:5" ht="15" customHeight="1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ht="15" customHeight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54:E162 C164:E169 C171:E176 C62:E66 C254:C255 C12:E37 C5:E10 C136:E151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63" zoomScale="110" zoomScaleNormal="110" workbookViewId="0">
      <selection activeCell="B173" sqref="B173"/>
    </sheetView>
  </sheetViews>
  <sheetFormatPr baseColWidth="10" defaultColWidth="9.140625" defaultRowHeight="15" outlineLevelRow="3"/>
  <cols>
    <col min="1" max="1" width="7" bestFit="1" customWidth="1"/>
    <col min="2" max="2" width="43.85546875" customWidth="1"/>
    <col min="3" max="3" width="16.7109375" bestFit="1" customWidth="1"/>
    <col min="4" max="5" width="16.5703125" bestFit="1" customWidth="1"/>
    <col min="7" max="7" width="15.5703125" bestFit="1" customWidth="1"/>
    <col min="8" max="8" width="15.7109375" bestFit="1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34" t="s">
        <v>853</v>
      </c>
      <c r="E1" s="134" t="s">
        <v>852</v>
      </c>
      <c r="G1" s="43" t="s">
        <v>31</v>
      </c>
      <c r="H1" s="44">
        <f>C2+C114</f>
        <v>1931531.618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1314000</v>
      </c>
      <c r="D2" s="26">
        <f>D3+D67</f>
        <v>1314000</v>
      </c>
      <c r="E2" s="26">
        <f>E3+E67</f>
        <v>1314000</v>
      </c>
      <c r="G2" s="39" t="s">
        <v>60</v>
      </c>
      <c r="H2" s="41"/>
      <c r="I2" s="42"/>
      <c r="J2" s="40" t="b">
        <f>AND(H2=I2)</f>
        <v>1</v>
      </c>
    </row>
    <row r="3" spans="1:14">
      <c r="A3" s="179" t="s">
        <v>578</v>
      </c>
      <c r="B3" s="179"/>
      <c r="C3" s="23">
        <f>C4+C11+C38+C61</f>
        <v>760500</v>
      </c>
      <c r="D3" s="23">
        <f>D4+D11+D38+D61</f>
        <v>760500</v>
      </c>
      <c r="E3" s="23">
        <f>E4+E11+E38+E61</f>
        <v>760500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5" t="s">
        <v>124</v>
      </c>
      <c r="B4" s="176"/>
      <c r="C4" s="21">
        <f>SUM(C5:C10)</f>
        <v>305500</v>
      </c>
      <c r="D4" s="21">
        <f>SUM(D5:D10)</f>
        <v>305500</v>
      </c>
      <c r="E4" s="21">
        <f>SUM(E5:E10)</f>
        <v>305500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v>40000</v>
      </c>
      <c r="E5" s="2">
        <f>D5</f>
        <v>40000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v>15000</v>
      </c>
      <c r="E6" s="2">
        <f>D6</f>
        <v>15000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210000</v>
      </c>
      <c r="D7" s="2">
        <v>210000</v>
      </c>
      <c r="E7" s="2">
        <f t="shared" ref="E7:E10" si="0">D7</f>
        <v>210000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v>40000</v>
      </c>
      <c r="E8" s="2">
        <f t="shared" si="0"/>
        <v>40000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>C9</f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257500</v>
      </c>
      <c r="D11" s="21">
        <f>SUM(D12:D37)</f>
        <v>257500</v>
      </c>
      <c r="E11" s="21">
        <f>SUM(E12:E37)</f>
        <v>257500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235000</v>
      </c>
      <c r="D12" s="2">
        <v>235000</v>
      </c>
      <c r="E12" s="2">
        <f>D12</f>
        <v>235000</v>
      </c>
    </row>
    <row r="13" spans="1:14" outlineLevel="1">
      <c r="A13" s="3">
        <v>2102</v>
      </c>
      <c r="B13" s="1" t="s">
        <v>126</v>
      </c>
      <c r="C13" s="2"/>
      <c r="D13" s="2">
        <f t="shared" ref="D13:D18" si="1">C13</f>
        <v>0</v>
      </c>
      <c r="E13" s="2">
        <f t="shared" ref="E13:E28" si="2">D13</f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2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2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2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2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2"/>
        <v>0</v>
      </c>
    </row>
    <row r="19" spans="1:5" outlineLevel="1">
      <c r="A19" s="3">
        <v>2204</v>
      </c>
      <c r="B19" s="1" t="s">
        <v>131</v>
      </c>
      <c r="C19" s="2"/>
      <c r="D19" s="2"/>
      <c r="E19" s="2">
        <f t="shared" si="2"/>
        <v>0</v>
      </c>
    </row>
    <row r="20" spans="1:5" outlineLevel="1">
      <c r="A20" s="3">
        <v>2299</v>
      </c>
      <c r="B20" s="1" t="s">
        <v>132</v>
      </c>
      <c r="C20" s="2"/>
      <c r="D20" s="2">
        <f t="shared" ref="D20:D31" si="3">C20</f>
        <v>0</v>
      </c>
      <c r="E20" s="2">
        <f t="shared" si="2"/>
        <v>0</v>
      </c>
    </row>
    <row r="21" spans="1:5" outlineLevel="1">
      <c r="A21" s="3">
        <v>2301</v>
      </c>
      <c r="B21" s="1" t="s">
        <v>133</v>
      </c>
      <c r="C21" s="2"/>
      <c r="D21" s="2">
        <f t="shared" si="3"/>
        <v>0</v>
      </c>
      <c r="E21" s="2">
        <f t="shared" si="2"/>
        <v>0</v>
      </c>
    </row>
    <row r="22" spans="1:5" outlineLevel="1">
      <c r="A22" s="3">
        <v>2302</v>
      </c>
      <c r="B22" s="1" t="s">
        <v>134</v>
      </c>
      <c r="C22" s="2"/>
      <c r="D22" s="2">
        <f t="shared" si="3"/>
        <v>0</v>
      </c>
      <c r="E22" s="2">
        <f t="shared" si="2"/>
        <v>0</v>
      </c>
    </row>
    <row r="23" spans="1:5" outlineLevel="1">
      <c r="A23" s="3">
        <v>2303</v>
      </c>
      <c r="B23" s="1" t="s">
        <v>135</v>
      </c>
      <c r="C23" s="2"/>
      <c r="D23" s="2">
        <f t="shared" si="3"/>
        <v>0</v>
      </c>
      <c r="E23" s="2">
        <f t="shared" si="2"/>
        <v>0</v>
      </c>
    </row>
    <row r="24" spans="1:5" outlineLevel="1">
      <c r="A24" s="3">
        <v>2304</v>
      </c>
      <c r="B24" s="1" t="s">
        <v>136</v>
      </c>
      <c r="C24" s="2"/>
      <c r="D24" s="2">
        <f t="shared" si="3"/>
        <v>0</v>
      </c>
      <c r="E24" s="2">
        <f t="shared" si="2"/>
        <v>0</v>
      </c>
    </row>
    <row r="25" spans="1:5" outlineLevel="1">
      <c r="A25" s="3">
        <v>2305</v>
      </c>
      <c r="B25" s="1" t="s">
        <v>137</v>
      </c>
      <c r="C25" s="2"/>
      <c r="D25" s="2">
        <f t="shared" si="3"/>
        <v>0</v>
      </c>
      <c r="E25" s="2">
        <f t="shared" si="2"/>
        <v>0</v>
      </c>
    </row>
    <row r="26" spans="1:5" outlineLevel="1">
      <c r="A26" s="3">
        <v>2306</v>
      </c>
      <c r="B26" s="1" t="s">
        <v>138</v>
      </c>
      <c r="C26" s="2"/>
      <c r="D26" s="2">
        <f t="shared" si="3"/>
        <v>0</v>
      </c>
      <c r="E26" s="2">
        <f t="shared" si="2"/>
        <v>0</v>
      </c>
    </row>
    <row r="27" spans="1:5" outlineLevel="1">
      <c r="A27" s="3">
        <v>2307</v>
      </c>
      <c r="B27" s="1" t="s">
        <v>139</v>
      </c>
      <c r="C27" s="2"/>
      <c r="D27" s="2">
        <f t="shared" si="3"/>
        <v>0</v>
      </c>
      <c r="E27" s="2">
        <f t="shared" si="2"/>
        <v>0</v>
      </c>
    </row>
    <row r="28" spans="1:5" outlineLevel="1">
      <c r="A28" s="3">
        <v>2308</v>
      </c>
      <c r="B28" s="1" t="s">
        <v>140</v>
      </c>
      <c r="C28" s="2"/>
      <c r="D28" s="2">
        <f t="shared" si="3"/>
        <v>0</v>
      </c>
      <c r="E28" s="2">
        <f t="shared" si="2"/>
        <v>0</v>
      </c>
    </row>
    <row r="29" spans="1:5" outlineLevel="1">
      <c r="A29" s="3">
        <v>2401</v>
      </c>
      <c r="B29" s="1" t="s">
        <v>141</v>
      </c>
      <c r="C29" s="2"/>
      <c r="D29" s="2">
        <f t="shared" si="3"/>
        <v>0</v>
      </c>
      <c r="E29" s="2">
        <f t="shared" ref="E29:E37" si="4">D29</f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4"/>
        <v>0</v>
      </c>
    </row>
    <row r="31" spans="1:5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4"/>
        <v>0</v>
      </c>
    </row>
    <row r="32" spans="1:5" outlineLevel="1">
      <c r="A32" s="3">
        <v>2402</v>
      </c>
      <c r="B32" s="1" t="s">
        <v>6</v>
      </c>
      <c r="C32" s="2">
        <v>6000</v>
      </c>
      <c r="D32" s="2">
        <v>6000</v>
      </c>
      <c r="E32" s="2">
        <f t="shared" si="4"/>
        <v>6000</v>
      </c>
    </row>
    <row r="33" spans="1:10" outlineLevel="1">
      <c r="A33" s="3">
        <v>2403</v>
      </c>
      <c r="B33" s="1" t="s">
        <v>144</v>
      </c>
      <c r="C33" s="2"/>
      <c r="D33" s="2">
        <f>C33</f>
        <v>0</v>
      </c>
      <c r="E33" s="2">
        <f t="shared" si="4"/>
        <v>0</v>
      </c>
    </row>
    <row r="34" spans="1:10" outlineLevel="1">
      <c r="A34" s="3">
        <v>2404</v>
      </c>
      <c r="B34" s="1" t="s">
        <v>7</v>
      </c>
      <c r="C34" s="2">
        <v>12000</v>
      </c>
      <c r="D34" s="2">
        <v>12000</v>
      </c>
      <c r="E34" s="2">
        <f t="shared" si="4"/>
        <v>12000</v>
      </c>
    </row>
    <row r="35" spans="1:10" outlineLevel="1">
      <c r="A35" s="3">
        <v>2405</v>
      </c>
      <c r="B35" s="1" t="s">
        <v>8</v>
      </c>
      <c r="C35" s="2">
        <v>3500</v>
      </c>
      <c r="D35" s="2">
        <v>3500</v>
      </c>
      <c r="E35" s="2">
        <f t="shared" si="4"/>
        <v>3500</v>
      </c>
    </row>
    <row r="36" spans="1:10" outlineLevel="1">
      <c r="A36" s="3">
        <v>2406</v>
      </c>
      <c r="B36" s="1" t="s">
        <v>9</v>
      </c>
      <c r="C36" s="2">
        <v>1000</v>
      </c>
      <c r="D36" s="2">
        <v>1000</v>
      </c>
      <c r="E36" s="2">
        <f t="shared" si="4"/>
        <v>1000</v>
      </c>
    </row>
    <row r="37" spans="1:10" outlineLevel="1">
      <c r="A37" s="3">
        <v>2499</v>
      </c>
      <c r="B37" s="1" t="s">
        <v>10</v>
      </c>
      <c r="C37" s="15"/>
      <c r="D37" s="2">
        <f>C37</f>
        <v>0</v>
      </c>
      <c r="E37" s="2">
        <f t="shared" si="4"/>
        <v>0</v>
      </c>
    </row>
    <row r="38" spans="1:10">
      <c r="A38" s="175" t="s">
        <v>145</v>
      </c>
      <c r="B38" s="176"/>
      <c r="C38" s="21">
        <f>SUM(C39:C60)</f>
        <v>193500</v>
      </c>
      <c r="D38" s="21">
        <f>SUM(D39:D60)</f>
        <v>193500</v>
      </c>
      <c r="E38" s="21">
        <f>SUM(E39:E60)</f>
        <v>193500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7000</v>
      </c>
      <c r="D39" s="2">
        <v>7000</v>
      </c>
      <c r="E39" s="2">
        <f>D39</f>
        <v>7000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v>3000</v>
      </c>
      <c r="E40" s="2">
        <f t="shared" ref="E40:E55" si="5">D40</f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v>5000</v>
      </c>
      <c r="E41" s="2">
        <f t="shared" si="5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v>1000</v>
      </c>
      <c r="E42" s="2">
        <f t="shared" si="5"/>
        <v>1000</v>
      </c>
    </row>
    <row r="43" spans="1:10" outlineLevel="1">
      <c r="A43" s="20">
        <v>3201</v>
      </c>
      <c r="B43" s="20" t="s">
        <v>146</v>
      </c>
      <c r="C43" s="2"/>
      <c r="D43" s="2">
        <f>C43</f>
        <v>0</v>
      </c>
      <c r="E43" s="2">
        <f t="shared" si="5"/>
        <v>0</v>
      </c>
    </row>
    <row r="44" spans="1:10" outlineLevel="1">
      <c r="A44" s="20">
        <v>3202</v>
      </c>
      <c r="B44" s="20" t="s">
        <v>15</v>
      </c>
      <c r="C44" s="2"/>
      <c r="D44" s="2"/>
      <c r="E44" s="2">
        <f t="shared" si="5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v>1000</v>
      </c>
      <c r="E45" s="2">
        <f t="shared" si="5"/>
        <v>1000</v>
      </c>
    </row>
    <row r="46" spans="1:10" outlineLevel="1">
      <c r="A46" s="20">
        <v>3204</v>
      </c>
      <c r="B46" s="20" t="s">
        <v>147</v>
      </c>
      <c r="C46" s="2"/>
      <c r="D46" s="2">
        <f>C46</f>
        <v>0</v>
      </c>
      <c r="E46" s="2">
        <f t="shared" si="5"/>
        <v>0</v>
      </c>
    </row>
    <row r="47" spans="1:10" outlineLevel="1">
      <c r="A47" s="20">
        <v>3205</v>
      </c>
      <c r="B47" s="20" t="s">
        <v>148</v>
      </c>
      <c r="C47" s="2"/>
      <c r="D47" s="2">
        <f>C47</f>
        <v>0</v>
      </c>
      <c r="E47" s="2">
        <f t="shared" si="5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v>15000</v>
      </c>
      <c r="E48" s="2">
        <f t="shared" si="5"/>
        <v>15000</v>
      </c>
    </row>
    <row r="49" spans="1:10" outlineLevel="1">
      <c r="A49" s="20">
        <v>3207</v>
      </c>
      <c r="B49" s="20" t="s">
        <v>149</v>
      </c>
      <c r="C49" s="2"/>
      <c r="D49" s="2">
        <f>C49</f>
        <v>0</v>
      </c>
      <c r="E49" s="2">
        <f t="shared" si="5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v>500</v>
      </c>
      <c r="E50" s="2">
        <f t="shared" si="5"/>
        <v>500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v>1000</v>
      </c>
      <c r="E51" s="2">
        <f t="shared" si="5"/>
        <v>1000</v>
      </c>
    </row>
    <row r="52" spans="1:10" outlineLevel="1">
      <c r="A52" s="20">
        <v>3299</v>
      </c>
      <c r="B52" s="20" t="s">
        <v>152</v>
      </c>
      <c r="C52" s="2"/>
      <c r="D52" s="2">
        <f>C52</f>
        <v>0</v>
      </c>
      <c r="E52" s="2">
        <f t="shared" si="5"/>
        <v>0</v>
      </c>
    </row>
    <row r="53" spans="1:10" outlineLevel="1">
      <c r="A53" s="20">
        <v>3301</v>
      </c>
      <c r="B53" s="20" t="s">
        <v>18</v>
      </c>
      <c r="C53" s="2">
        <v>3500</v>
      </c>
      <c r="D53" s="2">
        <v>3500</v>
      </c>
      <c r="E53" s="2">
        <f t="shared" si="5"/>
        <v>3500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v>1000</v>
      </c>
      <c r="E54" s="2">
        <f t="shared" si="5"/>
        <v>1000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v>70000</v>
      </c>
      <c r="E55" s="2">
        <f t="shared" si="5"/>
        <v>70000</v>
      </c>
    </row>
    <row r="56" spans="1:10" outlineLevel="1">
      <c r="A56" s="20">
        <v>3303</v>
      </c>
      <c r="B56" s="20" t="s">
        <v>154</v>
      </c>
      <c r="C56" s="2">
        <v>70000</v>
      </c>
      <c r="D56" s="2">
        <v>70000</v>
      </c>
      <c r="E56" s="2">
        <f t="shared" ref="E56:E60" si="6">D56</f>
        <v>70000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v>500</v>
      </c>
      <c r="E57" s="2">
        <f t="shared" si="6"/>
        <v>500</v>
      </c>
    </row>
    <row r="58" spans="1:10" outlineLevel="1">
      <c r="A58" s="20">
        <v>3305</v>
      </c>
      <c r="B58" s="20" t="s">
        <v>156</v>
      </c>
      <c r="C58" s="2"/>
      <c r="D58" s="2">
        <f>C58</f>
        <v>0</v>
      </c>
      <c r="E58" s="2">
        <f t="shared" si="6"/>
        <v>0</v>
      </c>
    </row>
    <row r="59" spans="1:10" outlineLevel="1">
      <c r="A59" s="20">
        <v>3306</v>
      </c>
      <c r="B59" s="20" t="s">
        <v>157</v>
      </c>
      <c r="C59" s="2"/>
      <c r="D59" s="2">
        <f>C59</f>
        <v>0</v>
      </c>
      <c r="E59" s="2">
        <f t="shared" si="6"/>
        <v>0</v>
      </c>
    </row>
    <row r="60" spans="1:10" outlineLevel="1">
      <c r="A60" s="20">
        <v>3399</v>
      </c>
      <c r="B60" s="20" t="s">
        <v>104</v>
      </c>
      <c r="C60" s="2">
        <v>15000</v>
      </c>
      <c r="D60" s="2">
        <v>15000</v>
      </c>
      <c r="E60" s="2">
        <f t="shared" si="6"/>
        <v>15000</v>
      </c>
    </row>
    <row r="61" spans="1:10">
      <c r="A61" s="175" t="s">
        <v>158</v>
      </c>
      <c r="B61" s="176"/>
      <c r="C61" s="22">
        <f>SUM(C62:C66)</f>
        <v>4000</v>
      </c>
      <c r="D61" s="22">
        <f>SUM(D62:D66)</f>
        <v>4000</v>
      </c>
      <c r="E61" s="22">
        <f>SUM(E62:E66)</f>
        <v>4000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4000</v>
      </c>
      <c r="D62" s="2">
        <v>4000</v>
      </c>
      <c r="E62" s="2">
        <f>D62</f>
        <v>4000</v>
      </c>
    </row>
    <row r="63" spans="1:10" outlineLevel="1">
      <c r="A63" s="3">
        <v>4002</v>
      </c>
      <c r="B63" s="1" t="s">
        <v>160</v>
      </c>
      <c r="C63" s="2"/>
      <c r="D63" s="2">
        <f>C63</f>
        <v>0</v>
      </c>
      <c r="E63" s="2">
        <f t="shared" ref="E63:E66" si="7">D63</f>
        <v>0</v>
      </c>
    </row>
    <row r="64" spans="1:10" outlineLevel="1">
      <c r="A64" s="3">
        <v>4003</v>
      </c>
      <c r="B64" s="1" t="s">
        <v>106</v>
      </c>
      <c r="C64" s="2"/>
      <c r="D64" s="2">
        <f>C64</f>
        <v>0</v>
      </c>
      <c r="E64" s="2">
        <f t="shared" si="7"/>
        <v>0</v>
      </c>
    </row>
    <row r="65" spans="1:10" outlineLevel="1">
      <c r="A65" s="14">
        <v>4004</v>
      </c>
      <c r="B65" s="1" t="s">
        <v>161</v>
      </c>
      <c r="C65" s="2"/>
      <c r="D65" s="2">
        <f>C65</f>
        <v>0</v>
      </c>
      <c r="E65" s="2">
        <f t="shared" si="7"/>
        <v>0</v>
      </c>
    </row>
    <row r="66" spans="1:10" outlineLevel="1">
      <c r="A66" s="14">
        <v>4099</v>
      </c>
      <c r="B66" s="1" t="s">
        <v>162</v>
      </c>
      <c r="C66" s="2"/>
      <c r="D66" s="2">
        <f>C66</f>
        <v>0</v>
      </c>
      <c r="E66" s="2">
        <f t="shared" si="7"/>
        <v>0</v>
      </c>
    </row>
    <row r="67" spans="1:10">
      <c r="A67" s="179" t="s">
        <v>579</v>
      </c>
      <c r="B67" s="179"/>
      <c r="C67" s="25">
        <f>C97+C68</f>
        <v>553500</v>
      </c>
      <c r="D67" s="27">
        <f>D68+D97</f>
        <v>553500</v>
      </c>
      <c r="E67" s="27">
        <f>E68+E97</f>
        <v>553500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5" t="s">
        <v>163</v>
      </c>
      <c r="B68" s="176"/>
      <c r="C68" s="21">
        <f>SUM(C69:C96)</f>
        <v>44000</v>
      </c>
      <c r="D68" s="21">
        <f>SUM(D69:D96)</f>
        <v>44000</v>
      </c>
      <c r="E68" s="21">
        <f>SUM(E69:E96)</f>
        <v>44000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D78" si="8">C70</f>
        <v>0</v>
      </c>
      <c r="E70" s="2">
        <f t="shared" ref="E70:E85" si="9">D70</f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9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9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9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9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9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9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9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9"/>
        <v>0</v>
      </c>
    </row>
    <row r="79" spans="1:10" ht="15" customHeight="1" outlineLevel="1">
      <c r="A79" s="3">
        <v>5201</v>
      </c>
      <c r="B79" s="2" t="s">
        <v>20</v>
      </c>
      <c r="C79" s="2">
        <v>30000</v>
      </c>
      <c r="D79" s="2">
        <v>30000</v>
      </c>
      <c r="E79" s="2">
        <f t="shared" si="9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>C80</f>
        <v>0</v>
      </c>
      <c r="E80" s="2">
        <f t="shared" si="9"/>
        <v>0</v>
      </c>
    </row>
    <row r="81" spans="1:5" ht="15" customHeight="1" outlineLevel="1">
      <c r="A81" s="3">
        <v>5203</v>
      </c>
      <c r="B81" s="2" t="s">
        <v>21</v>
      </c>
      <c r="C81" s="2">
        <v>8000</v>
      </c>
      <c r="D81" s="2">
        <v>8000</v>
      </c>
      <c r="E81" s="2">
        <f t="shared" si="9"/>
        <v>8000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ref="D82:D88" si="10">C82</f>
        <v>0</v>
      </c>
      <c r="E82" s="2">
        <f t="shared" si="9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10"/>
        <v>0</v>
      </c>
      <c r="E83" s="2">
        <f t="shared" si="9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10"/>
        <v>0</v>
      </c>
      <c r="E84" s="2">
        <f t="shared" si="9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10"/>
        <v>0</v>
      </c>
      <c r="E85" s="2">
        <f t="shared" si="9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si="10"/>
        <v>0</v>
      </c>
      <c r="E86" s="2">
        <f t="shared" ref="E86:E96" si="11">D86</f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10"/>
        <v>0</v>
      </c>
      <c r="E87" s="2">
        <f t="shared" si="11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10"/>
        <v>0</v>
      </c>
      <c r="E88" s="2">
        <f t="shared" si="11"/>
        <v>0</v>
      </c>
    </row>
    <row r="89" spans="1:5" ht="15" customHeight="1" outlineLevel="1">
      <c r="A89" s="3">
        <v>5209</v>
      </c>
      <c r="B89" s="2" t="s">
        <v>107</v>
      </c>
      <c r="C89" s="2">
        <v>5000</v>
      </c>
      <c r="D89" s="2">
        <v>5000</v>
      </c>
      <c r="E89" s="2">
        <f t="shared" si="11"/>
        <v>5000</v>
      </c>
    </row>
    <row r="90" spans="1:5" ht="15" customHeight="1" outlineLevel="1">
      <c r="A90" s="3">
        <v>5210</v>
      </c>
      <c r="B90" s="2" t="s">
        <v>108</v>
      </c>
      <c r="C90" s="2"/>
      <c r="D90" s="2">
        <f>C90</f>
        <v>0</v>
      </c>
      <c r="E90" s="2">
        <f t="shared" si="11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v>1000</v>
      </c>
      <c r="E91" s="2">
        <f t="shared" si="11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>C92</f>
        <v>0</v>
      </c>
      <c r="E92" s="2">
        <f t="shared" si="11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>C93</f>
        <v>0</v>
      </c>
      <c r="E93" s="2">
        <f t="shared" si="11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>C94</f>
        <v>0</v>
      </c>
      <c r="E94" s="2">
        <f t="shared" si="11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>C95</f>
        <v>0</v>
      </c>
      <c r="E95" s="2">
        <f t="shared" si="11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>C96</f>
        <v>0</v>
      </c>
      <c r="E96" s="2">
        <f t="shared" si="11"/>
        <v>0</v>
      </c>
    </row>
    <row r="97" spans="1:10">
      <c r="A97" s="19" t="s">
        <v>184</v>
      </c>
      <c r="B97" s="24"/>
      <c r="C97" s="21">
        <f>SUM(C98:C113)</f>
        <v>509500</v>
      </c>
      <c r="D97" s="21">
        <f>SUM(D98:D113)</f>
        <v>509500</v>
      </c>
      <c r="E97" s="21">
        <f>SUM(E98:E113)</f>
        <v>509500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470000</v>
      </c>
      <c r="D98" s="2">
        <v>470000</v>
      </c>
      <c r="E98" s="2">
        <f>D98</f>
        <v>470000</v>
      </c>
    </row>
    <row r="99" spans="1:10" ht="15" customHeight="1" outlineLevel="1">
      <c r="A99" s="3">
        <v>6002</v>
      </c>
      <c r="B99" s="1" t="s">
        <v>185</v>
      </c>
      <c r="C99" s="2">
        <v>30000</v>
      </c>
      <c r="D99" s="2">
        <v>30000</v>
      </c>
      <c r="E99" s="2">
        <f t="shared" ref="E99:E113" si="12">D99</f>
        <v>30000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>C100</f>
        <v>0</v>
      </c>
      <c r="E100" s="2">
        <f t="shared" si="12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>C101</f>
        <v>0</v>
      </c>
      <c r="E101" s="2">
        <f t="shared" si="12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>C102</f>
        <v>0</v>
      </c>
      <c r="E102" s="2">
        <f t="shared" si="12"/>
        <v>0</v>
      </c>
    </row>
    <row r="103" spans="1:10" outlineLevel="1">
      <c r="A103" s="3">
        <v>6006</v>
      </c>
      <c r="B103" s="1" t="s">
        <v>26</v>
      </c>
      <c r="C103" s="2">
        <v>6500</v>
      </c>
      <c r="D103" s="2">
        <v>6500</v>
      </c>
      <c r="E103" s="2">
        <f t="shared" si="12"/>
        <v>6500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ref="D104:D112" si="13">C104</f>
        <v>0</v>
      </c>
      <c r="E104" s="2">
        <f t="shared" si="12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3"/>
        <v>0</v>
      </c>
      <c r="E105" s="2">
        <f t="shared" si="12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3"/>
        <v>0</v>
      </c>
      <c r="E106" s="2">
        <f t="shared" si="12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3"/>
        <v>0</v>
      </c>
      <c r="E107" s="2">
        <f t="shared" si="12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3"/>
        <v>0</v>
      </c>
      <c r="E108" s="2">
        <f t="shared" si="12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3"/>
        <v>0</v>
      </c>
      <c r="E109" s="2">
        <f t="shared" si="12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3"/>
        <v>0</v>
      </c>
      <c r="E110" s="2">
        <f t="shared" si="12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3"/>
        <v>0</v>
      </c>
      <c r="E111" s="2">
        <f t="shared" si="12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3"/>
        <v>0</v>
      </c>
      <c r="E112" s="2">
        <f t="shared" si="12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v>3000</v>
      </c>
      <c r="E113" s="2">
        <f t="shared" si="12"/>
        <v>3000</v>
      </c>
    </row>
    <row r="114" spans="1:10">
      <c r="A114" s="180" t="s">
        <v>62</v>
      </c>
      <c r="B114" s="181"/>
      <c r="C114" s="26">
        <f>C115+C152+C177</f>
        <v>617531.61800000002</v>
      </c>
      <c r="D114" s="26">
        <f>D115+D152+D177</f>
        <v>617531.61800000002</v>
      </c>
      <c r="E114" s="26">
        <f>E115+E152+E177</f>
        <v>617531.61800000002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7" t="s">
        <v>580</v>
      </c>
      <c r="B115" s="178"/>
      <c r="C115" s="23">
        <f>C116+C135</f>
        <v>617531.61800000002</v>
      </c>
      <c r="D115" s="23">
        <f>D116+D135</f>
        <v>617531.61800000002</v>
      </c>
      <c r="E115" s="23">
        <f>E116+E135</f>
        <v>617531.61800000002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5" t="s">
        <v>195</v>
      </c>
      <c r="B116" s="176"/>
      <c r="C116" s="21">
        <f>C117+C120+C123+C126+C129+C132</f>
        <v>503013.79399999999</v>
      </c>
      <c r="D116" s="21">
        <f>D117+D120+D123</f>
        <v>503013.79399999999</v>
      </c>
      <c r="E116" s="21">
        <f>E117+E120+E123</f>
        <v>503013.79399999999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503013.79399999999</v>
      </c>
      <c r="D117" s="2">
        <f>D118+D119</f>
        <v>503013.79399999999</v>
      </c>
      <c r="E117" s="2">
        <f>E118+E119</f>
        <v>503013.79399999999</v>
      </c>
    </row>
    <row r="118" spans="1:10" ht="15" customHeight="1" outlineLevel="2">
      <c r="A118" s="130"/>
      <c r="B118" s="129" t="s">
        <v>855</v>
      </c>
      <c r="C118" s="128">
        <v>311925.23</v>
      </c>
      <c r="D118" s="128">
        <v>311925.23</v>
      </c>
      <c r="E118" s="128">
        <v>311925.23</v>
      </c>
    </row>
    <row r="119" spans="1:10" ht="15" customHeight="1" outlineLevel="2">
      <c r="A119" s="130"/>
      <c r="B119" s="129" t="s">
        <v>860</v>
      </c>
      <c r="C119" s="128">
        <v>191088.56400000001</v>
      </c>
      <c r="D119" s="128">
        <f>C119</f>
        <v>191088.56400000001</v>
      </c>
      <c r="E119" s="128">
        <f>D119</f>
        <v>191088.56400000001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5" t="s">
        <v>202</v>
      </c>
      <c r="B135" s="176"/>
      <c r="C135" s="21">
        <f>C136+C140+C143+C146+C149</f>
        <v>114517.82400000001</v>
      </c>
      <c r="D135" s="21">
        <f>D136+D140+D143+D146+D149</f>
        <v>114517.82400000001</v>
      </c>
      <c r="E135" s="21">
        <f>E136+E140+E143+E146+E149</f>
        <v>114517.82400000001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114517.82400000001</v>
      </c>
      <c r="D136" s="2">
        <f>D137+D138+D139</f>
        <v>114517.82400000001</v>
      </c>
      <c r="E136" s="2">
        <f>E137+E138+E139</f>
        <v>114517.82400000001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92831.607000000004</v>
      </c>
      <c r="D138" s="128">
        <v>92831.607000000004</v>
      </c>
      <c r="E138" s="128">
        <v>92831.607000000004</v>
      </c>
    </row>
    <row r="139" spans="1:10" ht="15" customHeight="1" outlineLevel="2">
      <c r="A139" s="130"/>
      <c r="B139" s="129" t="s">
        <v>861</v>
      </c>
      <c r="C139" s="128">
        <v>21686.217000000001</v>
      </c>
      <c r="D139" s="128">
        <v>21686.217000000001</v>
      </c>
      <c r="E139" s="128">
        <f t="shared" ref="E139" si="14">D139</f>
        <v>21686.217000000001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>C190</f>
        <v>0</v>
      </c>
      <c r="E190" s="127">
        <f t="shared" ref="E190:E192" si="15">D190</f>
        <v>0</v>
      </c>
    </row>
    <row r="191" spans="1:10" outlineLevel="3">
      <c r="A191" s="88"/>
      <c r="B191" s="87" t="s">
        <v>845</v>
      </c>
      <c r="C191" s="127">
        <v>0</v>
      </c>
      <c r="D191" s="127">
        <f>C191</f>
        <v>0</v>
      </c>
      <c r="E191" s="127">
        <f t="shared" si="15"/>
        <v>0</v>
      </c>
    </row>
    <row r="192" spans="1:10" outlineLevel="3">
      <c r="A192" s="88"/>
      <c r="B192" s="87" t="s">
        <v>844</v>
      </c>
      <c r="C192" s="127">
        <v>0</v>
      </c>
      <c r="D192" s="127">
        <f>C192</f>
        <v>0</v>
      </c>
      <c r="E192" s="127">
        <f t="shared" si="15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6">C198</f>
        <v>0</v>
      </c>
      <c r="D197" s="2">
        <f t="shared" si="16"/>
        <v>0</v>
      </c>
      <c r="E197" s="2">
        <f t="shared" si="16"/>
        <v>0</v>
      </c>
    </row>
    <row r="198" spans="1:5" outlineLevel="2">
      <c r="A198" s="130">
        <v>4</v>
      </c>
      <c r="B198" s="129" t="s">
        <v>858</v>
      </c>
      <c r="C198" s="128">
        <f t="shared" si="16"/>
        <v>0</v>
      </c>
      <c r="D198" s="128">
        <f t="shared" si="16"/>
        <v>0</v>
      </c>
      <c r="E198" s="128">
        <f t="shared" si="16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>C208</f>
        <v>0</v>
      </c>
      <c r="E208" s="127">
        <f t="shared" ref="E208:E210" si="17">D208</f>
        <v>0</v>
      </c>
    </row>
    <row r="209" spans="1:5" outlineLevel="3">
      <c r="A209" s="88"/>
      <c r="B209" s="87" t="s">
        <v>838</v>
      </c>
      <c r="C209" s="127"/>
      <c r="D209" s="127">
        <f>C209</f>
        <v>0</v>
      </c>
      <c r="E209" s="127">
        <f t="shared" si="17"/>
        <v>0</v>
      </c>
    </row>
    <row r="210" spans="1:5" outlineLevel="3">
      <c r="A210" s="88"/>
      <c r="B210" s="87" t="s">
        <v>855</v>
      </c>
      <c r="C210" s="127">
        <v>0</v>
      </c>
      <c r="D210" s="127">
        <f>C210</f>
        <v>0</v>
      </c>
      <c r="E210" s="127">
        <f t="shared" si="17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>C217</f>
        <v>0</v>
      </c>
      <c r="E217" s="127">
        <f t="shared" ref="E217:E219" si="18">D217</f>
        <v>0</v>
      </c>
    </row>
    <row r="218" spans="1:5" s="123" customFormat="1" outlineLevel="3">
      <c r="A218" s="133"/>
      <c r="B218" s="132" t="s">
        <v>835</v>
      </c>
      <c r="C218" s="131"/>
      <c r="D218" s="131">
        <f>C218</f>
        <v>0</v>
      </c>
      <c r="E218" s="131">
        <f t="shared" si="18"/>
        <v>0</v>
      </c>
    </row>
    <row r="219" spans="1:5" s="123" customFormat="1" outlineLevel="3">
      <c r="A219" s="133"/>
      <c r="B219" s="132" t="s">
        <v>821</v>
      </c>
      <c r="C219" s="131"/>
      <c r="D219" s="131">
        <f>C219</f>
        <v>0</v>
      </c>
      <c r="E219" s="131">
        <f t="shared" si="18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8"/>
      <c r="B225" s="87" t="s">
        <v>833</v>
      </c>
      <c r="C225" s="127"/>
      <c r="D225" s="127">
        <f>C225</f>
        <v>0</v>
      </c>
      <c r="E225" s="127">
        <f t="shared" ref="E225:E227" si="19">D225</f>
        <v>0</v>
      </c>
    </row>
    <row r="226" spans="1:5" outlineLevel="3">
      <c r="A226" s="88"/>
      <c r="B226" s="87" t="s">
        <v>832</v>
      </c>
      <c r="C226" s="127"/>
      <c r="D226" s="127">
        <f>C226</f>
        <v>0</v>
      </c>
      <c r="E226" s="127">
        <f t="shared" si="19"/>
        <v>0</v>
      </c>
    </row>
    <row r="227" spans="1:5" outlineLevel="3">
      <c r="A227" s="88"/>
      <c r="B227" s="87" t="s">
        <v>831</v>
      </c>
      <c r="C227" s="127"/>
      <c r="D227" s="127">
        <f>C227</f>
        <v>0</v>
      </c>
      <c r="E227" s="127">
        <f t="shared" si="19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0</v>
      </c>
      <c r="D231" s="127">
        <f>C231</f>
        <v>0</v>
      </c>
      <c r="E231" s="127">
        <f t="shared" ref="E231:E232" si="20">D231</f>
        <v>0</v>
      </c>
    </row>
    <row r="232" spans="1:5" outlineLevel="3">
      <c r="A232" s="88"/>
      <c r="B232" s="87" t="s">
        <v>819</v>
      </c>
      <c r="C232" s="127"/>
      <c r="D232" s="127">
        <f>C232</f>
        <v>0</v>
      </c>
      <c r="E232" s="127">
        <f t="shared" si="20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>C241</f>
        <v>0</v>
      </c>
      <c r="E241" s="127">
        <f t="shared" ref="E241:E242" si="21">D241</f>
        <v>0</v>
      </c>
    </row>
    <row r="242" spans="1:10" outlineLevel="3">
      <c r="A242" s="88"/>
      <c r="B242" s="87" t="s">
        <v>824</v>
      </c>
      <c r="C242" s="127"/>
      <c r="D242" s="127">
        <f>C242</f>
        <v>0</v>
      </c>
      <c r="E242" s="127">
        <f t="shared" si="21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>C246</f>
        <v>0</v>
      </c>
      <c r="E246" s="127">
        <f t="shared" ref="E246:E249" si="22">D246</f>
        <v>0</v>
      </c>
    </row>
    <row r="247" spans="1:10" outlineLevel="3">
      <c r="A247" s="88"/>
      <c r="B247" s="87" t="s">
        <v>820</v>
      </c>
      <c r="C247" s="127"/>
      <c r="D247" s="127">
        <f>C247</f>
        <v>0</v>
      </c>
      <c r="E247" s="127">
        <f t="shared" si="22"/>
        <v>0</v>
      </c>
    </row>
    <row r="248" spans="1:10" outlineLevel="3">
      <c r="A248" s="88"/>
      <c r="B248" s="87" t="s">
        <v>819</v>
      </c>
      <c r="C248" s="127"/>
      <c r="D248" s="127">
        <f>C248</f>
        <v>0</v>
      </c>
      <c r="E248" s="127">
        <f t="shared" si="22"/>
        <v>0</v>
      </c>
    </row>
    <row r="249" spans="1:10" outlineLevel="3">
      <c r="A249" s="88"/>
      <c r="B249" s="87" t="s">
        <v>818</v>
      </c>
      <c r="C249" s="127"/>
      <c r="D249" s="127">
        <f>C249</f>
        <v>0</v>
      </c>
      <c r="E249" s="127">
        <f t="shared" si="22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34" t="s">
        <v>853</v>
      </c>
      <c r="E256" s="134" t="s">
        <v>852</v>
      </c>
      <c r="G256" s="47" t="s">
        <v>589</v>
      </c>
      <c r="H256" s="48">
        <f>C257+C559</f>
        <v>1931531.618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1205810</v>
      </c>
      <c r="D257" s="37">
        <f>D258+D550</f>
        <v>1218390</v>
      </c>
      <c r="E257" s="37">
        <f>E258+E550</f>
        <v>1218390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2" t="s">
        <v>266</v>
      </c>
      <c r="B258" s="163"/>
      <c r="C258" s="36">
        <f>C259+C339+C483+C547</f>
        <v>1189910</v>
      </c>
      <c r="D258" s="136">
        <f>D259+D339+D483+D547</f>
        <v>1202490</v>
      </c>
      <c r="E258" s="36">
        <f>E259+E339+E483+E547</f>
        <v>1202490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0" t="s">
        <v>267</v>
      </c>
      <c r="B259" s="161"/>
      <c r="C259" s="33">
        <f>C260+C263+C314</f>
        <v>708970</v>
      </c>
      <c r="D259" s="38">
        <f>D260+D263+D314</f>
        <v>708970</v>
      </c>
      <c r="E259" s="38">
        <f>E260+E263+E314</f>
        <v>708970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v>960</v>
      </c>
      <c r="E262" s="5">
        <f>D262</f>
        <v>960</v>
      </c>
    </row>
    <row r="263" spans="1:10" outlineLevel="1">
      <c r="A263" s="164" t="s">
        <v>269</v>
      </c>
      <c r="B263" s="165"/>
      <c r="C263" s="32">
        <f>C264+C265+C289+C296+C298+C302+C305+C308+C313</f>
        <v>638475</v>
      </c>
      <c r="D263" s="32">
        <f>D264+D265+D289+D296+D298+D302+D305+D308+D313</f>
        <v>638475</v>
      </c>
      <c r="E263" s="32">
        <f>E264+E265+E289+E296+E298+E302+E305+E308+E313</f>
        <v>638475</v>
      </c>
    </row>
    <row r="264" spans="1:10" outlineLevel="2">
      <c r="A264" s="6">
        <v>1101</v>
      </c>
      <c r="B264" s="4" t="s">
        <v>34</v>
      </c>
      <c r="C264" s="5">
        <v>213935</v>
      </c>
      <c r="D264" s="5">
        <v>213935</v>
      </c>
      <c r="E264" s="5">
        <v>213935</v>
      </c>
    </row>
    <row r="265" spans="1:10" outlineLevel="2">
      <c r="A265" s="6">
        <v>1101</v>
      </c>
      <c r="B265" s="4" t="s">
        <v>35</v>
      </c>
      <c r="C265" s="5">
        <v>296135</v>
      </c>
      <c r="D265" s="5">
        <v>296135</v>
      </c>
      <c r="E265" s="5">
        <v>296135</v>
      </c>
    </row>
    <row r="266" spans="1:10" outlineLevel="3">
      <c r="A266" s="29"/>
      <c r="B266" s="28" t="s">
        <v>218</v>
      </c>
      <c r="C266" s="30">
        <v>0</v>
      </c>
      <c r="D266" s="30">
        <v>0</v>
      </c>
      <c r="E266" s="30">
        <v>0</v>
      </c>
    </row>
    <row r="267" spans="1:10" outlineLevel="3">
      <c r="A267" s="29"/>
      <c r="B267" s="28" t="s">
        <v>219</v>
      </c>
      <c r="C267" s="30">
        <v>0</v>
      </c>
      <c r="D267" s="30">
        <v>0</v>
      </c>
      <c r="E267" s="30">
        <v>0</v>
      </c>
    </row>
    <row r="268" spans="1:10" outlineLevel="3">
      <c r="A268" s="29"/>
      <c r="B268" s="28" t="s">
        <v>220</v>
      </c>
      <c r="C268" s="30">
        <v>0</v>
      </c>
      <c r="D268" s="30">
        <v>0</v>
      </c>
      <c r="E268" s="30">
        <v>0</v>
      </c>
    </row>
    <row r="269" spans="1:10" outlineLevel="3">
      <c r="A269" s="29"/>
      <c r="B269" s="28" t="s">
        <v>221</v>
      </c>
      <c r="C269" s="30">
        <v>0</v>
      </c>
      <c r="D269" s="30">
        <v>0</v>
      </c>
      <c r="E269" s="30">
        <v>0</v>
      </c>
    </row>
    <row r="270" spans="1:10" outlineLevel="3">
      <c r="A270" s="29"/>
      <c r="B270" s="28" t="s">
        <v>222</v>
      </c>
      <c r="C270" s="30">
        <v>0</v>
      </c>
      <c r="D270" s="30">
        <v>0</v>
      </c>
      <c r="E270" s="30">
        <v>0</v>
      </c>
    </row>
    <row r="271" spans="1:10" outlineLevel="3">
      <c r="A271" s="29"/>
      <c r="B271" s="28" t="s">
        <v>223</v>
      </c>
      <c r="C271" s="30">
        <v>0</v>
      </c>
      <c r="D271" s="30">
        <v>0</v>
      </c>
      <c r="E271" s="30">
        <v>0</v>
      </c>
    </row>
    <row r="272" spans="1:10" outlineLevel="3">
      <c r="A272" s="29"/>
      <c r="B272" s="28" t="s">
        <v>224</v>
      </c>
      <c r="C272" s="30">
        <v>0</v>
      </c>
      <c r="D272" s="30">
        <v>0</v>
      </c>
      <c r="E272" s="30">
        <v>0</v>
      </c>
    </row>
    <row r="273" spans="1:5" outlineLevel="3">
      <c r="A273" s="29"/>
      <c r="B273" s="28" t="s">
        <v>225</v>
      </c>
      <c r="C273" s="30">
        <v>0</v>
      </c>
      <c r="D273" s="30">
        <v>0</v>
      </c>
      <c r="E273" s="30">
        <v>0</v>
      </c>
    </row>
    <row r="274" spans="1:5" outlineLevel="3">
      <c r="A274" s="29"/>
      <c r="B274" s="28" t="s">
        <v>226</v>
      </c>
      <c r="C274" s="30">
        <v>0</v>
      </c>
      <c r="D274" s="30">
        <v>0</v>
      </c>
      <c r="E274" s="30">
        <v>0</v>
      </c>
    </row>
    <row r="275" spans="1:5" outlineLevel="3">
      <c r="A275" s="29"/>
      <c r="B275" s="28" t="s">
        <v>227</v>
      </c>
      <c r="C275" s="30">
        <v>0</v>
      </c>
      <c r="D275" s="30">
        <v>0</v>
      </c>
      <c r="E275" s="30">
        <v>0</v>
      </c>
    </row>
    <row r="276" spans="1:5" outlineLevel="3">
      <c r="A276" s="29"/>
      <c r="B276" s="28" t="s">
        <v>228</v>
      </c>
      <c r="C276" s="30">
        <v>0</v>
      </c>
      <c r="D276" s="30">
        <v>0</v>
      </c>
      <c r="E276" s="30">
        <v>0</v>
      </c>
    </row>
    <row r="277" spans="1:5" outlineLevel="3">
      <c r="A277" s="29"/>
      <c r="B277" s="28" t="s">
        <v>229</v>
      </c>
      <c r="C277" s="30">
        <v>0</v>
      </c>
      <c r="D277" s="30">
        <v>0</v>
      </c>
      <c r="E277" s="30">
        <v>0</v>
      </c>
    </row>
    <row r="278" spans="1:5" outlineLevel="3">
      <c r="A278" s="29"/>
      <c r="B278" s="28" t="s">
        <v>230</v>
      </c>
      <c r="C278" s="30">
        <v>0</v>
      </c>
      <c r="D278" s="30">
        <v>0</v>
      </c>
      <c r="E278" s="30">
        <v>0</v>
      </c>
    </row>
    <row r="279" spans="1:5" outlineLevel="3">
      <c r="A279" s="29"/>
      <c r="B279" s="28" t="s">
        <v>231</v>
      </c>
      <c r="C279" s="30">
        <v>0</v>
      </c>
      <c r="D279" s="30">
        <v>0</v>
      </c>
      <c r="E279" s="30">
        <v>0</v>
      </c>
    </row>
    <row r="280" spans="1:5" outlineLevel="3">
      <c r="A280" s="29"/>
      <c r="B280" s="28" t="s">
        <v>232</v>
      </c>
      <c r="C280" s="30">
        <v>0</v>
      </c>
      <c r="D280" s="30">
        <v>0</v>
      </c>
      <c r="E280" s="30">
        <v>0</v>
      </c>
    </row>
    <row r="281" spans="1:5" outlineLevel="3">
      <c r="A281" s="29"/>
      <c r="B281" s="28" t="s">
        <v>233</v>
      </c>
      <c r="C281" s="30">
        <v>0</v>
      </c>
      <c r="D281" s="30">
        <v>0</v>
      </c>
      <c r="E281" s="30">
        <v>0</v>
      </c>
    </row>
    <row r="282" spans="1:5" outlineLevel="3">
      <c r="A282" s="29"/>
      <c r="B282" s="28" t="s">
        <v>234</v>
      </c>
      <c r="C282" s="30">
        <v>0</v>
      </c>
      <c r="D282" s="30">
        <v>0</v>
      </c>
      <c r="E282" s="30">
        <v>0</v>
      </c>
    </row>
    <row r="283" spans="1:5" outlineLevel="3">
      <c r="A283" s="29"/>
      <c r="B283" s="28" t="s">
        <v>235</v>
      </c>
      <c r="C283" s="30">
        <v>0</v>
      </c>
      <c r="D283" s="30">
        <v>0</v>
      </c>
      <c r="E283" s="30">
        <v>0</v>
      </c>
    </row>
    <row r="284" spans="1:5" outlineLevel="3">
      <c r="A284" s="29"/>
      <c r="B284" s="28" t="s">
        <v>236</v>
      </c>
      <c r="C284" s="30">
        <v>0</v>
      </c>
      <c r="D284" s="30">
        <v>0</v>
      </c>
      <c r="E284" s="30">
        <v>0</v>
      </c>
    </row>
    <row r="285" spans="1:5" outlineLevel="3">
      <c r="A285" s="29"/>
      <c r="B285" s="28" t="s">
        <v>237</v>
      </c>
      <c r="C285" s="30">
        <v>0</v>
      </c>
      <c r="D285" s="30">
        <v>0</v>
      </c>
      <c r="E285" s="30">
        <v>0</v>
      </c>
    </row>
    <row r="286" spans="1:5" outlineLevel="3">
      <c r="A286" s="29"/>
      <c r="B286" s="28" t="s">
        <v>238</v>
      </c>
      <c r="C286" s="30">
        <v>0</v>
      </c>
      <c r="D286" s="30">
        <v>0</v>
      </c>
      <c r="E286" s="30">
        <v>0</v>
      </c>
    </row>
    <row r="287" spans="1:5" outlineLevel="3">
      <c r="A287" s="29"/>
      <c r="B287" s="28" t="s">
        <v>239</v>
      </c>
      <c r="C287" s="30">
        <v>0</v>
      </c>
      <c r="D287" s="30">
        <v>0</v>
      </c>
      <c r="E287" s="30">
        <v>0</v>
      </c>
    </row>
    <row r="288" spans="1:5" outlineLevel="3">
      <c r="A288" s="29"/>
      <c r="B288" s="28" t="s">
        <v>240</v>
      </c>
      <c r="C288" s="30"/>
      <c r="D288" s="30">
        <f>C288</f>
        <v>0</v>
      </c>
      <c r="E288" s="30">
        <f t="shared" ref="E288" si="23">D288</f>
        <v>0</v>
      </c>
    </row>
    <row r="289" spans="1:5" outlineLevel="2">
      <c r="A289" s="6">
        <v>1101</v>
      </c>
      <c r="B289" s="4" t="s">
        <v>36</v>
      </c>
      <c r="C289" s="5">
        <v>3840</v>
      </c>
      <c r="D289" s="5">
        <v>3840</v>
      </c>
      <c r="E289" s="5">
        <v>3840</v>
      </c>
    </row>
    <row r="290" spans="1:5" outlineLevel="3">
      <c r="A290" s="29"/>
      <c r="B290" s="28" t="s">
        <v>241</v>
      </c>
      <c r="C290" s="30">
        <v>0</v>
      </c>
      <c r="D290" s="30">
        <v>0</v>
      </c>
      <c r="E290" s="30">
        <v>0</v>
      </c>
    </row>
    <row r="291" spans="1:5" outlineLevel="3">
      <c r="A291" s="29"/>
      <c r="B291" s="28" t="s">
        <v>242</v>
      </c>
      <c r="C291" s="30">
        <v>0</v>
      </c>
      <c r="D291" s="30">
        <v>0</v>
      </c>
      <c r="E291" s="30">
        <v>0</v>
      </c>
    </row>
    <row r="292" spans="1:5" outlineLevel="3">
      <c r="A292" s="29"/>
      <c r="B292" s="28" t="s">
        <v>243</v>
      </c>
      <c r="C292" s="30">
        <v>0</v>
      </c>
      <c r="D292" s="30">
        <v>0</v>
      </c>
      <c r="E292" s="30">
        <v>0</v>
      </c>
    </row>
    <row r="293" spans="1:5" outlineLevel="3">
      <c r="A293" s="29"/>
      <c r="B293" s="28" t="s">
        <v>244</v>
      </c>
      <c r="C293" s="30">
        <v>0</v>
      </c>
      <c r="D293" s="30">
        <v>0</v>
      </c>
      <c r="E293" s="30">
        <v>0</v>
      </c>
    </row>
    <row r="294" spans="1:5" outlineLevel="3">
      <c r="A294" s="29"/>
      <c r="B294" s="28" t="s">
        <v>245</v>
      </c>
      <c r="C294" s="30">
        <v>0</v>
      </c>
      <c r="D294" s="30">
        <v>0</v>
      </c>
      <c r="E294" s="30">
        <v>0</v>
      </c>
    </row>
    <row r="295" spans="1:5" outlineLevel="3">
      <c r="A295" s="29"/>
      <c r="B295" s="28" t="s">
        <v>246</v>
      </c>
      <c r="C295" s="30">
        <v>0</v>
      </c>
      <c r="D295" s="30">
        <v>0</v>
      </c>
      <c r="E295" s="30">
        <v>0</v>
      </c>
    </row>
    <row r="296" spans="1:5" outlineLevel="2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 outlineLevel="3">
      <c r="A297" s="29"/>
      <c r="B297" s="28" t="s">
        <v>111</v>
      </c>
      <c r="C297" s="30">
        <v>600</v>
      </c>
      <c r="D297" s="30">
        <v>600</v>
      </c>
      <c r="E297" s="30">
        <f>D297</f>
        <v>600</v>
      </c>
    </row>
    <row r="298" spans="1:5" outlineLevel="2">
      <c r="A298" s="6">
        <v>1101</v>
      </c>
      <c r="B298" s="4" t="s">
        <v>37</v>
      </c>
      <c r="C298" s="5">
        <v>17500</v>
      </c>
      <c r="D298" s="5">
        <v>17500</v>
      </c>
      <c r="E298" s="5">
        <v>17500</v>
      </c>
    </row>
    <row r="299" spans="1:5" outlineLevel="3">
      <c r="A299" s="29"/>
      <c r="B299" s="28" t="s">
        <v>248</v>
      </c>
      <c r="C299" s="30">
        <v>0</v>
      </c>
      <c r="D299" s="30">
        <v>0</v>
      </c>
      <c r="E299" s="30">
        <v>0</v>
      </c>
    </row>
    <row r="300" spans="1:5" outlineLevel="3">
      <c r="A300" s="29"/>
      <c r="B300" s="28" t="s">
        <v>249</v>
      </c>
      <c r="C300" s="30">
        <v>0</v>
      </c>
      <c r="D300" s="30">
        <v>0</v>
      </c>
      <c r="E300" s="30">
        <v>0</v>
      </c>
    </row>
    <row r="301" spans="1:5" outlineLevel="3">
      <c r="A301" s="29"/>
      <c r="B301" s="28" t="s">
        <v>250</v>
      </c>
      <c r="C301" s="30">
        <v>0</v>
      </c>
      <c r="D301" s="30">
        <v>0</v>
      </c>
      <c r="E301" s="30">
        <v>0</v>
      </c>
    </row>
    <row r="302" spans="1:5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</row>
    <row r="303" spans="1:5" outlineLevel="3">
      <c r="A303" s="29"/>
      <c r="B303" s="28" t="s">
        <v>252</v>
      </c>
      <c r="C303" s="30">
        <v>6000</v>
      </c>
      <c r="D303" s="30">
        <v>6000</v>
      </c>
      <c r="E303" s="30">
        <f>D303</f>
        <v>6000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7265</v>
      </c>
      <c r="D305" s="5">
        <f>SUM(D306:D307)</f>
        <v>7265</v>
      </c>
      <c r="E305" s="5">
        <f>SUM(E306:E307)</f>
        <v>7265</v>
      </c>
    </row>
    <row r="306" spans="1:5" outlineLevel="3">
      <c r="A306" s="29"/>
      <c r="B306" s="28" t="s">
        <v>254</v>
      </c>
      <c r="C306" s="30">
        <v>7265</v>
      </c>
      <c r="D306" s="30">
        <v>7265</v>
      </c>
      <c r="E306" s="30">
        <v>7265</v>
      </c>
    </row>
    <row r="307" spans="1:5" outlineLevel="3">
      <c r="A307" s="29"/>
      <c r="B307" s="28" t="s">
        <v>255</v>
      </c>
      <c r="C307" s="30">
        <v>0</v>
      </c>
      <c r="D307" s="30"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93200</v>
      </c>
      <c r="D308" s="5">
        <v>93200</v>
      </c>
      <c r="E308" s="5">
        <v>93200</v>
      </c>
    </row>
    <row r="309" spans="1:5" outlineLevel="3">
      <c r="A309" s="29"/>
      <c r="B309" s="28" t="s">
        <v>256</v>
      </c>
      <c r="C309" s="30">
        <v>0</v>
      </c>
      <c r="D309" s="30">
        <v>0</v>
      </c>
      <c r="E309" s="30">
        <v>0</v>
      </c>
    </row>
    <row r="310" spans="1:5" outlineLevel="3">
      <c r="A310" s="29"/>
      <c r="B310" s="28" t="s">
        <v>257</v>
      </c>
      <c r="C310" s="30">
        <v>0</v>
      </c>
      <c r="D310" s="30">
        <v>0</v>
      </c>
      <c r="E310" s="30">
        <v>0</v>
      </c>
    </row>
    <row r="311" spans="1:5" outlineLevel="3">
      <c r="A311" s="29"/>
      <c r="B311" s="28" t="s">
        <v>258</v>
      </c>
      <c r="C311" s="30"/>
      <c r="D311" s="30">
        <f>C311</f>
        <v>0</v>
      </c>
      <c r="E311" s="30">
        <f t="shared" ref="E311" si="24">D311</f>
        <v>0</v>
      </c>
    </row>
    <row r="312" spans="1:5" outlineLevel="3">
      <c r="A312" s="29"/>
      <c r="B312" s="28" t="s">
        <v>259</v>
      </c>
      <c r="C312" s="30">
        <v>0</v>
      </c>
      <c r="D312" s="30">
        <v>0</v>
      </c>
      <c r="E312" s="30"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v>0</v>
      </c>
      <c r="E313" s="5">
        <v>0</v>
      </c>
    </row>
    <row r="314" spans="1:5" outlineLevel="1">
      <c r="A314" s="164" t="s">
        <v>601</v>
      </c>
      <c r="B314" s="165"/>
      <c r="C314" s="32">
        <f>C315+C325+C331+C336+C337+C338+C328</f>
        <v>69535</v>
      </c>
      <c r="D314" s="32">
        <f>D315+D325+D331+D336+D337+D338+D328</f>
        <v>69535</v>
      </c>
      <c r="E314" s="32">
        <f>E315+E325+E331+E336+E337+E338+E328</f>
        <v>69535</v>
      </c>
    </row>
    <row r="315" spans="1:5" outlineLevel="2">
      <c r="A315" s="6">
        <v>1102</v>
      </c>
      <c r="B315" s="4" t="s">
        <v>65</v>
      </c>
      <c r="C315" s="5">
        <v>11516.544</v>
      </c>
      <c r="D315" s="5">
        <v>11516.544</v>
      </c>
      <c r="E315" s="5">
        <v>11516.544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D324" si="25">C317</f>
        <v>0</v>
      </c>
      <c r="E317" s="30">
        <f t="shared" ref="E317:E324" si="26">D317</f>
        <v>0</v>
      </c>
    </row>
    <row r="318" spans="1:5" outlineLevel="3">
      <c r="A318" s="29"/>
      <c r="B318" s="28" t="s">
        <v>261</v>
      </c>
      <c r="C318" s="30"/>
      <c r="D318" s="30">
        <f t="shared" si="25"/>
        <v>0</v>
      </c>
      <c r="E318" s="30">
        <f t="shared" si="26"/>
        <v>0</v>
      </c>
    </row>
    <row r="319" spans="1:5" outlineLevel="3">
      <c r="A319" s="29"/>
      <c r="B319" s="28" t="s">
        <v>248</v>
      </c>
      <c r="C319" s="30"/>
      <c r="D319" s="30">
        <f t="shared" si="25"/>
        <v>0</v>
      </c>
      <c r="E319" s="30">
        <f t="shared" si="26"/>
        <v>0</v>
      </c>
    </row>
    <row r="320" spans="1:5" outlineLevel="3">
      <c r="A320" s="29"/>
      <c r="B320" s="28" t="s">
        <v>262</v>
      </c>
      <c r="C320" s="30"/>
      <c r="D320" s="30">
        <f t="shared" si="25"/>
        <v>0</v>
      </c>
      <c r="E320" s="30">
        <f t="shared" si="26"/>
        <v>0</v>
      </c>
    </row>
    <row r="321" spans="1:5" outlineLevel="3">
      <c r="A321" s="29"/>
      <c r="B321" s="28" t="s">
        <v>252</v>
      </c>
      <c r="C321" s="30"/>
      <c r="D321" s="30">
        <f t="shared" si="25"/>
        <v>0</v>
      </c>
      <c r="E321" s="30">
        <f t="shared" si="26"/>
        <v>0</v>
      </c>
    </row>
    <row r="322" spans="1:5" outlineLevel="3">
      <c r="A322" s="29"/>
      <c r="B322" s="28" t="s">
        <v>253</v>
      </c>
      <c r="C322" s="30"/>
      <c r="D322" s="30">
        <f t="shared" si="25"/>
        <v>0</v>
      </c>
      <c r="E322" s="30">
        <f t="shared" si="26"/>
        <v>0</v>
      </c>
    </row>
    <row r="323" spans="1:5" outlineLevel="3">
      <c r="A323" s="29"/>
      <c r="B323" s="28" t="s">
        <v>238</v>
      </c>
      <c r="C323" s="30"/>
      <c r="D323" s="30">
        <f t="shared" si="25"/>
        <v>0</v>
      </c>
      <c r="E323" s="30">
        <f t="shared" si="26"/>
        <v>0</v>
      </c>
    </row>
    <row r="324" spans="1:5" outlineLevel="3">
      <c r="A324" s="29"/>
      <c r="B324" s="28" t="s">
        <v>239</v>
      </c>
      <c r="C324" s="30"/>
      <c r="D324" s="30">
        <f t="shared" si="25"/>
        <v>0</v>
      </c>
      <c r="E324" s="30">
        <f t="shared" si="26"/>
        <v>0</v>
      </c>
    </row>
    <row r="325" spans="1:5" outlineLevel="2">
      <c r="A325" s="6">
        <v>1102</v>
      </c>
      <c r="B325" s="4" t="s">
        <v>263</v>
      </c>
      <c r="C325" s="5">
        <v>47583.455999999998</v>
      </c>
      <c r="D325" s="5">
        <v>47583.455999999998</v>
      </c>
      <c r="E325" s="5">
        <v>47583.455999999998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335</v>
      </c>
      <c r="D328" s="5">
        <v>335</v>
      </c>
      <c r="E328" s="5">
        <v>335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10100</v>
      </c>
      <c r="D331" s="5">
        <v>10100</v>
      </c>
      <c r="E331" s="5">
        <v>10100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D338" si="27">C333</f>
        <v>0</v>
      </c>
      <c r="E333" s="30">
        <f t="shared" ref="E333:E335" si="28">D333</f>
        <v>0</v>
      </c>
    </row>
    <row r="334" spans="1:5" outlineLevel="3">
      <c r="A334" s="29"/>
      <c r="B334" s="28" t="s">
        <v>258</v>
      </c>
      <c r="C334" s="30"/>
      <c r="D334" s="30">
        <f t="shared" si="27"/>
        <v>0</v>
      </c>
      <c r="E334" s="30">
        <f t="shared" si="28"/>
        <v>0</v>
      </c>
    </row>
    <row r="335" spans="1:5" outlineLevel="3">
      <c r="A335" s="29"/>
      <c r="B335" s="28" t="s">
        <v>259</v>
      </c>
      <c r="C335" s="30"/>
      <c r="D335" s="30">
        <f t="shared" si="27"/>
        <v>0</v>
      </c>
      <c r="E335" s="30">
        <f t="shared" si="28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 t="shared" si="27"/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7"/>
        <v>0</v>
      </c>
      <c r="E337" s="5">
        <f t="shared" ref="E337:E338" si="29">D337</f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7"/>
        <v>0</v>
      </c>
      <c r="E338" s="5">
        <f t="shared" si="29"/>
        <v>0</v>
      </c>
    </row>
    <row r="339" spans="1:10">
      <c r="A339" s="160" t="s">
        <v>270</v>
      </c>
      <c r="B339" s="161"/>
      <c r="C339" s="33">
        <f>C340+C444+C482</f>
        <v>412940</v>
      </c>
      <c r="D339" s="38">
        <f>D340+D444+D482</f>
        <v>425520</v>
      </c>
      <c r="E339" s="38">
        <f>E340+E444+E482</f>
        <v>425520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4" t="s">
        <v>271</v>
      </c>
      <c r="B340" s="165"/>
      <c r="C340" s="32">
        <f>C341+C342+C343+C344+C347+C348+C353+C356+C357+C362+C367+BG290668+C371+C372+C373+C376+C377+C378+C382+C388+C391+C392+C395+C398+C399+C404+C407+C408+C409+C412+C415+C416+C419+C420+C421+C422+C429+C443</f>
        <v>359620</v>
      </c>
      <c r="D340" s="32">
        <f>D341+D342+D343+D344+D347+D348+D353+D356+D357+D362+D367+BH290668+D371+D372+D373+D376+D377+D378+D382+D388+D391+D392+D395+D398+D399+D404+D407+D408+D409+D412+D415+D416+D419+D420+D421+D422+D429+D443</f>
        <v>378020</v>
      </c>
      <c r="E340" s="32">
        <f>E341+E342+E343+E344+E347+E348+E353+E356+E357+E362+E367+BI290668+E371+E372+E373+E376+E377+E378+E382+E388+E391+E392+E395+E398+E399+E404+E407+E408+E409+E412+E415+E416+E419+E420+E421+E422+E429+E443</f>
        <v>378020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5600</v>
      </c>
      <c r="D342" s="5">
        <v>7000</v>
      </c>
      <c r="E342" s="5">
        <f t="shared" ref="E342:E343" si="30">D342</f>
        <v>7000</v>
      </c>
    </row>
    <row r="343" spans="1:10" outlineLevel="2">
      <c r="A343" s="6">
        <v>2201</v>
      </c>
      <c r="B343" s="4" t="s">
        <v>41</v>
      </c>
      <c r="C343" s="5">
        <v>78200</v>
      </c>
      <c r="D343" s="5">
        <v>90000</v>
      </c>
      <c r="E343" s="5">
        <f t="shared" si="30"/>
        <v>90000</v>
      </c>
    </row>
    <row r="344" spans="1:10" outlineLevel="2">
      <c r="A344" s="6">
        <v>2201</v>
      </c>
      <c r="B344" s="4" t="s">
        <v>273</v>
      </c>
      <c r="C344" s="5">
        <f>SUM(C345:C346)</f>
        <v>8800</v>
      </c>
      <c r="D344" s="5">
        <f t="shared" ref="D344:E344" si="31">SUM(D345:D346)</f>
        <v>8800</v>
      </c>
      <c r="E344" s="5">
        <f t="shared" si="31"/>
        <v>8800</v>
      </c>
    </row>
    <row r="345" spans="1:10" outlineLevel="3">
      <c r="A345" s="29"/>
      <c r="B345" s="28" t="s">
        <v>274</v>
      </c>
      <c r="C345" s="30">
        <v>5600</v>
      </c>
      <c r="D345" s="30">
        <v>5600</v>
      </c>
      <c r="E345" s="30">
        <v>5600</v>
      </c>
    </row>
    <row r="346" spans="1:10" outlineLevel="3">
      <c r="A346" s="29"/>
      <c r="B346" s="28" t="s">
        <v>275</v>
      </c>
      <c r="C346" s="30">
        <v>3200</v>
      </c>
      <c r="D346" s="30">
        <v>3200</v>
      </c>
      <c r="E346" s="30">
        <v>3200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v>10000</v>
      </c>
      <c r="E347" s="5">
        <f t="shared" ref="E347" si="32">D347</f>
        <v>10000</v>
      </c>
    </row>
    <row r="348" spans="1:10" outlineLevel="2">
      <c r="A348" s="6">
        <v>2201</v>
      </c>
      <c r="B348" s="4" t="s">
        <v>277</v>
      </c>
      <c r="C348" s="5">
        <f>SUM(C349:C352)</f>
        <v>72750</v>
      </c>
      <c r="D348" s="5">
        <f>SUM(D349:D352)</f>
        <v>72750</v>
      </c>
      <c r="E348" s="5">
        <f>SUM(E349:E352)</f>
        <v>72750</v>
      </c>
    </row>
    <row r="349" spans="1:10" outlineLevel="3">
      <c r="A349" s="29"/>
      <c r="B349" s="28" t="s">
        <v>278</v>
      </c>
      <c r="C349" s="30">
        <v>69750</v>
      </c>
      <c r="D349" s="30">
        <v>69750</v>
      </c>
      <c r="E349" s="30">
        <v>69750</v>
      </c>
    </row>
    <row r="350" spans="1:10" outlineLevel="3">
      <c r="A350" s="29"/>
      <c r="B350" s="28" t="s">
        <v>279</v>
      </c>
      <c r="C350" s="30">
        <v>0</v>
      </c>
      <c r="D350" s="30">
        <f>C350</f>
        <v>0</v>
      </c>
      <c r="E350" s="30">
        <f t="shared" ref="E350:E352" si="33">D350</f>
        <v>0</v>
      </c>
    </row>
    <row r="351" spans="1:10" outlineLevel="3">
      <c r="A351" s="29"/>
      <c r="B351" s="28" t="s">
        <v>280</v>
      </c>
      <c r="C351" s="30">
        <v>3000</v>
      </c>
      <c r="D351" s="30">
        <f>C351</f>
        <v>3000</v>
      </c>
      <c r="E351" s="30">
        <f t="shared" si="33"/>
        <v>3000</v>
      </c>
    </row>
    <row r="352" spans="1:10" outlineLevel="3">
      <c r="A352" s="29"/>
      <c r="B352" s="28" t="s">
        <v>281</v>
      </c>
      <c r="C352" s="30">
        <v>0</v>
      </c>
      <c r="D352" s="30">
        <f>C352</f>
        <v>0</v>
      </c>
      <c r="E352" s="30">
        <f t="shared" si="33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>C354</f>
        <v>200</v>
      </c>
      <c r="E354" s="30">
        <f t="shared" ref="E354" si="34">D354</f>
        <v>200</v>
      </c>
    </row>
    <row r="355" spans="1:5" outlineLevel="3">
      <c r="A355" s="29"/>
      <c r="B355" s="28" t="s">
        <v>283</v>
      </c>
      <c r="C355" s="30">
        <v>0</v>
      </c>
      <c r="D355" s="30">
        <v>0</v>
      </c>
      <c r="E355" s="30"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v>0</v>
      </c>
      <c r="E356" s="5">
        <v>0</v>
      </c>
    </row>
    <row r="357" spans="1:5" outlineLevel="2">
      <c r="A357" s="6">
        <v>2201</v>
      </c>
      <c r="B357" s="4" t="s">
        <v>285</v>
      </c>
      <c r="C357" s="5">
        <f>SUM(C358:C361)</f>
        <v>9600</v>
      </c>
      <c r="D357" s="5">
        <f>SUM(D358:D361)</f>
        <v>9600</v>
      </c>
      <c r="E357" s="5">
        <f>SUM(E358:E361)</f>
        <v>9600</v>
      </c>
    </row>
    <row r="358" spans="1:5" outlineLevel="3">
      <c r="A358" s="29"/>
      <c r="B358" s="28" t="s">
        <v>286</v>
      </c>
      <c r="C358" s="30">
        <v>9600</v>
      </c>
      <c r="D358" s="30">
        <v>9600</v>
      </c>
      <c r="E358" s="30">
        <v>9600</v>
      </c>
    </row>
    <row r="359" spans="1:5" outlineLevel="3">
      <c r="A359" s="29"/>
      <c r="B359" s="28" t="s">
        <v>287</v>
      </c>
      <c r="C359" s="30"/>
      <c r="D359" s="30">
        <f>C359</f>
        <v>0</v>
      </c>
      <c r="E359" s="30">
        <f t="shared" ref="E359:E361" si="35">D359</f>
        <v>0</v>
      </c>
    </row>
    <row r="360" spans="1:5" outlineLevel="3">
      <c r="A360" s="29"/>
      <c r="B360" s="28" t="s">
        <v>288</v>
      </c>
      <c r="C360" s="30"/>
      <c r="D360" s="30">
        <f>C360</f>
        <v>0</v>
      </c>
      <c r="E360" s="30">
        <f t="shared" si="35"/>
        <v>0</v>
      </c>
    </row>
    <row r="361" spans="1:5" outlineLevel="3">
      <c r="A361" s="29"/>
      <c r="B361" s="28" t="s">
        <v>289</v>
      </c>
      <c r="C361" s="30"/>
      <c r="D361" s="30">
        <f>C361</f>
        <v>0</v>
      </c>
      <c r="E361" s="30">
        <f t="shared" si="35"/>
        <v>0</v>
      </c>
    </row>
    <row r="362" spans="1:5" outlineLevel="2">
      <c r="A362" s="6">
        <v>2201</v>
      </c>
      <c r="B362" s="4" t="s">
        <v>290</v>
      </c>
      <c r="C362" s="5">
        <f>SUM(C363:C366)</f>
        <v>84200</v>
      </c>
      <c r="D362" s="5">
        <f>SUM(D363:D366)</f>
        <v>84200</v>
      </c>
      <c r="E362" s="5">
        <f>SUM(E363:E366)</f>
        <v>84200</v>
      </c>
    </row>
    <row r="363" spans="1:5" outlineLevel="3">
      <c r="A363" s="29"/>
      <c r="B363" s="28" t="s">
        <v>291</v>
      </c>
      <c r="C363" s="30">
        <v>36500</v>
      </c>
      <c r="D363" s="30">
        <v>36500</v>
      </c>
      <c r="E363" s="30">
        <v>36500</v>
      </c>
    </row>
    <row r="364" spans="1:5" outlineLevel="3">
      <c r="A364" s="29"/>
      <c r="B364" s="28" t="s">
        <v>292</v>
      </c>
      <c r="C364" s="30">
        <v>45700</v>
      </c>
      <c r="D364" s="30">
        <v>45700</v>
      </c>
      <c r="E364" s="30">
        <v>45700</v>
      </c>
    </row>
    <row r="365" spans="1:5" outlineLevel="3">
      <c r="A365" s="29"/>
      <c r="B365" s="28" t="s">
        <v>293</v>
      </c>
      <c r="C365" s="30">
        <v>2000</v>
      </c>
      <c r="D365" s="30">
        <v>2000</v>
      </c>
      <c r="E365" s="30">
        <f t="shared" ref="E365" si="36">D365</f>
        <v>2000</v>
      </c>
    </row>
    <row r="366" spans="1:5" outlineLevel="3">
      <c r="A366" s="29"/>
      <c r="B366" s="28" t="s">
        <v>294</v>
      </c>
      <c r="C366" s="30">
        <v>0</v>
      </c>
      <c r="D366" s="30">
        <v>0</v>
      </c>
      <c r="E366" s="30">
        <v>0</v>
      </c>
    </row>
    <row r="367" spans="1:5" outlineLevel="2">
      <c r="A367" s="6">
        <v>2201</v>
      </c>
      <c r="B367" s="4" t="s">
        <v>43</v>
      </c>
      <c r="C367" s="5">
        <v>1200</v>
      </c>
      <c r="D367" s="5">
        <v>1200</v>
      </c>
      <c r="E367" s="5">
        <f>D367</f>
        <v>1200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>C369</f>
        <v>0</v>
      </c>
      <c r="E369" s="30">
        <f t="shared" ref="E369:E371" si="37">D369</f>
        <v>0</v>
      </c>
    </row>
    <row r="370" spans="1:5" outlineLevel="3">
      <c r="A370" s="29"/>
      <c r="B370" s="28" t="s">
        <v>297</v>
      </c>
      <c r="C370" s="30">
        <v>0</v>
      </c>
      <c r="D370" s="30">
        <f>C370</f>
        <v>0</v>
      </c>
      <c r="E370" s="30">
        <f t="shared" si="37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v>4000</v>
      </c>
      <c r="E371" s="5">
        <f t="shared" si="37"/>
        <v>4000</v>
      </c>
    </row>
    <row r="372" spans="1:5" outlineLevel="2">
      <c r="A372" s="6">
        <v>2201</v>
      </c>
      <c r="B372" s="4" t="s">
        <v>45</v>
      </c>
      <c r="C372" s="5">
        <v>4300</v>
      </c>
      <c r="D372" s="5">
        <v>4300</v>
      </c>
      <c r="E372" s="5">
        <v>4300</v>
      </c>
    </row>
    <row r="373" spans="1:5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outlineLevel="3">
      <c r="A374" s="29"/>
      <c r="B374" s="28" t="s">
        <v>299</v>
      </c>
      <c r="C374" s="30">
        <v>500</v>
      </c>
      <c r="D374" s="30">
        <v>500</v>
      </c>
      <c r="E374" s="30">
        <v>500</v>
      </c>
    </row>
    <row r="375" spans="1:5" outlineLevel="3">
      <c r="A375" s="29"/>
      <c r="B375" s="28" t="s">
        <v>300</v>
      </c>
      <c r="C375" s="30">
        <v>0</v>
      </c>
      <c r="D375" s="30">
        <f>C375</f>
        <v>0</v>
      </c>
      <c r="E375" s="30">
        <f t="shared" ref="E375:E376" si="38">D375</f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>C376</f>
        <v>0</v>
      </c>
      <c r="E376" s="5">
        <f t="shared" si="38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v>1000</v>
      </c>
      <c r="E377" s="5">
        <v>1000</v>
      </c>
    </row>
    <row r="378" spans="1:5" outlineLevel="2">
      <c r="A378" s="6">
        <v>2201</v>
      </c>
      <c r="B378" s="4" t="s">
        <v>303</v>
      </c>
      <c r="C378" s="5">
        <f>SUM(C379:C381)</f>
        <v>4750</v>
      </c>
      <c r="D378" s="5">
        <f>SUM(D379:D381)</f>
        <v>4750</v>
      </c>
      <c r="E378" s="5">
        <f>SUM(E379:E381)</f>
        <v>4750</v>
      </c>
    </row>
    <row r="379" spans="1:5" outlineLevel="3">
      <c r="A379" s="29"/>
      <c r="B379" s="28" t="s">
        <v>46</v>
      </c>
      <c r="C379" s="30">
        <v>4000</v>
      </c>
      <c r="D379" s="30"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/>
      <c r="D380" s="30">
        <f>C380</f>
        <v>0</v>
      </c>
      <c r="E380" s="30">
        <f t="shared" ref="E380" si="39">D380</f>
        <v>0</v>
      </c>
    </row>
    <row r="381" spans="1:5" outlineLevel="3">
      <c r="A381" s="29"/>
      <c r="B381" s="28" t="s">
        <v>47</v>
      </c>
      <c r="C381" s="30">
        <v>750</v>
      </c>
      <c r="D381" s="30">
        <v>750</v>
      </c>
      <c r="E381" s="30">
        <v>750</v>
      </c>
    </row>
    <row r="382" spans="1:5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</row>
    <row r="383" spans="1:5" outlineLevel="3">
      <c r="A383" s="29"/>
      <c r="B383" s="28" t="s">
        <v>304</v>
      </c>
      <c r="C383" s="30">
        <v>1000</v>
      </c>
      <c r="D383" s="30">
        <v>1000</v>
      </c>
      <c r="E383" s="30">
        <v>1000</v>
      </c>
    </row>
    <row r="384" spans="1:5" outlineLevel="3">
      <c r="A384" s="29"/>
      <c r="B384" s="28" t="s">
        <v>305</v>
      </c>
      <c r="C384" s="30"/>
      <c r="D384" s="30">
        <f>C384</f>
        <v>0</v>
      </c>
      <c r="E384" s="30">
        <f t="shared" ref="E384:E387" si="40">D384</f>
        <v>0</v>
      </c>
    </row>
    <row r="385" spans="1:5" outlineLevel="3">
      <c r="A385" s="29"/>
      <c r="B385" s="28" t="s">
        <v>306</v>
      </c>
      <c r="C385" s="30"/>
      <c r="D385" s="30">
        <f>C385</f>
        <v>0</v>
      </c>
      <c r="E385" s="30">
        <f t="shared" si="40"/>
        <v>0</v>
      </c>
    </row>
    <row r="386" spans="1:5" outlineLevel="3">
      <c r="A386" s="29"/>
      <c r="B386" s="28" t="s">
        <v>307</v>
      </c>
      <c r="C386" s="30">
        <v>1400</v>
      </c>
      <c r="D386" s="30">
        <v>1400</v>
      </c>
      <c r="E386" s="30">
        <f t="shared" si="40"/>
        <v>1400</v>
      </c>
    </row>
    <row r="387" spans="1:5" outlineLevel="3">
      <c r="A387" s="29"/>
      <c r="B387" s="28" t="s">
        <v>308</v>
      </c>
      <c r="C387" s="30"/>
      <c r="D387" s="30">
        <f>C387</f>
        <v>0</v>
      </c>
      <c r="E387" s="30">
        <f t="shared" si="40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>
        <v>0</v>
      </c>
      <c r="D389" s="30">
        <v>0</v>
      </c>
      <c r="E389" s="30">
        <v>0</v>
      </c>
    </row>
    <row r="390" spans="1:5" outlineLevel="3">
      <c r="A390" s="29"/>
      <c r="B390" s="28" t="s">
        <v>310</v>
      </c>
      <c r="C390" s="30">
        <v>0</v>
      </c>
      <c r="D390" s="30">
        <f>C390</f>
        <v>0</v>
      </c>
      <c r="E390" s="30">
        <f t="shared" ref="E390:E391" si="41">D390</f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>C391</f>
        <v>0</v>
      </c>
      <c r="E391" s="5">
        <f t="shared" si="41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17300</v>
      </c>
      <c r="D392" s="5">
        <f>SUM(D393:D394)</f>
        <v>17300</v>
      </c>
      <c r="E392" s="5">
        <f>SUM(E393:E394)</f>
        <v>17300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17300</v>
      </c>
      <c r="D394" s="30">
        <v>17300</v>
      </c>
      <c r="E394" s="30">
        <f>D394</f>
        <v>17300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>C396</f>
        <v>0</v>
      </c>
      <c r="E396" s="30">
        <f t="shared" ref="E396:E398" si="42">D396</f>
        <v>0</v>
      </c>
    </row>
    <row r="397" spans="1:5" outlineLevel="3">
      <c r="A397" s="29"/>
      <c r="B397" s="28" t="s">
        <v>316</v>
      </c>
      <c r="C397" s="30">
        <v>0</v>
      </c>
      <c r="D397" s="30">
        <f>C397</f>
        <v>0</v>
      </c>
      <c r="E397" s="30">
        <f t="shared" si="42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>C398</f>
        <v>0</v>
      </c>
      <c r="E398" s="5">
        <f t="shared" si="42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>C401</f>
        <v>0</v>
      </c>
      <c r="E401" s="30">
        <f t="shared" ref="E401:E403" si="43">D401</f>
        <v>0</v>
      </c>
    </row>
    <row r="402" spans="1:5" outlineLevel="3">
      <c r="A402" s="29"/>
      <c r="B402" s="28" t="s">
        <v>320</v>
      </c>
      <c r="C402" s="30">
        <v>0</v>
      </c>
      <c r="D402" s="30">
        <f>C402</f>
        <v>0</v>
      </c>
      <c r="E402" s="30">
        <f t="shared" si="43"/>
        <v>0</v>
      </c>
    </row>
    <row r="403" spans="1:5" outlineLevel="3">
      <c r="A403" s="29"/>
      <c r="B403" s="28" t="s">
        <v>321</v>
      </c>
      <c r="C403" s="30">
        <v>0</v>
      </c>
      <c r="D403" s="30">
        <f>C403</f>
        <v>0</v>
      </c>
      <c r="E403" s="30">
        <f t="shared" si="43"/>
        <v>0</v>
      </c>
    </row>
    <row r="404" spans="1:5" outlineLevel="2">
      <c r="A404" s="6">
        <v>2201</v>
      </c>
      <c r="B404" s="4" t="s">
        <v>322</v>
      </c>
      <c r="C404" s="5">
        <f>SUM(C405:C406)</f>
        <v>100</v>
      </c>
      <c r="D404" s="5">
        <f>SUM(D405:D406)</f>
        <v>100</v>
      </c>
      <c r="E404" s="5">
        <f>SUM(E405:E406)</f>
        <v>100</v>
      </c>
    </row>
    <row r="405" spans="1:5" outlineLevel="3">
      <c r="A405" s="29"/>
      <c r="B405" s="28" t="s">
        <v>323</v>
      </c>
      <c r="C405" s="30">
        <v>0</v>
      </c>
      <c r="D405" s="30">
        <f>C405</f>
        <v>0</v>
      </c>
      <c r="E405" s="30">
        <f t="shared" ref="E405:E408" si="44">D405</f>
        <v>0</v>
      </c>
    </row>
    <row r="406" spans="1:5" outlineLevel="3">
      <c r="A406" s="29"/>
      <c r="B406" s="28" t="s">
        <v>324</v>
      </c>
      <c r="C406" s="30">
        <v>100</v>
      </c>
      <c r="D406" s="30">
        <v>100</v>
      </c>
      <c r="E406" s="30">
        <f t="shared" si="44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>C407</f>
        <v>0</v>
      </c>
      <c r="E407" s="5">
        <f t="shared" si="44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>C408</f>
        <v>0</v>
      </c>
      <c r="E408" s="5">
        <f t="shared" si="44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</row>
    <row r="410" spans="1:5" outlineLevel="3" collapsed="1">
      <c r="A410" s="29"/>
      <c r="B410" s="28" t="s">
        <v>49</v>
      </c>
      <c r="C410" s="30">
        <v>2500</v>
      </c>
      <c r="D410" s="30">
        <v>2500</v>
      </c>
      <c r="E410" s="30">
        <f>D410</f>
        <v>2500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</row>
    <row r="413" spans="1:5" outlineLevel="3" collapsed="1">
      <c r="A413" s="29"/>
      <c r="B413" s="28" t="s">
        <v>328</v>
      </c>
      <c r="C413" s="30">
        <v>2500</v>
      </c>
      <c r="D413" s="30">
        <v>2500</v>
      </c>
      <c r="E413" s="30">
        <f t="shared" ref="E413:E415" si="45">D413</f>
        <v>2500</v>
      </c>
    </row>
    <row r="414" spans="1:5" outlineLevel="3">
      <c r="A414" s="29"/>
      <c r="B414" s="28" t="s">
        <v>329</v>
      </c>
      <c r="C414" s="30">
        <v>0</v>
      </c>
      <c r="D414" s="30">
        <f>C414</f>
        <v>0</v>
      </c>
      <c r="E414" s="30">
        <f t="shared" si="45"/>
        <v>0</v>
      </c>
    </row>
    <row r="415" spans="1:5" outlineLevel="2">
      <c r="A415" s="6">
        <v>2201</v>
      </c>
      <c r="B415" s="4" t="s">
        <v>118</v>
      </c>
      <c r="C415" s="5">
        <v>300</v>
      </c>
      <c r="D415" s="5">
        <v>500</v>
      </c>
      <c r="E415" s="5">
        <f t="shared" si="45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>C417</f>
        <v>0</v>
      </c>
      <c r="E417" s="30">
        <f t="shared" ref="E417:E421" si="46">D417</f>
        <v>0</v>
      </c>
    </row>
    <row r="418" spans="1:5" outlineLevel="3">
      <c r="A418" s="29"/>
      <c r="B418" s="28" t="s">
        <v>331</v>
      </c>
      <c r="C418" s="30">
        <v>0</v>
      </c>
      <c r="D418" s="30">
        <f>C418</f>
        <v>0</v>
      </c>
      <c r="E418" s="30">
        <f t="shared" si="46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>C419</f>
        <v>0</v>
      </c>
      <c r="E419" s="5">
        <f t="shared" si="46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v>0</v>
      </c>
      <c r="E420" s="5">
        <f t="shared" si="46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v>0</v>
      </c>
      <c r="E421" s="5">
        <f t="shared" si="46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220</v>
      </c>
      <c r="D422" s="5">
        <f>SUM(D423:D428)</f>
        <v>220</v>
      </c>
      <c r="E422" s="5">
        <f>SUM(E423:E428)</f>
        <v>220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>C424</f>
        <v>0</v>
      </c>
      <c r="E424" s="30">
        <f t="shared" ref="E424:E428" si="47">D424</f>
        <v>0</v>
      </c>
    </row>
    <row r="425" spans="1:5" outlineLevel="3">
      <c r="A425" s="29"/>
      <c r="B425" s="28" t="s">
        <v>338</v>
      </c>
      <c r="C425" s="30"/>
      <c r="D425" s="30">
        <f>C425</f>
        <v>0</v>
      </c>
      <c r="E425" s="30">
        <f t="shared" si="47"/>
        <v>0</v>
      </c>
    </row>
    <row r="426" spans="1:5" outlineLevel="3">
      <c r="A426" s="29"/>
      <c r="B426" s="28" t="s">
        <v>339</v>
      </c>
      <c r="C426" s="30"/>
      <c r="D426" s="30">
        <f>C426</f>
        <v>0</v>
      </c>
      <c r="E426" s="30">
        <f t="shared" si="47"/>
        <v>0</v>
      </c>
    </row>
    <row r="427" spans="1:5" outlineLevel="3">
      <c r="A427" s="29"/>
      <c r="B427" s="28" t="s">
        <v>340</v>
      </c>
      <c r="C427" s="30">
        <v>220</v>
      </c>
      <c r="D427" s="30">
        <v>220</v>
      </c>
      <c r="E427" s="30">
        <f t="shared" si="47"/>
        <v>220</v>
      </c>
    </row>
    <row r="428" spans="1:5" outlineLevel="3">
      <c r="A428" s="29"/>
      <c r="B428" s="28" t="s">
        <v>341</v>
      </c>
      <c r="C428" s="30">
        <v>0</v>
      </c>
      <c r="D428" s="30">
        <f>C428</f>
        <v>0</v>
      </c>
      <c r="E428" s="30">
        <f t="shared" si="47"/>
        <v>0</v>
      </c>
    </row>
    <row r="429" spans="1:5" outlineLevel="2">
      <c r="A429" s="6">
        <v>2201</v>
      </c>
      <c r="B429" s="4" t="s">
        <v>342</v>
      </c>
      <c r="C429" s="5">
        <f>SUM(C430:C442)</f>
        <v>54200</v>
      </c>
      <c r="D429" s="5">
        <f>SUM(D430:D442)</f>
        <v>54200</v>
      </c>
      <c r="E429" s="5">
        <f>SUM(E430:E442)</f>
        <v>54200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26500</v>
      </c>
      <c r="D431" s="30">
        <v>26500</v>
      </c>
      <c r="E431" s="30">
        <f t="shared" ref="E431:E442" si="48">D431</f>
        <v>26500</v>
      </c>
    </row>
    <row r="432" spans="1:5" outlineLevel="3">
      <c r="A432" s="29"/>
      <c r="B432" s="28" t="s">
        <v>345</v>
      </c>
      <c r="C432" s="30">
        <v>8300</v>
      </c>
      <c r="D432" s="30">
        <v>8300</v>
      </c>
      <c r="E432" s="30">
        <f t="shared" si="48"/>
        <v>8300</v>
      </c>
    </row>
    <row r="433" spans="1:5" outlineLevel="3">
      <c r="A433" s="29"/>
      <c r="B433" s="28" t="s">
        <v>346</v>
      </c>
      <c r="C433" s="30">
        <v>10000</v>
      </c>
      <c r="D433" s="30">
        <v>10000</v>
      </c>
      <c r="E433" s="30">
        <f t="shared" si="48"/>
        <v>10000</v>
      </c>
    </row>
    <row r="434" spans="1:5" outlineLevel="3">
      <c r="A434" s="29"/>
      <c r="B434" s="28" t="s">
        <v>347</v>
      </c>
      <c r="C434" s="30">
        <v>700</v>
      </c>
      <c r="D434" s="30">
        <v>700</v>
      </c>
      <c r="E434" s="30">
        <f t="shared" si="48"/>
        <v>700</v>
      </c>
    </row>
    <row r="435" spans="1:5" outlineLevel="3">
      <c r="A435" s="29"/>
      <c r="B435" s="28" t="s">
        <v>348</v>
      </c>
      <c r="C435" s="30"/>
      <c r="D435" s="30">
        <f t="shared" ref="D435:D440" si="49">C435</f>
        <v>0</v>
      </c>
      <c r="E435" s="30">
        <f t="shared" si="48"/>
        <v>0</v>
      </c>
    </row>
    <row r="436" spans="1:5" outlineLevel="3">
      <c r="A436" s="29"/>
      <c r="B436" s="28" t="s">
        <v>349</v>
      </c>
      <c r="C436" s="30"/>
      <c r="D436" s="30">
        <f t="shared" si="49"/>
        <v>0</v>
      </c>
      <c r="E436" s="30">
        <f t="shared" si="48"/>
        <v>0</v>
      </c>
    </row>
    <row r="437" spans="1:5" outlineLevel="3">
      <c r="A437" s="29"/>
      <c r="B437" s="28" t="s">
        <v>350</v>
      </c>
      <c r="C437" s="30"/>
      <c r="D437" s="30">
        <f t="shared" si="49"/>
        <v>0</v>
      </c>
      <c r="E437" s="30">
        <f t="shared" si="48"/>
        <v>0</v>
      </c>
    </row>
    <row r="438" spans="1:5" outlineLevel="3">
      <c r="A438" s="29"/>
      <c r="B438" s="28" t="s">
        <v>351</v>
      </c>
      <c r="C438" s="30"/>
      <c r="D438" s="30">
        <f t="shared" si="49"/>
        <v>0</v>
      </c>
      <c r="E438" s="30">
        <f t="shared" si="48"/>
        <v>0</v>
      </c>
    </row>
    <row r="439" spans="1:5" outlineLevel="3">
      <c r="A439" s="29"/>
      <c r="B439" s="28" t="s">
        <v>352</v>
      </c>
      <c r="C439" s="30"/>
      <c r="D439" s="30">
        <f t="shared" si="49"/>
        <v>0</v>
      </c>
      <c r="E439" s="30">
        <f t="shared" si="48"/>
        <v>0</v>
      </c>
    </row>
    <row r="440" spans="1:5" outlineLevel="3">
      <c r="A440" s="29"/>
      <c r="B440" s="28" t="s">
        <v>353</v>
      </c>
      <c r="C440" s="30"/>
      <c r="D440" s="30">
        <f t="shared" si="49"/>
        <v>0</v>
      </c>
      <c r="E440" s="30">
        <f t="shared" si="48"/>
        <v>0</v>
      </c>
    </row>
    <row r="441" spans="1:5" outlineLevel="3">
      <c r="A441" s="29"/>
      <c r="B441" s="28" t="s">
        <v>354</v>
      </c>
      <c r="C441" s="30">
        <v>2000</v>
      </c>
      <c r="D441" s="30">
        <v>2000</v>
      </c>
      <c r="E441" s="30">
        <f t="shared" si="48"/>
        <v>2000</v>
      </c>
    </row>
    <row r="442" spans="1:5" outlineLevel="3">
      <c r="A442" s="29"/>
      <c r="B442" s="28" t="s">
        <v>355</v>
      </c>
      <c r="C442" s="30">
        <v>6700</v>
      </c>
      <c r="D442" s="30">
        <v>6700</v>
      </c>
      <c r="E442" s="30">
        <f t="shared" si="48"/>
        <v>6700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4" t="s">
        <v>357</v>
      </c>
      <c r="B444" s="165"/>
      <c r="C444" s="32">
        <f>C445+C454+C455+C459+C462+C463+C468+C474+C477+C480+C481+C450</f>
        <v>53320</v>
      </c>
      <c r="D444" s="32">
        <f>D445+D454+D455+D459+D462+D463+D468+D474+D477+D480+D481+D450</f>
        <v>47500</v>
      </c>
      <c r="E444" s="32">
        <f>E445+E454+E455+E459+E462+E463+E468+E474+E477+E480+E481+E450</f>
        <v>47500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3770</v>
      </c>
      <c r="D445" s="5">
        <f>SUM(D446:D449)</f>
        <v>5000</v>
      </c>
      <c r="E445" s="5">
        <f>SUM(E446:E449)</f>
        <v>5000</v>
      </c>
    </row>
    <row r="446" spans="1:5" ht="15" customHeight="1" outlineLevel="3">
      <c r="A446" s="28"/>
      <c r="B446" s="28" t="s">
        <v>359</v>
      </c>
      <c r="C446" s="30">
        <v>1770</v>
      </c>
      <c r="D446" s="30">
        <v>3000</v>
      </c>
      <c r="E446" s="30">
        <f>D446</f>
        <v>3000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v>2000</v>
      </c>
      <c r="E447" s="30">
        <f t="shared" ref="E447:E449" si="50">D447</f>
        <v>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v>0</v>
      </c>
      <c r="E448" s="30">
        <f t="shared" si="50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v>0</v>
      </c>
      <c r="E449" s="30">
        <f t="shared" si="50"/>
        <v>0</v>
      </c>
    </row>
    <row r="450" spans="1:5" ht="15" customHeight="1" outlineLevel="2">
      <c r="A450" s="6">
        <v>2202</v>
      </c>
      <c r="B450" s="4" t="s">
        <v>363</v>
      </c>
      <c r="C450" s="5"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>C452</f>
        <v>0</v>
      </c>
      <c r="E452" s="30">
        <f t="shared" ref="E452:E453" si="51">D452</f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>C453</f>
        <v>0</v>
      </c>
      <c r="E453" s="30">
        <f t="shared" si="51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f>SUM(C456:C458)</f>
        <v>16000</v>
      </c>
      <c r="D455" s="5">
        <f>SUM(D456:D458)</f>
        <v>16000</v>
      </c>
      <c r="E455" s="5">
        <f>SUM(E456:E458)</f>
        <v>16000</v>
      </c>
    </row>
    <row r="456" spans="1:5" ht="15" customHeight="1" outlineLevel="3">
      <c r="A456" s="28"/>
      <c r="B456" s="28" t="s">
        <v>367</v>
      </c>
      <c r="C456" s="30">
        <v>16000</v>
      </c>
      <c r="D456" s="30">
        <v>16000</v>
      </c>
      <c r="E456" s="30">
        <v>16000</v>
      </c>
    </row>
    <row r="457" spans="1:5" ht="15" customHeight="1" outlineLevel="3">
      <c r="A457" s="28"/>
      <c r="B457" s="28" t="s">
        <v>368</v>
      </c>
      <c r="C457" s="30"/>
      <c r="D457" s="30">
        <f>C457</f>
        <v>0</v>
      </c>
      <c r="E457" s="30">
        <f t="shared" ref="E457:E458" si="52">D457</f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>C458</f>
        <v>0</v>
      </c>
      <c r="E458" s="30">
        <f t="shared" si="52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>C460</f>
        <v>0</v>
      </c>
      <c r="E460" s="30">
        <f t="shared" ref="E460:E462" si="53">D460</f>
        <v>0</v>
      </c>
    </row>
    <row r="461" spans="1:5" ht="15" customHeight="1" outlineLevel="3">
      <c r="A461" s="28"/>
      <c r="B461" s="28" t="s">
        <v>370</v>
      </c>
      <c r="C461" s="30"/>
      <c r="D461" s="30">
        <f>C461</f>
        <v>0</v>
      </c>
      <c r="E461" s="30">
        <f t="shared" si="53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>C462</f>
        <v>0</v>
      </c>
      <c r="E462" s="5">
        <f t="shared" si="53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>C465</f>
        <v>0</v>
      </c>
      <c r="E465" s="30">
        <f t="shared" ref="E465:E467" si="54">D465</f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>C466</f>
        <v>0</v>
      </c>
      <c r="E466" s="30">
        <f t="shared" si="54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>C467</f>
        <v>0</v>
      </c>
      <c r="E467" s="30">
        <f t="shared" si="54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>C470</f>
        <v>0</v>
      </c>
      <c r="E470" s="30">
        <f t="shared" ref="E470:E473" si="55">D470</f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>C471</f>
        <v>0</v>
      </c>
      <c r="E471" s="30">
        <f t="shared" si="55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>C472</f>
        <v>0</v>
      </c>
      <c r="E472" s="30">
        <f t="shared" si="55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>C473</f>
        <v>0</v>
      </c>
      <c r="E473" s="30">
        <f t="shared" si="55"/>
        <v>0</v>
      </c>
    </row>
    <row r="474" spans="1:5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</row>
    <row r="475" spans="1:5" ht="15" customHeight="1" outlineLevel="3">
      <c r="A475" s="28"/>
      <c r="B475" s="28" t="s">
        <v>383</v>
      </c>
      <c r="C475" s="30">
        <v>3500</v>
      </c>
      <c r="D475" s="30">
        <v>3500</v>
      </c>
      <c r="E475" s="30">
        <f>D475</f>
        <v>3500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10050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10050</v>
      </c>
      <c r="D478" s="30">
        <v>3000</v>
      </c>
      <c r="E478" s="30">
        <f t="shared" ref="E478:E481" si="56">D478</f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>C479</f>
        <v>0</v>
      </c>
      <c r="E479" s="30">
        <f t="shared" si="56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v>5000</v>
      </c>
      <c r="E480" s="5">
        <f t="shared" si="56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>C481</f>
        <v>0</v>
      </c>
      <c r="E481" s="5">
        <f t="shared" si="56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</row>
    <row r="483" spans="1:10">
      <c r="A483" s="170" t="s">
        <v>389</v>
      </c>
      <c r="B483" s="171"/>
      <c r="C483" s="35">
        <f>C484+C504+C509+C522+C528+C538</f>
        <v>68000</v>
      </c>
      <c r="D483" s="38">
        <f>D484+D504+D509+D522+D528+D538</f>
        <v>68000</v>
      </c>
      <c r="E483" s="38">
        <f>E484+E504+E509+E522+E528+E538</f>
        <v>68000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4" t="s">
        <v>390</v>
      </c>
      <c r="B484" s="165"/>
      <c r="C484" s="32">
        <f>C485+C486+C490+C491+C494+C497+C500+C501+C502+C503</f>
        <v>53000</v>
      </c>
      <c r="D484" s="32">
        <f>D485+D486+D490+D491+D494+D497+D500+D501+D502+D503</f>
        <v>53000</v>
      </c>
      <c r="E484" s="32">
        <f>E485+E486+E490+E491+E494+E497+E500+E501+E502+E503</f>
        <v>53000</v>
      </c>
    </row>
    <row r="485" spans="1:10" outlineLevel="2">
      <c r="A485" s="6">
        <v>3302</v>
      </c>
      <c r="B485" s="4" t="s">
        <v>391</v>
      </c>
      <c r="C485" s="5">
        <v>33000</v>
      </c>
      <c r="D485" s="5">
        <v>33000</v>
      </c>
      <c r="E485" s="5">
        <f>D485</f>
        <v>33000</v>
      </c>
    </row>
    <row r="486" spans="1:10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v>7000</v>
      </c>
      <c r="E488" s="30">
        <f t="shared" ref="E488:E489" si="57">D488</f>
        <v>7000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>C489</f>
        <v>0</v>
      </c>
      <c r="E489" s="30">
        <f t="shared" si="57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v>3000</v>
      </c>
      <c r="E495" s="30">
        <f>D495</f>
        <v>3000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v>500</v>
      </c>
      <c r="E498" s="30">
        <f t="shared" ref="E498:E503" si="58">D498</f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v>500</v>
      </c>
      <c r="E499" s="30">
        <f t="shared" si="58"/>
        <v>500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v>9000</v>
      </c>
      <c r="E500" s="5">
        <f t="shared" si="58"/>
        <v>9000</v>
      </c>
    </row>
    <row r="501" spans="1:12" outlineLevel="2">
      <c r="A501" s="6">
        <v>3302</v>
      </c>
      <c r="B501" s="4" t="s">
        <v>407</v>
      </c>
      <c r="C501" s="5"/>
      <c r="D501" s="5">
        <f>C501</f>
        <v>0</v>
      </c>
      <c r="E501" s="5">
        <f t="shared" si="58"/>
        <v>0</v>
      </c>
    </row>
    <row r="502" spans="1:12" outlineLevel="2">
      <c r="A502" s="6">
        <v>3302</v>
      </c>
      <c r="B502" s="4" t="s">
        <v>408</v>
      </c>
      <c r="C502" s="5"/>
      <c r="D502" s="5">
        <f>C502</f>
        <v>0</v>
      </c>
      <c r="E502" s="5">
        <f t="shared" si="58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>C503</f>
        <v>0</v>
      </c>
      <c r="E503" s="5">
        <f t="shared" si="58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>C506</f>
        <v>0</v>
      </c>
      <c r="E506" s="5">
        <f t="shared" ref="E506:E508" si="59">D506</f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>C507</f>
        <v>0</v>
      </c>
      <c r="E507" s="5">
        <f t="shared" si="59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>C508</f>
        <v>0</v>
      </c>
      <c r="E508" s="5">
        <f t="shared" si="59"/>
        <v>0</v>
      </c>
    </row>
    <row r="509" spans="1:12" outlineLevel="1">
      <c r="A509" s="164" t="s">
        <v>414</v>
      </c>
      <c r="B509" s="165"/>
      <c r="C509" s="32">
        <f>C510+C511+C512+C513+C517+C518+C519+C520+C521</f>
        <v>15000</v>
      </c>
      <c r="D509" s="32">
        <f>D510+D511+D512+D513+D517+D518+D519+D520+D521</f>
        <v>15000</v>
      </c>
      <c r="E509" s="32">
        <f>E510+E511+E512+E513+E517+E518+E519+E520+E521</f>
        <v>15000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>C511</f>
        <v>0</v>
      </c>
      <c r="E511" s="5">
        <f t="shared" ref="E511:E512" si="60">D511</f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>C512</f>
        <v>0</v>
      </c>
      <c r="E512" s="5">
        <f t="shared" si="60"/>
        <v>0</v>
      </c>
    </row>
    <row r="513" spans="1:5" outlineLevel="2">
      <c r="A513" s="6">
        <v>3305</v>
      </c>
      <c r="B513" s="4" t="s">
        <v>418</v>
      </c>
      <c r="C513" s="5">
        <v>1000</v>
      </c>
      <c r="D513" s="5">
        <v>1000</v>
      </c>
      <c r="E513" s="5">
        <v>1000</v>
      </c>
    </row>
    <row r="514" spans="1:5" ht="15" customHeight="1" outlineLevel="3">
      <c r="A514" s="29"/>
      <c r="B514" s="28" t="s">
        <v>419</v>
      </c>
      <c r="C514" s="30"/>
      <c r="D514" s="30">
        <f>C514</f>
        <v>0</v>
      </c>
      <c r="E514" s="30">
        <f t="shared" ref="E514:E521" si="61">D514</f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>C515</f>
        <v>0</v>
      </c>
      <c r="E515" s="30">
        <f t="shared" si="61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>C516</f>
        <v>0</v>
      </c>
      <c r="E516" s="30">
        <f t="shared" si="61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>C517</f>
        <v>0</v>
      </c>
      <c r="E517" s="5">
        <f t="shared" si="61"/>
        <v>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v>1000</v>
      </c>
      <c r="E518" s="5">
        <f t="shared" si="61"/>
        <v>1000</v>
      </c>
    </row>
    <row r="519" spans="1:5" outlineLevel="2">
      <c r="A519" s="6">
        <v>3305</v>
      </c>
      <c r="B519" s="4" t="s">
        <v>424</v>
      </c>
      <c r="C519" s="5"/>
      <c r="D519" s="5">
        <f>C519</f>
        <v>0</v>
      </c>
      <c r="E519" s="5">
        <f t="shared" si="61"/>
        <v>0</v>
      </c>
    </row>
    <row r="520" spans="1:5" outlineLevel="2">
      <c r="A520" s="6">
        <v>3305</v>
      </c>
      <c r="B520" s="4" t="s">
        <v>425</v>
      </c>
      <c r="C520" s="5">
        <v>13000</v>
      </c>
      <c r="D520" s="5">
        <v>13000</v>
      </c>
      <c r="E520" s="5">
        <f t="shared" si="61"/>
        <v>13000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>C521</f>
        <v>0</v>
      </c>
      <c r="E521" s="5">
        <f t="shared" si="61"/>
        <v>0</v>
      </c>
    </row>
    <row r="522" spans="1:5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>C524</f>
        <v>0</v>
      </c>
      <c r="E524" s="5">
        <f t="shared" ref="E524:E527" si="62">D524</f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>C525</f>
        <v>0</v>
      </c>
      <c r="E525" s="5">
        <f t="shared" si="62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>C526</f>
        <v>0</v>
      </c>
      <c r="E526" s="5">
        <f t="shared" si="62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>C527</f>
        <v>0</v>
      </c>
      <c r="E527" s="5">
        <f t="shared" si="62"/>
        <v>0</v>
      </c>
    </row>
    <row r="528" spans="1:5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>C533</f>
        <v>0</v>
      </c>
      <c r="E533" s="30">
        <f t="shared" ref="E533:E536" si="63">D533</f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>C534</f>
        <v>0</v>
      </c>
      <c r="E534" s="30">
        <f t="shared" si="63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>C535</f>
        <v>0</v>
      </c>
      <c r="E535" s="30">
        <f t="shared" si="63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>C536</f>
        <v>0</v>
      </c>
      <c r="E536" s="30">
        <f t="shared" si="63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>C540</f>
        <v>0</v>
      </c>
      <c r="E540" s="5">
        <f t="shared" ref="E540:E543" si="64">D540</f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>C541</f>
        <v>0</v>
      </c>
      <c r="E541" s="5">
        <f t="shared" si="64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>C542</f>
        <v>0</v>
      </c>
      <c r="E542" s="5">
        <f t="shared" si="64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>C543</f>
        <v>0</v>
      </c>
      <c r="E543" s="5">
        <f t="shared" si="64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5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5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5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</row>
    <row r="548" spans="1:5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</row>
    <row r="549" spans="1:5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</row>
    <row r="550" spans="1:5">
      <c r="A550" s="162" t="s">
        <v>455</v>
      </c>
      <c r="B550" s="163"/>
      <c r="C550" s="36">
        <f>C551</f>
        <v>15900</v>
      </c>
      <c r="D550" s="36">
        <f>D551</f>
        <v>15900</v>
      </c>
      <c r="E550" s="36">
        <f>E551</f>
        <v>15900</v>
      </c>
    </row>
    <row r="551" spans="1:5">
      <c r="A551" s="160" t="s">
        <v>456</v>
      </c>
      <c r="B551" s="161"/>
      <c r="C551" s="33">
        <f>C552+C556</f>
        <v>15900</v>
      </c>
      <c r="D551" s="38">
        <f>D552+D556</f>
        <v>15900</v>
      </c>
      <c r="E551" s="38">
        <f>E552+E556</f>
        <v>15900</v>
      </c>
    </row>
    <row r="552" spans="1:5" outlineLevel="1">
      <c r="A552" s="164" t="s">
        <v>457</v>
      </c>
      <c r="B552" s="165"/>
      <c r="C552" s="32">
        <f>SUM(C553:C555)</f>
        <v>15900</v>
      </c>
      <c r="D552" s="32">
        <f>SUM(D553:D555)</f>
        <v>15900</v>
      </c>
      <c r="E552" s="32">
        <f>SUM(E553:E555)</f>
        <v>15900</v>
      </c>
    </row>
    <row r="553" spans="1:5" outlineLevel="2" collapsed="1">
      <c r="A553" s="6">
        <v>5500</v>
      </c>
      <c r="B553" s="4" t="s">
        <v>458</v>
      </c>
      <c r="C553" s="5">
        <v>15900</v>
      </c>
      <c r="D553" s="5">
        <v>15900</v>
      </c>
      <c r="E553" s="5">
        <f t="shared" ref="E553:E555" si="65">D553</f>
        <v>15900</v>
      </c>
    </row>
    <row r="554" spans="1:5" outlineLevel="2" collapsed="1">
      <c r="A554" s="6">
        <v>5500</v>
      </c>
      <c r="B554" s="4" t="s">
        <v>459</v>
      </c>
      <c r="C554" s="5">
        <v>0</v>
      </c>
      <c r="D554" s="5">
        <f>C554</f>
        <v>0</v>
      </c>
      <c r="E554" s="5">
        <f t="shared" si="65"/>
        <v>0</v>
      </c>
    </row>
    <row r="555" spans="1:5" outlineLevel="2" collapsed="1">
      <c r="A555" s="6">
        <v>5500</v>
      </c>
      <c r="B555" s="4" t="s">
        <v>460</v>
      </c>
      <c r="C555" s="5">
        <v>0</v>
      </c>
      <c r="D555" s="5">
        <f>C555</f>
        <v>0</v>
      </c>
      <c r="E555" s="5">
        <f t="shared" si="65"/>
        <v>0</v>
      </c>
    </row>
    <row r="556" spans="1:5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5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5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5">
      <c r="A559" s="166" t="s">
        <v>62</v>
      </c>
      <c r="B559" s="167"/>
      <c r="C559" s="37">
        <f>C560+C716+C725</f>
        <v>725721.61800000002</v>
      </c>
      <c r="D559" s="37">
        <f>D560+D716+D725</f>
        <v>725721.61800000002</v>
      </c>
      <c r="E559" s="37">
        <f>E560+E716+E725</f>
        <v>725721.61800000002</v>
      </c>
    </row>
    <row r="560" spans="1:5">
      <c r="A560" s="162" t="s">
        <v>464</v>
      </c>
      <c r="B560" s="163"/>
      <c r="C560" s="36">
        <f>C561+C638+C642+C645</f>
        <v>694755.61800000002</v>
      </c>
      <c r="D560" s="36">
        <f>D561+D638+D642+D645</f>
        <v>694755.61800000002</v>
      </c>
      <c r="E560" s="36">
        <f>E561+E638+E642+E645</f>
        <v>694755.61800000002</v>
      </c>
    </row>
    <row r="561" spans="1:5">
      <c r="A561" s="160" t="s">
        <v>465</v>
      </c>
      <c r="B561" s="161"/>
      <c r="C561" s="38">
        <f>C562+C567+C568+C569+C576+C577+C581+C584+C585+C586+C587+C592+C595+C599+C603+C610+C616+C628</f>
        <v>694755.61800000002</v>
      </c>
      <c r="D561" s="38">
        <f>D562+D567+D568+D569+D576+D577+D581+D584+D585+D586+D587+D592+D595+D599+D603+D610+D616+D628</f>
        <v>694755.61800000002</v>
      </c>
      <c r="E561" s="38">
        <f>E562+E567+E568+E569+E576+E577+E581+E584+E585+E586+E587+E592+E595+E599+E603+E610+E616+E628</f>
        <v>694755.61800000002</v>
      </c>
    </row>
    <row r="562" spans="1:5" outlineLevel="1">
      <c r="A562" s="164" t="s">
        <v>466</v>
      </c>
      <c r="B562" s="165"/>
      <c r="C562" s="32">
        <f>SUM(C563:C566)</f>
        <v>46515.68</v>
      </c>
      <c r="D562" s="32">
        <f>SUM(D563:D566)</f>
        <v>46515.68</v>
      </c>
      <c r="E562" s="32">
        <f>SUM(E563:E566)</f>
        <v>46515.68</v>
      </c>
    </row>
    <row r="563" spans="1:5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5" outlineLevel="2">
      <c r="A564" s="7">
        <v>6600</v>
      </c>
      <c r="B564" s="4" t="s">
        <v>469</v>
      </c>
      <c r="C564" s="5">
        <v>0</v>
      </c>
      <c r="D564" s="5">
        <f>C564</f>
        <v>0</v>
      </c>
      <c r="E564" s="5">
        <f t="shared" ref="E564:E565" si="66">D564</f>
        <v>0</v>
      </c>
    </row>
    <row r="565" spans="1:5" outlineLevel="2">
      <c r="A565" s="7">
        <v>6600</v>
      </c>
      <c r="B565" s="4" t="s">
        <v>470</v>
      </c>
      <c r="C565" s="5">
        <v>0</v>
      </c>
      <c r="D565" s="5">
        <f>C565</f>
        <v>0</v>
      </c>
      <c r="E565" s="5">
        <f t="shared" si="66"/>
        <v>0</v>
      </c>
    </row>
    <row r="566" spans="1:5" outlineLevel="2">
      <c r="A566" s="6">
        <v>6600</v>
      </c>
      <c r="B566" s="4" t="s">
        <v>471</v>
      </c>
      <c r="C566" s="5">
        <v>46515.68</v>
      </c>
      <c r="D566" s="5">
        <v>46515.68</v>
      </c>
      <c r="E566" s="5">
        <v>46515.68</v>
      </c>
    </row>
    <row r="567" spans="1:5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</row>
    <row r="568" spans="1:5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</row>
    <row r="569" spans="1:5" outlineLevel="1">
      <c r="A569" s="164" t="s">
        <v>473</v>
      </c>
      <c r="B569" s="165"/>
      <c r="C569" s="32">
        <f>SUM(C570:C575)</f>
        <v>38305.563999999998</v>
      </c>
      <c r="D569" s="32">
        <f>SUM(D570:D575)</f>
        <v>38305.563999999998</v>
      </c>
      <c r="E569" s="32">
        <f>SUM(E570:E575)</f>
        <v>38305.563999999998</v>
      </c>
    </row>
    <row r="570" spans="1:5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5" outlineLevel="2">
      <c r="A571" s="7">
        <v>6603</v>
      </c>
      <c r="B571" s="4" t="s">
        <v>475</v>
      </c>
      <c r="C571" s="5">
        <v>0</v>
      </c>
      <c r="D571" s="5">
        <f>C571</f>
        <v>0</v>
      </c>
      <c r="E571" s="5">
        <f t="shared" ref="E571:E574" si="67">D571</f>
        <v>0</v>
      </c>
    </row>
    <row r="572" spans="1:5" outlineLevel="2">
      <c r="A572" s="7">
        <v>6603</v>
      </c>
      <c r="B572" s="4" t="s">
        <v>476</v>
      </c>
      <c r="C572" s="5">
        <v>0</v>
      </c>
      <c r="D572" s="5">
        <f>C572</f>
        <v>0</v>
      </c>
      <c r="E572" s="5">
        <f t="shared" si="67"/>
        <v>0</v>
      </c>
    </row>
    <row r="573" spans="1:5" outlineLevel="2">
      <c r="A573" s="7">
        <v>6603</v>
      </c>
      <c r="B573" s="4" t="s">
        <v>477</v>
      </c>
      <c r="C573" s="5">
        <v>0</v>
      </c>
      <c r="D573" s="5">
        <f>C573</f>
        <v>0</v>
      </c>
      <c r="E573" s="5">
        <f t="shared" si="67"/>
        <v>0</v>
      </c>
    </row>
    <row r="574" spans="1:5" outlineLevel="2">
      <c r="A574" s="7">
        <v>6603</v>
      </c>
      <c r="B574" s="4" t="s">
        <v>478</v>
      </c>
      <c r="C574" s="5">
        <v>0</v>
      </c>
      <c r="D574" s="5">
        <f>C574</f>
        <v>0</v>
      </c>
      <c r="E574" s="5">
        <f t="shared" si="67"/>
        <v>0</v>
      </c>
    </row>
    <row r="575" spans="1:5" outlineLevel="2">
      <c r="A575" s="7">
        <v>6603</v>
      </c>
      <c r="B575" s="4" t="s">
        <v>479</v>
      </c>
      <c r="C575" s="5">
        <v>38305.563999999998</v>
      </c>
      <c r="D575" s="5">
        <v>38305.563999999998</v>
      </c>
      <c r="E575" s="5">
        <v>38305.563999999998</v>
      </c>
    </row>
    <row r="576" spans="1:5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4" t="s">
        <v>481</v>
      </c>
      <c r="B577" s="165"/>
      <c r="C577" s="32">
        <f>SUM(C578:C580)</f>
        <v>7500</v>
      </c>
      <c r="D577" s="32">
        <f>SUM(D578:D580)</f>
        <v>7500</v>
      </c>
      <c r="E577" s="32">
        <f>SUM(E578:E580)</f>
        <v>7500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>C578</f>
        <v>0</v>
      </c>
      <c r="E578" s="5">
        <f t="shared" ref="E578:E580" si="68">D578</f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>C579</f>
        <v>0</v>
      </c>
      <c r="E579" s="5">
        <f t="shared" si="68"/>
        <v>0</v>
      </c>
    </row>
    <row r="580" spans="1:5" outlineLevel="2">
      <c r="A580" s="7">
        <v>6605</v>
      </c>
      <c r="B580" s="4" t="s">
        <v>484</v>
      </c>
      <c r="C580" s="5">
        <v>7500</v>
      </c>
      <c r="D580" s="5">
        <v>7500</v>
      </c>
      <c r="E580" s="5">
        <f t="shared" si="68"/>
        <v>7500</v>
      </c>
    </row>
    <row r="581" spans="1:5" outlineLevel="1">
      <c r="A581" s="164" t="s">
        <v>485</v>
      </c>
      <c r="B581" s="165"/>
      <c r="C581" s="32">
        <f>SUM(C582:C583)</f>
        <v>60458.236000000004</v>
      </c>
      <c r="D581" s="32">
        <f>SUM(D582:D583)</f>
        <v>60458.236000000004</v>
      </c>
      <c r="E581" s="32">
        <f>SUM(E582:E583)</f>
        <v>60458.236000000004</v>
      </c>
    </row>
    <row r="582" spans="1:5" outlineLevel="2">
      <c r="A582" s="7">
        <v>6606</v>
      </c>
      <c r="B582" s="4" t="s">
        <v>486</v>
      </c>
      <c r="C582" s="5">
        <v>30458.236000000001</v>
      </c>
      <c r="D582" s="5">
        <f>C582</f>
        <v>30458.236000000001</v>
      </c>
      <c r="E582" s="5">
        <f t="shared" ref="E582:E586" si="69">D582</f>
        <v>30458.236000000001</v>
      </c>
    </row>
    <row r="583" spans="1:5" outlineLevel="2">
      <c r="A583" s="7">
        <v>6606</v>
      </c>
      <c r="B583" s="4" t="s">
        <v>487</v>
      </c>
      <c r="C583" s="5">
        <v>30000</v>
      </c>
      <c r="D583" s="5">
        <v>30000</v>
      </c>
      <c r="E583" s="5">
        <v>30000</v>
      </c>
    </row>
    <row r="584" spans="1:5" outlineLevel="1">
      <c r="A584" s="164" t="s">
        <v>488</v>
      </c>
      <c r="B584" s="165"/>
      <c r="C584" s="32">
        <v>0</v>
      </c>
      <c r="D584" s="32">
        <f>C584</f>
        <v>0</v>
      </c>
      <c r="E584" s="32">
        <f t="shared" si="69"/>
        <v>0</v>
      </c>
    </row>
    <row r="585" spans="1:5" outlineLevel="1" collapsed="1">
      <c r="A585" s="164" t="s">
        <v>489</v>
      </c>
      <c r="B585" s="165"/>
      <c r="C585" s="32">
        <v>35000</v>
      </c>
      <c r="D585" s="32">
        <v>35000</v>
      </c>
      <c r="E585" s="32">
        <f t="shared" si="69"/>
        <v>35000</v>
      </c>
    </row>
    <row r="586" spans="1:5" outlineLevel="1" collapsed="1">
      <c r="A586" s="164" t="s">
        <v>490</v>
      </c>
      <c r="B586" s="165"/>
      <c r="C586" s="32">
        <v>0</v>
      </c>
      <c r="D586" s="32">
        <f>C586</f>
        <v>0</v>
      </c>
      <c r="E586" s="32">
        <f t="shared" si="69"/>
        <v>0</v>
      </c>
    </row>
    <row r="587" spans="1:5" outlineLevel="1">
      <c r="A587" s="164" t="s">
        <v>491</v>
      </c>
      <c r="B587" s="165"/>
      <c r="C587" s="32">
        <f>SUM(C588:C591)</f>
        <v>1770</v>
      </c>
      <c r="D587" s="32">
        <f>SUM(D588:D591)</f>
        <v>1770</v>
      </c>
      <c r="E587" s="32">
        <f>SUM(E588:E591)</f>
        <v>1770</v>
      </c>
    </row>
    <row r="588" spans="1:5" outlineLevel="2">
      <c r="A588" s="7">
        <v>6610</v>
      </c>
      <c r="B588" s="4" t="s">
        <v>492</v>
      </c>
      <c r="C588" s="5">
        <v>1770</v>
      </c>
      <c r="D588" s="5">
        <f>C588</f>
        <v>1770</v>
      </c>
      <c r="E588" s="5">
        <f>D588</f>
        <v>1770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>C589</f>
        <v>0</v>
      </c>
      <c r="E589" s="5">
        <f t="shared" ref="E589:E591" si="70">D589</f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>C590</f>
        <v>0</v>
      </c>
      <c r="E590" s="5">
        <f t="shared" si="70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>C591</f>
        <v>0</v>
      </c>
      <c r="E591" s="5">
        <f t="shared" si="70"/>
        <v>0</v>
      </c>
    </row>
    <row r="592" spans="1:5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>C597</f>
        <v>0</v>
      </c>
      <c r="E597" s="5">
        <f t="shared" ref="E597:E598" si="71">D597</f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>C598</f>
        <v>0</v>
      </c>
      <c r="E598" s="5">
        <f t="shared" si="71"/>
        <v>0</v>
      </c>
    </row>
    <row r="599" spans="1:5" outlineLevel="1">
      <c r="A599" s="164" t="s">
        <v>503</v>
      </c>
      <c r="B599" s="165"/>
      <c r="C599" s="32">
        <f>SUM(C600:C602)</f>
        <v>27364.280999999999</v>
      </c>
      <c r="D599" s="32">
        <f>SUM(D600:D602)</f>
        <v>27364.280999999999</v>
      </c>
      <c r="E599" s="32">
        <f>SUM(E600:E602)</f>
        <v>27364.280999999999</v>
      </c>
    </row>
    <row r="600" spans="1:5" outlineLevel="2">
      <c r="A600" s="7">
        <v>6613</v>
      </c>
      <c r="B600" s="4" t="s">
        <v>504</v>
      </c>
      <c r="C600" s="5">
        <v>0</v>
      </c>
      <c r="D600" s="5">
        <f>C600</f>
        <v>0</v>
      </c>
      <c r="E600" s="5">
        <f t="shared" ref="E600:E602" si="72">D600</f>
        <v>0</v>
      </c>
    </row>
    <row r="601" spans="1:5" outlineLevel="2">
      <c r="A601" s="7">
        <v>6613</v>
      </c>
      <c r="B601" s="4" t="s">
        <v>505</v>
      </c>
      <c r="C601" s="5">
        <v>27364.280999999999</v>
      </c>
      <c r="D601" s="5">
        <v>27364.280999999999</v>
      </c>
      <c r="E601" s="5">
        <v>27364.280999999999</v>
      </c>
    </row>
    <row r="602" spans="1:5" outlineLevel="2">
      <c r="A602" s="7">
        <v>6613</v>
      </c>
      <c r="B602" s="4" t="s">
        <v>501</v>
      </c>
      <c r="C602" s="5">
        <v>0</v>
      </c>
      <c r="D602" s="5">
        <f>C602</f>
        <v>0</v>
      </c>
      <c r="E602" s="5">
        <f t="shared" si="72"/>
        <v>0</v>
      </c>
    </row>
    <row r="603" spans="1:5" outlineLevel="1">
      <c r="A603" s="164" t="s">
        <v>506</v>
      </c>
      <c r="B603" s="16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>C605</f>
        <v>0</v>
      </c>
      <c r="E605" s="5">
        <f t="shared" ref="E605:E609" si="73">D605</f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>C606</f>
        <v>0</v>
      </c>
      <c r="E606" s="5">
        <f t="shared" si="73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>C607</f>
        <v>0</v>
      </c>
      <c r="E607" s="5">
        <f t="shared" si="73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>C608</f>
        <v>0</v>
      </c>
      <c r="E608" s="5">
        <f t="shared" si="73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>C609</f>
        <v>0</v>
      </c>
      <c r="E609" s="5">
        <f t="shared" si="73"/>
        <v>0</v>
      </c>
    </row>
    <row r="610" spans="1:5" outlineLevel="1">
      <c r="A610" s="164" t="s">
        <v>513</v>
      </c>
      <c r="B610" s="165"/>
      <c r="C610" s="32">
        <f>SUM(C611:C615)</f>
        <v>119645.14200000001</v>
      </c>
      <c r="D610" s="32">
        <f>SUM(D611:D615)</f>
        <v>119645.14200000001</v>
      </c>
      <c r="E610" s="32">
        <f>SUM(E611:E615)</f>
        <v>119645.14200000001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119645.14200000001</v>
      </c>
      <c r="D612" s="5">
        <v>119645.14200000001</v>
      </c>
      <c r="E612" s="5">
        <v>119645.14200000001</v>
      </c>
    </row>
    <row r="613" spans="1:5" outlineLevel="2">
      <c r="A613" s="7">
        <v>6615</v>
      </c>
      <c r="B613" s="4" t="s">
        <v>516</v>
      </c>
      <c r="C613" s="5">
        <v>0</v>
      </c>
      <c r="D613" s="5">
        <f>C613</f>
        <v>0</v>
      </c>
      <c r="E613" s="5">
        <f t="shared" ref="E613:E615" si="74">D613</f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>C614</f>
        <v>0</v>
      </c>
      <c r="E614" s="5">
        <f t="shared" si="74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>C615</f>
        <v>0</v>
      </c>
      <c r="E615" s="5">
        <f t="shared" si="74"/>
        <v>0</v>
      </c>
    </row>
    <row r="616" spans="1:5" outlineLevel="1">
      <c r="A616" s="164" t="s">
        <v>519</v>
      </c>
      <c r="B616" s="165"/>
      <c r="C616" s="32">
        <f>SUM(C617:C627)</f>
        <v>20882.251</v>
      </c>
      <c r="D616" s="32">
        <f>SUM(D617:D627)</f>
        <v>20882.251</v>
      </c>
      <c r="E616" s="32">
        <f>SUM(E617:E627)</f>
        <v>20882.251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12178.45</v>
      </c>
      <c r="D618" s="5">
        <v>12178.45</v>
      </c>
      <c r="E618" s="5">
        <f t="shared" ref="E618:E627" si="75">D618</f>
        <v>12178.45</v>
      </c>
    </row>
    <row r="619" spans="1:5" outlineLevel="2">
      <c r="A619" s="7">
        <v>6616</v>
      </c>
      <c r="B619" s="4" t="s">
        <v>522</v>
      </c>
      <c r="C619" s="5">
        <v>0</v>
      </c>
      <c r="D619" s="5">
        <f>C619</f>
        <v>0</v>
      </c>
      <c r="E619" s="5">
        <f t="shared" si="75"/>
        <v>0</v>
      </c>
    </row>
    <row r="620" spans="1:5" outlineLevel="2">
      <c r="A620" s="7">
        <v>6616</v>
      </c>
      <c r="B620" s="4" t="s">
        <v>523</v>
      </c>
      <c r="C620" s="5">
        <v>8703.8009999999995</v>
      </c>
      <c r="D620" s="5">
        <v>8703.8009999999995</v>
      </c>
      <c r="E620" s="5">
        <f t="shared" si="75"/>
        <v>8703.8009999999995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ref="D621:D627" si="76">C621</f>
        <v>0</v>
      </c>
      <c r="E621" s="5">
        <f t="shared" si="75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5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5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5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5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5"/>
        <v>0</v>
      </c>
    </row>
    <row r="628" spans="1:10" outlineLevel="1">
      <c r="A628" s="164" t="s">
        <v>531</v>
      </c>
      <c r="B628" s="165"/>
      <c r="C628" s="32">
        <f>SUM(C629:C637)</f>
        <v>337314.46399999998</v>
      </c>
      <c r="D628" s="32">
        <f>SUM(D629:D637)</f>
        <v>337314.46399999998</v>
      </c>
      <c r="E628" s="32">
        <f>SUM(E629:E637)</f>
        <v>337314.46399999998</v>
      </c>
    </row>
    <row r="629" spans="1:10" outlineLevel="2">
      <c r="A629" s="7">
        <v>6617</v>
      </c>
      <c r="B629" s="4" t="s">
        <v>532</v>
      </c>
      <c r="C629" s="5">
        <v>337314.46399999998</v>
      </c>
      <c r="D629" s="5">
        <v>337314.46399999998</v>
      </c>
      <c r="E629" s="5">
        <v>337314.46399999998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D637" si="77">C630</f>
        <v>0</v>
      </c>
      <c r="E630" s="5">
        <f t="shared" ref="E630:E637" si="78">D630</f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8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8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8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8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8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8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8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>C639</f>
        <v>0</v>
      </c>
      <c r="E639" s="32">
        <f t="shared" ref="E639:E641" si="79">D639</f>
        <v>0</v>
      </c>
    </row>
    <row r="640" spans="1:10" outlineLevel="1">
      <c r="A640" s="164" t="s">
        <v>543</v>
      </c>
      <c r="B640" s="165"/>
      <c r="C640" s="32">
        <v>0</v>
      </c>
      <c r="D640" s="32">
        <f>C640</f>
        <v>0</v>
      </c>
      <c r="E640" s="32">
        <f t="shared" si="79"/>
        <v>0</v>
      </c>
    </row>
    <row r="641" spans="1:10" outlineLevel="1">
      <c r="A641" s="164" t="s">
        <v>544</v>
      </c>
      <c r="B641" s="165"/>
      <c r="C641" s="32">
        <v>0</v>
      </c>
      <c r="D641" s="32">
        <f>C641</f>
        <v>0</v>
      </c>
      <c r="E641" s="32">
        <f t="shared" si="79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>C648</f>
        <v>0</v>
      </c>
      <c r="E648" s="5">
        <f t="shared" ref="E648:E650" si="80">D648</f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>C649</f>
        <v>0</v>
      </c>
      <c r="E649" s="5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>C650</f>
        <v>0</v>
      </c>
      <c r="E650" s="5">
        <f t="shared" si="80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D660" si="81">C655</f>
        <v>0</v>
      </c>
      <c r="E655" s="5">
        <f t="shared" ref="E655:E659" si="82">D655</f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2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2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2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2"/>
        <v>0</v>
      </c>
    </row>
    <row r="660" spans="1:5" outlineLevel="1">
      <c r="A660" s="164" t="s">
        <v>553</v>
      </c>
      <c r="B660" s="165"/>
      <c r="C660" s="32">
        <v>0</v>
      </c>
      <c r="D660" s="32">
        <f t="shared" si="81"/>
        <v>0</v>
      </c>
      <c r="E660" s="32">
        <f>D660</f>
        <v>0</v>
      </c>
    </row>
    <row r="661" spans="1:5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>C662</f>
        <v>0</v>
      </c>
      <c r="E662" s="5">
        <f t="shared" ref="E662:E664" si="83">D662</f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>C663</f>
        <v>0</v>
      </c>
      <c r="E663" s="5">
        <f t="shared" si="83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>C664</f>
        <v>0</v>
      </c>
      <c r="E664" s="5">
        <f t="shared" si="83"/>
        <v>0</v>
      </c>
    </row>
    <row r="665" spans="1:5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>C666</f>
        <v>0</v>
      </c>
      <c r="E666" s="5">
        <f t="shared" ref="E666:E670" si="84">D666</f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>C667</f>
        <v>0</v>
      </c>
      <c r="E667" s="5">
        <f t="shared" si="84"/>
        <v>0</v>
      </c>
    </row>
    <row r="668" spans="1:5" outlineLevel="1">
      <c r="A668" s="164" t="s">
        <v>556</v>
      </c>
      <c r="B668" s="165"/>
      <c r="C668" s="32">
        <v>0</v>
      </c>
      <c r="D668" s="32">
        <f>C668</f>
        <v>0</v>
      </c>
      <c r="E668" s="32">
        <f t="shared" si="84"/>
        <v>0</v>
      </c>
    </row>
    <row r="669" spans="1:5" outlineLevel="1" collapsed="1">
      <c r="A669" s="164" t="s">
        <v>557</v>
      </c>
      <c r="B669" s="165"/>
      <c r="C669" s="32">
        <v>0</v>
      </c>
      <c r="D669" s="32">
        <f>C669</f>
        <v>0</v>
      </c>
      <c r="E669" s="32">
        <f t="shared" si="84"/>
        <v>0</v>
      </c>
    </row>
    <row r="670" spans="1:5" outlineLevel="1" collapsed="1">
      <c r="A670" s="164" t="s">
        <v>558</v>
      </c>
      <c r="B670" s="165"/>
      <c r="C670" s="32">
        <v>0</v>
      </c>
      <c r="D670" s="32">
        <f>C670</f>
        <v>0</v>
      </c>
      <c r="E670" s="32">
        <f t="shared" si="84"/>
        <v>0</v>
      </c>
    </row>
    <row r="671" spans="1:5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>C673</f>
        <v>0</v>
      </c>
      <c r="E673" s="5">
        <f t="shared" ref="E673:E675" si="85">D673</f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>C674</f>
        <v>0</v>
      </c>
      <c r="E674" s="5">
        <f t="shared" si="85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>C675</f>
        <v>0</v>
      </c>
      <c r="E675" s="5">
        <f t="shared" si="85"/>
        <v>0</v>
      </c>
    </row>
    <row r="676" spans="1:5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>C681</f>
        <v>0</v>
      </c>
      <c r="E681" s="5">
        <f t="shared" ref="E681:E682" si="86">D681</f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>C682</f>
        <v>0</v>
      </c>
      <c r="E682" s="5">
        <f t="shared" si="86"/>
        <v>0</v>
      </c>
    </row>
    <row r="683" spans="1:5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>C684</f>
        <v>0</v>
      </c>
      <c r="E684" s="5">
        <f t="shared" ref="E684:E686" si="87">D684</f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>C685</f>
        <v>0</v>
      </c>
      <c r="E685" s="5">
        <f t="shared" si="87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>C686</f>
        <v>0</v>
      </c>
      <c r="E686" s="5">
        <f t="shared" si="87"/>
        <v>0</v>
      </c>
    </row>
    <row r="687" spans="1:5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>C689</f>
        <v>0</v>
      </c>
      <c r="E689" s="5">
        <f t="shared" ref="E689:E693" si="88">D689</f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>C690</f>
        <v>0</v>
      </c>
      <c r="E690" s="5">
        <f t="shared" si="88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>C691</f>
        <v>0</v>
      </c>
      <c r="E691" s="5">
        <f t="shared" si="88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>C692</f>
        <v>0</v>
      </c>
      <c r="E692" s="5">
        <f t="shared" si="88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>C693</f>
        <v>0</v>
      </c>
      <c r="E693" s="5">
        <f t="shared" si="88"/>
        <v>0</v>
      </c>
    </row>
    <row r="694" spans="1:5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>C696</f>
        <v>0</v>
      </c>
      <c r="E696" s="5">
        <f t="shared" ref="E696:E699" si="89">D696</f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>C697</f>
        <v>0</v>
      </c>
      <c r="E697" s="5">
        <f t="shared" si="89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>C698</f>
        <v>0</v>
      </c>
      <c r="E698" s="5">
        <f t="shared" si="89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>C699</f>
        <v>0</v>
      </c>
      <c r="E699" s="5">
        <f t="shared" si="89"/>
        <v>0</v>
      </c>
    </row>
    <row r="700" spans="1:5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D715" si="90">C702</f>
        <v>0</v>
      </c>
      <c r="E702" s="5">
        <f t="shared" ref="E702:E711" si="91">D702</f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1"/>
        <v>0</v>
      </c>
    </row>
    <row r="712" spans="1:10" outlineLevel="1">
      <c r="A712" s="164" t="s">
        <v>566</v>
      </c>
      <c r="B712" s="165"/>
      <c r="C712" s="31">
        <v>0</v>
      </c>
      <c r="D712" s="31">
        <f t="shared" si="90"/>
        <v>0</v>
      </c>
      <c r="E712" s="31">
        <f>D712</f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si="90"/>
        <v>0</v>
      </c>
      <c r="E713" s="31">
        <f t="shared" ref="E713:E715" si="92">D713</f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0"/>
        <v>0</v>
      </c>
      <c r="E714" s="31">
        <f t="shared" si="92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0"/>
        <v>0</v>
      </c>
      <c r="E715" s="31">
        <f t="shared" si="92"/>
        <v>0</v>
      </c>
    </row>
    <row r="716" spans="1:10">
      <c r="A716" s="162" t="s">
        <v>570</v>
      </c>
      <c r="B716" s="163"/>
      <c r="C716" s="36">
        <f>C717</f>
        <v>30966</v>
      </c>
      <c r="D716" s="36">
        <f>D717</f>
        <v>30966</v>
      </c>
      <c r="E716" s="36">
        <f>E717</f>
        <v>30966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0" t="s">
        <v>571</v>
      </c>
      <c r="B717" s="161"/>
      <c r="C717" s="33">
        <f>C718+C722</f>
        <v>30966</v>
      </c>
      <c r="D717" s="33">
        <f>D718+D722</f>
        <v>30966</v>
      </c>
      <c r="E717" s="33">
        <f>E718+E722</f>
        <v>30966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58" t="s">
        <v>851</v>
      </c>
      <c r="B718" s="159"/>
      <c r="C718" s="31">
        <f>SUM(C719:C721)</f>
        <v>30966</v>
      </c>
      <c r="D718" s="31">
        <f>SUM(D719:D721)</f>
        <v>30966</v>
      </c>
      <c r="E718" s="31">
        <f>SUM(E719:E721)</f>
        <v>30966</v>
      </c>
    </row>
    <row r="719" spans="1:10" ht="15" customHeight="1" outlineLevel="2">
      <c r="A719" s="6">
        <v>10950</v>
      </c>
      <c r="B719" s="4" t="s">
        <v>572</v>
      </c>
      <c r="C719" s="5">
        <v>30966</v>
      </c>
      <c r="D719" s="5">
        <v>30966</v>
      </c>
      <c r="E719" s="5">
        <f>D719</f>
        <v>30966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>C720</f>
        <v>0</v>
      </c>
      <c r="E720" s="5">
        <f t="shared" ref="E720:E721" si="93">D720</f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>C721</f>
        <v>0</v>
      </c>
      <c r="E721" s="5">
        <f t="shared" si="93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2" t="s">
        <v>577</v>
      </c>
      <c r="B725" s="16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0" t="s">
        <v>588</v>
      </c>
      <c r="B726" s="16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>C731</f>
        <v>0</v>
      </c>
      <c r="D730" s="31">
        <f t="shared" ref="D730:E731" si="94">D731</f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>C735</f>
        <v>0</v>
      </c>
      <c r="E735" s="30">
        <f t="shared" ref="E735:E738" si="95">D735</f>
        <v>0</v>
      </c>
    </row>
    <row r="736" spans="1:10" outlineLevel="3">
      <c r="A736" s="29"/>
      <c r="B736" s="28" t="s">
        <v>844</v>
      </c>
      <c r="C736" s="30">
        <v>0</v>
      </c>
      <c r="D736" s="30">
        <f>C736</f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>C737</f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>C738</f>
        <v>0</v>
      </c>
      <c r="E738" s="5">
        <f t="shared" si="95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>C747</f>
        <v>0</v>
      </c>
      <c r="E747" s="30">
        <f t="shared" ref="E747:E749" si="96">D747</f>
        <v>0</v>
      </c>
    </row>
    <row r="748" spans="1:5" outlineLevel="2">
      <c r="A748" s="6">
        <v>3</v>
      </c>
      <c r="B748" s="4" t="s">
        <v>827</v>
      </c>
      <c r="C748" s="5"/>
      <c r="D748" s="5">
        <f>C748</f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>C749</f>
        <v>0</v>
      </c>
      <c r="E749" s="5">
        <f t="shared" si="96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>C752</f>
        <v>0</v>
      </c>
      <c r="E752" s="124">
        <f t="shared" ref="E752:E754" si="97">D752</f>
        <v>0</v>
      </c>
    </row>
    <row r="753" spans="1:5" s="123" customFormat="1" outlineLevel="3">
      <c r="A753" s="126"/>
      <c r="B753" s="125" t="s">
        <v>821</v>
      </c>
      <c r="C753" s="124"/>
      <c r="D753" s="124">
        <f>C753</f>
        <v>0</v>
      </c>
      <c r="E753" s="124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>C754</f>
        <v>0</v>
      </c>
      <c r="E754" s="5">
        <f t="shared" si="97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>C758</f>
        <v>0</v>
      </c>
      <c r="E758" s="30">
        <f t="shared" ref="E758:E759" si="98">D758</f>
        <v>0</v>
      </c>
    </row>
    <row r="759" spans="1:5" outlineLevel="3">
      <c r="A759" s="29"/>
      <c r="B759" s="28" t="s">
        <v>831</v>
      </c>
      <c r="C759" s="30"/>
      <c r="D759" s="30">
        <f>C759</f>
        <v>0</v>
      </c>
      <c r="E759" s="30">
        <f t="shared" si="98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>C762</f>
        <v>0</v>
      </c>
      <c r="E762" s="30">
        <f t="shared" ref="E762:E764" si="99">D762</f>
        <v>0</v>
      </c>
    </row>
    <row r="763" spans="1:5" outlineLevel="3">
      <c r="A763" s="29"/>
      <c r="B763" s="28" t="s">
        <v>819</v>
      </c>
      <c r="C763" s="30"/>
      <c r="D763" s="30">
        <f>C763</f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>C764</f>
        <v>0</v>
      </c>
      <c r="E764" s="5">
        <f t="shared" si="99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>C774</f>
        <v>0</v>
      </c>
      <c r="E774" s="30">
        <f t="shared" ref="E774:E776" si="100">D774</f>
        <v>0</v>
      </c>
    </row>
    <row r="775" spans="1:5" outlineLevel="3">
      <c r="A775" s="29"/>
      <c r="B775" s="28" t="s">
        <v>819</v>
      </c>
      <c r="C775" s="30"/>
      <c r="D775" s="30">
        <f>C775</f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>C776</f>
        <v>0</v>
      </c>
      <c r="E776" s="30">
        <f t="shared" si="100"/>
        <v>0</v>
      </c>
    </row>
    <row r="777" spans="1:5" outlineLevel="1">
      <c r="A777" s="158" t="s">
        <v>817</v>
      </c>
      <c r="B777" s="15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1:J4 J339">
      <formula1>C2+C114</formula1>
    </dataValidation>
    <dataValidation type="decimal" operator="greaterThanOrEqual" allowBlank="1" showInputMessage="1" showErrorMessage="1" sqref="C98:E113 C12:E37 C62:E66 C69:E96 C5:E10 C117:E134 C154:E162 C164:E169 C171:E176 C39:E60 C254:C255 C136:E151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153" zoomScale="110" zoomScaleNormal="110" workbookViewId="0">
      <selection activeCell="B161" sqref="B161"/>
    </sheetView>
  </sheetViews>
  <sheetFormatPr baseColWidth="10" defaultColWidth="9.140625" defaultRowHeight="15" outlineLevelRow="3"/>
  <cols>
    <col min="1" max="1" width="7" bestFit="1" customWidth="1"/>
    <col min="2" max="2" width="46.7109375" customWidth="1"/>
    <col min="3" max="3" width="37" customWidth="1"/>
    <col min="4" max="4" width="23.42578125" customWidth="1"/>
    <col min="5" max="5" width="22.5703125" customWidth="1"/>
    <col min="7" max="7" width="15.5703125" bestFit="1" customWidth="1"/>
    <col min="8" max="8" width="29.14062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56" t="s">
        <v>853</v>
      </c>
      <c r="E1" s="156" t="s">
        <v>852</v>
      </c>
      <c r="G1" s="43" t="s">
        <v>31</v>
      </c>
      <c r="H1" s="44">
        <f>C2+C114</f>
        <v>1933307.6740000001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1531000</v>
      </c>
      <c r="D2" s="26">
        <f>D3+D67</f>
        <v>1531000</v>
      </c>
      <c r="E2" s="26">
        <f>E3+E67</f>
        <v>1531000</v>
      </c>
      <c r="G2" s="39" t="s">
        <v>60</v>
      </c>
      <c r="H2" s="41">
        <f>C2</f>
        <v>1531000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753000</v>
      </c>
      <c r="D3" s="23">
        <f>D4+D11+D38+D61</f>
        <v>753000</v>
      </c>
      <c r="E3" s="23">
        <f>E4+E11+E38+E61</f>
        <v>753000</v>
      </c>
      <c r="G3" s="39" t="s">
        <v>57</v>
      </c>
      <c r="H3" s="41">
        <f t="shared" ref="H3:H66" si="0">C3</f>
        <v>753000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350500</v>
      </c>
      <c r="D4" s="21">
        <f>SUM(D5:D10)</f>
        <v>350500</v>
      </c>
      <c r="E4" s="21">
        <f>SUM(E5:E10)</f>
        <v>350500</v>
      </c>
      <c r="F4" s="17"/>
      <c r="G4" s="39" t="s">
        <v>53</v>
      </c>
      <c r="H4" s="41">
        <f t="shared" si="0"/>
        <v>350500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267500</v>
      </c>
      <c r="D11" s="21">
        <f>SUM(D12:D37)</f>
        <v>267500</v>
      </c>
      <c r="E11" s="21">
        <f>SUM(E12:E37)</f>
        <v>267500</v>
      </c>
      <c r="F11" s="17"/>
      <c r="G11" s="39" t="s">
        <v>54</v>
      </c>
      <c r="H11" s="41">
        <f t="shared" si="0"/>
        <v>267500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240000</v>
      </c>
      <c r="D12" s="2">
        <f>C12</f>
        <v>240000</v>
      </c>
      <c r="E12" s="2">
        <f>D12</f>
        <v>240000</v>
      </c>
      <c r="H12" s="41">
        <f t="shared" si="0"/>
        <v>240000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3"/>
        <v>25000</v>
      </c>
      <c r="E34" s="2">
        <f t="shared" si="3"/>
        <v>25000</v>
      </c>
      <c r="H34" s="41">
        <f t="shared" si="0"/>
        <v>25000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5" t="s">
        <v>145</v>
      </c>
      <c r="B38" s="176"/>
      <c r="C38" s="21">
        <f>SUM(C39:C60)</f>
        <v>125000</v>
      </c>
      <c r="D38" s="21">
        <f>SUM(D39:D60)</f>
        <v>125000</v>
      </c>
      <c r="E38" s="21">
        <f>SUM(E39:E60)</f>
        <v>125000</v>
      </c>
      <c r="G38" s="39" t="s">
        <v>55</v>
      </c>
      <c r="H38" s="41">
        <f t="shared" si="0"/>
        <v>125000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  <c r="H39" s="41">
        <f t="shared" si="0"/>
        <v>10000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5500</v>
      </c>
      <c r="D41" s="2">
        <f t="shared" si="4"/>
        <v>5500</v>
      </c>
      <c r="E41" s="2">
        <f t="shared" si="4"/>
        <v>5500</v>
      </c>
      <c r="H41" s="41">
        <f t="shared" si="0"/>
        <v>5500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15000</v>
      </c>
      <c r="D60" s="2">
        <f t="shared" si="5"/>
        <v>15000</v>
      </c>
      <c r="E60" s="2">
        <f t="shared" si="5"/>
        <v>15000</v>
      </c>
      <c r="H60" s="41">
        <f t="shared" si="0"/>
        <v>15000</v>
      </c>
    </row>
    <row r="61" spans="1:10">
      <c r="A61" s="175" t="s">
        <v>158</v>
      </c>
      <c r="B61" s="176"/>
      <c r="C61" s="22">
        <f>SUM(C62:C66)</f>
        <v>10000</v>
      </c>
      <c r="D61" s="22">
        <f>SUM(D62:D66)</f>
        <v>10000</v>
      </c>
      <c r="E61" s="22">
        <f>SUM(E62:E66)</f>
        <v>10000</v>
      </c>
      <c r="G61" s="39" t="s">
        <v>105</v>
      </c>
      <c r="H61" s="41">
        <f t="shared" si="0"/>
        <v>10000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778000</v>
      </c>
      <c r="D67" s="25">
        <f>D97+D68</f>
        <v>778000</v>
      </c>
      <c r="E67" s="25">
        <f>E97+E68</f>
        <v>778000</v>
      </c>
      <c r="G67" s="39" t="s">
        <v>59</v>
      </c>
      <c r="H67" s="41">
        <f t="shared" ref="H67:H130" si="7">C67</f>
        <v>778000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60000</v>
      </c>
      <c r="D68" s="21">
        <f>SUM(D69:D96)</f>
        <v>60000</v>
      </c>
      <c r="E68" s="21">
        <f>SUM(E69:E96)</f>
        <v>60000</v>
      </c>
      <c r="G68" s="39" t="s">
        <v>56</v>
      </c>
      <c r="H68" s="41">
        <f t="shared" si="7"/>
        <v>60000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8"/>
        <v>7000</v>
      </c>
      <c r="E80" s="2">
        <f t="shared" si="8"/>
        <v>7000</v>
      </c>
      <c r="H80" s="41">
        <f t="shared" si="7"/>
        <v>7000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5000</v>
      </c>
      <c r="D89" s="2">
        <f t="shared" si="9"/>
        <v>5000</v>
      </c>
      <c r="E89" s="2">
        <f t="shared" si="9"/>
        <v>5000</v>
      </c>
      <c r="H89" s="41">
        <f t="shared" si="7"/>
        <v>5000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9"/>
        <v>3000</v>
      </c>
      <c r="E90" s="2">
        <f t="shared" si="9"/>
        <v>3000</v>
      </c>
      <c r="H90" s="41">
        <f t="shared" si="7"/>
        <v>3000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718000</v>
      </c>
      <c r="D97" s="21">
        <f>SUM(D98:D113)</f>
        <v>718000</v>
      </c>
      <c r="E97" s="21">
        <f>SUM(E98:E113)</f>
        <v>718000</v>
      </c>
      <c r="G97" s="39" t="s">
        <v>58</v>
      </c>
      <c r="H97" s="41">
        <f t="shared" si="7"/>
        <v>718000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580000</v>
      </c>
      <c r="D98" s="2">
        <f>C98</f>
        <v>580000</v>
      </c>
      <c r="E98" s="2">
        <f>D98</f>
        <v>580000</v>
      </c>
      <c r="H98" s="41">
        <f t="shared" si="7"/>
        <v>580000</v>
      </c>
    </row>
    <row r="99" spans="1:10" ht="15" customHeight="1" outlineLevel="1">
      <c r="A99" s="3">
        <v>6002</v>
      </c>
      <c r="B99" s="1" t="s">
        <v>185</v>
      </c>
      <c r="C99" s="2">
        <v>70000</v>
      </c>
      <c r="D99" s="2">
        <f t="shared" ref="D99:E113" si="10">C99</f>
        <v>70000</v>
      </c>
      <c r="E99" s="2">
        <f t="shared" si="10"/>
        <v>70000</v>
      </c>
      <c r="H99" s="41">
        <f t="shared" si="7"/>
        <v>70000</v>
      </c>
    </row>
    <row r="100" spans="1:10" ht="15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80" t="s">
        <v>62</v>
      </c>
      <c r="B114" s="181"/>
      <c r="C114" s="26">
        <f>C115+C152+C177</f>
        <v>402307.674</v>
      </c>
      <c r="D114" s="26">
        <f>D115+D152+D177</f>
        <v>402307.674</v>
      </c>
      <c r="E114" s="26">
        <f>E115+E152+E177</f>
        <v>402307.674</v>
      </c>
      <c r="G114" s="39" t="s">
        <v>62</v>
      </c>
      <c r="H114" s="41">
        <f t="shared" si="7"/>
        <v>402307.674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402307.674</v>
      </c>
      <c r="D115" s="23">
        <f>D116+D135</f>
        <v>402307.674</v>
      </c>
      <c r="E115" s="23">
        <f>E116+E135</f>
        <v>402307.674</v>
      </c>
      <c r="G115" s="39" t="s">
        <v>61</v>
      </c>
      <c r="H115" s="41">
        <f t="shared" si="7"/>
        <v>402307.674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255099.77299999999</v>
      </c>
      <c r="D116" s="21">
        <f>D117+D120+D123+D126+D129+D132</f>
        <v>255099.77299999999</v>
      </c>
      <c r="E116" s="21">
        <f>E117+E120+E123+E126+E129+E132</f>
        <v>255099.77299999999</v>
      </c>
      <c r="G116" s="39" t="s">
        <v>583</v>
      </c>
      <c r="H116" s="41">
        <f t="shared" si="7"/>
        <v>255099.77299999999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255099.77299999999</v>
      </c>
      <c r="D117" s="2">
        <f>D118+D119</f>
        <v>255099.77299999999</v>
      </c>
      <c r="E117" s="2">
        <f>E118+E119</f>
        <v>255099.77299999999</v>
      </c>
      <c r="H117" s="41">
        <f t="shared" si="7"/>
        <v>255099.77299999999</v>
      </c>
    </row>
    <row r="118" spans="1:10" ht="15" customHeight="1" outlineLevel="2">
      <c r="A118" s="130"/>
      <c r="B118" s="129" t="s">
        <v>855</v>
      </c>
      <c r="C118" s="128">
        <v>255099.77299999999</v>
      </c>
      <c r="D118" s="128">
        <f>C118</f>
        <v>255099.77299999999</v>
      </c>
      <c r="E118" s="128">
        <f>D118</f>
        <v>255099.77299999999</v>
      </c>
      <c r="H118" s="41">
        <f t="shared" si="7"/>
        <v>255099.77299999999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5" t="s">
        <v>202</v>
      </c>
      <c r="B135" s="176"/>
      <c r="C135" s="21">
        <f>C136+C140+C143+C146+C149</f>
        <v>147207.90100000001</v>
      </c>
      <c r="D135" s="21">
        <f>D136+D140+D143+D146+D149</f>
        <v>147207.90100000001</v>
      </c>
      <c r="E135" s="21">
        <f>E136+E140+E143+E146+E149</f>
        <v>147207.90100000001</v>
      </c>
      <c r="G135" s="39" t="s">
        <v>584</v>
      </c>
      <c r="H135" s="41">
        <f t="shared" si="11"/>
        <v>147207.90100000001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147207.90100000001</v>
      </c>
      <c r="D136" s="2">
        <f>D137+D138+D139</f>
        <v>147207.90100000001</v>
      </c>
      <c r="E136" s="2">
        <f>E137+E138+E139</f>
        <v>147207.90100000001</v>
      </c>
      <c r="H136" s="41">
        <f t="shared" si="11"/>
        <v>147207.90100000001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124000</v>
      </c>
      <c r="D138" s="128">
        <f t="shared" ref="D138:E139" si="12">C138</f>
        <v>124000</v>
      </c>
      <c r="E138" s="128">
        <f t="shared" si="12"/>
        <v>124000</v>
      </c>
      <c r="H138" s="41">
        <f t="shared" si="11"/>
        <v>124000</v>
      </c>
    </row>
    <row r="139" spans="1:10" ht="15" customHeight="1" outlineLevel="2">
      <c r="A139" s="130"/>
      <c r="B139" s="129" t="s">
        <v>861</v>
      </c>
      <c r="C139" s="128">
        <v>23207.901000000002</v>
      </c>
      <c r="D139" s="128">
        <f t="shared" si="12"/>
        <v>23207.901000000002</v>
      </c>
      <c r="E139" s="128">
        <f t="shared" si="12"/>
        <v>23207.901000000002</v>
      </c>
      <c r="H139" s="41">
        <f t="shared" si="11"/>
        <v>23207.901000000002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8"/>
      <c r="B191" s="87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8"/>
      <c r="B192" s="87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8"/>
      <c r="B209" s="87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8"/>
      <c r="B210" s="87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8"/>
      <c r="B225" s="87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8"/>
      <c r="B226" s="87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8"/>
      <c r="B227" s="87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8"/>
      <c r="B232" s="87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8"/>
      <c r="B242" s="87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8"/>
      <c r="B247" s="87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8"/>
      <c r="B248" s="87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8"/>
      <c r="B249" s="87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56" t="s">
        <v>853</v>
      </c>
      <c r="E256" s="156" t="s">
        <v>852</v>
      </c>
      <c r="G256" s="47" t="s">
        <v>589</v>
      </c>
      <c r="H256" s="48">
        <f>H257+H559</f>
        <v>1933307.6740000001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C258+C550</f>
        <v>1450891.206</v>
      </c>
      <c r="D257" s="37">
        <f>D258+D550</f>
        <v>1449291.206</v>
      </c>
      <c r="E257" s="37">
        <f>E258+E550</f>
        <v>1450891.206</v>
      </c>
      <c r="G257" s="39" t="s">
        <v>60</v>
      </c>
      <c r="H257" s="41">
        <f>C257</f>
        <v>1450891.206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C259+C339+C483+C547</f>
        <v>1437330</v>
      </c>
      <c r="D258" s="36">
        <f>D259+D339+D483+D547</f>
        <v>1435730</v>
      </c>
      <c r="E258" s="36">
        <f>E259+E339+E483+E547</f>
        <v>1437330</v>
      </c>
      <c r="G258" s="39" t="s">
        <v>57</v>
      </c>
      <c r="H258" s="41">
        <f t="shared" ref="H258:H321" si="21">C258</f>
        <v>1437330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922010</v>
      </c>
      <c r="D259" s="33">
        <f>D260+D263+D314</f>
        <v>921410</v>
      </c>
      <c r="E259" s="33">
        <f>E260+E263+E314</f>
        <v>922010</v>
      </c>
      <c r="G259" s="39" t="s">
        <v>590</v>
      </c>
      <c r="H259" s="41">
        <f t="shared" si="21"/>
        <v>922010</v>
      </c>
      <c r="I259" s="42"/>
      <c r="J259" s="40" t="b">
        <f>AND(H259=I259)</f>
        <v>0</v>
      </c>
    </row>
    <row r="260" spans="1:10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4" t="s">
        <v>269</v>
      </c>
      <c r="B263" s="165"/>
      <c r="C263" s="32">
        <f>C264+C265+C289+C296+C298+C302+C305+C308+C313</f>
        <v>798878</v>
      </c>
      <c r="D263" s="32">
        <f>D264+D265+D289+D296+D298+D302+D305+D308+D313</f>
        <v>798278</v>
      </c>
      <c r="E263" s="32">
        <f>E264+E265+E289+E296+E298+E302+E305+E308+E313</f>
        <v>798878</v>
      </c>
      <c r="H263" s="41">
        <f t="shared" si="21"/>
        <v>798878</v>
      </c>
    </row>
    <row r="264" spans="1:10" outlineLevel="2">
      <c r="A264" s="6">
        <v>1101</v>
      </c>
      <c r="B264" s="4" t="s">
        <v>34</v>
      </c>
      <c r="C264" s="5">
        <v>229800</v>
      </c>
      <c r="D264" s="5">
        <f>C264</f>
        <v>229800</v>
      </c>
      <c r="E264" s="5">
        <f>D264</f>
        <v>229800</v>
      </c>
      <c r="H264" s="41">
        <f t="shared" si="21"/>
        <v>229800</v>
      </c>
    </row>
    <row r="265" spans="1:10" outlineLevel="2">
      <c r="A265" s="6">
        <v>1101</v>
      </c>
      <c r="B265" s="4" t="s">
        <v>35</v>
      </c>
      <c r="C265" s="5">
        <f>SUM(C266:C288)</f>
        <v>394483</v>
      </c>
      <c r="D265" s="5">
        <f>SUM(D266:D288)</f>
        <v>394483</v>
      </c>
      <c r="E265" s="5">
        <f>SUM(E266:E288)</f>
        <v>394483</v>
      </c>
      <c r="H265" s="41">
        <f t="shared" si="21"/>
        <v>394483</v>
      </c>
    </row>
    <row r="266" spans="1:10" outlineLevel="3">
      <c r="A266" s="29"/>
      <c r="B266" s="28" t="s">
        <v>218</v>
      </c>
      <c r="C266" s="30">
        <v>13810</v>
      </c>
      <c r="D266" s="30">
        <f>C266</f>
        <v>13810</v>
      </c>
      <c r="E266" s="30">
        <f>D266</f>
        <v>13810</v>
      </c>
      <c r="H266" s="41">
        <f t="shared" si="21"/>
        <v>13810</v>
      </c>
    </row>
    <row r="267" spans="1:10" outlineLevel="3">
      <c r="A267" s="29"/>
      <c r="B267" s="28" t="s">
        <v>219</v>
      </c>
      <c r="C267" s="30">
        <v>68655</v>
      </c>
      <c r="D267" s="30">
        <f t="shared" ref="D267:E282" si="22">C267</f>
        <v>68655</v>
      </c>
      <c r="E267" s="30">
        <f t="shared" si="22"/>
        <v>68655</v>
      </c>
      <c r="H267" s="41">
        <f t="shared" si="21"/>
        <v>68655</v>
      </c>
    </row>
    <row r="268" spans="1:10" outlineLevel="3">
      <c r="A268" s="29"/>
      <c r="B268" s="28" t="s">
        <v>220</v>
      </c>
      <c r="C268" s="30">
        <v>70545</v>
      </c>
      <c r="D268" s="30">
        <f t="shared" si="22"/>
        <v>70545</v>
      </c>
      <c r="E268" s="30">
        <f t="shared" si="22"/>
        <v>70545</v>
      </c>
      <c r="H268" s="41">
        <f t="shared" si="21"/>
        <v>70545</v>
      </c>
    </row>
    <row r="269" spans="1:10" outlineLevel="3">
      <c r="A269" s="29"/>
      <c r="B269" s="28" t="s">
        <v>221</v>
      </c>
      <c r="C269" s="30">
        <v>1400</v>
      </c>
      <c r="D269" s="30">
        <f t="shared" si="22"/>
        <v>1400</v>
      </c>
      <c r="E269" s="30">
        <f t="shared" si="22"/>
        <v>1400</v>
      </c>
      <c r="H269" s="41">
        <f t="shared" si="21"/>
        <v>1400</v>
      </c>
    </row>
    <row r="270" spans="1:10" outlineLevel="3">
      <c r="A270" s="29"/>
      <c r="B270" s="28" t="s">
        <v>222</v>
      </c>
      <c r="C270" s="30">
        <v>8868</v>
      </c>
      <c r="D270" s="30">
        <f t="shared" si="22"/>
        <v>8868</v>
      </c>
      <c r="E270" s="30">
        <f t="shared" si="22"/>
        <v>8868</v>
      </c>
      <c r="H270" s="41">
        <f t="shared" si="21"/>
        <v>8868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6774</v>
      </c>
      <c r="D276" s="30">
        <f t="shared" si="22"/>
        <v>6774</v>
      </c>
      <c r="E276" s="30">
        <f t="shared" si="22"/>
        <v>6774</v>
      </c>
      <c r="H276" s="41">
        <f t="shared" si="21"/>
        <v>6774</v>
      </c>
    </row>
    <row r="277" spans="1:8" outlineLevel="3">
      <c r="A277" s="29"/>
      <c r="B277" s="28" t="s">
        <v>229</v>
      </c>
      <c r="C277" s="30">
        <v>252</v>
      </c>
      <c r="D277" s="30">
        <f t="shared" si="22"/>
        <v>252</v>
      </c>
      <c r="E277" s="30">
        <f t="shared" si="22"/>
        <v>252</v>
      </c>
      <c r="H277" s="41">
        <f t="shared" si="21"/>
        <v>252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204159</v>
      </c>
      <c r="D286" s="30">
        <f t="shared" si="23"/>
        <v>204159</v>
      </c>
      <c r="E286" s="30">
        <f t="shared" si="23"/>
        <v>204159</v>
      </c>
      <c r="H286" s="41">
        <f t="shared" si="21"/>
        <v>204159</v>
      </c>
    </row>
    <row r="287" spans="1:8" outlineLevel="3">
      <c r="A287" s="29"/>
      <c r="B287" s="28" t="s">
        <v>239</v>
      </c>
      <c r="C287" s="30">
        <v>16020</v>
      </c>
      <c r="D287" s="30">
        <f t="shared" si="23"/>
        <v>16020</v>
      </c>
      <c r="E287" s="30">
        <f t="shared" si="23"/>
        <v>16020</v>
      </c>
      <c r="H287" s="41">
        <f t="shared" si="21"/>
        <v>16020</v>
      </c>
    </row>
    <row r="288" spans="1:8" outlineLevel="3">
      <c r="A288" s="29"/>
      <c r="B288" s="28" t="s">
        <v>240</v>
      </c>
      <c r="C288" s="30">
        <v>4000</v>
      </c>
      <c r="D288" s="30">
        <f t="shared" si="23"/>
        <v>4000</v>
      </c>
      <c r="E288" s="30">
        <f t="shared" si="23"/>
        <v>4000</v>
      </c>
      <c r="H288" s="41">
        <f t="shared" si="21"/>
        <v>4000</v>
      </c>
    </row>
    <row r="289" spans="1:8" outlineLevel="2">
      <c r="A289" s="6">
        <v>1101</v>
      </c>
      <c r="B289" s="4" t="s">
        <v>36</v>
      </c>
      <c r="C289" s="5">
        <f>SUM(C290:C295)</f>
        <v>9140</v>
      </c>
      <c r="D289" s="5">
        <f>SUM(D290:D295)</f>
        <v>9140</v>
      </c>
      <c r="E289" s="5">
        <f>SUM(E290:E295)</f>
        <v>9140</v>
      </c>
      <c r="H289" s="41">
        <f t="shared" si="21"/>
        <v>9140</v>
      </c>
    </row>
    <row r="290" spans="1:8" outlineLevel="3">
      <c r="A290" s="29"/>
      <c r="B290" s="28" t="s">
        <v>241</v>
      </c>
      <c r="C290" s="30">
        <v>6000</v>
      </c>
      <c r="D290" s="30">
        <f>C290</f>
        <v>6000</v>
      </c>
      <c r="E290" s="30">
        <f>D290</f>
        <v>6000</v>
      </c>
      <c r="H290" s="41">
        <f t="shared" si="21"/>
        <v>6000</v>
      </c>
    </row>
    <row r="291" spans="1:8" outlineLevel="3">
      <c r="A291" s="29"/>
      <c r="B291" s="28" t="s">
        <v>242</v>
      </c>
      <c r="C291" s="30">
        <v>1000</v>
      </c>
      <c r="D291" s="30">
        <f t="shared" ref="D291:E295" si="24">C291</f>
        <v>1000</v>
      </c>
      <c r="E291" s="30">
        <f t="shared" si="24"/>
        <v>1000</v>
      </c>
      <c r="H291" s="41">
        <f t="shared" si="21"/>
        <v>1000</v>
      </c>
    </row>
    <row r="292" spans="1:8" outlineLevel="3">
      <c r="A292" s="29"/>
      <c r="B292" s="28" t="s">
        <v>243</v>
      </c>
      <c r="C292" s="30">
        <v>540</v>
      </c>
      <c r="D292" s="30">
        <f t="shared" si="24"/>
        <v>540</v>
      </c>
      <c r="E292" s="30">
        <f t="shared" si="24"/>
        <v>540</v>
      </c>
      <c r="H292" s="41">
        <f t="shared" si="21"/>
        <v>540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>
        <v>1600</v>
      </c>
      <c r="D294" s="30">
        <f t="shared" si="24"/>
        <v>1600</v>
      </c>
      <c r="E294" s="30">
        <f t="shared" si="24"/>
        <v>1600</v>
      </c>
      <c r="H294" s="41">
        <f t="shared" si="21"/>
        <v>1600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20010</v>
      </c>
      <c r="D298" s="5">
        <f>SUM(D299:D301)</f>
        <v>20010</v>
      </c>
      <c r="E298" s="5">
        <f>SUM(E299:E301)</f>
        <v>20010</v>
      </c>
      <c r="H298" s="41">
        <f t="shared" si="21"/>
        <v>20010</v>
      </c>
    </row>
    <row r="299" spans="1:8" outlineLevel="3">
      <c r="A299" s="29"/>
      <c r="B299" s="28" t="s">
        <v>248</v>
      </c>
      <c r="C299" s="30">
        <v>6555</v>
      </c>
      <c r="D299" s="30">
        <f>C299</f>
        <v>6555</v>
      </c>
      <c r="E299" s="30">
        <f>D299</f>
        <v>6555</v>
      </c>
      <c r="H299" s="41">
        <f t="shared" si="21"/>
        <v>6555</v>
      </c>
    </row>
    <row r="300" spans="1:8" outlineLevel="3">
      <c r="A300" s="29"/>
      <c r="B300" s="28" t="s">
        <v>249</v>
      </c>
      <c r="C300" s="30">
        <v>13455</v>
      </c>
      <c r="D300" s="30">
        <f t="shared" ref="D300:E301" si="25">C300</f>
        <v>13455</v>
      </c>
      <c r="E300" s="30">
        <f t="shared" si="25"/>
        <v>13455</v>
      </c>
      <c r="H300" s="41">
        <f t="shared" si="21"/>
        <v>13455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  <c r="H302" s="41">
        <f t="shared" si="21"/>
        <v>6000</v>
      </c>
    </row>
    <row r="303" spans="1:8" outlineLevel="3">
      <c r="A303" s="29"/>
      <c r="B303" s="28" t="s">
        <v>252</v>
      </c>
      <c r="C303" s="30">
        <v>6000</v>
      </c>
      <c r="D303" s="30">
        <f>C303</f>
        <v>6000</v>
      </c>
      <c r="E303" s="30">
        <f>D303</f>
        <v>6000</v>
      </c>
      <c r="H303" s="41">
        <f t="shared" si="21"/>
        <v>6000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8750</v>
      </c>
      <c r="D305" s="5">
        <f>SUM(D306:D307)</f>
        <v>8750</v>
      </c>
      <c r="E305" s="5">
        <f>SUM(E306:E307)</f>
        <v>8750</v>
      </c>
      <c r="H305" s="41">
        <f t="shared" si="21"/>
        <v>8750</v>
      </c>
    </row>
    <row r="306" spans="1:8" outlineLevel="3">
      <c r="A306" s="29"/>
      <c r="B306" s="28" t="s">
        <v>254</v>
      </c>
      <c r="C306" s="30">
        <v>6450</v>
      </c>
      <c r="D306" s="30">
        <f>C306</f>
        <v>6450</v>
      </c>
      <c r="E306" s="30">
        <f>D306</f>
        <v>6450</v>
      </c>
      <c r="H306" s="41">
        <f t="shared" si="21"/>
        <v>6450</v>
      </c>
    </row>
    <row r="307" spans="1:8" outlineLevel="3">
      <c r="A307" s="29"/>
      <c r="B307" s="28" t="s">
        <v>255</v>
      </c>
      <c r="C307" s="30">
        <v>2300</v>
      </c>
      <c r="D307" s="30">
        <f>C307</f>
        <v>2300</v>
      </c>
      <c r="E307" s="30">
        <f>D307</f>
        <v>2300</v>
      </c>
      <c r="H307" s="41">
        <f t="shared" si="21"/>
        <v>2300</v>
      </c>
    </row>
    <row r="308" spans="1:8" outlineLevel="2">
      <c r="A308" s="6">
        <v>1101</v>
      </c>
      <c r="B308" s="4" t="s">
        <v>39</v>
      </c>
      <c r="C308" s="5">
        <f>SUM(C309:C312)</f>
        <v>110095</v>
      </c>
      <c r="D308" s="5">
        <f>SUM(D309:D312)</f>
        <v>110095</v>
      </c>
      <c r="E308" s="5">
        <f>SUM(E309:E312)</f>
        <v>110095</v>
      </c>
      <c r="H308" s="41">
        <f t="shared" si="21"/>
        <v>110095</v>
      </c>
    </row>
    <row r="309" spans="1:8" outlineLevel="3">
      <c r="A309" s="29"/>
      <c r="B309" s="28" t="s">
        <v>256</v>
      </c>
      <c r="C309" s="30">
        <v>78580</v>
      </c>
      <c r="D309" s="30">
        <f>C309</f>
        <v>78580</v>
      </c>
      <c r="E309" s="30">
        <f>D309</f>
        <v>78580</v>
      </c>
      <c r="H309" s="41">
        <f t="shared" si="21"/>
        <v>78580</v>
      </c>
    </row>
    <row r="310" spans="1:8" outlineLevel="3">
      <c r="A310" s="29"/>
      <c r="B310" s="28" t="s">
        <v>257</v>
      </c>
      <c r="C310" s="30">
        <v>25170</v>
      </c>
      <c r="D310" s="30">
        <f t="shared" ref="D310:E312" si="26">C310</f>
        <v>25170</v>
      </c>
      <c r="E310" s="30">
        <f t="shared" si="26"/>
        <v>25170</v>
      </c>
      <c r="H310" s="41">
        <f t="shared" si="21"/>
        <v>25170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6345</v>
      </c>
      <c r="D312" s="30">
        <f t="shared" si="26"/>
        <v>6345</v>
      </c>
      <c r="E312" s="30">
        <f t="shared" si="26"/>
        <v>6345</v>
      </c>
      <c r="H312" s="41">
        <f t="shared" si="21"/>
        <v>6345</v>
      </c>
    </row>
    <row r="313" spans="1:8" outlineLevel="2">
      <c r="A313" s="6">
        <v>1101</v>
      </c>
      <c r="B313" s="4" t="s">
        <v>112</v>
      </c>
      <c r="C313" s="5">
        <v>20000</v>
      </c>
      <c r="D313" s="5">
        <f>C313</f>
        <v>20000</v>
      </c>
      <c r="E313" s="5">
        <f>D313</f>
        <v>20000</v>
      </c>
      <c r="H313" s="41">
        <f t="shared" si="21"/>
        <v>20000</v>
      </c>
    </row>
    <row r="314" spans="1:8" outlineLevel="1">
      <c r="A314" s="164" t="s">
        <v>601</v>
      </c>
      <c r="B314" s="165"/>
      <c r="C314" s="32">
        <f>C315+C325+C331+C336+C337+C338+C328</f>
        <v>122172</v>
      </c>
      <c r="D314" s="32">
        <f>D315+D325+D331+D336+D337+D338+D328</f>
        <v>122172</v>
      </c>
      <c r="E314" s="32">
        <f>E315+E325+E331+E336+E337+E338+E328</f>
        <v>122172</v>
      </c>
      <c r="H314" s="41">
        <f t="shared" si="21"/>
        <v>122172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103360</v>
      </c>
      <c r="D325" s="5">
        <f>SUM(D326:D327)</f>
        <v>103360</v>
      </c>
      <c r="E325" s="5">
        <f>SUM(E326:E327)</f>
        <v>103360</v>
      </c>
      <c r="H325" s="41">
        <f t="shared" si="28"/>
        <v>103360</v>
      </c>
    </row>
    <row r="326" spans="1:8" outlineLevel="3">
      <c r="A326" s="29"/>
      <c r="B326" s="28" t="s">
        <v>264</v>
      </c>
      <c r="C326" s="30">
        <v>103360</v>
      </c>
      <c r="D326" s="30">
        <f>C326</f>
        <v>103360</v>
      </c>
      <c r="E326" s="30">
        <f>D326</f>
        <v>103360</v>
      </c>
      <c r="H326" s="41">
        <f t="shared" si="28"/>
        <v>103360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670</v>
      </c>
      <c r="D328" s="5">
        <f>SUM(D329:D330)</f>
        <v>670</v>
      </c>
      <c r="E328" s="5">
        <f>SUM(E329:E330)</f>
        <v>670</v>
      </c>
      <c r="H328" s="41">
        <f t="shared" si="28"/>
        <v>670</v>
      </c>
    </row>
    <row r="329" spans="1:8" outlineLevel="3">
      <c r="A329" s="29"/>
      <c r="B329" s="28" t="s">
        <v>254</v>
      </c>
      <c r="C329" s="30">
        <v>470</v>
      </c>
      <c r="D329" s="30">
        <f>C329</f>
        <v>470</v>
      </c>
      <c r="E329" s="30">
        <f>D329</f>
        <v>470</v>
      </c>
      <c r="H329" s="41">
        <f t="shared" si="28"/>
        <v>470</v>
      </c>
    </row>
    <row r="330" spans="1:8" outlineLevel="3">
      <c r="A330" s="29"/>
      <c r="B330" s="28" t="s">
        <v>255</v>
      </c>
      <c r="C330" s="30">
        <v>200</v>
      </c>
      <c r="D330" s="30">
        <f>C330</f>
        <v>200</v>
      </c>
      <c r="E330" s="30">
        <f>D330</f>
        <v>200</v>
      </c>
      <c r="H330" s="41">
        <f t="shared" si="28"/>
        <v>200</v>
      </c>
    </row>
    <row r="331" spans="1:8" outlineLevel="2">
      <c r="A331" s="6">
        <v>1102</v>
      </c>
      <c r="B331" s="4" t="s">
        <v>39</v>
      </c>
      <c r="C331" s="5">
        <f>SUM(C332:C335)</f>
        <v>18142</v>
      </c>
      <c r="D331" s="5">
        <f>SUM(D332:D335)</f>
        <v>18142</v>
      </c>
      <c r="E331" s="5">
        <f>SUM(E332:E335)</f>
        <v>18142</v>
      </c>
      <c r="H331" s="41">
        <f t="shared" si="28"/>
        <v>18142</v>
      </c>
    </row>
    <row r="332" spans="1:8" outlineLevel="3">
      <c r="A332" s="29"/>
      <c r="B332" s="28" t="s">
        <v>256</v>
      </c>
      <c r="C332" s="30">
        <v>12920</v>
      </c>
      <c r="D332" s="30">
        <f>C332</f>
        <v>12920</v>
      </c>
      <c r="E332" s="30">
        <f>D332</f>
        <v>12920</v>
      </c>
      <c r="H332" s="41">
        <f t="shared" si="28"/>
        <v>12920</v>
      </c>
    </row>
    <row r="333" spans="1:8" outlineLevel="3">
      <c r="A333" s="29"/>
      <c r="B333" s="28" t="s">
        <v>257</v>
      </c>
      <c r="C333" s="30">
        <v>4140</v>
      </c>
      <c r="D333" s="30">
        <f t="shared" ref="D333:E335" si="29">C333</f>
        <v>4140</v>
      </c>
      <c r="E333" s="30">
        <f t="shared" si="29"/>
        <v>4140</v>
      </c>
      <c r="H333" s="41">
        <f t="shared" si="28"/>
        <v>4140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1082</v>
      </c>
      <c r="D335" s="30">
        <f t="shared" si="29"/>
        <v>1082</v>
      </c>
      <c r="E335" s="30">
        <f t="shared" si="29"/>
        <v>1082</v>
      </c>
      <c r="H335" s="41">
        <f t="shared" si="28"/>
        <v>1082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425720</v>
      </c>
      <c r="D339" s="33">
        <f>D340+D444+D482</f>
        <v>425720</v>
      </c>
      <c r="E339" s="33">
        <f>E340+E444+E482</f>
        <v>425720</v>
      </c>
      <c r="G339" s="39" t="s">
        <v>591</v>
      </c>
      <c r="H339" s="41">
        <f t="shared" si="28"/>
        <v>425720</v>
      </c>
      <c r="I339" s="42"/>
      <c r="J339" s="40" t="b">
        <f>AND(H339=I339)</f>
        <v>0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345220</v>
      </c>
      <c r="D340" s="32">
        <f>D341+D342+D343+D344+D347+D348+D353+D356+D357+D362+D367+BH290668+D371+D372+D373+D376+D377+D378+D382+D388+D391+D392+D395+D398+D399+D404+D407+D408+D409+D412+D415+D416+D419+D420+D421+D422+D429+D443</f>
        <v>345220</v>
      </c>
      <c r="E340" s="32">
        <f>E341+E342+E343+E344+E347+E348+E353+E356+E357+E362+E367+BI290668+E371+E372+E373+E376+E377+E378+E382+E388+E391+E392+E395+E398+E399+E404+E407+E408+E409+E412+E415+E416+E419+E420+E421+E422+E429+E443</f>
        <v>345220</v>
      </c>
      <c r="H340" s="41">
        <f t="shared" si="28"/>
        <v>345220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4000</v>
      </c>
      <c r="D346" s="30">
        <f t="shared" si="32"/>
        <v>4000</v>
      </c>
      <c r="E346" s="30">
        <f t="shared" si="32"/>
        <v>4000</v>
      </c>
      <c r="H346" s="41">
        <f t="shared" si="28"/>
        <v>4000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65000</v>
      </c>
      <c r="D348" s="5">
        <f>SUM(D349:D352)</f>
        <v>65000</v>
      </c>
      <c r="E348" s="5">
        <f>SUM(E349:E352)</f>
        <v>65000</v>
      </c>
      <c r="H348" s="41">
        <f t="shared" si="28"/>
        <v>65000</v>
      </c>
    </row>
    <row r="349" spans="1:10" outlineLevel="3">
      <c r="A349" s="29"/>
      <c r="B349" s="28" t="s">
        <v>278</v>
      </c>
      <c r="C349" s="30">
        <v>65000</v>
      </c>
      <c r="D349" s="30">
        <f>C349</f>
        <v>65000</v>
      </c>
      <c r="E349" s="30">
        <f>D349</f>
        <v>65000</v>
      </c>
      <c r="H349" s="41">
        <f t="shared" si="28"/>
        <v>65000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81000</v>
      </c>
      <c r="D362" s="5">
        <f>SUM(D363:D366)</f>
        <v>81000</v>
      </c>
      <c r="E362" s="5">
        <f>SUM(E363:E366)</f>
        <v>81000</v>
      </c>
      <c r="H362" s="41">
        <f t="shared" si="28"/>
        <v>81000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1200</v>
      </c>
      <c r="D367" s="5">
        <f>C367</f>
        <v>1200</v>
      </c>
      <c r="E367" s="5">
        <f>D367</f>
        <v>1200</v>
      </c>
      <c r="H367" s="41">
        <f t="shared" si="28"/>
        <v>1200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1400</v>
      </c>
      <c r="D386" s="30">
        <f t="shared" si="40"/>
        <v>1400</v>
      </c>
      <c r="E386" s="30">
        <f t="shared" si="40"/>
        <v>1400</v>
      </c>
      <c r="H386" s="41">
        <f t="shared" ref="H386:H449" si="41">C386</f>
        <v>1400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outlineLevel="2" collapsed="1">
      <c r="A422" s="6">
        <v>2201</v>
      </c>
      <c r="B422" s="4" t="s">
        <v>119</v>
      </c>
      <c r="C422" s="5">
        <f>SUM(C423:C428)</f>
        <v>220</v>
      </c>
      <c r="D422" s="5">
        <f>SUM(D423:D428)</f>
        <v>220</v>
      </c>
      <c r="E422" s="5">
        <f>SUM(E423:E428)</f>
        <v>220</v>
      </c>
      <c r="H422" s="41">
        <f t="shared" si="41"/>
        <v>220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220</v>
      </c>
      <c r="D427" s="30">
        <f t="shared" si="48"/>
        <v>220</v>
      </c>
      <c r="E427" s="30">
        <f t="shared" si="48"/>
        <v>220</v>
      </c>
      <c r="H427" s="41">
        <f t="shared" si="41"/>
        <v>220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44000</v>
      </c>
      <c r="D429" s="5">
        <f>SUM(D430:D442)</f>
        <v>44000</v>
      </c>
      <c r="E429" s="5">
        <f>SUM(E430:E442)</f>
        <v>44000</v>
      </c>
      <c r="H429" s="41">
        <f t="shared" si="41"/>
        <v>44000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>
        <v>5400</v>
      </c>
      <c r="D432" s="30">
        <f t="shared" si="49"/>
        <v>5400</v>
      </c>
      <c r="E432" s="30">
        <f t="shared" si="49"/>
        <v>5400</v>
      </c>
      <c r="H432" s="41">
        <f t="shared" si="41"/>
        <v>5400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>
        <v>600</v>
      </c>
      <c r="D434" s="30">
        <f t="shared" si="49"/>
        <v>600</v>
      </c>
      <c r="E434" s="30">
        <f t="shared" si="49"/>
        <v>600</v>
      </c>
      <c r="H434" s="41">
        <f t="shared" si="41"/>
        <v>600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80500</v>
      </c>
      <c r="D444" s="32">
        <f>D445+D454+D455+D459+D462+D463+D468+D474+D477+D480+D481+D450</f>
        <v>80500</v>
      </c>
      <c r="E444" s="32">
        <f>E445+E454+E455+E459+E462+E463+E468+E474+E477+E480+E481+E450</f>
        <v>80500</v>
      </c>
      <c r="H444" s="41">
        <f t="shared" si="41"/>
        <v>80500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20000</v>
      </c>
      <c r="D455" s="5">
        <f>SUM(D456:D458)</f>
        <v>20000</v>
      </c>
      <c r="E455" s="5">
        <f>SUM(E456:E458)</f>
        <v>20000</v>
      </c>
      <c r="H455" s="41">
        <f t="shared" si="51"/>
        <v>20000</v>
      </c>
    </row>
    <row r="456" spans="1:8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3500</v>
      </c>
      <c r="D474" s="5">
        <f>SUM(D475:D476)</f>
        <v>3500</v>
      </c>
      <c r="E474" s="5">
        <f>SUM(E475:E476)</f>
        <v>3500</v>
      </c>
      <c r="H474" s="41">
        <f t="shared" si="51"/>
        <v>3500</v>
      </c>
    </row>
    <row r="475" spans="1:8" ht="15" customHeight="1" outlineLevel="3">
      <c r="A475" s="28"/>
      <c r="B475" s="28" t="s">
        <v>383</v>
      </c>
      <c r="C475" s="30">
        <v>3500</v>
      </c>
      <c r="D475" s="30">
        <f>C475</f>
        <v>3500</v>
      </c>
      <c r="E475" s="30">
        <f>D475</f>
        <v>3500</v>
      </c>
      <c r="H475" s="41">
        <f t="shared" si="51"/>
        <v>3500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C484+C504+C509+C522+C528+C538</f>
        <v>89600</v>
      </c>
      <c r="D483" s="35">
        <f>D484+D504+D509+D522+D528+D538</f>
        <v>88600</v>
      </c>
      <c r="E483" s="35">
        <f>E484+E504+E509+E522+E528+E538</f>
        <v>89600</v>
      </c>
      <c r="G483" s="39" t="s">
        <v>592</v>
      </c>
      <c r="H483" s="41">
        <f t="shared" si="51"/>
        <v>89600</v>
      </c>
      <c r="I483" s="42"/>
      <c r="J483" s="40" t="b">
        <f>AND(H483=I483)</f>
        <v>0</v>
      </c>
    </row>
    <row r="484" spans="1:10" outlineLevel="1">
      <c r="A484" s="164" t="s">
        <v>390</v>
      </c>
      <c r="B484" s="165"/>
      <c r="C484" s="32">
        <f>C485+C486+C490+C491+C494+C497+C500+C501+C502+C503</f>
        <v>68600</v>
      </c>
      <c r="D484" s="32">
        <f>D485+D486+D490+D491+D494+D497+D500+D501+D502+D503</f>
        <v>68600</v>
      </c>
      <c r="E484" s="32">
        <f>E485+E486+E490+E491+E494+E497+E500+E501+E502+E503</f>
        <v>68600</v>
      </c>
      <c r="H484" s="41">
        <f t="shared" si="51"/>
        <v>68600</v>
      </c>
    </row>
    <row r="485" spans="1:10" outlineLevel="2">
      <c r="A485" s="6">
        <v>3302</v>
      </c>
      <c r="B485" s="4" t="s">
        <v>391</v>
      </c>
      <c r="C485" s="5">
        <v>33000</v>
      </c>
      <c r="D485" s="5">
        <f>C485</f>
        <v>33000</v>
      </c>
      <c r="E485" s="5">
        <f>D485</f>
        <v>33000</v>
      </c>
      <c r="H485" s="41">
        <f t="shared" si="51"/>
        <v>33000</v>
      </c>
    </row>
    <row r="486" spans="1:10" outlineLevel="2">
      <c r="A486" s="6">
        <v>3302</v>
      </c>
      <c r="B486" s="4" t="s">
        <v>392</v>
      </c>
      <c r="C486" s="5">
        <f>SUM(C487:C489)</f>
        <v>22600</v>
      </c>
      <c r="D486" s="5">
        <f>SUM(D487:D489)</f>
        <v>22600</v>
      </c>
      <c r="E486" s="5">
        <f>SUM(E487:E489)</f>
        <v>22600</v>
      </c>
      <c r="H486" s="41">
        <f t="shared" si="51"/>
        <v>22600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22600</v>
      </c>
      <c r="D488" s="30">
        <f t="shared" ref="D488:E489" si="58">C488</f>
        <v>22600</v>
      </c>
      <c r="E488" s="30">
        <f t="shared" si="58"/>
        <v>22600</v>
      </c>
      <c r="H488" s="41">
        <f t="shared" si="51"/>
        <v>22600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4" t="s">
        <v>414</v>
      </c>
      <c r="B509" s="165"/>
      <c r="C509" s="32">
        <f>C510+C511+C512+C513+C517+C518+C519+C520+C521</f>
        <v>21000</v>
      </c>
      <c r="D509" s="32">
        <f>D510+D511+D512+D513+D517+D518+D519+D520+D521</f>
        <v>20000</v>
      </c>
      <c r="E509" s="32">
        <f>E510+E511+E512+E513+E517+E518+E519+E520+E521</f>
        <v>21000</v>
      </c>
      <c r="F509" s="51"/>
      <c r="H509" s="41">
        <f t="shared" si="51"/>
        <v>21000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v>1000</v>
      </c>
      <c r="D513" s="5">
        <f>SUM(D514:D516)</f>
        <v>0</v>
      </c>
      <c r="E513" s="5"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1500</v>
      </c>
      <c r="D518" s="5">
        <f t="shared" si="62"/>
        <v>1500</v>
      </c>
      <c r="E518" s="5">
        <f t="shared" si="62"/>
        <v>1500</v>
      </c>
      <c r="H518" s="41">
        <f t="shared" si="63"/>
        <v>1500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18500</v>
      </c>
      <c r="D520" s="5">
        <f t="shared" si="62"/>
        <v>18500</v>
      </c>
      <c r="E520" s="5">
        <f t="shared" si="62"/>
        <v>18500</v>
      </c>
      <c r="H520" s="41">
        <f t="shared" si="63"/>
        <v>18500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4" t="s">
        <v>426</v>
      </c>
      <c r="B522" s="16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4" t="s">
        <v>432</v>
      </c>
      <c r="B528" s="16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4" t="s">
        <v>441</v>
      </c>
      <c r="B538" s="16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8" t="s">
        <v>449</v>
      </c>
      <c r="B547" s="16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4" t="s">
        <v>450</v>
      </c>
      <c r="B548" s="16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4" t="s">
        <v>451</v>
      </c>
      <c r="B549" s="16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2" t="s">
        <v>455</v>
      </c>
      <c r="B550" s="163"/>
      <c r="C550" s="36">
        <f>C551</f>
        <v>13561.206</v>
      </c>
      <c r="D550" s="36">
        <f>D551</f>
        <v>13561.206</v>
      </c>
      <c r="E550" s="36">
        <f>E551</f>
        <v>13561.206</v>
      </c>
      <c r="G550" s="39" t="s">
        <v>59</v>
      </c>
      <c r="H550" s="41">
        <f t="shared" si="63"/>
        <v>13561.206</v>
      </c>
      <c r="I550" s="42"/>
      <c r="J550" s="40" t="b">
        <f>AND(H550=I550)</f>
        <v>0</v>
      </c>
    </row>
    <row r="551" spans="1:10">
      <c r="A551" s="160" t="s">
        <v>456</v>
      </c>
      <c r="B551" s="161"/>
      <c r="C551" s="33">
        <f>C552+C556</f>
        <v>13561.206</v>
      </c>
      <c r="D551" s="33">
        <f>D552+D556</f>
        <v>13561.206</v>
      </c>
      <c r="E551" s="33">
        <f>E552+E556</f>
        <v>13561.206</v>
      </c>
      <c r="G551" s="39" t="s">
        <v>594</v>
      </c>
      <c r="H551" s="41">
        <f t="shared" si="63"/>
        <v>13561.206</v>
      </c>
      <c r="I551" s="42"/>
      <c r="J551" s="40" t="b">
        <f>AND(H551=I551)</f>
        <v>0</v>
      </c>
    </row>
    <row r="552" spans="1:10" outlineLevel="1">
      <c r="A552" s="164" t="s">
        <v>457</v>
      </c>
      <c r="B552" s="165"/>
      <c r="C552" s="32">
        <f>SUM(C553:C555)</f>
        <v>13561.206</v>
      </c>
      <c r="D552" s="32">
        <f>SUM(D553:D555)</f>
        <v>13561.206</v>
      </c>
      <c r="E552" s="32">
        <f>SUM(E553:E555)</f>
        <v>13561.206</v>
      </c>
      <c r="H552" s="41">
        <f t="shared" si="63"/>
        <v>13561.206</v>
      </c>
    </row>
    <row r="553" spans="1:10" outlineLevel="2" collapsed="1">
      <c r="A553" s="6">
        <v>5500</v>
      </c>
      <c r="B553" s="4" t="s">
        <v>458</v>
      </c>
      <c r="C553" s="5">
        <v>13561.206</v>
      </c>
      <c r="D553" s="5">
        <f t="shared" ref="D553:E555" si="67">C553</f>
        <v>13561.206</v>
      </c>
      <c r="E553" s="5">
        <f t="shared" si="67"/>
        <v>13561.206</v>
      </c>
      <c r="H553" s="41">
        <f t="shared" si="63"/>
        <v>13561.206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4" t="s">
        <v>461</v>
      </c>
      <c r="B556" s="16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6" t="s">
        <v>62</v>
      </c>
      <c r="B559" s="167"/>
      <c r="C559" s="37">
        <f>C560+C716</f>
        <v>482416.46800000005</v>
      </c>
      <c r="D559" s="37">
        <f t="shared" ref="D559:E559" si="68">D560+D716</f>
        <v>482416.46800000005</v>
      </c>
      <c r="E559" s="37">
        <f t="shared" si="68"/>
        <v>482416.46800000005</v>
      </c>
      <c r="G559" s="39" t="s">
        <v>62</v>
      </c>
      <c r="H559" s="41">
        <f t="shared" si="63"/>
        <v>482416.46800000005</v>
      </c>
      <c r="I559" s="42"/>
      <c r="J559" s="40" t="b">
        <f>AND(H559=I559)</f>
        <v>0</v>
      </c>
    </row>
    <row r="560" spans="1:10">
      <c r="A560" s="162" t="s">
        <v>464</v>
      </c>
      <c r="B560" s="163"/>
      <c r="C560" s="36">
        <f>C561+C638+C642+C645</f>
        <v>451026.10000000003</v>
      </c>
      <c r="D560" s="36">
        <f>D561+D638+D642+D645</f>
        <v>451026.10000000003</v>
      </c>
      <c r="E560" s="36">
        <f>E561+E638+E642+E645</f>
        <v>451026.10000000003</v>
      </c>
      <c r="G560" s="39" t="s">
        <v>61</v>
      </c>
      <c r="H560" s="41">
        <f t="shared" si="63"/>
        <v>451026.10000000003</v>
      </c>
      <c r="I560" s="42"/>
      <c r="J560" s="40" t="b">
        <f>AND(H560=I560)</f>
        <v>0</v>
      </c>
    </row>
    <row r="561" spans="1:10">
      <c r="A561" s="160" t="s">
        <v>465</v>
      </c>
      <c r="B561" s="161"/>
      <c r="C561" s="38">
        <f>C562+C567+C568+C569+C576+C577+C581+C584+C585+C586+C587+C592+C595+C599+C603+C610+C616+C628</f>
        <v>451026.10000000003</v>
      </c>
      <c r="D561" s="38">
        <f>D562+D567+D568+D569+D576+D577+D581+D584+D585+D586+D587+D592+D595+D599+D603+D610+D616+D628</f>
        <v>451026.10000000003</v>
      </c>
      <c r="E561" s="38">
        <f>E562+E567+E568+E569+E576+E577+E581+E584+E585+E586+E587+E592+E595+E599+E603+E610+E616+E628</f>
        <v>451026.10000000003</v>
      </c>
      <c r="G561" s="39" t="s">
        <v>595</v>
      </c>
      <c r="H561" s="41">
        <f t="shared" si="63"/>
        <v>451026.10000000003</v>
      </c>
      <c r="I561" s="42"/>
      <c r="J561" s="40" t="b">
        <f>AND(H561=I561)</f>
        <v>0</v>
      </c>
    </row>
    <row r="562" spans="1:10" outlineLevel="1">
      <c r="A562" s="164" t="s">
        <v>466</v>
      </c>
      <c r="B562" s="165"/>
      <c r="C562" s="32">
        <f>SUM(C563:C566)</f>
        <v>34102.743999999999</v>
      </c>
      <c r="D562" s="32">
        <f>SUM(D563:D566)</f>
        <v>34102.743999999999</v>
      </c>
      <c r="E562" s="32">
        <f>SUM(E563:E566)</f>
        <v>34102.743999999999</v>
      </c>
      <c r="H562" s="41">
        <f t="shared" si="63"/>
        <v>34102.743999999999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34102.743999999999</v>
      </c>
      <c r="D566" s="5">
        <f t="shared" si="69"/>
        <v>34102.743999999999</v>
      </c>
      <c r="E566" s="5">
        <f t="shared" si="69"/>
        <v>34102.743999999999</v>
      </c>
      <c r="H566" s="41">
        <f t="shared" si="63"/>
        <v>34102.743999999999</v>
      </c>
    </row>
    <row r="567" spans="1:10" outlineLevel="1">
      <c r="A567" s="164" t="s">
        <v>467</v>
      </c>
      <c r="B567" s="16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4" t="s">
        <v>472</v>
      </c>
      <c r="B568" s="16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4" t="s">
        <v>473</v>
      </c>
      <c r="B569" s="165"/>
      <c r="C569" s="32">
        <f>SUM(C570:C575)</f>
        <v>18432.101999999999</v>
      </c>
      <c r="D569" s="32">
        <f>SUM(D570:D575)</f>
        <v>18432.101999999999</v>
      </c>
      <c r="E569" s="32">
        <f>SUM(E570:E575)</f>
        <v>18432.101999999999</v>
      </c>
      <c r="H569" s="41">
        <f t="shared" si="63"/>
        <v>18432.101999999999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18432.101999999999</v>
      </c>
      <c r="D575" s="5">
        <f t="shared" si="70"/>
        <v>18432.101999999999</v>
      </c>
      <c r="E575" s="5">
        <f t="shared" si="70"/>
        <v>18432.101999999999</v>
      </c>
      <c r="H575" s="41">
        <f t="shared" si="63"/>
        <v>18432.101999999999</v>
      </c>
    </row>
    <row r="576" spans="1:10" outlineLevel="1">
      <c r="A576" s="164" t="s">
        <v>480</v>
      </c>
      <c r="B576" s="16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4" t="s">
        <v>481</v>
      </c>
      <c r="B577" s="165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1"/>
        <v>10000</v>
      </c>
      <c r="E580" s="5">
        <f t="shared" si="71"/>
        <v>10000</v>
      </c>
      <c r="H580" s="41">
        <f t="shared" si="72"/>
        <v>10000</v>
      </c>
    </row>
    <row r="581" spans="1:8" outlineLevel="1">
      <c r="A581" s="164" t="s">
        <v>485</v>
      </c>
      <c r="B581" s="165"/>
      <c r="C581" s="32">
        <f>SUM(C582:C583)</f>
        <v>146899.09600000002</v>
      </c>
      <c r="D581" s="32">
        <f>SUM(D582:D583)</f>
        <v>146899.09600000002</v>
      </c>
      <c r="E581" s="32">
        <f>SUM(E582:E583)</f>
        <v>146899.09600000002</v>
      </c>
      <c r="H581" s="41">
        <f t="shared" si="72"/>
        <v>146899.09600000002</v>
      </c>
    </row>
    <row r="582" spans="1:8" outlineLevel="2">
      <c r="A582" s="7">
        <v>6606</v>
      </c>
      <c r="B582" s="4" t="s">
        <v>486</v>
      </c>
      <c r="C582" s="5">
        <v>20000</v>
      </c>
      <c r="D582" s="5">
        <f t="shared" ref="D582:E586" si="73">C582</f>
        <v>20000</v>
      </c>
      <c r="E582" s="5">
        <f t="shared" si="73"/>
        <v>20000</v>
      </c>
      <c r="H582" s="41">
        <f t="shared" si="72"/>
        <v>20000</v>
      </c>
    </row>
    <row r="583" spans="1:8" outlineLevel="2">
      <c r="A583" s="7">
        <v>6606</v>
      </c>
      <c r="B583" s="4" t="s">
        <v>487</v>
      </c>
      <c r="C583" s="5">
        <v>126899.09600000001</v>
      </c>
      <c r="D583" s="5">
        <f t="shared" si="73"/>
        <v>126899.09600000001</v>
      </c>
      <c r="E583" s="5">
        <f t="shared" si="73"/>
        <v>126899.09600000001</v>
      </c>
      <c r="H583" s="41">
        <f t="shared" si="72"/>
        <v>126899.09600000001</v>
      </c>
    </row>
    <row r="584" spans="1:8" outlineLevel="1">
      <c r="A584" s="164" t="s">
        <v>488</v>
      </c>
      <c r="B584" s="165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64" t="s">
        <v>489</v>
      </c>
      <c r="B585" s="165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64" t="s">
        <v>490</v>
      </c>
      <c r="B586" s="165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64" t="s">
        <v>491</v>
      </c>
      <c r="B587" s="165"/>
      <c r="C587" s="32">
        <f>SUM(C588:C591)</f>
        <v>3000</v>
      </c>
      <c r="D587" s="32">
        <f>SUM(D588:D591)</f>
        <v>3000</v>
      </c>
      <c r="E587" s="32">
        <f>SUM(E588:E591)</f>
        <v>3000</v>
      </c>
      <c r="H587" s="41">
        <f t="shared" si="72"/>
        <v>3000</v>
      </c>
    </row>
    <row r="588" spans="1:8" outlineLevel="2">
      <c r="A588" s="7">
        <v>6610</v>
      </c>
      <c r="B588" s="4" t="s">
        <v>492</v>
      </c>
      <c r="C588" s="5">
        <v>3000</v>
      </c>
      <c r="D588" s="5">
        <f>C588</f>
        <v>3000</v>
      </c>
      <c r="E588" s="5">
        <f>D588</f>
        <v>3000</v>
      </c>
      <c r="H588" s="41">
        <f t="shared" si="72"/>
        <v>3000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64" t="s">
        <v>498</v>
      </c>
      <c r="B592" s="16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64" t="s">
        <v>502</v>
      </c>
      <c r="B595" s="16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64" t="s">
        <v>503</v>
      </c>
      <c r="B599" s="16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2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6"/>
        <v>0</v>
      </c>
      <c r="E601" s="5">
        <f t="shared" si="76"/>
        <v>0</v>
      </c>
      <c r="H601" s="41">
        <f t="shared" si="72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64" t="s">
        <v>506</v>
      </c>
      <c r="B603" s="165"/>
      <c r="C603" s="32">
        <f>SUM(C604:C609)</f>
        <v>20000</v>
      </c>
      <c r="D603" s="32">
        <f>SUM(D604:D609)</f>
        <v>20000</v>
      </c>
      <c r="E603" s="32">
        <f>SUM(E604:E609)</f>
        <v>20000</v>
      </c>
      <c r="H603" s="41">
        <f t="shared" si="72"/>
        <v>20000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20000</v>
      </c>
      <c r="D608" s="5">
        <f t="shared" si="77"/>
        <v>20000</v>
      </c>
      <c r="E608" s="5">
        <f t="shared" si="77"/>
        <v>20000</v>
      </c>
      <c r="H608" s="41">
        <f t="shared" si="72"/>
        <v>20000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64" t="s">
        <v>513</v>
      </c>
      <c r="B610" s="165"/>
      <c r="C610" s="32">
        <f>SUM(C611:C615)</f>
        <v>120000</v>
      </c>
      <c r="D610" s="32">
        <f>SUM(D611:D615)</f>
        <v>120000</v>
      </c>
      <c r="E610" s="32">
        <f>SUM(E611:E615)</f>
        <v>120000</v>
      </c>
      <c r="H610" s="41">
        <f t="shared" si="72"/>
        <v>120000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120000</v>
      </c>
      <c r="D612" s="5">
        <f t="shared" ref="D612:E615" si="78">C612</f>
        <v>120000</v>
      </c>
      <c r="E612" s="5">
        <f t="shared" si="78"/>
        <v>120000</v>
      </c>
      <c r="H612" s="41">
        <f t="shared" si="72"/>
        <v>120000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64" t="s">
        <v>519</v>
      </c>
      <c r="B616" s="165"/>
      <c r="C616" s="32">
        <f>SUM(C617:C627)</f>
        <v>14000</v>
      </c>
      <c r="D616" s="32">
        <f>SUM(D617:D627)</f>
        <v>14000</v>
      </c>
      <c r="E616" s="32">
        <f>SUM(E617:E627)</f>
        <v>14000</v>
      </c>
      <c r="H616" s="41">
        <f t="shared" si="72"/>
        <v>14000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14000</v>
      </c>
      <c r="D620" s="5">
        <f t="shared" si="79"/>
        <v>14000</v>
      </c>
      <c r="E620" s="5">
        <f t="shared" si="79"/>
        <v>14000</v>
      </c>
      <c r="H620" s="41">
        <f t="shared" si="72"/>
        <v>14000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64" t="s">
        <v>531</v>
      </c>
      <c r="B628" s="165"/>
      <c r="C628" s="32">
        <f>SUM(C629:C637)</f>
        <v>84592.157999999996</v>
      </c>
      <c r="D628" s="32">
        <f>SUM(D629:D637)</f>
        <v>84592.157999999996</v>
      </c>
      <c r="E628" s="32">
        <f>SUM(E629:E637)</f>
        <v>84592.157999999996</v>
      </c>
      <c r="H628" s="41">
        <f t="shared" si="72"/>
        <v>84592.157999999996</v>
      </c>
    </row>
    <row r="629" spans="1:10" outlineLevel="2">
      <c r="A629" s="7">
        <v>6617</v>
      </c>
      <c r="B629" s="4" t="s">
        <v>532</v>
      </c>
      <c r="C629" s="5">
        <v>84592.157999999996</v>
      </c>
      <c r="D629" s="5">
        <f>C629</f>
        <v>84592.157999999996</v>
      </c>
      <c r="E629" s="5">
        <f>D629</f>
        <v>84592.157999999996</v>
      </c>
      <c r="H629" s="41">
        <f t="shared" si="72"/>
        <v>84592.157999999996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60" t="s">
        <v>541</v>
      </c>
      <c r="B638" s="16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64" t="s">
        <v>542</v>
      </c>
      <c r="B639" s="165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64" t="s">
        <v>543</v>
      </c>
      <c r="B640" s="165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64" t="s">
        <v>544</v>
      </c>
      <c r="B641" s="165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60" t="s">
        <v>545</v>
      </c>
      <c r="B642" s="16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64" t="s">
        <v>546</v>
      </c>
      <c r="B643" s="165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64" t="s">
        <v>547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60" t="s">
        <v>548</v>
      </c>
      <c r="B645" s="16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64" t="s">
        <v>549</v>
      </c>
      <c r="B646" s="16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64" t="s">
        <v>550</v>
      </c>
      <c r="B651" s="165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64" t="s">
        <v>551</v>
      </c>
      <c r="B652" s="165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64" t="s">
        <v>552</v>
      </c>
      <c r="B653" s="16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64" t="s">
        <v>553</v>
      </c>
      <c r="B660" s="165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64" t="s">
        <v>554</v>
      </c>
      <c r="B661" s="16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64" t="s">
        <v>555</v>
      </c>
      <c r="B665" s="16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64" t="s">
        <v>556</v>
      </c>
      <c r="B668" s="165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64" t="s">
        <v>557</v>
      </c>
      <c r="B669" s="165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64" t="s">
        <v>558</v>
      </c>
      <c r="B670" s="165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64" t="s">
        <v>559</v>
      </c>
      <c r="B671" s="16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64" t="s">
        <v>560</v>
      </c>
      <c r="B676" s="16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64" t="s">
        <v>561</v>
      </c>
      <c r="B679" s="16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64" t="s">
        <v>562</v>
      </c>
      <c r="B683" s="16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64" t="s">
        <v>563</v>
      </c>
      <c r="B687" s="16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64" t="s">
        <v>564</v>
      </c>
      <c r="B694" s="16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64" t="s">
        <v>565</v>
      </c>
      <c r="B700" s="16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64" t="s">
        <v>566</v>
      </c>
      <c r="B712" s="165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64" t="s">
        <v>567</v>
      </c>
      <c r="B713" s="165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64" t="s">
        <v>568</v>
      </c>
      <c r="B714" s="165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64" t="s">
        <v>569</v>
      </c>
      <c r="B715" s="165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62" t="s">
        <v>570</v>
      </c>
      <c r="B716" s="163"/>
      <c r="C716" s="36">
        <f>C717</f>
        <v>31390.367999999999</v>
      </c>
      <c r="D716" s="36">
        <f>D717</f>
        <v>31390.367999999999</v>
      </c>
      <c r="E716" s="36">
        <f>E717</f>
        <v>31390.367999999999</v>
      </c>
      <c r="G716" s="39" t="s">
        <v>66</v>
      </c>
      <c r="H716" s="41">
        <f t="shared" si="93"/>
        <v>31390.367999999999</v>
      </c>
      <c r="I716" s="42"/>
      <c r="J716" s="40" t="b">
        <f>AND(H716=I716)</f>
        <v>0</v>
      </c>
    </row>
    <row r="717" spans="1:10">
      <c r="A717" s="160" t="s">
        <v>571</v>
      </c>
      <c r="B717" s="161"/>
      <c r="C717" s="33">
        <f>C718+C722</f>
        <v>31390.367999999999</v>
      </c>
      <c r="D717" s="33">
        <f>D718+D722</f>
        <v>31390.367999999999</v>
      </c>
      <c r="E717" s="33">
        <f>E718+E722</f>
        <v>31390.367999999999</v>
      </c>
      <c r="G717" s="39" t="s">
        <v>599</v>
      </c>
      <c r="H717" s="41">
        <f t="shared" si="93"/>
        <v>31390.367999999999</v>
      </c>
      <c r="I717" s="42"/>
      <c r="J717" s="40" t="b">
        <f>AND(H717=I717)</f>
        <v>0</v>
      </c>
    </row>
    <row r="718" spans="1:10" outlineLevel="1" collapsed="1">
      <c r="A718" s="158" t="s">
        <v>851</v>
      </c>
      <c r="B718" s="159"/>
      <c r="C718" s="31">
        <f>SUM(C719:C721)</f>
        <v>31390.367999999999</v>
      </c>
      <c r="D718" s="31">
        <f>SUM(D719:D721)</f>
        <v>31390.367999999999</v>
      </c>
      <c r="E718" s="31">
        <f>SUM(E719:E721)</f>
        <v>31390.367999999999</v>
      </c>
      <c r="H718" s="41">
        <f t="shared" si="93"/>
        <v>31390.367999999999</v>
      </c>
    </row>
    <row r="719" spans="1:10" ht="15" customHeight="1" outlineLevel="2">
      <c r="A719" s="6">
        <v>10950</v>
      </c>
      <c r="B719" s="4" t="s">
        <v>572</v>
      </c>
      <c r="C719" s="5">
        <v>31390.367999999999</v>
      </c>
      <c r="D719" s="5">
        <f>C719</f>
        <v>31390.367999999999</v>
      </c>
      <c r="E719" s="5">
        <f>D719</f>
        <v>31390.367999999999</v>
      </c>
      <c r="H719" s="41">
        <f t="shared" si="93"/>
        <v>31390.367999999999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58" t="s">
        <v>850</v>
      </c>
      <c r="B722" s="15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62" t="s">
        <v>577</v>
      </c>
      <c r="B725" s="163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3"/>
        <v>#VALUE!</v>
      </c>
      <c r="I725" s="42"/>
      <c r="J725" s="40" t="e">
        <f>AND(H725=I725)</f>
        <v>#VALUE!</v>
      </c>
    </row>
    <row r="726" spans="1:10">
      <c r="A726" s="160" t="s">
        <v>588</v>
      </c>
      <c r="B726" s="161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3"/>
        <v>#VALUE!</v>
      </c>
      <c r="I726" s="42"/>
      <c r="J726" s="40" t="e">
        <f>AND(H726=I726)</f>
        <v>#VALUE!</v>
      </c>
    </row>
    <row r="727" spans="1:10" outlineLevel="1">
      <c r="A727" s="158" t="s">
        <v>849</v>
      </c>
      <c r="B727" s="15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8" t="s">
        <v>848</v>
      </c>
      <c r="B730" s="159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8" t="s">
        <v>846</v>
      </c>
      <c r="B733" s="15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58" t="s">
        <v>843</v>
      </c>
      <c r="B739" s="15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8" t="s">
        <v>842</v>
      </c>
      <c r="B741" s="15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8" t="s">
        <v>841</v>
      </c>
      <c r="B743" s="15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58" t="s">
        <v>836</v>
      </c>
      <c r="B750" s="15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58" t="s">
        <v>834</v>
      </c>
      <c r="B755" s="15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58" t="s">
        <v>830</v>
      </c>
      <c r="B760" s="15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58" t="s">
        <v>828</v>
      </c>
      <c r="B765" s="15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8" t="s">
        <v>826</v>
      </c>
      <c r="B767" s="15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8" t="s">
        <v>823</v>
      </c>
      <c r="B771" s="15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58" t="s">
        <v>817</v>
      </c>
      <c r="B777" s="159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outlineLevel="2">
      <c r="A778" s="6"/>
      <c r="B778" s="4" t="s">
        <v>816</v>
      </c>
      <c r="C778" s="5" t="s">
        <v>1059</v>
      </c>
      <c r="D778" s="5" t="str">
        <f>C778</f>
        <v>à</v>
      </c>
      <c r="E778" s="5" t="str">
        <f>D778</f>
        <v>à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22" workbookViewId="0">
      <selection activeCell="C422" sqref="C422"/>
    </sheetView>
  </sheetViews>
  <sheetFormatPr baseColWidth="10" defaultColWidth="9.140625" defaultRowHeight="15" outlineLevelRow="3"/>
  <cols>
    <col min="1" max="1" width="7" bestFit="1" customWidth="1"/>
    <col min="2" max="2" width="46.7109375" customWidth="1"/>
    <col min="3" max="5" width="15.28515625" bestFit="1" customWidth="1"/>
    <col min="7" max="7" width="15.5703125" bestFit="1" customWidth="1"/>
    <col min="8" max="8" width="29.140625" customWidth="1"/>
    <col min="9" max="9" width="15.42578125" bestFit="1" customWidth="1"/>
    <col min="10" max="10" width="20.42578125" bestFit="1" customWidth="1"/>
  </cols>
  <sheetData>
    <row r="1" spans="1:14" ht="18.75">
      <c r="A1" s="174" t="s">
        <v>30</v>
      </c>
      <c r="B1" s="174"/>
      <c r="C1" s="174"/>
      <c r="D1" s="157" t="s">
        <v>853</v>
      </c>
      <c r="E1" s="157" t="s">
        <v>852</v>
      </c>
      <c r="G1" s="43" t="s">
        <v>31</v>
      </c>
      <c r="H1" s="44">
        <f>C2+C114</f>
        <v>3127468.773</v>
      </c>
      <c r="I1" s="45"/>
      <c r="J1" s="46" t="b">
        <f>AND(H1=I1)</f>
        <v>0</v>
      </c>
    </row>
    <row r="2" spans="1:14">
      <c r="A2" s="182" t="s">
        <v>60</v>
      </c>
      <c r="B2" s="182"/>
      <c r="C2" s="26">
        <f>C3+C67</f>
        <v>2615000</v>
      </c>
      <c r="D2" s="26">
        <f>D3+D67</f>
        <v>2615000</v>
      </c>
      <c r="E2" s="26">
        <f>E3+E67</f>
        <v>2615000</v>
      </c>
      <c r="G2" s="39" t="s">
        <v>60</v>
      </c>
      <c r="H2" s="41">
        <f>C2</f>
        <v>2615000</v>
      </c>
      <c r="I2" s="42"/>
      <c r="J2" s="40" t="b">
        <f>AND(H2=I2)</f>
        <v>0</v>
      </c>
    </row>
    <row r="3" spans="1:14">
      <c r="A3" s="179" t="s">
        <v>578</v>
      </c>
      <c r="B3" s="179"/>
      <c r="C3" s="23">
        <f>C4+C11+C38+C61</f>
        <v>1610000</v>
      </c>
      <c r="D3" s="23">
        <f>D4+D11+D38+D61</f>
        <v>1610000</v>
      </c>
      <c r="E3" s="23">
        <f>E4+E11+E38+E61</f>
        <v>1610000</v>
      </c>
      <c r="G3" s="39" t="s">
        <v>57</v>
      </c>
      <c r="H3" s="41">
        <f t="shared" ref="H3:H66" si="0">C3</f>
        <v>1610000</v>
      </c>
      <c r="I3" s="42"/>
      <c r="J3" s="40" t="b">
        <f>AND(H3=I3)</f>
        <v>0</v>
      </c>
    </row>
    <row r="4" spans="1:14" ht="15" customHeight="1">
      <c r="A4" s="175" t="s">
        <v>124</v>
      </c>
      <c r="B4" s="176"/>
      <c r="C4" s="21">
        <f>SUM(C5:C10)</f>
        <v>1110500</v>
      </c>
      <c r="D4" s="21">
        <f>SUM(D5:D10)</f>
        <v>1110500</v>
      </c>
      <c r="E4" s="21">
        <f>SUM(E5:E10)</f>
        <v>1110500</v>
      </c>
      <c r="F4" s="17"/>
      <c r="G4" s="39" t="s">
        <v>53</v>
      </c>
      <c r="H4" s="41">
        <f t="shared" si="0"/>
        <v>1110500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41">
        <f t="shared" si="0"/>
        <v>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500000</v>
      </c>
      <c r="D6" s="2">
        <f t="shared" ref="D6:E10" si="1">C6</f>
        <v>500000</v>
      </c>
      <c r="E6" s="2">
        <f t="shared" si="1"/>
        <v>500000</v>
      </c>
      <c r="F6" s="17"/>
      <c r="G6" s="17"/>
      <c r="H6" s="41">
        <f t="shared" si="0"/>
        <v>500000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1"/>
        <v>50000</v>
      </c>
      <c r="E8" s="2">
        <f t="shared" si="1"/>
        <v>50000</v>
      </c>
      <c r="F8" s="17"/>
      <c r="G8" s="17"/>
      <c r="H8" s="41">
        <f t="shared" si="0"/>
        <v>50000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75" t="s">
        <v>125</v>
      </c>
      <c r="B11" s="176"/>
      <c r="C11" s="21">
        <f>SUM(C12:C37)</f>
        <v>293000</v>
      </c>
      <c r="D11" s="21">
        <f>SUM(D12:D37)</f>
        <v>293000</v>
      </c>
      <c r="E11" s="21">
        <f>SUM(E12:E37)</f>
        <v>293000</v>
      </c>
      <c r="F11" s="17"/>
      <c r="G11" s="39" t="s">
        <v>54</v>
      </c>
      <c r="H11" s="41">
        <f t="shared" si="0"/>
        <v>293000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260000</v>
      </c>
      <c r="D12" s="2">
        <f>C12</f>
        <v>260000</v>
      </c>
      <c r="E12" s="2">
        <f>D12</f>
        <v>260000</v>
      </c>
      <c r="H12" s="41">
        <f t="shared" si="0"/>
        <v>260000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5" t="s">
        <v>145</v>
      </c>
      <c r="B38" s="176"/>
      <c r="C38" s="21">
        <f>SUM(C39:C60)</f>
        <v>191500</v>
      </c>
      <c r="D38" s="21">
        <f>SUM(D39:D60)</f>
        <v>191500</v>
      </c>
      <c r="E38" s="21">
        <f>SUM(E39:E60)</f>
        <v>191500</v>
      </c>
      <c r="G38" s="39" t="s">
        <v>55</v>
      </c>
      <c r="H38" s="41">
        <f t="shared" si="0"/>
        <v>191500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1000</v>
      </c>
      <c r="D51" s="2">
        <f t="shared" si="4"/>
        <v>1000</v>
      </c>
      <c r="E51" s="2">
        <f t="shared" si="4"/>
        <v>1000</v>
      </c>
      <c r="H51" s="41">
        <f t="shared" si="0"/>
        <v>1000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6000</v>
      </c>
      <c r="D54" s="2">
        <f t="shared" si="4"/>
        <v>6000</v>
      </c>
      <c r="E54" s="2">
        <f t="shared" si="4"/>
        <v>6000</v>
      </c>
      <c r="H54" s="41">
        <f t="shared" si="0"/>
        <v>6000</v>
      </c>
    </row>
    <row r="55" spans="1:10" outlineLevel="1">
      <c r="A55" s="20">
        <v>3303</v>
      </c>
      <c r="B55" s="20" t="s">
        <v>153</v>
      </c>
      <c r="C55" s="2">
        <v>33000</v>
      </c>
      <c r="D55" s="2">
        <f t="shared" si="4"/>
        <v>33000</v>
      </c>
      <c r="E55" s="2">
        <f t="shared" si="4"/>
        <v>33000</v>
      </c>
      <c r="H55" s="41">
        <f t="shared" si="0"/>
        <v>33000</v>
      </c>
    </row>
    <row r="56" spans="1:10" outlineLevel="1">
      <c r="A56" s="20">
        <v>3303</v>
      </c>
      <c r="B56" s="20" t="s">
        <v>154</v>
      </c>
      <c r="C56" s="2">
        <v>32000</v>
      </c>
      <c r="D56" s="2">
        <f t="shared" ref="D56:E60" si="5">C56</f>
        <v>32000</v>
      </c>
      <c r="E56" s="2">
        <f t="shared" si="5"/>
        <v>32000</v>
      </c>
      <c r="H56" s="41">
        <f t="shared" si="0"/>
        <v>32000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10000</v>
      </c>
      <c r="D60" s="2">
        <f t="shared" si="5"/>
        <v>10000</v>
      </c>
      <c r="E60" s="2">
        <f t="shared" si="5"/>
        <v>10000</v>
      </c>
      <c r="H60" s="41">
        <f t="shared" si="0"/>
        <v>10000</v>
      </c>
    </row>
    <row r="61" spans="1:10">
      <c r="A61" s="175" t="s">
        <v>158</v>
      </c>
      <c r="B61" s="176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15000</v>
      </c>
      <c r="D62" s="2">
        <f>C62</f>
        <v>15000</v>
      </c>
      <c r="E62" s="2">
        <f>D62</f>
        <v>15000</v>
      </c>
      <c r="H62" s="41">
        <f t="shared" si="0"/>
        <v>15000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9" t="s">
        <v>579</v>
      </c>
      <c r="B67" s="179"/>
      <c r="C67" s="25">
        <f>C97+C68</f>
        <v>1005000</v>
      </c>
      <c r="D67" s="25">
        <f>D97+D68</f>
        <v>1005000</v>
      </c>
      <c r="E67" s="25">
        <f>E97+E68</f>
        <v>1005000</v>
      </c>
      <c r="G67" s="39" t="s">
        <v>59</v>
      </c>
      <c r="H67" s="41">
        <f t="shared" ref="H67:H130" si="7">C67</f>
        <v>1005000</v>
      </c>
      <c r="I67" s="42"/>
      <c r="J67" s="40" t="b">
        <f>AND(H67=I67)</f>
        <v>0</v>
      </c>
    </row>
    <row r="68" spans="1:10">
      <c r="A68" s="175" t="s">
        <v>163</v>
      </c>
      <c r="B68" s="176"/>
      <c r="C68" s="21">
        <f>SUM(C69:C96)</f>
        <v>62000</v>
      </c>
      <c r="D68" s="21">
        <f>SUM(D69:D96)</f>
        <v>62000</v>
      </c>
      <c r="E68" s="21">
        <f>SUM(E69:E96)</f>
        <v>62000</v>
      </c>
      <c r="G68" s="39" t="s">
        <v>56</v>
      </c>
      <c r="H68" s="41">
        <f t="shared" si="7"/>
        <v>62000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customHeight="1" outlineLevel="1">
      <c r="A80" s="3">
        <v>5202</v>
      </c>
      <c r="B80" s="2" t="s">
        <v>172</v>
      </c>
      <c r="C80" s="2">
        <v>10000</v>
      </c>
      <c r="D80" s="2">
        <f t="shared" si="8"/>
        <v>10000</v>
      </c>
      <c r="E80" s="2">
        <f t="shared" si="8"/>
        <v>10000</v>
      </c>
      <c r="H80" s="41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943000</v>
      </c>
      <c r="D97" s="21">
        <f>SUM(D98:D113)</f>
        <v>943000</v>
      </c>
      <c r="E97" s="21">
        <f>SUM(E98:E113)</f>
        <v>943000</v>
      </c>
      <c r="G97" s="39" t="s">
        <v>58</v>
      </c>
      <c r="H97" s="41">
        <f t="shared" si="7"/>
        <v>943000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874000</v>
      </c>
      <c r="D98" s="2">
        <f>C98</f>
        <v>874000</v>
      </c>
      <c r="E98" s="2">
        <f>D98</f>
        <v>874000</v>
      </c>
      <c r="H98" s="41">
        <f t="shared" si="7"/>
        <v>874000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15000</v>
      </c>
      <c r="D103" s="2">
        <f t="shared" si="10"/>
        <v>15000</v>
      </c>
      <c r="E103" s="2">
        <f t="shared" si="10"/>
        <v>15000</v>
      </c>
      <c r="H103" s="41">
        <f t="shared" si="7"/>
        <v>15000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>
      <c r="A114" s="180" t="s">
        <v>62</v>
      </c>
      <c r="B114" s="181"/>
      <c r="C114" s="26">
        <f>C115+C152+C177</f>
        <v>512468.77299999999</v>
      </c>
      <c r="D114" s="26">
        <f>D115+D152+D177</f>
        <v>512468.77299999999</v>
      </c>
      <c r="E114" s="26">
        <f>E115+E152+E177</f>
        <v>512468.77299999999</v>
      </c>
      <c r="G114" s="39" t="s">
        <v>62</v>
      </c>
      <c r="H114" s="41">
        <f t="shared" si="7"/>
        <v>512468.77299999999</v>
      </c>
      <c r="I114" s="42"/>
      <c r="J114" s="40" t="b">
        <f>AND(H114=I114)</f>
        <v>0</v>
      </c>
    </row>
    <row r="115" spans="1:10">
      <c r="A115" s="177" t="s">
        <v>580</v>
      </c>
      <c r="B115" s="178"/>
      <c r="C115" s="23">
        <f>C116+C135</f>
        <v>512468.77299999999</v>
      </c>
      <c r="D115" s="23">
        <f>D116+D135</f>
        <v>512468.77299999999</v>
      </c>
      <c r="E115" s="23">
        <f>E116+E135</f>
        <v>512468.77299999999</v>
      </c>
      <c r="G115" s="39" t="s">
        <v>61</v>
      </c>
      <c r="H115" s="41">
        <f t="shared" si="7"/>
        <v>512468.77299999999</v>
      </c>
      <c r="I115" s="42"/>
      <c r="J115" s="40" t="b">
        <f>AND(H115=I115)</f>
        <v>0</v>
      </c>
    </row>
    <row r="116" spans="1:10" ht="15" customHeight="1">
      <c r="A116" s="175" t="s">
        <v>195</v>
      </c>
      <c r="B116" s="176"/>
      <c r="C116" s="21">
        <f>C117+C120+C123+C126+C129+C132</f>
        <v>512468.77299999999</v>
      </c>
      <c r="D116" s="21">
        <f>D117+D120+D123+D126+D129+D132</f>
        <v>512468.77299999999</v>
      </c>
      <c r="E116" s="21">
        <f>E117+E120+E123+E126+E129+E132</f>
        <v>512468.77299999999</v>
      </c>
      <c r="G116" s="39" t="s">
        <v>583</v>
      </c>
      <c r="H116" s="41">
        <f t="shared" si="7"/>
        <v>512468.77299999999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512468.77299999999</v>
      </c>
      <c r="D117" s="2">
        <f>D118+D119</f>
        <v>512468.77299999999</v>
      </c>
      <c r="E117" s="2">
        <f>E118+E119</f>
        <v>512468.77299999999</v>
      </c>
      <c r="H117" s="41">
        <f t="shared" si="7"/>
        <v>512468.77299999999</v>
      </c>
    </row>
    <row r="118" spans="1:10" ht="15" customHeight="1" outlineLevel="2">
      <c r="A118" s="130"/>
      <c r="B118" s="129" t="s">
        <v>855</v>
      </c>
      <c r="C118" s="128">
        <v>512468.77299999999</v>
      </c>
      <c r="D118" s="128">
        <f>C118</f>
        <v>512468.77299999999</v>
      </c>
      <c r="E118" s="128">
        <f>D118</f>
        <v>512468.77299999999</v>
      </c>
      <c r="H118" s="41">
        <f t="shared" si="7"/>
        <v>512468.77299999999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5" t="s">
        <v>202</v>
      </c>
      <c r="B135" s="17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7" t="s">
        <v>581</v>
      </c>
      <c r="B152" s="17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5" t="s">
        <v>208</v>
      </c>
      <c r="B153" s="17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5" t="s">
        <v>212</v>
      </c>
      <c r="B163" s="17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5" t="s">
        <v>214</v>
      </c>
      <c r="B170" s="17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7" t="s">
        <v>582</v>
      </c>
      <c r="B177" s="17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5" t="s">
        <v>217</v>
      </c>
      <c r="B178" s="17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8"/>
      <c r="B181" s="87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8"/>
      <c r="B183" s="87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8"/>
      <c r="B186" s="87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8"/>
      <c r="B187" s="87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8"/>
      <c r="B190" s="87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8"/>
      <c r="B191" s="87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8"/>
      <c r="B192" s="87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8"/>
      <c r="B194" s="87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8"/>
      <c r="B196" s="87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8"/>
      <c r="B199" s="87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8"/>
      <c r="B202" s="87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8"/>
      <c r="B205" s="87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8"/>
      <c r="B206" s="87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8"/>
      <c r="B208" s="87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8"/>
      <c r="B209" s="87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8"/>
      <c r="B210" s="87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8"/>
      <c r="B212" s="87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8"/>
      <c r="B214" s="87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8"/>
      <c r="B217" s="87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8"/>
      <c r="B221" s="87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8"/>
      <c r="B224" s="87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8"/>
      <c r="B225" s="87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88"/>
      <c r="B226" s="87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8"/>
      <c r="B227" s="87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8"/>
      <c r="B230" s="87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8"/>
      <c r="B231" s="87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88"/>
      <c r="B232" s="87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8"/>
      <c r="B234" s="87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8"/>
      <c r="B237" s="87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8"/>
      <c r="B240" s="87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8"/>
      <c r="B241" s="87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88"/>
      <c r="B242" s="87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8"/>
      <c r="B245" s="87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8"/>
      <c r="B246" s="87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88"/>
      <c r="B247" s="87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8"/>
      <c r="B248" s="87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8"/>
      <c r="B249" s="87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8"/>
      <c r="B252" s="87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4" t="s">
        <v>67</v>
      </c>
      <c r="B256" s="174"/>
      <c r="C256" s="174"/>
      <c r="D256" s="157" t="s">
        <v>853</v>
      </c>
      <c r="E256" s="157" t="s">
        <v>852</v>
      </c>
      <c r="G256" s="47" t="s">
        <v>589</v>
      </c>
      <c r="H256" s="48">
        <f>H257+H560</f>
        <v>3100968.773</v>
      </c>
      <c r="I256" s="49"/>
      <c r="J256" s="50" t="b">
        <f>AND(H256=I256)</f>
        <v>0</v>
      </c>
    </row>
    <row r="257" spans="1:10">
      <c r="A257" s="166" t="s">
        <v>60</v>
      </c>
      <c r="B257" s="167"/>
      <c r="C257" s="37">
        <f>C258+C551</f>
        <v>2327741.648</v>
      </c>
      <c r="D257" s="37">
        <f>D258+D551</f>
        <v>2281741.648</v>
      </c>
      <c r="E257" s="37">
        <f>E258+E551</f>
        <v>2281741.648</v>
      </c>
      <c r="G257" s="39" t="s">
        <v>60</v>
      </c>
      <c r="H257" s="41">
        <f>C257</f>
        <v>2327741.648</v>
      </c>
      <c r="I257" s="42"/>
      <c r="J257" s="40" t="b">
        <f>AND(H257=I257)</f>
        <v>0</v>
      </c>
    </row>
    <row r="258" spans="1:10">
      <c r="A258" s="162" t="s">
        <v>266</v>
      </c>
      <c r="B258" s="163"/>
      <c r="C258" s="36">
        <f>C259+C339+C483+C548</f>
        <v>2316568</v>
      </c>
      <c r="D258" s="36">
        <f>D259+D339+D483+D548</f>
        <v>2270568</v>
      </c>
      <c r="E258" s="36">
        <f>E259+E339+E483+E548</f>
        <v>2270568</v>
      </c>
      <c r="G258" s="39" t="s">
        <v>57</v>
      </c>
      <c r="H258" s="41">
        <f t="shared" ref="H258:H321" si="21">C258</f>
        <v>2316568</v>
      </c>
      <c r="I258" s="42"/>
      <c r="J258" s="40" t="b">
        <f>AND(H258=I258)</f>
        <v>0</v>
      </c>
    </row>
    <row r="259" spans="1:10">
      <c r="A259" s="160" t="s">
        <v>267</v>
      </c>
      <c r="B259" s="161"/>
      <c r="C259" s="33">
        <f>C260+C263+C314</f>
        <v>1376068</v>
      </c>
      <c r="D259" s="33">
        <f>D260+D263+D314</f>
        <v>1376068</v>
      </c>
      <c r="E259" s="33">
        <f>E260+E263+E314</f>
        <v>1376068</v>
      </c>
      <c r="G259" s="39" t="s">
        <v>590</v>
      </c>
      <c r="H259" s="41">
        <f t="shared" si="21"/>
        <v>1376068</v>
      </c>
      <c r="I259" s="42"/>
      <c r="J259" s="40" t="b">
        <f>AND(H259=I259)</f>
        <v>0</v>
      </c>
    </row>
    <row r="260" spans="1:10" outlineLevel="1">
      <c r="A260" s="164" t="s">
        <v>268</v>
      </c>
      <c r="B260" s="16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4" t="s">
        <v>269</v>
      </c>
      <c r="B263" s="165"/>
      <c r="C263" s="32">
        <f>C264+C265+C289+C296+C298+C302+C305+C308+C313</f>
        <v>1102037</v>
      </c>
      <c r="D263" s="32">
        <f>D264+D265+D289+D296+D298+D302+D305+D308+D313</f>
        <v>1102037</v>
      </c>
      <c r="E263" s="32">
        <f>E264+E265+E289+E296+E298+E302+E305+E308+E313</f>
        <v>1102037</v>
      </c>
      <c r="H263" s="41">
        <f t="shared" si="21"/>
        <v>1102037</v>
      </c>
    </row>
    <row r="264" spans="1:10" outlineLevel="2">
      <c r="A264" s="6">
        <v>1101</v>
      </c>
      <c r="B264" s="4" t="s">
        <v>34</v>
      </c>
      <c r="C264" s="5">
        <v>303000</v>
      </c>
      <c r="D264" s="5">
        <f>C264</f>
        <v>303000</v>
      </c>
      <c r="E264" s="5">
        <f>D264</f>
        <v>303000</v>
      </c>
      <c r="H264" s="41">
        <f t="shared" si="21"/>
        <v>303000</v>
      </c>
    </row>
    <row r="265" spans="1:10" outlineLevel="2">
      <c r="A265" s="6">
        <v>1101</v>
      </c>
      <c r="B265" s="4" t="s">
        <v>35</v>
      </c>
      <c r="C265" s="5">
        <f>SUM(C266:C288)</f>
        <v>582246</v>
      </c>
      <c r="D265" s="5">
        <f>SUM(D266:D288)</f>
        <v>582246</v>
      </c>
      <c r="E265" s="5">
        <f>SUM(E266:E288)</f>
        <v>582246</v>
      </c>
      <c r="H265" s="41">
        <f t="shared" si="21"/>
        <v>582246</v>
      </c>
    </row>
    <row r="266" spans="1:10" outlineLevel="3">
      <c r="A266" s="29"/>
      <c r="B266" s="28" t="s">
        <v>218</v>
      </c>
      <c r="C266" s="30">
        <v>17000</v>
      </c>
      <c r="D266" s="30">
        <f>C266</f>
        <v>17000</v>
      </c>
      <c r="E266" s="30">
        <f>D266</f>
        <v>17000</v>
      </c>
      <c r="H266" s="41">
        <f t="shared" si="21"/>
        <v>17000</v>
      </c>
    </row>
    <row r="267" spans="1:10" outlineLevel="3">
      <c r="A267" s="29"/>
      <c r="B267" s="28" t="s">
        <v>219</v>
      </c>
      <c r="C267" s="30">
        <v>181823</v>
      </c>
      <c r="D267" s="30">
        <f t="shared" ref="D267:E282" si="22">C267</f>
        <v>181823</v>
      </c>
      <c r="E267" s="30">
        <f t="shared" si="22"/>
        <v>181823</v>
      </c>
      <c r="H267" s="41">
        <f t="shared" si="21"/>
        <v>181823</v>
      </c>
    </row>
    <row r="268" spans="1:10" outlineLevel="3">
      <c r="A268" s="29"/>
      <c r="B268" s="28" t="s">
        <v>220</v>
      </c>
      <c r="C268" s="30">
        <v>116740</v>
      </c>
      <c r="D268" s="30">
        <f t="shared" si="22"/>
        <v>116740</v>
      </c>
      <c r="E268" s="30">
        <f t="shared" si="22"/>
        <v>116740</v>
      </c>
      <c r="H268" s="41">
        <f t="shared" si="21"/>
        <v>116740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>
        <v>5514</v>
      </c>
      <c r="D271" s="30">
        <f t="shared" si="22"/>
        <v>5514</v>
      </c>
      <c r="E271" s="30">
        <f t="shared" si="22"/>
        <v>5514</v>
      </c>
      <c r="H271" s="41">
        <f t="shared" si="21"/>
        <v>5514</v>
      </c>
    </row>
    <row r="272" spans="1:10" outlineLevel="3">
      <c r="A272" s="29"/>
      <c r="B272" s="28" t="s">
        <v>224</v>
      </c>
      <c r="C272" s="30">
        <v>9470</v>
      </c>
      <c r="D272" s="30">
        <f t="shared" si="22"/>
        <v>9470</v>
      </c>
      <c r="E272" s="30">
        <f t="shared" si="22"/>
        <v>9470</v>
      </c>
      <c r="H272" s="41">
        <f t="shared" si="21"/>
        <v>9470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3657</v>
      </c>
      <c r="D276" s="30">
        <f t="shared" si="22"/>
        <v>3657</v>
      </c>
      <c r="E276" s="30">
        <f t="shared" si="22"/>
        <v>3657</v>
      </c>
      <c r="H276" s="41">
        <f t="shared" si="21"/>
        <v>3657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222172</v>
      </c>
      <c r="D286" s="30">
        <f t="shared" si="23"/>
        <v>222172</v>
      </c>
      <c r="E286" s="30">
        <f t="shared" si="23"/>
        <v>222172</v>
      </c>
      <c r="H286" s="41">
        <f t="shared" si="21"/>
        <v>222172</v>
      </c>
    </row>
    <row r="287" spans="1:8" outlineLevel="3">
      <c r="A287" s="29"/>
      <c r="B287" s="28" t="s">
        <v>239</v>
      </c>
      <c r="C287" s="30">
        <v>15870</v>
      </c>
      <c r="D287" s="30">
        <f t="shared" si="23"/>
        <v>15870</v>
      </c>
      <c r="E287" s="30">
        <f t="shared" si="23"/>
        <v>15870</v>
      </c>
      <c r="H287" s="41">
        <f t="shared" si="21"/>
        <v>15870</v>
      </c>
    </row>
    <row r="288" spans="1:8" outlineLevel="3">
      <c r="A288" s="29"/>
      <c r="B288" s="28" t="s">
        <v>240</v>
      </c>
      <c r="C288" s="30">
        <v>10000</v>
      </c>
      <c r="D288" s="30">
        <f t="shared" si="23"/>
        <v>10000</v>
      </c>
      <c r="E288" s="30">
        <f t="shared" si="23"/>
        <v>10000</v>
      </c>
      <c r="H288" s="41">
        <f t="shared" si="21"/>
        <v>10000</v>
      </c>
    </row>
    <row r="289" spans="1:8" outlineLevel="2">
      <c r="A289" s="6">
        <v>1101</v>
      </c>
      <c r="B289" s="4" t="s">
        <v>36</v>
      </c>
      <c r="C289" s="5">
        <f>SUM(C290:C295)</f>
        <v>9240</v>
      </c>
      <c r="D289" s="5">
        <f>SUM(D290:D295)</f>
        <v>9240</v>
      </c>
      <c r="E289" s="5">
        <f>SUM(E290:E295)</f>
        <v>9240</v>
      </c>
      <c r="H289" s="41">
        <f t="shared" si="21"/>
        <v>9240</v>
      </c>
    </row>
    <row r="290" spans="1:8" outlineLevel="3">
      <c r="A290" s="29"/>
      <c r="B290" s="28" t="s">
        <v>241</v>
      </c>
      <c r="C290" s="30">
        <v>6800</v>
      </c>
      <c r="D290" s="30">
        <f>C290</f>
        <v>6800</v>
      </c>
      <c r="E290" s="30">
        <f>D290</f>
        <v>6800</v>
      </c>
      <c r="H290" s="41">
        <f t="shared" si="21"/>
        <v>6800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1000</v>
      </c>
      <c r="D292" s="30">
        <f t="shared" si="24"/>
        <v>1000</v>
      </c>
      <c r="E292" s="30">
        <f t="shared" si="24"/>
        <v>1000</v>
      </c>
      <c r="H292" s="41">
        <f t="shared" si="21"/>
        <v>1000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1440</v>
      </c>
      <c r="D295" s="30">
        <f t="shared" si="24"/>
        <v>1440</v>
      </c>
      <c r="E295" s="30">
        <f t="shared" si="24"/>
        <v>1440</v>
      </c>
      <c r="H295" s="41">
        <f t="shared" si="21"/>
        <v>1440</v>
      </c>
    </row>
    <row r="296" spans="1:8" outlineLevel="2">
      <c r="A296" s="6">
        <v>1101</v>
      </c>
      <c r="B296" s="4" t="s">
        <v>247</v>
      </c>
      <c r="C296" s="5">
        <f>SUM(C297)</f>
        <v>2000</v>
      </c>
      <c r="D296" s="5">
        <f>SUM(D297)</f>
        <v>2000</v>
      </c>
      <c r="E296" s="5">
        <f>SUM(E297)</f>
        <v>2000</v>
      </c>
      <c r="H296" s="41">
        <f t="shared" si="21"/>
        <v>2000</v>
      </c>
    </row>
    <row r="297" spans="1:8" outlineLevel="3">
      <c r="A297" s="29"/>
      <c r="B297" s="28" t="s">
        <v>111</v>
      </c>
      <c r="C297" s="30">
        <v>2000</v>
      </c>
      <c r="D297" s="30">
        <f>C297</f>
        <v>2000</v>
      </c>
      <c r="E297" s="30">
        <f>D297</f>
        <v>2000</v>
      </c>
      <c r="H297" s="41">
        <f t="shared" si="21"/>
        <v>2000</v>
      </c>
    </row>
    <row r="298" spans="1:8" outlineLevel="2">
      <c r="A298" s="6">
        <v>1101</v>
      </c>
      <c r="B298" s="4" t="s">
        <v>37</v>
      </c>
      <c r="C298" s="5">
        <f>SUM(C299:C301)</f>
        <v>23531</v>
      </c>
      <c r="D298" s="5">
        <f>SUM(D299:D301)</f>
        <v>23531</v>
      </c>
      <c r="E298" s="5">
        <f>SUM(E299:E301)</f>
        <v>23531</v>
      </c>
      <c r="H298" s="41">
        <f t="shared" si="21"/>
        <v>23531</v>
      </c>
    </row>
    <row r="299" spans="1:8" outlineLevel="3">
      <c r="A299" s="29"/>
      <c r="B299" s="28" t="s">
        <v>248</v>
      </c>
      <c r="C299" s="30">
        <v>6281</v>
      </c>
      <c r="D299" s="30">
        <f>C299</f>
        <v>6281</v>
      </c>
      <c r="E299" s="30">
        <f>D299</f>
        <v>6281</v>
      </c>
      <c r="H299" s="41">
        <f t="shared" si="21"/>
        <v>6281</v>
      </c>
    </row>
    <row r="300" spans="1:8" outlineLevel="3">
      <c r="A300" s="29"/>
      <c r="B300" s="28" t="s">
        <v>249</v>
      </c>
      <c r="C300" s="30">
        <v>17250</v>
      </c>
      <c r="D300" s="30">
        <f t="shared" ref="D300:E301" si="25">C300</f>
        <v>17250</v>
      </c>
      <c r="E300" s="30">
        <f t="shared" si="25"/>
        <v>17250</v>
      </c>
      <c r="H300" s="41">
        <f t="shared" si="21"/>
        <v>17250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  <c r="H302" s="41">
        <f t="shared" si="21"/>
        <v>6000</v>
      </c>
    </row>
    <row r="303" spans="1:8" outlineLevel="3">
      <c r="A303" s="29"/>
      <c r="B303" s="28" t="s">
        <v>252</v>
      </c>
      <c r="C303" s="30">
        <v>4000</v>
      </c>
      <c r="D303" s="30">
        <f>C303</f>
        <v>4000</v>
      </c>
      <c r="E303" s="30">
        <f>D303</f>
        <v>4000</v>
      </c>
      <c r="H303" s="41">
        <f t="shared" si="21"/>
        <v>4000</v>
      </c>
    </row>
    <row r="304" spans="1:8" outlineLevel="3">
      <c r="A304" s="29"/>
      <c r="B304" s="28" t="s">
        <v>253</v>
      </c>
      <c r="C304" s="30">
        <v>2000</v>
      </c>
      <c r="D304" s="30">
        <f>C304</f>
        <v>2000</v>
      </c>
      <c r="E304" s="30">
        <f>D304</f>
        <v>2000</v>
      </c>
      <c r="H304" s="41">
        <f t="shared" si="21"/>
        <v>2000</v>
      </c>
    </row>
    <row r="305" spans="1:8" outlineLevel="2">
      <c r="A305" s="6">
        <v>1101</v>
      </c>
      <c r="B305" s="4" t="s">
        <v>38</v>
      </c>
      <c r="C305" s="5">
        <f>SUM(C306:C307)</f>
        <v>8500</v>
      </c>
      <c r="D305" s="5">
        <f>SUM(D306:D307)</f>
        <v>8500</v>
      </c>
      <c r="E305" s="5">
        <f>SUM(E306:E307)</f>
        <v>8500</v>
      </c>
      <c r="H305" s="41">
        <f t="shared" si="21"/>
        <v>8500</v>
      </c>
    </row>
    <row r="306" spans="1:8" outlineLevel="3">
      <c r="A306" s="29"/>
      <c r="B306" s="28" t="s">
        <v>254</v>
      </c>
      <c r="C306" s="30">
        <v>8500</v>
      </c>
      <c r="D306" s="30">
        <f>C306</f>
        <v>8500</v>
      </c>
      <c r="E306" s="30">
        <f>D306</f>
        <v>8500</v>
      </c>
      <c r="H306" s="41">
        <f t="shared" si="21"/>
        <v>8500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147520</v>
      </c>
      <c r="D308" s="5">
        <f>SUM(D309:D312)</f>
        <v>147520</v>
      </c>
      <c r="E308" s="5">
        <f>SUM(E309:E312)</f>
        <v>147520</v>
      </c>
      <c r="H308" s="41">
        <f t="shared" si="21"/>
        <v>147520</v>
      </c>
    </row>
    <row r="309" spans="1:8" outlineLevel="3">
      <c r="A309" s="29"/>
      <c r="B309" s="28" t="s">
        <v>256</v>
      </c>
      <c r="C309" s="30">
        <v>105400</v>
      </c>
      <c r="D309" s="30">
        <f>C309</f>
        <v>105400</v>
      </c>
      <c r="E309" s="30">
        <f>D309</f>
        <v>105400</v>
      </c>
      <c r="H309" s="41">
        <f t="shared" si="21"/>
        <v>105400</v>
      </c>
    </row>
    <row r="310" spans="1:8" outlineLevel="3">
      <c r="A310" s="29"/>
      <c r="B310" s="28" t="s">
        <v>257</v>
      </c>
      <c r="C310" s="30">
        <v>33627</v>
      </c>
      <c r="D310" s="30">
        <f t="shared" ref="D310:E312" si="26">C310</f>
        <v>33627</v>
      </c>
      <c r="E310" s="30">
        <f t="shared" si="26"/>
        <v>33627</v>
      </c>
      <c r="H310" s="41">
        <f t="shared" si="21"/>
        <v>33627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8493</v>
      </c>
      <c r="D312" s="30">
        <f t="shared" si="26"/>
        <v>8493</v>
      </c>
      <c r="E312" s="30">
        <f t="shared" si="26"/>
        <v>8493</v>
      </c>
      <c r="H312" s="41">
        <f t="shared" si="21"/>
        <v>8493</v>
      </c>
    </row>
    <row r="313" spans="1:8" outlineLevel="2">
      <c r="A313" s="6">
        <v>1101</v>
      </c>
      <c r="B313" s="4" t="s">
        <v>112</v>
      </c>
      <c r="C313" s="5">
        <v>20000</v>
      </c>
      <c r="D313" s="5">
        <f>C313</f>
        <v>20000</v>
      </c>
      <c r="E313" s="5">
        <f>D313</f>
        <v>20000</v>
      </c>
      <c r="H313" s="41">
        <f t="shared" si="21"/>
        <v>20000</v>
      </c>
    </row>
    <row r="314" spans="1:8" outlineLevel="1">
      <c r="A314" s="164" t="s">
        <v>601</v>
      </c>
      <c r="B314" s="165"/>
      <c r="C314" s="32">
        <f>C315+C325+C331+C336+C337+C338+C328</f>
        <v>273071</v>
      </c>
      <c r="D314" s="32">
        <f>D315+D325+D331+D336+D337+D338+D328</f>
        <v>273071</v>
      </c>
      <c r="E314" s="32">
        <f>E315+E325+E331+E336+E337+E338+E328</f>
        <v>273071</v>
      </c>
      <c r="H314" s="41">
        <f t="shared" si="21"/>
        <v>273071</v>
      </c>
    </row>
    <row r="315" spans="1:8" outlineLevel="2">
      <c r="A315" s="6">
        <v>1102</v>
      </c>
      <c r="B315" s="4" t="s">
        <v>65</v>
      </c>
      <c r="C315" s="5">
        <f>SUM(C316:C324)</f>
        <v>26190</v>
      </c>
      <c r="D315" s="5">
        <f>SUM(D316:D324)</f>
        <v>26190</v>
      </c>
      <c r="E315" s="5">
        <f>SUM(E316:E324)</f>
        <v>26190</v>
      </c>
      <c r="H315" s="41">
        <f t="shared" si="21"/>
        <v>26190</v>
      </c>
    </row>
    <row r="316" spans="1:8" outlineLevel="3">
      <c r="A316" s="29"/>
      <c r="B316" s="28" t="s">
        <v>260</v>
      </c>
      <c r="C316" s="30">
        <v>19384</v>
      </c>
      <c r="D316" s="30">
        <f>C316</f>
        <v>19384</v>
      </c>
      <c r="E316" s="30">
        <f>D316</f>
        <v>19384</v>
      </c>
      <c r="H316" s="41">
        <f t="shared" si="21"/>
        <v>19384</v>
      </c>
    </row>
    <row r="317" spans="1:8" outlineLevel="3">
      <c r="A317" s="29"/>
      <c r="B317" s="28" t="s">
        <v>218</v>
      </c>
      <c r="C317" s="30">
        <v>1606</v>
      </c>
      <c r="D317" s="30">
        <f t="shared" ref="D317:E324" si="27">C317</f>
        <v>1606</v>
      </c>
      <c r="E317" s="30">
        <f t="shared" si="27"/>
        <v>1606</v>
      </c>
      <c r="H317" s="41">
        <f t="shared" si="21"/>
        <v>1606</v>
      </c>
    </row>
    <row r="318" spans="1:8" outlineLevel="3">
      <c r="A318" s="29"/>
      <c r="B318" s="28" t="s">
        <v>261</v>
      </c>
      <c r="C318" s="30">
        <v>3360</v>
      </c>
      <c r="D318" s="30">
        <f t="shared" si="27"/>
        <v>3360</v>
      </c>
      <c r="E318" s="30">
        <f t="shared" si="27"/>
        <v>3360</v>
      </c>
      <c r="H318" s="41">
        <f t="shared" si="21"/>
        <v>3360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>
        <v>1840</v>
      </c>
      <c r="D320" s="30">
        <f t="shared" si="27"/>
        <v>1840</v>
      </c>
      <c r="E320" s="30">
        <f t="shared" si="27"/>
        <v>1840</v>
      </c>
      <c r="H320" s="41">
        <f t="shared" si="21"/>
        <v>1840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208461</v>
      </c>
      <c r="D325" s="5">
        <f>SUM(D326:D327)</f>
        <v>208461</v>
      </c>
      <c r="E325" s="5">
        <f>SUM(E326:E327)</f>
        <v>208461</v>
      </c>
      <c r="H325" s="41">
        <f t="shared" si="28"/>
        <v>208461</v>
      </c>
    </row>
    <row r="326" spans="1:8" outlineLevel="3">
      <c r="A326" s="29"/>
      <c r="B326" s="28" t="s">
        <v>264</v>
      </c>
      <c r="C326" s="30">
        <v>208461</v>
      </c>
      <c r="D326" s="30">
        <f>C326</f>
        <v>208461</v>
      </c>
      <c r="E326" s="30">
        <f>D326</f>
        <v>208461</v>
      </c>
      <c r="H326" s="41">
        <f t="shared" si="28"/>
        <v>208461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1000</v>
      </c>
      <c r="D328" s="5">
        <f>SUM(D329:D330)</f>
        <v>1000</v>
      </c>
      <c r="E328" s="5">
        <f>SUM(E329:E330)</f>
        <v>1000</v>
      </c>
      <c r="H328" s="41">
        <f t="shared" si="28"/>
        <v>1000</v>
      </c>
    </row>
    <row r="329" spans="1:8" outlineLevel="3">
      <c r="A329" s="29"/>
      <c r="B329" s="28" t="s">
        <v>254</v>
      </c>
      <c r="C329" s="30">
        <v>1000</v>
      </c>
      <c r="D329" s="30">
        <f>C329</f>
        <v>1000</v>
      </c>
      <c r="E329" s="30">
        <f>D329</f>
        <v>1000</v>
      </c>
      <c r="H329" s="41">
        <f t="shared" si="28"/>
        <v>1000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37420</v>
      </c>
      <c r="D331" s="5">
        <f>SUM(D332:D335)</f>
        <v>37420</v>
      </c>
      <c r="E331" s="5">
        <f>SUM(E332:E335)</f>
        <v>37420</v>
      </c>
      <c r="H331" s="41">
        <f t="shared" si="28"/>
        <v>37420</v>
      </c>
    </row>
    <row r="332" spans="1:8" outlineLevel="3">
      <c r="A332" s="29"/>
      <c r="B332" s="28" t="s">
        <v>256</v>
      </c>
      <c r="C332" s="30">
        <v>27715</v>
      </c>
      <c r="D332" s="30">
        <f>C332</f>
        <v>27715</v>
      </c>
      <c r="E332" s="30">
        <f>D332</f>
        <v>27715</v>
      </c>
      <c r="H332" s="41">
        <f t="shared" si="28"/>
        <v>27715</v>
      </c>
    </row>
    <row r="333" spans="1:8" outlineLevel="3">
      <c r="A333" s="29"/>
      <c r="B333" s="28" t="s">
        <v>257</v>
      </c>
      <c r="C333" s="30">
        <v>7502</v>
      </c>
      <c r="D333" s="30">
        <f t="shared" ref="D333:E335" si="29">C333</f>
        <v>7502</v>
      </c>
      <c r="E333" s="30">
        <f t="shared" si="29"/>
        <v>7502</v>
      </c>
      <c r="H333" s="41">
        <f t="shared" si="28"/>
        <v>7502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>
        <v>2203</v>
      </c>
      <c r="D335" s="30">
        <f t="shared" si="29"/>
        <v>2203</v>
      </c>
      <c r="E335" s="30">
        <f t="shared" si="29"/>
        <v>2203</v>
      </c>
      <c r="H335" s="41">
        <f t="shared" si="28"/>
        <v>2203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0" t="s">
        <v>270</v>
      </c>
      <c r="B339" s="161"/>
      <c r="C339" s="33">
        <f>C340+C444+C482</f>
        <v>822000</v>
      </c>
      <c r="D339" s="33">
        <f>D340+D444+D482</f>
        <v>822000</v>
      </c>
      <c r="E339" s="33">
        <f>E340+E444+E482</f>
        <v>822000</v>
      </c>
      <c r="G339" s="39" t="s">
        <v>591</v>
      </c>
      <c r="H339" s="41">
        <f t="shared" si="28"/>
        <v>822000</v>
      </c>
      <c r="I339" s="42"/>
      <c r="J339" s="40" t="b">
        <f>AND(H339=I339)</f>
        <v>0</v>
      </c>
    </row>
    <row r="340" spans="1:10" outlineLevel="1">
      <c r="A340" s="164" t="s">
        <v>271</v>
      </c>
      <c r="B340" s="165"/>
      <c r="C340" s="32">
        <f>C341+C342+C343+C344+C347+C348+C353+C356+C357+C362+C367+C368+C371+C372+C373+C376+C377+C378+C382+C388+C391+C392+C395+C398+C399+C404+C407+C408+C409+C412+C415+C416+C419+C420+C421+C422+C429+C443</f>
        <v>676000</v>
      </c>
      <c r="D340" s="32">
        <f>D341+D342+D343+D344+D347+D348+D353+D356+D357+D362+D367+BH290669+D371+D372+D373+D376+D377+D378+D382+D388+D391+D392+D395+D398+D399+D404+D407+D408+D409+D412+D415+D416+D419+D420+D421+D422+D429+D443</f>
        <v>676000</v>
      </c>
      <c r="E340" s="32">
        <f>E341+E342+E343+E344+E347+E348+E353+E356+E357+E362+E367+BI290669+E371+E372+E373+E376+E377+E378+E382+E388+E391+E392+E395+E398+E399+E404+E407+E408+E409+E412+E415+E416+E419+E420+E421+E422+E429+E443</f>
        <v>676000</v>
      </c>
      <c r="H340" s="41">
        <f t="shared" si="28"/>
        <v>676000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200000</v>
      </c>
      <c r="D343" s="5">
        <f t="shared" si="31"/>
        <v>200000</v>
      </c>
      <c r="E343" s="5">
        <f t="shared" si="31"/>
        <v>200000</v>
      </c>
      <c r="H343" s="41">
        <f t="shared" si="28"/>
        <v>200000</v>
      </c>
    </row>
    <row r="344" spans="1:10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  <c r="H344" s="41">
        <f t="shared" si="28"/>
        <v>12000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120000</v>
      </c>
      <c r="D348" s="5">
        <f>SUM(D349:D352)</f>
        <v>120000</v>
      </c>
      <c r="E348" s="5">
        <f>SUM(E349:E352)</f>
        <v>120000</v>
      </c>
      <c r="H348" s="41">
        <f t="shared" si="28"/>
        <v>120000</v>
      </c>
    </row>
    <row r="349" spans="1:10" outlineLevel="3">
      <c r="A349" s="29"/>
      <c r="B349" s="28" t="s">
        <v>278</v>
      </c>
      <c r="C349" s="30">
        <v>120000</v>
      </c>
      <c r="D349" s="30">
        <f>C349</f>
        <v>120000</v>
      </c>
      <c r="E349" s="30">
        <f>D349</f>
        <v>120000</v>
      </c>
      <c r="H349" s="41">
        <f t="shared" si="28"/>
        <v>120000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92000</v>
      </c>
      <c r="D362" s="5">
        <f>SUM(D363:D366)</f>
        <v>92000</v>
      </c>
      <c r="E362" s="5">
        <f>SUM(E363:E366)</f>
        <v>92000</v>
      </c>
      <c r="H362" s="41">
        <f t="shared" si="28"/>
        <v>92000</v>
      </c>
    </row>
    <row r="363" spans="1:8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7"/>
        <v>7000</v>
      </c>
      <c r="E371" s="5">
        <f t="shared" si="37"/>
        <v>7000</v>
      </c>
      <c r="H371" s="41">
        <f t="shared" si="28"/>
        <v>7000</v>
      </c>
    </row>
    <row r="372" spans="1:8" outlineLevel="2">
      <c r="A372" s="6">
        <v>2201</v>
      </c>
      <c r="B372" s="4" t="s">
        <v>45</v>
      </c>
      <c r="C372" s="5">
        <v>10000</v>
      </c>
      <c r="D372" s="5">
        <f t="shared" si="37"/>
        <v>10000</v>
      </c>
      <c r="E372" s="5">
        <f t="shared" si="37"/>
        <v>10000</v>
      </c>
      <c r="H372" s="41">
        <f t="shared" si="28"/>
        <v>10000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2500</v>
      </c>
      <c r="D377" s="5">
        <f t="shared" si="38"/>
        <v>2500</v>
      </c>
      <c r="E377" s="5">
        <f t="shared" si="38"/>
        <v>2500</v>
      </c>
      <c r="H377" s="41">
        <f t="shared" si="28"/>
        <v>2500</v>
      </c>
    </row>
    <row r="378" spans="1:8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>
        <v>2500</v>
      </c>
      <c r="D380" s="30">
        <f t="shared" ref="D380:E381" si="39">C380</f>
        <v>2500</v>
      </c>
      <c r="E380" s="30">
        <f t="shared" si="39"/>
        <v>2500</v>
      </c>
      <c r="H380" s="41">
        <f t="shared" si="28"/>
        <v>2500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26000</v>
      </c>
      <c r="D392" s="5">
        <f>SUM(D393:D394)</f>
        <v>26000</v>
      </c>
      <c r="E392" s="5">
        <f>SUM(E393:E394)</f>
        <v>26000</v>
      </c>
      <c r="H392" s="41">
        <f t="shared" si="41"/>
        <v>26000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26000</v>
      </c>
      <c r="D394" s="30">
        <f>C394</f>
        <v>26000</v>
      </c>
      <c r="E394" s="30">
        <f>D394</f>
        <v>26000</v>
      </c>
      <c r="H394" s="41">
        <f t="shared" si="41"/>
        <v>26000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11000</v>
      </c>
      <c r="D409" s="5">
        <f>SUM(D410:D411)</f>
        <v>11000</v>
      </c>
      <c r="E409" s="5">
        <f>SUM(E410:E411)</f>
        <v>11000</v>
      </c>
      <c r="H409" s="41">
        <f t="shared" si="41"/>
        <v>11000</v>
      </c>
    </row>
    <row r="410" spans="1:8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  <c r="H410" s="41">
        <f t="shared" si="41"/>
        <v>10000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outlineLevel="2" collapsed="1">
      <c r="A421" s="6">
        <v>2201</v>
      </c>
      <c r="B421" s="4" t="s">
        <v>335</v>
      </c>
      <c r="C421" s="5"/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134000</v>
      </c>
      <c r="D429" s="5">
        <f>SUM(D430:D442)</f>
        <v>134000</v>
      </c>
      <c r="E429" s="5">
        <f>SUM(E430:E442)</f>
        <v>134000</v>
      </c>
      <c r="H429" s="41">
        <f t="shared" si="41"/>
        <v>134000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110000</v>
      </c>
      <c r="D431" s="30">
        <f t="shared" ref="D431:E442" si="49">C431</f>
        <v>110000</v>
      </c>
      <c r="E431" s="30">
        <f t="shared" si="49"/>
        <v>110000</v>
      </c>
      <c r="H431" s="41">
        <f t="shared" si="41"/>
        <v>110000</v>
      </c>
    </row>
    <row r="432" spans="1:8" outlineLevel="3">
      <c r="A432" s="29"/>
      <c r="B432" s="28" t="s">
        <v>345</v>
      </c>
      <c r="C432" s="30">
        <v>7000</v>
      </c>
      <c r="D432" s="30">
        <f t="shared" si="49"/>
        <v>7000</v>
      </c>
      <c r="E432" s="30">
        <f t="shared" si="49"/>
        <v>7000</v>
      </c>
      <c r="H432" s="41">
        <f t="shared" si="41"/>
        <v>7000</v>
      </c>
    </row>
    <row r="433" spans="1:8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>
        <v>1000</v>
      </c>
      <c r="D435" s="30">
        <f t="shared" si="49"/>
        <v>1000</v>
      </c>
      <c r="E435" s="30">
        <f t="shared" si="49"/>
        <v>1000</v>
      </c>
      <c r="H435" s="41">
        <f t="shared" si="41"/>
        <v>1000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4" t="s">
        <v>357</v>
      </c>
      <c r="B444" s="165"/>
      <c r="C444" s="32">
        <f>C445+C454+C455+C459+C462+C463+C468+C474+C477+C480+C481+C450</f>
        <v>146000</v>
      </c>
      <c r="D444" s="32">
        <f>D445+D454+D455+D459+D462+D463+D468+D474+D477+D480+D481+D450</f>
        <v>146000</v>
      </c>
      <c r="E444" s="32">
        <f>E445+E454+E455+E459+E462+E463+E468+E474+E477+E480+E481+E450</f>
        <v>146000</v>
      </c>
      <c r="H444" s="41">
        <f t="shared" si="41"/>
        <v>146000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31000</v>
      </c>
      <c r="D445" s="5">
        <f>SUM(D446:D449)</f>
        <v>31000</v>
      </c>
      <c r="E445" s="5">
        <f>SUM(E446:E449)</f>
        <v>31000</v>
      </c>
      <c r="H445" s="41">
        <f t="shared" si="41"/>
        <v>31000</v>
      </c>
    </row>
    <row r="446" spans="1:8" ht="15" customHeight="1" outlineLevel="3">
      <c r="A446" s="28"/>
      <c r="B446" s="28" t="s">
        <v>359</v>
      </c>
      <c r="C446" s="30">
        <v>8000</v>
      </c>
      <c r="D446" s="30">
        <f>C446</f>
        <v>8000</v>
      </c>
      <c r="E446" s="30">
        <f>D446</f>
        <v>8000</v>
      </c>
      <c r="H446" s="41">
        <f t="shared" si="41"/>
        <v>8000</v>
      </c>
    </row>
    <row r="447" spans="1:8" ht="15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20000</v>
      </c>
      <c r="D449" s="30">
        <f t="shared" si="50"/>
        <v>20000</v>
      </c>
      <c r="E449" s="30">
        <f t="shared" si="50"/>
        <v>20000</v>
      </c>
      <c r="H449" s="41">
        <f t="shared" si="41"/>
        <v>20000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60000</v>
      </c>
      <c r="D454" s="5">
        <f>C454</f>
        <v>60000</v>
      </c>
      <c r="E454" s="5">
        <f>D454</f>
        <v>60000</v>
      </c>
      <c r="H454" s="41">
        <f t="shared" si="51"/>
        <v>60000</v>
      </c>
    </row>
    <row r="455" spans="1:8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customHeight="1" outlineLevel="3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  <c r="H456" s="41">
        <f t="shared" si="51"/>
        <v>30000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7"/>
        <v>10000</v>
      </c>
      <c r="E480" s="5">
        <f t="shared" si="57"/>
        <v>10000</v>
      </c>
      <c r="H480" s="41">
        <f t="shared" si="51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4" t="s">
        <v>388</v>
      </c>
      <c r="B482" s="16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0" t="s">
        <v>389</v>
      </c>
      <c r="B483" s="171"/>
      <c r="C483" s="35">
        <f>C484+C504+C510+C523+C529+C539+C509</f>
        <v>118500</v>
      </c>
      <c r="D483" s="35">
        <f>D484+D504+D510+D523+D529+D539</f>
        <v>72500</v>
      </c>
      <c r="E483" s="35">
        <f>E484+E504+E510+E523+E529+E539</f>
        <v>72500</v>
      </c>
      <c r="G483" s="39" t="s">
        <v>592</v>
      </c>
      <c r="H483" s="41">
        <f t="shared" si="51"/>
        <v>118500</v>
      </c>
      <c r="I483" s="42"/>
      <c r="J483" s="40" t="b">
        <f>AND(H483=I483)</f>
        <v>0</v>
      </c>
    </row>
    <row r="484" spans="1:10" outlineLevel="1">
      <c r="A484" s="164" t="s">
        <v>390</v>
      </c>
      <c r="B484" s="165"/>
      <c r="C484" s="32">
        <f>C485+C486+C490+C491+C494+C497+C500+C501+C502+C503</f>
        <v>72500</v>
      </c>
      <c r="D484" s="32">
        <f>D485+D486+D490+D491+D494+D497+D500+D501+D502+D503</f>
        <v>72500</v>
      </c>
      <c r="E484" s="32">
        <f>E485+E486+E490+E491+E494+E497+E500+E501+E502+E503</f>
        <v>72500</v>
      </c>
      <c r="H484" s="41">
        <f t="shared" si="51"/>
        <v>72500</v>
      </c>
    </row>
    <row r="485" spans="1:10" outlineLevel="2">
      <c r="A485" s="6">
        <v>3302</v>
      </c>
      <c r="B485" s="4" t="s">
        <v>391</v>
      </c>
      <c r="C485" s="5">
        <v>4500</v>
      </c>
      <c r="D485" s="5">
        <f>C485</f>
        <v>4500</v>
      </c>
      <c r="E485" s="5">
        <f>D485</f>
        <v>4500</v>
      </c>
      <c r="H485" s="41">
        <f t="shared" si="51"/>
        <v>4500</v>
      </c>
    </row>
    <row r="486" spans="1:10" outlineLevel="2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  <c r="H486" s="41">
        <f t="shared" si="51"/>
        <v>40000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40000</v>
      </c>
      <c r="D488" s="30">
        <f t="shared" ref="D488:E489" si="58">C488</f>
        <v>40000</v>
      </c>
      <c r="E488" s="30">
        <f t="shared" si="58"/>
        <v>40000</v>
      </c>
      <c r="H488" s="41">
        <f t="shared" si="51"/>
        <v>40000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outlineLevel="2">
      <c r="A500" s="6">
        <v>3302</v>
      </c>
      <c r="B500" s="4" t="s">
        <v>406</v>
      </c>
      <c r="C500" s="5">
        <v>25000</v>
      </c>
      <c r="D500" s="5">
        <f t="shared" si="59"/>
        <v>25000</v>
      </c>
      <c r="E500" s="5">
        <f t="shared" si="59"/>
        <v>25000</v>
      </c>
      <c r="H500" s="41">
        <f t="shared" si="51"/>
        <v>25000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4" t="s">
        <v>410</v>
      </c>
      <c r="B504" s="165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2">
      <c r="A509" s="164" t="s">
        <v>1062</v>
      </c>
      <c r="B509" s="165"/>
      <c r="C509" s="32">
        <v>45000</v>
      </c>
      <c r="D509" s="32">
        <f t="shared" si="60"/>
        <v>45000</v>
      </c>
      <c r="E509" s="32">
        <f t="shared" si="60"/>
        <v>45000</v>
      </c>
      <c r="H509" s="41">
        <f t="shared" si="51"/>
        <v>45000</v>
      </c>
    </row>
    <row r="510" spans="1:12" outlineLevel="1">
      <c r="A510" s="164" t="s">
        <v>414</v>
      </c>
      <c r="B510" s="165"/>
      <c r="C510" s="32">
        <f>C511+C512+C513+C514+C518+C519+C520+C521+C522</f>
        <v>1000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H510" s="41">
        <f t="shared" si="51"/>
        <v>1000</v>
      </c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1"/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61">C512</f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417</v>
      </c>
      <c r="C513" s="5">
        <v>0</v>
      </c>
      <c r="D513" s="5">
        <f t="shared" si="61"/>
        <v>0</v>
      </c>
      <c r="E513" s="5">
        <f t="shared" si="61"/>
        <v>0</v>
      </c>
      <c r="H513" s="41">
        <f t="shared" si="51"/>
        <v>0</v>
      </c>
    </row>
    <row r="514" spans="1:8" outlineLevel="2">
      <c r="A514" s="6">
        <v>3305</v>
      </c>
      <c r="B514" s="4" t="s">
        <v>418</v>
      </c>
      <c r="C514" s="5">
        <v>1000</v>
      </c>
      <c r="D514" s="5">
        <f>SUM(D515:D517)</f>
        <v>0</v>
      </c>
      <c r="E514" s="5">
        <f>SUM(E515:E517)</f>
        <v>0</v>
      </c>
      <c r="H514" s="41">
        <f t="shared" si="51"/>
        <v>1000</v>
      </c>
    </row>
    <row r="515" spans="1:8" ht="15" customHeight="1" outlineLevel="3">
      <c r="A515" s="29"/>
      <c r="B515" s="28" t="s">
        <v>419</v>
      </c>
      <c r="C515" s="30"/>
      <c r="D515" s="30">
        <f t="shared" ref="D515:E522" si="62">C515</f>
        <v>0</v>
      </c>
      <c r="E515" s="30">
        <f t="shared" si="62"/>
        <v>0</v>
      </c>
      <c r="H515" s="41">
        <f t="shared" ref="H515:H578" si="63">C515</f>
        <v>0</v>
      </c>
    </row>
    <row r="516" spans="1:8" ht="15" customHeight="1" outlineLevel="3">
      <c r="A516" s="29"/>
      <c r="B516" s="28" t="s">
        <v>420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t="15" customHeight="1" outlineLevel="3">
      <c r="A517" s="29"/>
      <c r="B517" s="28" t="s">
        <v>421</v>
      </c>
      <c r="C517" s="30">
        <v>0</v>
      </c>
      <c r="D517" s="30">
        <f t="shared" si="62"/>
        <v>0</v>
      </c>
      <c r="E517" s="30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422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423</v>
      </c>
      <c r="C519" s="5"/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424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425</v>
      </c>
      <c r="C521" s="5"/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2">
      <c r="A522" s="6">
        <v>3305</v>
      </c>
      <c r="B522" s="4" t="s">
        <v>409</v>
      </c>
      <c r="C522" s="5">
        <v>0</v>
      </c>
      <c r="D522" s="5">
        <f t="shared" si="62"/>
        <v>0</v>
      </c>
      <c r="E522" s="5">
        <f t="shared" si="62"/>
        <v>0</v>
      </c>
      <c r="H522" s="41">
        <f t="shared" si="63"/>
        <v>0</v>
      </c>
    </row>
    <row r="523" spans="1:8" outlineLevel="1">
      <c r="A523" s="164" t="s">
        <v>426</v>
      </c>
      <c r="B523" s="165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3"/>
        <v>0</v>
      </c>
    </row>
    <row r="524" spans="1:8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3"/>
        <v>0</v>
      </c>
    </row>
    <row r="525" spans="1:8" outlineLevel="2">
      <c r="A525" s="6">
        <v>3306</v>
      </c>
      <c r="B525" s="4" t="s">
        <v>428</v>
      </c>
      <c r="C525" s="5">
        <v>0</v>
      </c>
      <c r="D525" s="5">
        <f t="shared" ref="D525:E528" si="64">C525</f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429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430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2">
      <c r="A528" s="6">
        <v>3306</v>
      </c>
      <c r="B528" s="4" t="s">
        <v>431</v>
      </c>
      <c r="C528" s="5">
        <v>0</v>
      </c>
      <c r="D528" s="5">
        <f t="shared" si="64"/>
        <v>0</v>
      </c>
      <c r="E528" s="5">
        <f t="shared" si="64"/>
        <v>0</v>
      </c>
      <c r="H528" s="41">
        <f t="shared" si="63"/>
        <v>0</v>
      </c>
    </row>
    <row r="529" spans="1:8" outlineLevel="1">
      <c r="A529" s="164" t="s">
        <v>432</v>
      </c>
      <c r="B529" s="165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3"/>
        <v>0</v>
      </c>
    </row>
    <row r="530" spans="1:8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3"/>
        <v>0</v>
      </c>
    </row>
    <row r="531" spans="1:8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3"/>
        <v>0</v>
      </c>
    </row>
    <row r="532" spans="1:8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3"/>
        <v>0</v>
      </c>
    </row>
    <row r="533" spans="1:8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3"/>
        <v>0</v>
      </c>
    </row>
    <row r="534" spans="1:8" ht="15" customHeight="1" outlineLevel="3">
      <c r="A534" s="29"/>
      <c r="B534" s="28" t="s">
        <v>436</v>
      </c>
      <c r="C534" s="30">
        <v>0</v>
      </c>
      <c r="D534" s="30">
        <f t="shared" ref="D534:E537" si="65">C534</f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437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438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t="15" customHeight="1" outlineLevel="3">
      <c r="A537" s="29"/>
      <c r="B537" s="28" t="s">
        <v>439</v>
      </c>
      <c r="C537" s="30">
        <v>0</v>
      </c>
      <c r="D537" s="30">
        <f t="shared" si="65"/>
        <v>0</v>
      </c>
      <c r="E537" s="30">
        <f t="shared" si="65"/>
        <v>0</v>
      </c>
      <c r="H537" s="41">
        <f t="shared" si="63"/>
        <v>0</v>
      </c>
    </row>
    <row r="538" spans="1:8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3"/>
        <v>0</v>
      </c>
    </row>
    <row r="539" spans="1:8" outlineLevel="1">
      <c r="A539" s="164" t="s">
        <v>441</v>
      </c>
      <c r="B539" s="165"/>
      <c r="C539" s="32">
        <f>SUM(C540:C545)</f>
        <v>0</v>
      </c>
      <c r="D539" s="32">
        <f>SUM(D540:D545)</f>
        <v>0</v>
      </c>
      <c r="E539" s="32">
        <f>SUM(E540:E545)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52</v>
      </c>
      <c r="C541" s="5"/>
      <c r="D541" s="5">
        <f t="shared" ref="D541:E544" si="66">C541</f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444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445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442</v>
      </c>
      <c r="C544" s="5">
        <v>0</v>
      </c>
      <c r="D544" s="5">
        <f t="shared" si="66"/>
        <v>0</v>
      </c>
      <c r="E544" s="5">
        <f t="shared" si="66"/>
        <v>0</v>
      </c>
      <c r="H544" s="41">
        <f t="shared" si="63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3"/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3"/>
        <v>0</v>
      </c>
    </row>
    <row r="548" spans="1:10">
      <c r="A548" s="168" t="s">
        <v>449</v>
      </c>
      <c r="B548" s="169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>
        <f t="shared" si="63"/>
        <v>0</v>
      </c>
      <c r="I548" s="42"/>
      <c r="J548" s="40" t="b">
        <f>AND(H548=I548)</f>
        <v>1</v>
      </c>
    </row>
    <row r="549" spans="1:10" outlineLevel="1">
      <c r="A549" s="164" t="s">
        <v>450</v>
      </c>
      <c r="B549" s="165"/>
      <c r="C549" s="32"/>
      <c r="D549" s="32">
        <f>C549</f>
        <v>0</v>
      </c>
      <c r="E549" s="32">
        <f>D549</f>
        <v>0</v>
      </c>
      <c r="H549" s="41">
        <f t="shared" si="63"/>
        <v>0</v>
      </c>
    </row>
    <row r="550" spans="1:10" outlineLevel="1">
      <c r="A550" s="164" t="s">
        <v>451</v>
      </c>
      <c r="B550" s="165"/>
      <c r="C550" s="32">
        <v>0</v>
      </c>
      <c r="D550" s="32">
        <f>C550</f>
        <v>0</v>
      </c>
      <c r="E550" s="32">
        <f>D550</f>
        <v>0</v>
      </c>
      <c r="H550" s="41">
        <f t="shared" si="63"/>
        <v>0</v>
      </c>
    </row>
    <row r="551" spans="1:10">
      <c r="A551" s="162" t="s">
        <v>455</v>
      </c>
      <c r="B551" s="163"/>
      <c r="C551" s="36">
        <f>C552</f>
        <v>11173.647999999999</v>
      </c>
      <c r="D551" s="36">
        <f>D552</f>
        <v>11173.647999999999</v>
      </c>
      <c r="E551" s="36">
        <f>E552</f>
        <v>11173.647999999999</v>
      </c>
      <c r="G551" s="39" t="s">
        <v>59</v>
      </c>
      <c r="H551" s="41">
        <f t="shared" si="63"/>
        <v>11173.647999999999</v>
      </c>
      <c r="I551" s="42"/>
      <c r="J551" s="40" t="b">
        <f>AND(H551=I551)</f>
        <v>0</v>
      </c>
    </row>
    <row r="552" spans="1:10">
      <c r="A552" s="160" t="s">
        <v>456</v>
      </c>
      <c r="B552" s="161"/>
      <c r="C552" s="33">
        <f>C553+C557</f>
        <v>11173.647999999999</v>
      </c>
      <c r="D552" s="33">
        <f>D553+D557</f>
        <v>11173.647999999999</v>
      </c>
      <c r="E552" s="33">
        <f>E553+E557</f>
        <v>11173.647999999999</v>
      </c>
      <c r="G552" s="39" t="s">
        <v>594</v>
      </c>
      <c r="H552" s="41">
        <f t="shared" si="63"/>
        <v>11173.647999999999</v>
      </c>
      <c r="I552" s="42"/>
      <c r="J552" s="40" t="b">
        <f>AND(H552=I552)</f>
        <v>0</v>
      </c>
    </row>
    <row r="553" spans="1:10" outlineLevel="1">
      <c r="A553" s="164" t="s">
        <v>457</v>
      </c>
      <c r="B553" s="165"/>
      <c r="C553" s="32">
        <f>SUM(C554:C556)</f>
        <v>11173.647999999999</v>
      </c>
      <c r="D553" s="32">
        <f>SUM(D554:D556)</f>
        <v>11173.647999999999</v>
      </c>
      <c r="E553" s="32">
        <f>SUM(E554:E556)</f>
        <v>11173.647999999999</v>
      </c>
      <c r="H553" s="41">
        <f t="shared" si="63"/>
        <v>11173.647999999999</v>
      </c>
    </row>
    <row r="554" spans="1:10" outlineLevel="2" collapsed="1">
      <c r="A554" s="6">
        <v>5500</v>
      </c>
      <c r="B554" s="4" t="s">
        <v>458</v>
      </c>
      <c r="C554" s="5">
        <v>11173.647999999999</v>
      </c>
      <c r="D554" s="5">
        <f t="shared" ref="D554:E556" si="67">C554</f>
        <v>11173.647999999999</v>
      </c>
      <c r="E554" s="5">
        <f t="shared" si="67"/>
        <v>11173.647999999999</v>
      </c>
      <c r="H554" s="41">
        <f t="shared" si="63"/>
        <v>11173.647999999999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67"/>
        <v>0</v>
      </c>
      <c r="E556" s="5">
        <f t="shared" si="67"/>
        <v>0</v>
      </c>
      <c r="H556" s="41">
        <f t="shared" si="63"/>
        <v>0</v>
      </c>
    </row>
    <row r="557" spans="1:10" outlineLevel="1">
      <c r="A557" s="164" t="s">
        <v>461</v>
      </c>
      <c r="B557" s="165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3"/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3"/>
        <v>0</v>
      </c>
    </row>
    <row r="560" spans="1:10">
      <c r="A560" s="166" t="s">
        <v>62</v>
      </c>
      <c r="B560" s="167"/>
      <c r="C560" s="37">
        <f>C561+C717</f>
        <v>773227.125</v>
      </c>
      <c r="D560" s="37">
        <f>D561+D717</f>
        <v>773227.125</v>
      </c>
      <c r="E560" s="37">
        <f>E561+E717</f>
        <v>773227.125</v>
      </c>
      <c r="G560" s="39" t="s">
        <v>62</v>
      </c>
      <c r="H560" s="41">
        <f t="shared" si="63"/>
        <v>773227.125</v>
      </c>
      <c r="I560" s="42"/>
      <c r="J560" s="40" t="b">
        <f>AND(H560=I560)</f>
        <v>0</v>
      </c>
    </row>
    <row r="561" spans="1:10">
      <c r="A561" s="162" t="s">
        <v>464</v>
      </c>
      <c r="B561" s="163"/>
      <c r="C561" s="36">
        <f>C562+C639+C643+C646</f>
        <v>744797.97699999996</v>
      </c>
      <c r="D561" s="36">
        <f>D562+D639+D643+D646</f>
        <v>744797.97699999996</v>
      </c>
      <c r="E561" s="36">
        <f>E562+E639+E643+E646</f>
        <v>744797.97699999996</v>
      </c>
      <c r="G561" s="39" t="s">
        <v>61</v>
      </c>
      <c r="H561" s="41">
        <f t="shared" si="63"/>
        <v>744797.97699999996</v>
      </c>
      <c r="I561" s="42"/>
      <c r="J561" s="40" t="b">
        <f>AND(H561=I561)</f>
        <v>0</v>
      </c>
    </row>
    <row r="562" spans="1:10">
      <c r="A562" s="160" t="s">
        <v>465</v>
      </c>
      <c r="B562" s="161"/>
      <c r="C562" s="38">
        <f>C563+C568+C569+C570+C577+C578+C582+C585+C586+C587+C588+C593+C596+C600+C604+C611+C617+C629</f>
        <v>538643.46799999999</v>
      </c>
      <c r="D562" s="38">
        <f>D563+D568+D569+D570+D577+D578+D582+D585+D586+D587+D588+D593+D596+D600+D604+D611+D617+D629</f>
        <v>538643.46799999999</v>
      </c>
      <c r="E562" s="38">
        <f>E563+E568+E569+E570+E577+E578+E582+E585+E586+E587+E588+E593+E596+E600+E604+E611+E617+E629</f>
        <v>538643.46799999999</v>
      </c>
      <c r="G562" s="39" t="s">
        <v>595</v>
      </c>
      <c r="H562" s="41">
        <f t="shared" si="63"/>
        <v>538643.46799999999</v>
      </c>
      <c r="I562" s="42"/>
      <c r="J562" s="40" t="b">
        <f>AND(H562=I562)</f>
        <v>0</v>
      </c>
    </row>
    <row r="563" spans="1:10" outlineLevel="1">
      <c r="A563" s="164" t="s">
        <v>466</v>
      </c>
      <c r="B563" s="165"/>
      <c r="C563" s="32">
        <f>SUM(C564:C567)</f>
        <v>42468.451000000001</v>
      </c>
      <c r="D563" s="32">
        <f>SUM(D564:D567)</f>
        <v>42468.451000000001</v>
      </c>
      <c r="E563" s="32">
        <f>SUM(E564:E567)</f>
        <v>42468.451000000001</v>
      </c>
      <c r="H563" s="41">
        <f t="shared" si="63"/>
        <v>42468.451000000001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3"/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8">C565</f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2">
      <c r="A567" s="6">
        <v>6600</v>
      </c>
      <c r="B567" s="4" t="s">
        <v>471</v>
      </c>
      <c r="C567" s="5">
        <v>42468.451000000001</v>
      </c>
      <c r="D567" s="5">
        <f t="shared" si="68"/>
        <v>42468.451000000001</v>
      </c>
      <c r="E567" s="5">
        <f t="shared" si="68"/>
        <v>42468.451000000001</v>
      </c>
      <c r="H567" s="41">
        <f t="shared" si="63"/>
        <v>42468.451000000001</v>
      </c>
    </row>
    <row r="568" spans="1:10" outlineLevel="1">
      <c r="A568" s="164" t="s">
        <v>467</v>
      </c>
      <c r="B568" s="165"/>
      <c r="C568" s="31">
        <v>0</v>
      </c>
      <c r="D568" s="31">
        <f>C568</f>
        <v>0</v>
      </c>
      <c r="E568" s="31">
        <f>D568</f>
        <v>0</v>
      </c>
      <c r="H568" s="41">
        <f t="shared" si="63"/>
        <v>0</v>
      </c>
    </row>
    <row r="569" spans="1:10" outlineLevel="1">
      <c r="A569" s="164" t="s">
        <v>472</v>
      </c>
      <c r="B569" s="165"/>
      <c r="C569" s="32">
        <v>0</v>
      </c>
      <c r="D569" s="32">
        <f>C569</f>
        <v>0</v>
      </c>
      <c r="E569" s="32">
        <f>D569</f>
        <v>0</v>
      </c>
      <c r="H569" s="41">
        <f t="shared" si="63"/>
        <v>0</v>
      </c>
    </row>
    <row r="570" spans="1:10" outlineLevel="1">
      <c r="A570" s="164" t="s">
        <v>473</v>
      </c>
      <c r="B570" s="165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 t="shared" si="63"/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3"/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9">C572</f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2">
      <c r="A576" s="7">
        <v>6603</v>
      </c>
      <c r="B576" s="4" t="s">
        <v>479</v>
      </c>
      <c r="C576" s="5"/>
      <c r="D576" s="5">
        <f t="shared" si="69"/>
        <v>0</v>
      </c>
      <c r="E576" s="5">
        <f t="shared" si="69"/>
        <v>0</v>
      </c>
      <c r="H576" s="41">
        <f t="shared" si="63"/>
        <v>0</v>
      </c>
    </row>
    <row r="577" spans="1:8" outlineLevel="1">
      <c r="A577" s="164" t="s">
        <v>480</v>
      </c>
      <c r="B577" s="165"/>
      <c r="C577" s="32">
        <v>0</v>
      </c>
      <c r="D577" s="32">
        <f>C577</f>
        <v>0</v>
      </c>
      <c r="E577" s="32">
        <f>D577</f>
        <v>0</v>
      </c>
      <c r="H577" s="41">
        <f t="shared" si="63"/>
        <v>0</v>
      </c>
    </row>
    <row r="578" spans="1:8" outlineLevel="1">
      <c r="A578" s="164" t="s">
        <v>481</v>
      </c>
      <c r="B578" s="165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3"/>
        <v>0</v>
      </c>
    </row>
    <row r="579" spans="1:8" outlineLevel="2">
      <c r="A579" s="7">
        <v>6605</v>
      </c>
      <c r="B579" s="4" t="s">
        <v>482</v>
      </c>
      <c r="C579" s="5">
        <v>0</v>
      </c>
      <c r="D579" s="5">
        <f t="shared" ref="D579:E581" si="70">C579</f>
        <v>0</v>
      </c>
      <c r="E579" s="5">
        <f t="shared" si="70"/>
        <v>0</v>
      </c>
      <c r="H579" s="41">
        <f t="shared" ref="H579:H642" si="71">C579</f>
        <v>0</v>
      </c>
    </row>
    <row r="580" spans="1:8" outlineLevel="2">
      <c r="A580" s="7">
        <v>6605</v>
      </c>
      <c r="B580" s="4" t="s">
        <v>483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2">
      <c r="A581" s="7">
        <v>6605</v>
      </c>
      <c r="B581" s="4" t="s">
        <v>484</v>
      </c>
      <c r="C581" s="5"/>
      <c r="D581" s="5">
        <f t="shared" si="70"/>
        <v>0</v>
      </c>
      <c r="E581" s="5">
        <f t="shared" si="70"/>
        <v>0</v>
      </c>
      <c r="H581" s="41">
        <f t="shared" si="71"/>
        <v>0</v>
      </c>
    </row>
    <row r="582" spans="1:8" outlineLevel="1">
      <c r="A582" s="164" t="s">
        <v>485</v>
      </c>
      <c r="B582" s="165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71"/>
        <v>0</v>
      </c>
    </row>
    <row r="583" spans="1:8" outlineLevel="2">
      <c r="A583" s="7">
        <v>6606</v>
      </c>
      <c r="B583" s="4" t="s">
        <v>486</v>
      </c>
      <c r="C583" s="5"/>
      <c r="D583" s="5">
        <f t="shared" ref="D583:E587" si="72">C583</f>
        <v>0</v>
      </c>
      <c r="E583" s="5">
        <f t="shared" si="72"/>
        <v>0</v>
      </c>
      <c r="H583" s="41">
        <f t="shared" si="71"/>
        <v>0</v>
      </c>
    </row>
    <row r="584" spans="1:8" outlineLevel="2">
      <c r="A584" s="7">
        <v>6606</v>
      </c>
      <c r="B584" s="4" t="s">
        <v>487</v>
      </c>
      <c r="C584" s="5"/>
      <c r="D584" s="5">
        <f t="shared" si="72"/>
        <v>0</v>
      </c>
      <c r="E584" s="5">
        <f t="shared" si="72"/>
        <v>0</v>
      </c>
      <c r="H584" s="41">
        <f t="shared" si="71"/>
        <v>0</v>
      </c>
    </row>
    <row r="585" spans="1:8" outlineLevel="1">
      <c r="A585" s="164" t="s">
        <v>488</v>
      </c>
      <c r="B585" s="16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4" t="s">
        <v>489</v>
      </c>
      <c r="B586" s="16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 collapsed="1">
      <c r="A587" s="164" t="s">
        <v>490</v>
      </c>
      <c r="B587" s="165"/>
      <c r="C587" s="32">
        <v>0</v>
      </c>
      <c r="D587" s="32">
        <f t="shared" si="72"/>
        <v>0</v>
      </c>
      <c r="E587" s="32">
        <f t="shared" si="72"/>
        <v>0</v>
      </c>
      <c r="H587" s="41">
        <f t="shared" si="71"/>
        <v>0</v>
      </c>
    </row>
    <row r="588" spans="1:8" outlineLevel="1">
      <c r="A588" s="164" t="s">
        <v>491</v>
      </c>
      <c r="B588" s="165"/>
      <c r="C588" s="32">
        <f>SUM(C589:C592)</f>
        <v>1062</v>
      </c>
      <c r="D588" s="32">
        <f>SUM(D589:D592)</f>
        <v>1062</v>
      </c>
      <c r="E588" s="32">
        <f>SUM(E589:E592)</f>
        <v>1062</v>
      </c>
      <c r="H588" s="41">
        <f t="shared" si="71"/>
        <v>1062</v>
      </c>
    </row>
    <row r="589" spans="1:8" outlineLevel="2">
      <c r="A589" s="7">
        <v>6610</v>
      </c>
      <c r="B589" s="4" t="s">
        <v>492</v>
      </c>
      <c r="C589" s="5">
        <v>1062</v>
      </c>
      <c r="D589" s="5">
        <f>C589</f>
        <v>1062</v>
      </c>
      <c r="E589" s="5">
        <f>D589</f>
        <v>1062</v>
      </c>
      <c r="H589" s="41">
        <f t="shared" si="71"/>
        <v>1062</v>
      </c>
    </row>
    <row r="590" spans="1:8" outlineLevel="2">
      <c r="A590" s="7">
        <v>6610</v>
      </c>
      <c r="B590" s="4" t="s">
        <v>493</v>
      </c>
      <c r="C590" s="5">
        <v>0</v>
      </c>
      <c r="D590" s="5">
        <f t="shared" ref="D590:E592" si="73">C590</f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494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2">
      <c r="A592" s="7">
        <v>6610</v>
      </c>
      <c r="B592" s="4" t="s">
        <v>495</v>
      </c>
      <c r="C592" s="5">
        <v>0</v>
      </c>
      <c r="D592" s="5">
        <f t="shared" si="73"/>
        <v>0</v>
      </c>
      <c r="E592" s="5">
        <f t="shared" si="73"/>
        <v>0</v>
      </c>
      <c r="H592" s="41">
        <f t="shared" si="71"/>
        <v>0</v>
      </c>
    </row>
    <row r="593" spans="1:8" outlineLevel="1">
      <c r="A593" s="164" t="s">
        <v>498</v>
      </c>
      <c r="B593" s="165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71"/>
        <v>0</v>
      </c>
    </row>
    <row r="594" spans="1:8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71"/>
        <v>0</v>
      </c>
    </row>
    <row r="596" spans="1:8" outlineLevel="1">
      <c r="A596" s="164" t="s">
        <v>502</v>
      </c>
      <c r="B596" s="165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1"/>
        <v>0</v>
      </c>
    </row>
    <row r="597" spans="1:8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1"/>
        <v>0</v>
      </c>
    </row>
    <row r="598" spans="1:8" outlineLevel="2">
      <c r="A598" s="7">
        <v>6612</v>
      </c>
      <c r="B598" s="4" t="s">
        <v>500</v>
      </c>
      <c r="C598" s="5">
        <v>0</v>
      </c>
      <c r="D598" s="5">
        <f t="shared" ref="D598:E599" si="74">C598</f>
        <v>0</v>
      </c>
      <c r="E598" s="5">
        <f t="shared" si="74"/>
        <v>0</v>
      </c>
      <c r="H598" s="41">
        <f t="shared" si="71"/>
        <v>0</v>
      </c>
    </row>
    <row r="599" spans="1:8" outlineLevel="2">
      <c r="A599" s="7">
        <v>6612</v>
      </c>
      <c r="B599" s="4" t="s">
        <v>501</v>
      </c>
      <c r="C599" s="5">
        <v>0</v>
      </c>
      <c r="D599" s="5">
        <f t="shared" si="74"/>
        <v>0</v>
      </c>
      <c r="E599" s="5">
        <f t="shared" si="74"/>
        <v>0</v>
      </c>
      <c r="H599" s="41">
        <f t="shared" si="71"/>
        <v>0</v>
      </c>
    </row>
    <row r="600" spans="1:8" outlineLevel="1">
      <c r="A600" s="164" t="s">
        <v>503</v>
      </c>
      <c r="B600" s="165"/>
      <c r="C600" s="32">
        <f>SUM(C601:C603)</f>
        <v>173673.91800000001</v>
      </c>
      <c r="D600" s="32">
        <f>SUM(D601:D603)</f>
        <v>173673.91800000001</v>
      </c>
      <c r="E600" s="32">
        <f>SUM(E601:E603)</f>
        <v>173673.91800000001</v>
      </c>
      <c r="H600" s="41">
        <f t="shared" si="71"/>
        <v>173673.91800000001</v>
      </c>
    </row>
    <row r="601" spans="1:8" outlineLevel="2">
      <c r="A601" s="7">
        <v>6613</v>
      </c>
      <c r="B601" s="4" t="s">
        <v>504</v>
      </c>
      <c r="C601" s="5">
        <v>0</v>
      </c>
      <c r="D601" s="5">
        <f t="shared" ref="D601:E603" si="75">C601</f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505</v>
      </c>
      <c r="C602" s="5">
        <v>173673.91800000001</v>
      </c>
      <c r="D602" s="5">
        <f t="shared" si="75"/>
        <v>173673.91800000001</v>
      </c>
      <c r="E602" s="5">
        <f t="shared" si="75"/>
        <v>173673.91800000001</v>
      </c>
      <c r="H602" s="41">
        <f t="shared" si="71"/>
        <v>173673.91800000001</v>
      </c>
    </row>
    <row r="603" spans="1:8" outlineLevel="2">
      <c r="A603" s="7">
        <v>6613</v>
      </c>
      <c r="B603" s="4" t="s">
        <v>501</v>
      </c>
      <c r="C603" s="5">
        <v>0</v>
      </c>
      <c r="D603" s="5">
        <f t="shared" si="75"/>
        <v>0</v>
      </c>
      <c r="E603" s="5">
        <f t="shared" si="75"/>
        <v>0</v>
      </c>
      <c r="H603" s="41">
        <f t="shared" si="71"/>
        <v>0</v>
      </c>
    </row>
    <row r="604" spans="1:8" outlineLevel="1">
      <c r="A604" s="164" t="s">
        <v>506</v>
      </c>
      <c r="B604" s="165"/>
      <c r="C604" s="32">
        <f>SUM(C605:C610)</f>
        <v>13674.784</v>
      </c>
      <c r="D604" s="32">
        <f>SUM(D605:D610)</f>
        <v>13674.784</v>
      </c>
      <c r="E604" s="32">
        <f>SUM(E605:E610)</f>
        <v>13674.784</v>
      </c>
      <c r="H604" s="41">
        <f t="shared" si="71"/>
        <v>13674.784</v>
      </c>
    </row>
    <row r="605" spans="1:8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1"/>
        <v>0</v>
      </c>
    </row>
    <row r="606" spans="1:8" outlineLevel="2">
      <c r="A606" s="7">
        <v>6614</v>
      </c>
      <c r="B606" s="4" t="s">
        <v>508</v>
      </c>
      <c r="C606" s="5">
        <v>0</v>
      </c>
      <c r="D606" s="5">
        <f t="shared" ref="D606:E610" si="76">C606</f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509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510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511</v>
      </c>
      <c r="C609" s="5">
        <v>13674.784</v>
      </c>
      <c r="D609" s="5">
        <f t="shared" si="76"/>
        <v>13674.784</v>
      </c>
      <c r="E609" s="5">
        <f t="shared" si="76"/>
        <v>13674.784</v>
      </c>
      <c r="H609" s="41">
        <f t="shared" si="71"/>
        <v>13674.784</v>
      </c>
    </row>
    <row r="610" spans="1:8" outlineLevel="2">
      <c r="A610" s="7">
        <v>6614</v>
      </c>
      <c r="B610" s="4" t="s">
        <v>512</v>
      </c>
      <c r="C610" s="5">
        <v>0</v>
      </c>
      <c r="D610" s="5">
        <f t="shared" si="76"/>
        <v>0</v>
      </c>
      <c r="E610" s="5">
        <f t="shared" si="76"/>
        <v>0</v>
      </c>
      <c r="H610" s="41">
        <f t="shared" si="71"/>
        <v>0</v>
      </c>
    </row>
    <row r="611" spans="1:8" outlineLevel="1">
      <c r="A611" s="164" t="s">
        <v>513</v>
      </c>
      <c r="B611" s="165"/>
      <c r="C611" s="32">
        <f>SUM(C612:C616)</f>
        <v>48315.932000000001</v>
      </c>
      <c r="D611" s="32">
        <f>SUM(D612:D616)</f>
        <v>48315.932000000001</v>
      </c>
      <c r="E611" s="32">
        <f>SUM(E612:E616)</f>
        <v>48315.932000000001</v>
      </c>
      <c r="H611" s="41">
        <f t="shared" si="71"/>
        <v>48315.932000000001</v>
      </c>
    </row>
    <row r="612" spans="1:8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1"/>
        <v>0</v>
      </c>
    </row>
    <row r="613" spans="1:8" outlineLevel="2">
      <c r="A613" s="7">
        <v>6615</v>
      </c>
      <c r="B613" s="4" t="s">
        <v>515</v>
      </c>
      <c r="C613" s="5">
        <v>48315.932000000001</v>
      </c>
      <c r="D613" s="5">
        <f t="shared" ref="D613:E616" si="77">C613</f>
        <v>48315.932000000001</v>
      </c>
      <c r="E613" s="5">
        <f t="shared" si="77"/>
        <v>48315.932000000001</v>
      </c>
      <c r="H613" s="41">
        <f t="shared" si="71"/>
        <v>48315.932000000001</v>
      </c>
    </row>
    <row r="614" spans="1:8" outlineLevel="2">
      <c r="A614" s="7">
        <v>6615</v>
      </c>
      <c r="B614" s="4" t="s">
        <v>516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517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2">
      <c r="A616" s="7">
        <v>6615</v>
      </c>
      <c r="B616" s="4" t="s">
        <v>518</v>
      </c>
      <c r="C616" s="5">
        <v>0</v>
      </c>
      <c r="D616" s="5">
        <f t="shared" si="77"/>
        <v>0</v>
      </c>
      <c r="E616" s="5">
        <f t="shared" si="77"/>
        <v>0</v>
      </c>
      <c r="H616" s="41">
        <f t="shared" si="71"/>
        <v>0</v>
      </c>
    </row>
    <row r="617" spans="1:8" outlineLevel="1">
      <c r="A617" s="164" t="s">
        <v>519</v>
      </c>
      <c r="B617" s="165"/>
      <c r="C617" s="32">
        <f>SUM(C618:C628)</f>
        <v>27126.383000000002</v>
      </c>
      <c r="D617" s="32">
        <f>SUM(D618:D628)</f>
        <v>27126.383000000002</v>
      </c>
      <c r="E617" s="32">
        <f>SUM(E618:E628)</f>
        <v>27126.383000000002</v>
      </c>
      <c r="H617" s="41">
        <f t="shared" si="71"/>
        <v>27126.383000000002</v>
      </c>
    </row>
    <row r="618" spans="1:8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1"/>
        <v>0</v>
      </c>
    </row>
    <row r="619" spans="1:8" outlineLevel="2">
      <c r="A619" s="7">
        <v>6616</v>
      </c>
      <c r="B619" s="4" t="s">
        <v>521</v>
      </c>
      <c r="C619" s="5">
        <v>0</v>
      </c>
      <c r="D619" s="5">
        <f t="shared" ref="D619:E628" si="78">C619</f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522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523</v>
      </c>
      <c r="C621" s="5">
        <v>27126.383000000002</v>
      </c>
      <c r="D621" s="5">
        <f t="shared" si="78"/>
        <v>27126.383000000002</v>
      </c>
      <c r="E621" s="5">
        <f t="shared" si="78"/>
        <v>27126.383000000002</v>
      </c>
      <c r="H621" s="41">
        <f t="shared" si="71"/>
        <v>27126.383000000002</v>
      </c>
    </row>
    <row r="622" spans="1:8" outlineLevel="2">
      <c r="A622" s="7">
        <v>6616</v>
      </c>
      <c r="B622" s="4" t="s">
        <v>524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525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526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78"/>
        <v>0</v>
      </c>
      <c r="E628" s="5">
        <f t="shared" si="78"/>
        <v>0</v>
      </c>
      <c r="H628" s="41">
        <f t="shared" si="71"/>
        <v>0</v>
      </c>
    </row>
    <row r="629" spans="1:10" outlineLevel="1">
      <c r="A629" s="164" t="s">
        <v>531</v>
      </c>
      <c r="B629" s="165"/>
      <c r="C629" s="32">
        <f>SUM(C630:C638)</f>
        <v>232322</v>
      </c>
      <c r="D629" s="32">
        <f>SUM(D630:D638)</f>
        <v>232322</v>
      </c>
      <c r="E629" s="32">
        <f>SUM(E630:E638)</f>
        <v>232322</v>
      </c>
      <c r="H629" s="41">
        <f t="shared" si="71"/>
        <v>232322</v>
      </c>
    </row>
    <row r="630" spans="1:10" outlineLevel="2">
      <c r="A630" s="7">
        <v>6617</v>
      </c>
      <c r="B630" s="4" t="s">
        <v>532</v>
      </c>
      <c r="C630" s="5">
        <v>232322</v>
      </c>
      <c r="D630" s="5">
        <f>C630</f>
        <v>232322</v>
      </c>
      <c r="E630" s="5">
        <f>D630</f>
        <v>232322</v>
      </c>
      <c r="H630" s="41">
        <f t="shared" si="71"/>
        <v>232322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9">C631</f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9"/>
        <v>0</v>
      </c>
      <c r="E638" s="5">
        <f t="shared" si="79"/>
        <v>0</v>
      </c>
      <c r="H638" s="41">
        <f t="shared" si="71"/>
        <v>0</v>
      </c>
    </row>
    <row r="639" spans="1:10">
      <c r="A639" s="160" t="s">
        <v>541</v>
      </c>
      <c r="B639" s="16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1"/>
        <v>0</v>
      </c>
      <c r="I639" s="42"/>
      <c r="J639" s="40" t="b">
        <f>AND(H639=I639)</f>
        <v>1</v>
      </c>
    </row>
    <row r="640" spans="1:10" outlineLevel="1">
      <c r="A640" s="164" t="s">
        <v>542</v>
      </c>
      <c r="B640" s="165"/>
      <c r="C640" s="32">
        <v>0</v>
      </c>
      <c r="D640" s="32">
        <f t="shared" ref="D640:E642" si="80">C640</f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4" t="s">
        <v>543</v>
      </c>
      <c r="B641" s="16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outlineLevel="1">
      <c r="A642" s="164" t="s">
        <v>544</v>
      </c>
      <c r="B642" s="165"/>
      <c r="C642" s="32">
        <v>0</v>
      </c>
      <c r="D642" s="32">
        <f t="shared" si="80"/>
        <v>0</v>
      </c>
      <c r="E642" s="32">
        <f t="shared" si="80"/>
        <v>0</v>
      </c>
      <c r="H642" s="41">
        <f t="shared" si="71"/>
        <v>0</v>
      </c>
    </row>
    <row r="643" spans="1:10">
      <c r="A643" s="160" t="s">
        <v>545</v>
      </c>
      <c r="B643" s="161"/>
      <c r="C643" s="38">
        <f>C644+C645</f>
        <v>206154.50899999999</v>
      </c>
      <c r="D643" s="38">
        <f>D644+D645</f>
        <v>206154.50899999999</v>
      </c>
      <c r="E643" s="38">
        <f>E644+E645</f>
        <v>206154.50899999999</v>
      </c>
      <c r="G643" s="39" t="s">
        <v>597</v>
      </c>
      <c r="H643" s="41">
        <f t="shared" ref="H643:H706" si="81">C643</f>
        <v>206154.50899999999</v>
      </c>
      <c r="I643" s="42"/>
      <c r="J643" s="40" t="b">
        <f>AND(H643=I643)</f>
        <v>0</v>
      </c>
    </row>
    <row r="644" spans="1:10" outlineLevel="1">
      <c r="A644" s="164" t="s">
        <v>546</v>
      </c>
      <c r="B644" s="16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outlineLevel="1">
      <c r="A645" s="164" t="s">
        <v>547</v>
      </c>
      <c r="B645" s="165"/>
      <c r="C645" s="32">
        <v>206154.50899999999</v>
      </c>
      <c r="D645" s="32">
        <f>C645</f>
        <v>206154.50899999999</v>
      </c>
      <c r="E645" s="32">
        <f>D645</f>
        <v>206154.50899999999</v>
      </c>
      <c r="H645" s="41">
        <f t="shared" si="81"/>
        <v>206154.50899999999</v>
      </c>
    </row>
    <row r="646" spans="1:10">
      <c r="A646" s="160" t="s">
        <v>548</v>
      </c>
      <c r="B646" s="16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1"/>
        <v>0</v>
      </c>
      <c r="I646" s="42"/>
      <c r="J646" s="40" t="b">
        <f>AND(H646=I646)</f>
        <v>1</v>
      </c>
    </row>
    <row r="647" spans="1:10" outlineLevel="1">
      <c r="A647" s="164" t="s">
        <v>549</v>
      </c>
      <c r="B647" s="165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1"/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1"/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82">C649</f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82"/>
        <v>0</v>
      </c>
      <c r="E651" s="5">
        <f t="shared" si="82"/>
        <v>0</v>
      </c>
      <c r="H651" s="41">
        <f t="shared" si="81"/>
        <v>0</v>
      </c>
    </row>
    <row r="652" spans="1:10" outlineLevel="1">
      <c r="A652" s="164" t="s">
        <v>550</v>
      </c>
      <c r="B652" s="165"/>
      <c r="C652" s="31">
        <v>0</v>
      </c>
      <c r="D652" s="31">
        <f>C652</f>
        <v>0</v>
      </c>
      <c r="E652" s="31">
        <f>D652</f>
        <v>0</v>
      </c>
      <c r="H652" s="41">
        <f t="shared" si="81"/>
        <v>0</v>
      </c>
    </row>
    <row r="653" spans="1:10" outlineLevel="1">
      <c r="A653" s="164" t="s">
        <v>551</v>
      </c>
      <c r="B653" s="165"/>
      <c r="C653" s="32">
        <v>0</v>
      </c>
      <c r="D653" s="32">
        <f>C653</f>
        <v>0</v>
      </c>
      <c r="E653" s="32">
        <f>D653</f>
        <v>0</v>
      </c>
      <c r="H653" s="41">
        <f t="shared" si="81"/>
        <v>0</v>
      </c>
    </row>
    <row r="654" spans="1:10" outlineLevel="1">
      <c r="A654" s="164" t="s">
        <v>552</v>
      </c>
      <c r="B654" s="165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1"/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1"/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83">C656</f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476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477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478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2">
      <c r="A660" s="7">
        <v>9603</v>
      </c>
      <c r="B660" s="4" t="s">
        <v>479</v>
      </c>
      <c r="C660" s="5">
        <v>0</v>
      </c>
      <c r="D660" s="5">
        <f t="shared" si="83"/>
        <v>0</v>
      </c>
      <c r="E660" s="5">
        <f t="shared" si="83"/>
        <v>0</v>
      </c>
      <c r="H660" s="41">
        <f t="shared" si="81"/>
        <v>0</v>
      </c>
    </row>
    <row r="661" spans="1:8" outlineLevel="1">
      <c r="A661" s="164" t="s">
        <v>553</v>
      </c>
      <c r="B661" s="165"/>
      <c r="C661" s="32">
        <v>0</v>
      </c>
      <c r="D661" s="32">
        <f>C661</f>
        <v>0</v>
      </c>
      <c r="E661" s="32">
        <f>D661</f>
        <v>0</v>
      </c>
      <c r="H661" s="41">
        <f t="shared" si="81"/>
        <v>0</v>
      </c>
    </row>
    <row r="662" spans="1:8" outlineLevel="1">
      <c r="A662" s="164" t="s">
        <v>554</v>
      </c>
      <c r="B662" s="165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1"/>
        <v>0</v>
      </c>
    </row>
    <row r="663" spans="1:8" outlineLevel="2">
      <c r="A663" s="7">
        <v>9605</v>
      </c>
      <c r="B663" s="4" t="s">
        <v>482</v>
      </c>
      <c r="C663" s="5">
        <v>0</v>
      </c>
      <c r="D663" s="5">
        <f t="shared" ref="D663:E665" si="84">C663</f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483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2">
      <c r="A665" s="7">
        <v>9605</v>
      </c>
      <c r="B665" s="4" t="s">
        <v>484</v>
      </c>
      <c r="C665" s="5">
        <v>0</v>
      </c>
      <c r="D665" s="5">
        <f t="shared" si="84"/>
        <v>0</v>
      </c>
      <c r="E665" s="5">
        <f t="shared" si="84"/>
        <v>0</v>
      </c>
      <c r="H665" s="41">
        <f t="shared" si="81"/>
        <v>0</v>
      </c>
    </row>
    <row r="666" spans="1:8" outlineLevel="1">
      <c r="A666" s="164" t="s">
        <v>555</v>
      </c>
      <c r="B666" s="165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1"/>
        <v>0</v>
      </c>
    </row>
    <row r="667" spans="1:8" outlineLevel="2">
      <c r="A667" s="7">
        <v>9606</v>
      </c>
      <c r="B667" s="4" t="s">
        <v>486</v>
      </c>
      <c r="C667" s="5">
        <v>0</v>
      </c>
      <c r="D667" s="5">
        <f t="shared" ref="D667:E671" si="85">C667</f>
        <v>0</v>
      </c>
      <c r="E667" s="5">
        <f t="shared" si="85"/>
        <v>0</v>
      </c>
      <c r="H667" s="41">
        <f t="shared" si="81"/>
        <v>0</v>
      </c>
    </row>
    <row r="668" spans="1:8" outlineLevel="2">
      <c r="A668" s="7">
        <v>9606</v>
      </c>
      <c r="B668" s="4" t="s">
        <v>487</v>
      </c>
      <c r="C668" s="5">
        <v>0</v>
      </c>
      <c r="D668" s="5">
        <f t="shared" si="85"/>
        <v>0</v>
      </c>
      <c r="E668" s="5">
        <f t="shared" si="85"/>
        <v>0</v>
      </c>
      <c r="H668" s="41">
        <f t="shared" si="81"/>
        <v>0</v>
      </c>
    </row>
    <row r="669" spans="1:8" outlineLevel="1">
      <c r="A669" s="164" t="s">
        <v>556</v>
      </c>
      <c r="B669" s="16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4" t="s">
        <v>557</v>
      </c>
      <c r="B670" s="16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 collapsed="1">
      <c r="A671" s="164" t="s">
        <v>558</v>
      </c>
      <c r="B671" s="165"/>
      <c r="C671" s="32">
        <v>0</v>
      </c>
      <c r="D671" s="32">
        <f t="shared" si="85"/>
        <v>0</v>
      </c>
      <c r="E671" s="32">
        <f t="shared" si="85"/>
        <v>0</v>
      </c>
      <c r="H671" s="41">
        <f t="shared" si="81"/>
        <v>0</v>
      </c>
    </row>
    <row r="672" spans="1:8" outlineLevel="1">
      <c r="A672" s="164" t="s">
        <v>559</v>
      </c>
      <c r="B672" s="165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1"/>
        <v>0</v>
      </c>
    </row>
    <row r="673" spans="1:8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1"/>
        <v>0</v>
      </c>
    </row>
    <row r="674" spans="1:8" outlineLevel="2">
      <c r="A674" s="7">
        <v>9610</v>
      </c>
      <c r="B674" s="4" t="s">
        <v>493</v>
      </c>
      <c r="C674" s="5">
        <v>0</v>
      </c>
      <c r="D674" s="5">
        <f t="shared" ref="D674:E676" si="86">C674</f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494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2">
      <c r="A676" s="7">
        <v>9610</v>
      </c>
      <c r="B676" s="4" t="s">
        <v>495</v>
      </c>
      <c r="C676" s="5">
        <v>0</v>
      </c>
      <c r="D676" s="5">
        <f t="shared" si="86"/>
        <v>0</v>
      </c>
      <c r="E676" s="5">
        <f t="shared" si="86"/>
        <v>0</v>
      </c>
      <c r="H676" s="41">
        <f t="shared" si="81"/>
        <v>0</v>
      </c>
    </row>
    <row r="677" spans="1:8" outlineLevel="1">
      <c r="A677" s="164" t="s">
        <v>560</v>
      </c>
      <c r="B677" s="165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1"/>
        <v>0</v>
      </c>
    </row>
    <row r="678" spans="1:8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1"/>
        <v>0</v>
      </c>
    </row>
    <row r="680" spans="1:8" outlineLevel="1">
      <c r="A680" s="164" t="s">
        <v>561</v>
      </c>
      <c r="B680" s="165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1"/>
        <v>0</v>
      </c>
    </row>
    <row r="681" spans="1:8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1"/>
        <v>0</v>
      </c>
    </row>
    <row r="682" spans="1:8" outlineLevel="2">
      <c r="A682" s="7">
        <v>9612</v>
      </c>
      <c r="B682" s="4" t="s">
        <v>500</v>
      </c>
      <c r="C682" s="5">
        <v>0</v>
      </c>
      <c r="D682" s="5">
        <f t="shared" ref="D682:E683" si="87">C682</f>
        <v>0</v>
      </c>
      <c r="E682" s="5">
        <f t="shared" si="87"/>
        <v>0</v>
      </c>
      <c r="H682" s="41">
        <f t="shared" si="81"/>
        <v>0</v>
      </c>
    </row>
    <row r="683" spans="1:8" outlineLevel="2">
      <c r="A683" s="7">
        <v>9612</v>
      </c>
      <c r="B683" s="4" t="s">
        <v>501</v>
      </c>
      <c r="C683" s="5">
        <v>0</v>
      </c>
      <c r="D683" s="5">
        <f t="shared" si="87"/>
        <v>0</v>
      </c>
      <c r="E683" s="5">
        <f t="shared" si="87"/>
        <v>0</v>
      </c>
      <c r="H683" s="41">
        <f t="shared" si="81"/>
        <v>0</v>
      </c>
    </row>
    <row r="684" spans="1:8" outlineLevel="1">
      <c r="A684" s="164" t="s">
        <v>562</v>
      </c>
      <c r="B684" s="165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1"/>
        <v>0</v>
      </c>
    </row>
    <row r="685" spans="1:8" outlineLevel="2">
      <c r="A685" s="7">
        <v>9613</v>
      </c>
      <c r="B685" s="4" t="s">
        <v>504</v>
      </c>
      <c r="C685" s="5">
        <v>0</v>
      </c>
      <c r="D685" s="5">
        <f t="shared" ref="D685:E687" si="88">C685</f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505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2">
      <c r="A687" s="7">
        <v>9613</v>
      </c>
      <c r="B687" s="4" t="s">
        <v>501</v>
      </c>
      <c r="C687" s="5">
        <v>0</v>
      </c>
      <c r="D687" s="5">
        <f t="shared" si="88"/>
        <v>0</v>
      </c>
      <c r="E687" s="5">
        <f t="shared" si="88"/>
        <v>0</v>
      </c>
      <c r="H687" s="41">
        <f t="shared" si="81"/>
        <v>0</v>
      </c>
    </row>
    <row r="688" spans="1:8" outlineLevel="1">
      <c r="A688" s="164" t="s">
        <v>563</v>
      </c>
      <c r="B688" s="165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1"/>
        <v>0</v>
      </c>
    </row>
    <row r="689" spans="1:8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1"/>
        <v>0</v>
      </c>
    </row>
    <row r="690" spans="1:8" outlineLevel="2">
      <c r="A690" s="7">
        <v>9614</v>
      </c>
      <c r="B690" s="4" t="s">
        <v>508</v>
      </c>
      <c r="C690" s="5">
        <v>0</v>
      </c>
      <c r="D690" s="5">
        <f t="shared" ref="D690:E694" si="89">C690</f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509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510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511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2">
      <c r="A694" s="7">
        <v>9614</v>
      </c>
      <c r="B694" s="4" t="s">
        <v>512</v>
      </c>
      <c r="C694" s="5">
        <v>0</v>
      </c>
      <c r="D694" s="5">
        <f t="shared" si="89"/>
        <v>0</v>
      </c>
      <c r="E694" s="5">
        <f t="shared" si="89"/>
        <v>0</v>
      </c>
      <c r="H694" s="41">
        <f t="shared" si="81"/>
        <v>0</v>
      </c>
    </row>
    <row r="695" spans="1:8" outlineLevel="1">
      <c r="A695" s="164" t="s">
        <v>564</v>
      </c>
      <c r="B695" s="165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1"/>
        <v>0</v>
      </c>
    </row>
    <row r="696" spans="1:8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1"/>
        <v>0</v>
      </c>
    </row>
    <row r="697" spans="1:8" outlineLevel="2">
      <c r="A697" s="7">
        <v>9615</v>
      </c>
      <c r="B697" s="4" t="s">
        <v>515</v>
      </c>
      <c r="C697" s="5">
        <v>0</v>
      </c>
      <c r="D697" s="5">
        <f t="shared" ref="D697:E700" si="90">C697</f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516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517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2">
      <c r="A700" s="7">
        <v>9615</v>
      </c>
      <c r="B700" s="4" t="s">
        <v>518</v>
      </c>
      <c r="C700" s="5">
        <v>0</v>
      </c>
      <c r="D700" s="5">
        <f t="shared" si="90"/>
        <v>0</v>
      </c>
      <c r="E700" s="5">
        <f t="shared" si="90"/>
        <v>0</v>
      </c>
      <c r="H700" s="41">
        <f t="shared" si="81"/>
        <v>0</v>
      </c>
    </row>
    <row r="701" spans="1:8" outlineLevel="1">
      <c r="A701" s="164" t="s">
        <v>565</v>
      </c>
      <c r="B701" s="165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1"/>
        <v>0</v>
      </c>
    </row>
    <row r="702" spans="1:8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1"/>
        <v>0</v>
      </c>
    </row>
    <row r="703" spans="1:8" outlineLevel="2">
      <c r="A703" s="7">
        <v>9616</v>
      </c>
      <c r="B703" s="4" t="s">
        <v>521</v>
      </c>
      <c r="C703" s="5">
        <v>0</v>
      </c>
      <c r="D703" s="5">
        <f t="shared" ref="D703:E712" si="91">C703</f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522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ref="H707:H727" si="92">C707</f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91"/>
        <v>0</v>
      </c>
      <c r="E712" s="5">
        <f t="shared" si="91"/>
        <v>0</v>
      </c>
      <c r="H712" s="41">
        <f t="shared" si="92"/>
        <v>0</v>
      </c>
    </row>
    <row r="713" spans="1:10" outlineLevel="1">
      <c r="A713" s="164" t="s">
        <v>566</v>
      </c>
      <c r="B713" s="165"/>
      <c r="C713" s="31">
        <v>0</v>
      </c>
      <c r="D713" s="31">
        <f>C713</f>
        <v>0</v>
      </c>
      <c r="E713" s="31">
        <f>D713</f>
        <v>0</v>
      </c>
      <c r="H713" s="41">
        <f t="shared" si="92"/>
        <v>0</v>
      </c>
    </row>
    <row r="714" spans="1:10" outlineLevel="1">
      <c r="A714" s="164" t="s">
        <v>567</v>
      </c>
      <c r="B714" s="165"/>
      <c r="C714" s="32">
        <v>0</v>
      </c>
      <c r="D714" s="31">
        <f t="shared" ref="D714:E716" si="93">C714</f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4" t="s">
        <v>568</v>
      </c>
      <c r="B715" s="16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outlineLevel="1">
      <c r="A716" s="164" t="s">
        <v>569</v>
      </c>
      <c r="B716" s="165"/>
      <c r="C716" s="32">
        <v>0</v>
      </c>
      <c r="D716" s="31">
        <f t="shared" si="93"/>
        <v>0</v>
      </c>
      <c r="E716" s="31">
        <f t="shared" si="93"/>
        <v>0</v>
      </c>
      <c r="H716" s="41">
        <f t="shared" si="92"/>
        <v>0</v>
      </c>
    </row>
    <row r="717" spans="1:10">
      <c r="A717" s="162" t="s">
        <v>570</v>
      </c>
      <c r="B717" s="163"/>
      <c r="C717" s="36">
        <f>C718</f>
        <v>28429.148000000001</v>
      </c>
      <c r="D717" s="36">
        <f>D718</f>
        <v>28429.148000000001</v>
      </c>
      <c r="E717" s="36">
        <f>E718</f>
        <v>28429.148000000001</v>
      </c>
      <c r="G717" s="39" t="s">
        <v>66</v>
      </c>
      <c r="H717" s="41">
        <f t="shared" si="92"/>
        <v>28429.148000000001</v>
      </c>
      <c r="I717" s="42"/>
      <c r="J717" s="40" t="b">
        <f>AND(H717=I717)</f>
        <v>0</v>
      </c>
    </row>
    <row r="718" spans="1:10">
      <c r="A718" s="160" t="s">
        <v>571</v>
      </c>
      <c r="B718" s="161"/>
      <c r="C718" s="33">
        <f>C719+C723</f>
        <v>28429.148000000001</v>
      </c>
      <c r="D718" s="33">
        <f>D719+D723</f>
        <v>28429.148000000001</v>
      </c>
      <c r="E718" s="33">
        <f>E719+E723</f>
        <v>28429.148000000001</v>
      </c>
      <c r="G718" s="39" t="s">
        <v>599</v>
      </c>
      <c r="H718" s="41">
        <f t="shared" si="92"/>
        <v>28429.148000000001</v>
      </c>
      <c r="I718" s="42"/>
      <c r="J718" s="40" t="b">
        <f>AND(H718=I718)</f>
        <v>0</v>
      </c>
    </row>
    <row r="719" spans="1:10" outlineLevel="1" collapsed="1">
      <c r="A719" s="158" t="s">
        <v>851</v>
      </c>
      <c r="B719" s="159"/>
      <c r="C719" s="31">
        <f>SUM(C720:C722)</f>
        <v>28429.148000000001</v>
      </c>
      <c r="D719" s="31">
        <f>SUM(D720:D722)</f>
        <v>28429.148000000001</v>
      </c>
      <c r="E719" s="31">
        <f>SUM(E720:E722)</f>
        <v>28429.148000000001</v>
      </c>
      <c r="H719" s="41">
        <f t="shared" si="92"/>
        <v>28429.148000000001</v>
      </c>
    </row>
    <row r="720" spans="1:10" ht="15" customHeight="1" outlineLevel="2">
      <c r="A720" s="6">
        <v>10950</v>
      </c>
      <c r="B720" s="4" t="s">
        <v>572</v>
      </c>
      <c r="C720" s="5">
        <v>28429.148000000001</v>
      </c>
      <c r="D720" s="5">
        <f>C720</f>
        <v>28429.148000000001</v>
      </c>
      <c r="E720" s="5">
        <f>D720</f>
        <v>28429.148000000001</v>
      </c>
      <c r="H720" s="41">
        <f t="shared" si="92"/>
        <v>28429.148000000001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94">C721</f>
        <v>0</v>
      </c>
      <c r="E721" s="5">
        <f t="shared" si="94"/>
        <v>0</v>
      </c>
      <c r="H721" s="41">
        <f t="shared" si="92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94"/>
        <v>0</v>
      </c>
      <c r="E722" s="5">
        <f t="shared" si="94"/>
        <v>0</v>
      </c>
      <c r="H722" s="41">
        <f t="shared" si="92"/>
        <v>0</v>
      </c>
    </row>
    <row r="723" spans="1:10" outlineLevel="1">
      <c r="A723" s="158" t="s">
        <v>850</v>
      </c>
      <c r="B723" s="159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2"/>
        <v>0</v>
      </c>
    </row>
    <row r="726" spans="1:10">
      <c r="A726" s="162" t="s">
        <v>577</v>
      </c>
      <c r="B726" s="163"/>
      <c r="C726" s="36" t="e">
        <f>C727</f>
        <v>#VALUE!</v>
      </c>
      <c r="D726" s="36" t="e">
        <f>D727</f>
        <v>#VALUE!</v>
      </c>
      <c r="E726" s="36" t="e">
        <f>E727</f>
        <v>#VALUE!</v>
      </c>
      <c r="G726" s="39" t="s">
        <v>216</v>
      </c>
      <c r="H726" s="41" t="e">
        <f t="shared" si="92"/>
        <v>#VALUE!</v>
      </c>
      <c r="I726" s="42"/>
      <c r="J726" s="40" t="e">
        <f>AND(H726=I726)</f>
        <v>#VALUE!</v>
      </c>
    </row>
    <row r="727" spans="1:10">
      <c r="A727" s="160" t="s">
        <v>588</v>
      </c>
      <c r="B727" s="161"/>
      <c r="C727" s="33" t="e">
        <f>C728+C731+C734+C740+C742+C744+C751+C756+C761+C766+C768+C772+C778</f>
        <v>#VALUE!</v>
      </c>
      <c r="D727" s="33" t="e">
        <f>D728+D731+D734+D740+D742+D744+D751+D756+D761+D766+D768+D772+D778</f>
        <v>#VALUE!</v>
      </c>
      <c r="E727" s="33" t="e">
        <f>E728+E731+E734+E740+E742+E744+E751+E756+E761+E766+E768+E772+E778</f>
        <v>#VALUE!</v>
      </c>
      <c r="G727" s="39" t="s">
        <v>600</v>
      </c>
      <c r="H727" s="41" t="e">
        <f t="shared" si="92"/>
        <v>#VALUE!</v>
      </c>
      <c r="I727" s="42"/>
      <c r="J727" s="40" t="e">
        <f>AND(H727=I727)</f>
        <v>#VALUE!</v>
      </c>
    </row>
    <row r="728" spans="1:10" outlineLevel="1">
      <c r="A728" s="158" t="s">
        <v>849</v>
      </c>
      <c r="B728" s="15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58" t="s">
        <v>848</v>
      </c>
      <c r="B731" s="159"/>
      <c r="C731" s="31">
        <f t="shared" ref="C731:E732" si="95">C732</f>
        <v>0</v>
      </c>
      <c r="D731" s="31">
        <f t="shared" si="95"/>
        <v>0</v>
      </c>
      <c r="E731" s="31">
        <f t="shared" si="95"/>
        <v>0</v>
      </c>
    </row>
    <row r="732" spans="1:10" outlineLevel="2">
      <c r="A732" s="6">
        <v>2</v>
      </c>
      <c r="B732" s="4" t="s">
        <v>822</v>
      </c>
      <c r="C732" s="5">
        <f t="shared" si="95"/>
        <v>0</v>
      </c>
      <c r="D732" s="5">
        <f t="shared" si="95"/>
        <v>0</v>
      </c>
      <c r="E732" s="5">
        <f t="shared" si="95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58" t="s">
        <v>846</v>
      </c>
      <c r="B734" s="15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96">C736</f>
        <v>0</v>
      </c>
      <c r="E736" s="30">
        <f t="shared" si="96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96"/>
        <v>0</v>
      </c>
      <c r="E737" s="30">
        <f t="shared" si="96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96"/>
        <v>0</v>
      </c>
      <c r="E738" s="5">
        <f t="shared" si="96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96"/>
        <v>0</v>
      </c>
      <c r="E739" s="5">
        <f t="shared" si="96"/>
        <v>0</v>
      </c>
    </row>
    <row r="740" spans="1:5" outlineLevel="1">
      <c r="A740" s="158" t="s">
        <v>843</v>
      </c>
      <c r="B740" s="15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58" t="s">
        <v>842</v>
      </c>
      <c r="B742" s="15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58" t="s">
        <v>841</v>
      </c>
      <c r="B744" s="15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97">C748</f>
        <v>0</v>
      </c>
      <c r="E748" s="30">
        <f t="shared" si="97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97"/>
        <v>0</v>
      </c>
      <c r="E749" s="5">
        <f t="shared" si="97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97"/>
        <v>0</v>
      </c>
      <c r="E750" s="5">
        <f t="shared" si="97"/>
        <v>0</v>
      </c>
    </row>
    <row r="751" spans="1:5" outlineLevel="1">
      <c r="A751" s="158" t="s">
        <v>836</v>
      </c>
      <c r="B751" s="15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98">C753</f>
        <v>0</v>
      </c>
      <c r="E753" s="124">
        <f t="shared" si="98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98"/>
        <v>0</v>
      </c>
      <c r="E754" s="124">
        <f t="shared" si="98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98"/>
        <v>0</v>
      </c>
      <c r="E755" s="5">
        <f t="shared" si="98"/>
        <v>0</v>
      </c>
    </row>
    <row r="756" spans="1:5" outlineLevel="1">
      <c r="A756" s="158" t="s">
        <v>834</v>
      </c>
      <c r="B756" s="15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99">C759</f>
        <v>0</v>
      </c>
      <c r="E759" s="30">
        <f t="shared" si="99"/>
        <v>0</v>
      </c>
    </row>
    <row r="760" spans="1:5" outlineLevel="3">
      <c r="A760" s="29"/>
      <c r="B760" s="28" t="s">
        <v>831</v>
      </c>
      <c r="C760" s="30"/>
      <c r="D760" s="30">
        <f t="shared" si="99"/>
        <v>0</v>
      </c>
      <c r="E760" s="30">
        <f t="shared" si="99"/>
        <v>0</v>
      </c>
    </row>
    <row r="761" spans="1:5" outlineLevel="1">
      <c r="A761" s="158" t="s">
        <v>830</v>
      </c>
      <c r="B761" s="15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100">C763</f>
        <v>0</v>
      </c>
      <c r="E763" s="30">
        <f t="shared" si="100"/>
        <v>0</v>
      </c>
    </row>
    <row r="764" spans="1:5" outlineLevel="3">
      <c r="A764" s="29"/>
      <c r="B764" s="28" t="s">
        <v>819</v>
      </c>
      <c r="C764" s="30"/>
      <c r="D764" s="30">
        <f t="shared" si="100"/>
        <v>0</v>
      </c>
      <c r="E764" s="30">
        <f t="shared" si="100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100"/>
        <v>0</v>
      </c>
      <c r="E765" s="5">
        <f t="shared" si="100"/>
        <v>0</v>
      </c>
    </row>
    <row r="766" spans="1:5" outlineLevel="1">
      <c r="A766" s="158" t="s">
        <v>828</v>
      </c>
      <c r="B766" s="15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58" t="s">
        <v>826</v>
      </c>
      <c r="B768" s="15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58" t="s">
        <v>823</v>
      </c>
      <c r="B772" s="15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101">C775</f>
        <v>0</v>
      </c>
      <c r="E775" s="30">
        <f t="shared" si="101"/>
        <v>0</v>
      </c>
    </row>
    <row r="776" spans="1:5" outlineLevel="3">
      <c r="A776" s="29"/>
      <c r="B776" s="28" t="s">
        <v>819</v>
      </c>
      <c r="C776" s="30"/>
      <c r="D776" s="30">
        <f t="shared" si="101"/>
        <v>0</v>
      </c>
      <c r="E776" s="30">
        <f t="shared" si="101"/>
        <v>0</v>
      </c>
    </row>
    <row r="777" spans="1:5" outlineLevel="3">
      <c r="A777" s="29"/>
      <c r="B777" s="28" t="s">
        <v>818</v>
      </c>
      <c r="C777" s="30"/>
      <c r="D777" s="30">
        <f t="shared" si="101"/>
        <v>0</v>
      </c>
      <c r="E777" s="30">
        <f t="shared" si="101"/>
        <v>0</v>
      </c>
    </row>
    <row r="778" spans="1:5" outlineLevel="1">
      <c r="A778" s="158" t="s">
        <v>817</v>
      </c>
      <c r="B778" s="159"/>
      <c r="C778" s="31" t="str">
        <f>C779</f>
        <v>à</v>
      </c>
      <c r="D778" s="31" t="str">
        <f>D779</f>
        <v>à</v>
      </c>
      <c r="E778" s="31" t="str">
        <f>E779</f>
        <v>à</v>
      </c>
    </row>
    <row r="779" spans="1:5" outlineLevel="2">
      <c r="A779" s="6"/>
      <c r="B779" s="4" t="s">
        <v>816</v>
      </c>
      <c r="C779" s="5" t="s">
        <v>1059</v>
      </c>
      <c r="D779" s="5" t="str">
        <f>C779</f>
        <v>à</v>
      </c>
      <c r="E779" s="5" t="str">
        <f>D779</f>
        <v>à</v>
      </c>
    </row>
  </sheetData>
  <mergeCells count="127">
    <mergeCell ref="A1:C1"/>
    <mergeCell ref="A2:B2"/>
    <mergeCell ref="A3:B3"/>
    <mergeCell ref="A4:B4"/>
    <mergeCell ref="A11:B11"/>
    <mergeCell ref="A38:B38"/>
    <mergeCell ref="A509:B509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1:J552 J561:J562 J339 J548 J483">
      <formula1>C2+C114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9"/>
  <sheetViews>
    <sheetView rightToLeft="1" workbookViewId="0">
      <selection activeCell="A9" sqref="A9"/>
    </sheetView>
  </sheetViews>
  <sheetFormatPr baseColWidth="10" defaultColWidth="9.140625" defaultRowHeight="15"/>
  <cols>
    <col min="1" max="1" width="17.85546875" style="116" customWidth="1"/>
    <col min="2" max="2" width="25.5703125" style="116" customWidth="1"/>
    <col min="3" max="3" width="15" style="116" customWidth="1"/>
    <col min="4" max="4" width="15.28515625" style="116" customWidth="1"/>
    <col min="5" max="25" width="9.140625" style="116"/>
  </cols>
  <sheetData>
    <row r="1" spans="1:4" customFormat="1">
      <c r="A1" s="113" t="s">
        <v>788</v>
      </c>
      <c r="B1" s="113" t="s">
        <v>789</v>
      </c>
      <c r="C1" s="113" t="s">
        <v>790</v>
      </c>
      <c r="D1" s="113" t="s">
        <v>791</v>
      </c>
    </row>
    <row r="2" spans="1:4" customFormat="1">
      <c r="A2" s="101" t="s">
        <v>863</v>
      </c>
      <c r="B2" s="94" t="s">
        <v>866</v>
      </c>
      <c r="C2" s="94"/>
      <c r="D2" s="94"/>
    </row>
    <row r="3" spans="1:4" customFormat="1">
      <c r="A3" s="104"/>
      <c r="B3" s="94" t="s">
        <v>867</v>
      </c>
      <c r="C3" s="94"/>
      <c r="D3" s="94"/>
    </row>
    <row r="4" spans="1:4" customFormat="1">
      <c r="A4" s="104"/>
      <c r="B4" s="94" t="s">
        <v>868</v>
      </c>
      <c r="C4" s="94"/>
      <c r="D4" s="94"/>
    </row>
    <row r="5" spans="1:4" customFormat="1">
      <c r="A5" s="104"/>
      <c r="B5" s="94" t="s">
        <v>869</v>
      </c>
      <c r="C5" s="104"/>
      <c r="D5" s="104"/>
    </row>
    <row r="6" spans="1:4" customFormat="1">
      <c r="A6" s="104"/>
      <c r="B6" s="138" t="s">
        <v>870</v>
      </c>
      <c r="C6" s="94"/>
      <c r="D6" s="94"/>
    </row>
    <row r="7" spans="1:4" customFormat="1">
      <c r="A7" s="104"/>
      <c r="B7" s="137" t="s">
        <v>871</v>
      </c>
      <c r="C7" s="94"/>
      <c r="D7" s="94"/>
    </row>
    <row r="8" spans="1:4" customFormat="1">
      <c r="A8" s="101"/>
      <c r="B8" s="101"/>
      <c r="C8" s="94"/>
      <c r="D8" s="94"/>
    </row>
    <row r="9" spans="1:4" customFormat="1">
      <c r="A9" s="137" t="s">
        <v>878</v>
      </c>
      <c r="B9" s="101" t="s">
        <v>872</v>
      </c>
      <c r="C9" s="104"/>
      <c r="D9" s="94"/>
    </row>
    <row r="10" spans="1:4" customFormat="1">
      <c r="A10" s="104"/>
      <c r="B10" s="104" t="s">
        <v>873</v>
      </c>
      <c r="C10" s="94"/>
      <c r="D10" s="94"/>
    </row>
    <row r="11" spans="1:4" customFormat="1">
      <c r="A11" s="104"/>
      <c r="B11" s="101" t="s">
        <v>874</v>
      </c>
      <c r="C11" s="94"/>
      <c r="D11" s="94"/>
    </row>
    <row r="12" spans="1:4" customFormat="1">
      <c r="A12" s="104"/>
      <c r="B12" s="104" t="s">
        <v>875</v>
      </c>
      <c r="C12" s="94"/>
      <c r="D12" s="94"/>
    </row>
    <row r="13" spans="1:4" customFormat="1">
      <c r="A13" s="104"/>
      <c r="B13" s="101" t="s">
        <v>876</v>
      </c>
      <c r="C13" s="94"/>
      <c r="D13" s="94"/>
    </row>
    <row r="14" spans="1:4" customFormat="1">
      <c r="A14" s="101"/>
      <c r="B14" s="104" t="s">
        <v>877</v>
      </c>
      <c r="C14" s="94"/>
      <c r="D14" s="94"/>
    </row>
    <row r="15" spans="1:4" customFormat="1">
      <c r="A15" s="104"/>
      <c r="B15" s="101"/>
      <c r="C15" s="94"/>
      <c r="D15" s="94"/>
    </row>
    <row r="16" spans="1:4" customFormat="1">
      <c r="A16" s="137" t="s">
        <v>864</v>
      </c>
      <c r="B16" s="104" t="s">
        <v>879</v>
      </c>
      <c r="C16" s="94"/>
      <c r="D16" s="94"/>
    </row>
    <row r="17" spans="1:4" customFormat="1">
      <c r="A17" s="94"/>
      <c r="B17" s="94" t="s">
        <v>880</v>
      </c>
      <c r="C17" s="94"/>
      <c r="D17" s="94"/>
    </row>
    <row r="18" spans="1:4" customFormat="1">
      <c r="A18" s="94"/>
      <c r="B18" s="94" t="s">
        <v>881</v>
      </c>
      <c r="C18" s="94"/>
      <c r="D18" s="94"/>
    </row>
    <row r="19" spans="1:4" customFormat="1">
      <c r="A19" s="94"/>
      <c r="B19" s="94" t="s">
        <v>882</v>
      </c>
      <c r="C19" s="94"/>
      <c r="D19" s="94"/>
    </row>
    <row r="20" spans="1:4" customFormat="1">
      <c r="A20" s="94"/>
      <c r="B20" s="94" t="s">
        <v>883</v>
      </c>
      <c r="C20" s="94"/>
      <c r="D20" s="94"/>
    </row>
    <row r="21" spans="1:4" customFormat="1">
      <c r="A21" s="94"/>
      <c r="B21" s="94" t="s">
        <v>884</v>
      </c>
      <c r="C21" s="94"/>
      <c r="D21" s="94"/>
    </row>
    <row r="22" spans="1:4" customFormat="1">
      <c r="A22" s="94"/>
      <c r="B22" s="94"/>
      <c r="C22" s="94"/>
      <c r="D22" s="94"/>
    </row>
    <row r="23" spans="1:4" customFormat="1">
      <c r="A23" s="104" t="s">
        <v>865</v>
      </c>
      <c r="B23" s="94" t="s">
        <v>885</v>
      </c>
      <c r="C23" s="94"/>
      <c r="D23" s="94"/>
    </row>
    <row r="24" spans="1:4" customFormat="1">
      <c r="A24" s="94"/>
      <c r="B24" s="94" t="s">
        <v>886</v>
      </c>
      <c r="C24" s="94"/>
      <c r="D24" s="94"/>
    </row>
    <row r="25" spans="1:4" customFormat="1">
      <c r="A25" s="94"/>
      <c r="B25" s="94" t="s">
        <v>887</v>
      </c>
      <c r="C25" s="94"/>
      <c r="D25" s="94"/>
    </row>
    <row r="26" spans="1:4">
      <c r="A26" s="94"/>
      <c r="B26" s="94" t="s">
        <v>888</v>
      </c>
      <c r="C26" s="94"/>
      <c r="D26" s="94"/>
    </row>
    <row r="27" spans="1:4">
      <c r="A27" s="94"/>
      <c r="B27" s="94"/>
      <c r="C27" s="94"/>
      <c r="D27" s="94"/>
    </row>
    <row r="28" spans="1:4">
      <c r="A28" s="94"/>
      <c r="B28" s="94"/>
      <c r="C28" s="94"/>
      <c r="D28" s="94"/>
    </row>
    <row r="29" spans="1:4">
      <c r="A29" s="94"/>
      <c r="B29" s="94"/>
      <c r="C29" s="94"/>
      <c r="D29" s="94"/>
    </row>
  </sheetData>
  <protectedRanges>
    <protectedRange password="CC3D" sqref="A2:D29" name="Range1"/>
  </protectedRanges>
  <conditionalFormatting sqref="B17:D24 A18:A24 A2:D16">
    <cfRule type="cellIs" dxfId="68" priority="20" operator="equal">
      <formula>0</formula>
    </cfRule>
  </conditionalFormatting>
  <conditionalFormatting sqref="A17">
    <cfRule type="cellIs" dxfId="67" priority="2" operator="equal">
      <formula>0</formula>
    </cfRule>
  </conditionalFormatting>
  <conditionalFormatting sqref="A25:D29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 </vt:lpstr>
      <vt:lpstr>ميزانية 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2017-07-20T15:34:17Z</dcterms:modified>
</cp:coreProperties>
</file>