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Semester 6\Machine Learning\SOM\"/>
    </mc:Choice>
  </mc:AlternateContent>
  <bookViews>
    <workbookView xWindow="0" yWindow="0" windowWidth="16815" windowHeight="7755" activeTab="1"/>
  </bookViews>
  <sheets>
    <sheet name="contoh learning pada SOM" sheetId="1" r:id="rId1"/>
    <sheet name="soal-1" sheetId="2" r:id="rId2"/>
    <sheet name="soal-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7" i="4" l="1"/>
  <c r="O118" i="4"/>
  <c r="N117" i="4"/>
  <c r="N118" i="4"/>
  <c r="M117" i="4"/>
  <c r="M118" i="4"/>
  <c r="L117" i="4"/>
  <c r="L118" i="4"/>
  <c r="O116" i="4"/>
  <c r="N116" i="4"/>
  <c r="M116" i="4"/>
  <c r="L116" i="4"/>
  <c r="O115" i="4"/>
  <c r="N115" i="4"/>
  <c r="L115" i="4"/>
  <c r="M115" i="4"/>
  <c r="M106" i="4"/>
  <c r="L109" i="4"/>
  <c r="L107" i="4"/>
  <c r="L108" i="4"/>
  <c r="L106" i="4"/>
  <c r="L99" i="4"/>
  <c r="L100" i="4"/>
  <c r="L98" i="4"/>
  <c r="L97" i="4"/>
  <c r="H118" i="4"/>
  <c r="K109" i="4"/>
  <c r="K118" i="4" s="1"/>
  <c r="J109" i="4"/>
  <c r="J118" i="4" s="1"/>
  <c r="H109" i="4"/>
  <c r="I108" i="4"/>
  <c r="I117" i="4" s="1"/>
  <c r="H108" i="4"/>
  <c r="H117" i="4" s="1"/>
  <c r="J107" i="4"/>
  <c r="J116" i="4" s="1"/>
  <c r="K100" i="4"/>
  <c r="J100" i="4"/>
  <c r="I100" i="4"/>
  <c r="I109" i="4" s="1"/>
  <c r="I118" i="4" s="1"/>
  <c r="H100" i="4"/>
  <c r="K99" i="4"/>
  <c r="K108" i="4" s="1"/>
  <c r="K117" i="4" s="1"/>
  <c r="J99" i="4"/>
  <c r="J108" i="4" s="1"/>
  <c r="J117" i="4" s="1"/>
  <c r="I99" i="4"/>
  <c r="H99" i="4"/>
  <c r="K98" i="4"/>
  <c r="K107" i="4" s="1"/>
  <c r="K116" i="4" s="1"/>
  <c r="J98" i="4"/>
  <c r="I98" i="4"/>
  <c r="I107" i="4" s="1"/>
  <c r="I116" i="4" s="1"/>
  <c r="H98" i="4"/>
  <c r="H107" i="4" s="1"/>
  <c r="K97" i="4"/>
  <c r="K106" i="4" s="1"/>
  <c r="K115" i="4" s="1"/>
  <c r="J97" i="4"/>
  <c r="J106" i="4" s="1"/>
  <c r="J115" i="4" s="1"/>
  <c r="I97" i="4"/>
  <c r="I106" i="4" s="1"/>
  <c r="I115" i="4" s="1"/>
  <c r="H97" i="4"/>
  <c r="H106" i="4" s="1"/>
  <c r="H115" i="4" s="1"/>
  <c r="M87" i="4"/>
  <c r="L88" i="4"/>
  <c r="L87" i="4"/>
  <c r="K90" i="4"/>
  <c r="J90" i="4"/>
  <c r="I90" i="4"/>
  <c r="H90" i="4"/>
  <c r="K89" i="4"/>
  <c r="J89" i="4"/>
  <c r="I89" i="4"/>
  <c r="H89" i="4"/>
  <c r="K88" i="4"/>
  <c r="J88" i="4"/>
  <c r="I88" i="4"/>
  <c r="H88" i="4"/>
  <c r="K87" i="4"/>
  <c r="J87" i="4"/>
  <c r="I87" i="4"/>
  <c r="H87" i="4"/>
  <c r="O90" i="4"/>
  <c r="S90" i="4" s="1"/>
  <c r="N90" i="4"/>
  <c r="R90" i="4" s="1"/>
  <c r="M90" i="4"/>
  <c r="Q90" i="4" s="1"/>
  <c r="L90" i="4"/>
  <c r="P90" i="4" s="1"/>
  <c r="O89" i="4"/>
  <c r="S89" i="4" s="1"/>
  <c r="N89" i="4"/>
  <c r="R89" i="4" s="1"/>
  <c r="M89" i="4"/>
  <c r="Q89" i="4" s="1"/>
  <c r="L89" i="4"/>
  <c r="P89" i="4" s="1"/>
  <c r="O88" i="4"/>
  <c r="S88" i="4" s="1"/>
  <c r="N88" i="4"/>
  <c r="R88" i="4" s="1"/>
  <c r="M88" i="4"/>
  <c r="Q88" i="4" s="1"/>
  <c r="P88" i="4"/>
  <c r="O87" i="4"/>
  <c r="S87" i="4" s="1"/>
  <c r="N87" i="4"/>
  <c r="R87" i="4" s="1"/>
  <c r="Q87" i="4"/>
  <c r="P87" i="4"/>
  <c r="M80" i="4"/>
  <c r="M81" i="4"/>
  <c r="M79" i="4"/>
  <c r="M78" i="4"/>
  <c r="L81" i="4"/>
  <c r="L80" i="4"/>
  <c r="L79" i="4"/>
  <c r="L78" i="4"/>
  <c r="K80" i="4"/>
  <c r="K81" i="4"/>
  <c r="J80" i="4"/>
  <c r="J81" i="4"/>
  <c r="I80" i="4"/>
  <c r="I81" i="4"/>
  <c r="K79" i="4"/>
  <c r="J79" i="4"/>
  <c r="I79" i="4"/>
  <c r="H80" i="4"/>
  <c r="H81" i="4"/>
  <c r="H79" i="4"/>
  <c r="K78" i="4"/>
  <c r="J78" i="4"/>
  <c r="I78" i="4"/>
  <c r="H78" i="4"/>
  <c r="L70" i="4"/>
  <c r="L69" i="4"/>
  <c r="K71" i="4"/>
  <c r="K72" i="4"/>
  <c r="K70" i="4"/>
  <c r="J71" i="4"/>
  <c r="J72" i="4"/>
  <c r="J70" i="4"/>
  <c r="I71" i="4"/>
  <c r="I72" i="4"/>
  <c r="I70" i="4"/>
  <c r="H71" i="4"/>
  <c r="H72" i="4"/>
  <c r="H70" i="4"/>
  <c r="K69" i="4"/>
  <c r="J69" i="4"/>
  <c r="I69" i="4"/>
  <c r="H69" i="4"/>
  <c r="C68" i="4"/>
  <c r="C67" i="4"/>
  <c r="O61" i="4"/>
  <c r="O62" i="4"/>
  <c r="S62" i="4" s="1"/>
  <c r="N61" i="4"/>
  <c r="N62" i="4"/>
  <c r="M61" i="4"/>
  <c r="M62" i="4"/>
  <c r="L61" i="4"/>
  <c r="L62" i="4"/>
  <c r="O60" i="4"/>
  <c r="N60" i="4"/>
  <c r="M60" i="4"/>
  <c r="L60" i="4"/>
  <c r="O59" i="4"/>
  <c r="N59" i="4"/>
  <c r="M59" i="4"/>
  <c r="L59" i="4"/>
  <c r="K62" i="4"/>
  <c r="J62" i="4"/>
  <c r="I62" i="4"/>
  <c r="H62" i="4"/>
  <c r="K61" i="4"/>
  <c r="J61" i="4"/>
  <c r="I61" i="4"/>
  <c r="H61" i="4"/>
  <c r="K60" i="4"/>
  <c r="J60" i="4"/>
  <c r="I60" i="4"/>
  <c r="H60" i="4"/>
  <c r="K59" i="4"/>
  <c r="J59" i="4"/>
  <c r="I59" i="4"/>
  <c r="H59" i="4"/>
  <c r="R62" i="4"/>
  <c r="Q62" i="4"/>
  <c r="P62" i="4"/>
  <c r="S61" i="4"/>
  <c r="R61" i="4"/>
  <c r="Q61" i="4"/>
  <c r="P61" i="4"/>
  <c r="S60" i="4"/>
  <c r="R60" i="4"/>
  <c r="Q60" i="4"/>
  <c r="P60" i="4"/>
  <c r="S59" i="4"/>
  <c r="R59" i="4"/>
  <c r="Q59" i="4"/>
  <c r="P59" i="4"/>
  <c r="M109" i="4" l="1"/>
  <c r="M107" i="4"/>
  <c r="H116" i="4"/>
  <c r="M108" i="4"/>
  <c r="L72" i="4"/>
  <c r="L71" i="4"/>
  <c r="M50" i="4"/>
  <c r="M51" i="4"/>
  <c r="L53" i="4"/>
  <c r="L52" i="4"/>
  <c r="L51" i="4"/>
  <c r="L50" i="4"/>
  <c r="M53" i="4"/>
  <c r="M52" i="4"/>
  <c r="K53" i="4"/>
  <c r="J53" i="4"/>
  <c r="I53" i="4"/>
  <c r="H53" i="4"/>
  <c r="K52" i="4"/>
  <c r="J52" i="4"/>
  <c r="I52" i="4"/>
  <c r="H52" i="4"/>
  <c r="K51" i="4"/>
  <c r="J51" i="4"/>
  <c r="I51" i="4"/>
  <c r="H51" i="4"/>
  <c r="K50" i="4"/>
  <c r="J50" i="4"/>
  <c r="I50" i="4"/>
  <c r="H50" i="4"/>
  <c r="K43" i="4"/>
  <c r="K44" i="4"/>
  <c r="J43" i="4"/>
  <c r="J44" i="4"/>
  <c r="I43" i="4"/>
  <c r="I44" i="4"/>
  <c r="H43" i="4"/>
  <c r="H44" i="4"/>
  <c r="K42" i="4"/>
  <c r="J42" i="4"/>
  <c r="I42" i="4"/>
  <c r="H42" i="4"/>
  <c r="K41" i="4"/>
  <c r="J41" i="4"/>
  <c r="H41" i="4"/>
  <c r="I41" i="4"/>
  <c r="S34" i="4"/>
  <c r="S35" i="4"/>
  <c r="R34" i="4"/>
  <c r="R35" i="4"/>
  <c r="Q34" i="4"/>
  <c r="Q35" i="4"/>
  <c r="P34" i="4"/>
  <c r="P35" i="4"/>
  <c r="S33" i="4"/>
  <c r="Q33" i="4"/>
  <c r="P33" i="4"/>
  <c r="S32" i="4"/>
  <c r="R32" i="4"/>
  <c r="Q32" i="4"/>
  <c r="P32" i="4"/>
  <c r="L44" i="4"/>
  <c r="L43" i="4"/>
  <c r="L42" i="4"/>
  <c r="O34" i="4"/>
  <c r="O35" i="4"/>
  <c r="N34" i="4"/>
  <c r="N35" i="4"/>
  <c r="M34" i="4"/>
  <c r="M35" i="4"/>
  <c r="L35" i="4"/>
  <c r="L34" i="4"/>
  <c r="M33" i="4"/>
  <c r="O33" i="4"/>
  <c r="L33" i="4"/>
  <c r="O32" i="4"/>
  <c r="N32" i="4"/>
  <c r="M32" i="4"/>
  <c r="L32" i="4"/>
  <c r="M26" i="4"/>
  <c r="M25" i="4"/>
  <c r="L26" i="4"/>
  <c r="L25" i="4"/>
  <c r="L24" i="4"/>
  <c r="L23" i="4"/>
  <c r="M23" i="4" s="1"/>
  <c r="M24" i="4"/>
  <c r="B13" i="4"/>
  <c r="B12" i="4"/>
  <c r="L16" i="4"/>
  <c r="L17" i="4"/>
  <c r="L15" i="4"/>
  <c r="L14" i="4"/>
  <c r="S117" i="4" l="1"/>
  <c r="R117" i="4"/>
  <c r="Q117" i="4"/>
  <c r="P117" i="4"/>
  <c r="S116" i="4"/>
  <c r="R116" i="4"/>
  <c r="Q116" i="4"/>
  <c r="P116" i="4"/>
  <c r="S115" i="4"/>
  <c r="R115" i="4"/>
  <c r="Q115" i="4"/>
  <c r="P115" i="4"/>
  <c r="S118" i="4"/>
  <c r="R118" i="4"/>
  <c r="Q118" i="4"/>
  <c r="P118" i="4"/>
  <c r="L41" i="4"/>
  <c r="M92" i="2"/>
  <c r="M91" i="2"/>
  <c r="L92" i="2"/>
  <c r="L91" i="2"/>
  <c r="K92" i="2"/>
  <c r="K91" i="2"/>
  <c r="K71" i="2"/>
  <c r="L84" i="2"/>
  <c r="K85" i="2"/>
  <c r="K84" i="2"/>
  <c r="K78" i="2"/>
  <c r="K77" i="2"/>
  <c r="J78" i="2"/>
  <c r="I78" i="2"/>
  <c r="H78" i="2"/>
  <c r="J77" i="2"/>
  <c r="I77" i="2"/>
  <c r="H77" i="2"/>
  <c r="J85" i="2"/>
  <c r="J92" i="2" s="1"/>
  <c r="I85" i="2"/>
  <c r="I92" i="2" s="1"/>
  <c r="J84" i="2"/>
  <c r="J91" i="2" s="1"/>
  <c r="I84" i="2"/>
  <c r="I91" i="2" s="1"/>
  <c r="B56" i="2"/>
  <c r="B55" i="2"/>
  <c r="F59" i="1"/>
  <c r="F42" i="1"/>
  <c r="M27" i="2"/>
  <c r="M26" i="2"/>
  <c r="L27" i="2"/>
  <c r="L26" i="2"/>
  <c r="K27" i="2"/>
  <c r="K26" i="2"/>
  <c r="K21" i="2"/>
  <c r="K20" i="2"/>
  <c r="B13" i="2"/>
  <c r="B12" i="2"/>
  <c r="H15" i="1"/>
  <c r="H14" i="1"/>
  <c r="K15" i="2"/>
  <c r="K14" i="2"/>
  <c r="H13" i="1"/>
  <c r="H42" i="1"/>
  <c r="H35" i="1"/>
  <c r="H84" i="2" l="1"/>
  <c r="H85" i="2"/>
  <c r="H92" i="2" s="1"/>
  <c r="L21" i="2"/>
  <c r="L20" i="2"/>
  <c r="B59" i="1"/>
  <c r="B58" i="1"/>
  <c r="B13" i="1"/>
  <c r="I20" i="1" s="1"/>
  <c r="B12" i="1"/>
  <c r="H22" i="1"/>
  <c r="H21" i="1"/>
  <c r="H20" i="1"/>
  <c r="H29" i="1"/>
  <c r="I29" i="1"/>
  <c r="H30" i="1"/>
  <c r="I30" i="1"/>
  <c r="I28" i="1"/>
  <c r="H28" i="1"/>
  <c r="H16" i="1"/>
  <c r="H91" i="2" l="1"/>
  <c r="O26" i="2"/>
  <c r="I34" i="2" s="1"/>
  <c r="I40" i="2" s="1"/>
  <c r="I46" i="2" s="1"/>
  <c r="N26" i="2"/>
  <c r="H34" i="2" s="1"/>
  <c r="P27" i="2"/>
  <c r="J35" i="2" s="1"/>
  <c r="J41" i="2" s="1"/>
  <c r="J47" i="2" s="1"/>
  <c r="O27" i="2"/>
  <c r="I35" i="2" s="1"/>
  <c r="I41" i="2" s="1"/>
  <c r="I47" i="2" s="1"/>
  <c r="N27" i="2"/>
  <c r="H35" i="2" s="1"/>
  <c r="P26" i="2"/>
  <c r="J34" i="2" s="1"/>
  <c r="J40" i="2" s="1"/>
  <c r="J46" i="2" s="1"/>
  <c r="I22" i="1"/>
  <c r="K30" i="1" s="1"/>
  <c r="G37" i="1" s="1"/>
  <c r="G44" i="1" s="1"/>
  <c r="G52" i="1" s="1"/>
  <c r="I21" i="1"/>
  <c r="J29" i="1" s="1"/>
  <c r="F36" i="1" s="1"/>
  <c r="K28" i="1"/>
  <c r="J28" i="1"/>
  <c r="F35" i="1" s="1"/>
  <c r="L46" i="2" l="1"/>
  <c r="L47" i="2"/>
  <c r="M47" i="2"/>
  <c r="M46" i="2"/>
  <c r="H40" i="2"/>
  <c r="K34" i="2"/>
  <c r="K35" i="2"/>
  <c r="H41" i="2"/>
  <c r="J30" i="1"/>
  <c r="F37" i="1" s="1"/>
  <c r="F44" i="1" s="1"/>
  <c r="K29" i="1"/>
  <c r="G36" i="1" s="1"/>
  <c r="H36" i="1" s="1"/>
  <c r="H37" i="1"/>
  <c r="I52" i="1"/>
  <c r="G35" i="1"/>
  <c r="G42" i="1" s="1"/>
  <c r="G50" i="1" s="1"/>
  <c r="H46" i="2" l="1"/>
  <c r="K40" i="2"/>
  <c r="L40" i="2" s="1"/>
  <c r="K41" i="2"/>
  <c r="L41" i="2" s="1"/>
  <c r="H47" i="2"/>
  <c r="G43" i="1"/>
  <c r="G51" i="1" s="1"/>
  <c r="I42" i="1"/>
  <c r="H44" i="1"/>
  <c r="I44" i="1" s="1"/>
  <c r="I51" i="1"/>
  <c r="I50" i="1"/>
  <c r="F43" i="1"/>
  <c r="H43" i="1" s="1"/>
  <c r="I43" i="1" s="1"/>
  <c r="F52" i="1"/>
  <c r="F50" i="1"/>
  <c r="K47" i="2" l="1"/>
  <c r="N47" i="2"/>
  <c r="H58" i="2" s="1"/>
  <c r="P47" i="2"/>
  <c r="J58" i="2" s="1"/>
  <c r="J65" i="2" s="1"/>
  <c r="J72" i="2" s="1"/>
  <c r="M72" i="2" s="1"/>
  <c r="O47" i="2"/>
  <c r="I58" i="2" s="1"/>
  <c r="I65" i="2" s="1"/>
  <c r="I72" i="2" s="1"/>
  <c r="L72" i="2" s="1"/>
  <c r="P46" i="2"/>
  <c r="J57" i="2" s="1"/>
  <c r="J64" i="2" s="1"/>
  <c r="J71" i="2" s="1"/>
  <c r="M71" i="2" s="1"/>
  <c r="O46" i="2"/>
  <c r="I57" i="2" s="1"/>
  <c r="I64" i="2" s="1"/>
  <c r="I71" i="2" s="1"/>
  <c r="L71" i="2" s="1"/>
  <c r="K46" i="2"/>
  <c r="N46" i="2" s="1"/>
  <c r="H57" i="2" s="1"/>
  <c r="H52" i="1"/>
  <c r="J52" i="1" s="1"/>
  <c r="F61" i="1" s="1"/>
  <c r="H50" i="1"/>
  <c r="J50" i="1" s="1"/>
  <c r="K52" i="1"/>
  <c r="G61" i="1" s="1"/>
  <c r="F51" i="1"/>
  <c r="K50" i="1"/>
  <c r="G59" i="1" s="1"/>
  <c r="K57" i="2" l="1"/>
  <c r="H64" i="2"/>
  <c r="H65" i="2"/>
  <c r="K58" i="2"/>
  <c r="H61" i="1"/>
  <c r="H59" i="1"/>
  <c r="H51" i="1"/>
  <c r="J51" i="1" s="1"/>
  <c r="F60" i="1" s="1"/>
  <c r="K51" i="1"/>
  <c r="G60" i="1" s="1"/>
  <c r="H72" i="2" l="1"/>
  <c r="K72" i="2" s="1"/>
  <c r="L85" i="2"/>
  <c r="K64" i="2"/>
  <c r="L64" i="2" s="1"/>
  <c r="H71" i="2"/>
  <c r="K65" i="2"/>
  <c r="L65" i="2" s="1"/>
  <c r="H60" i="1"/>
  <c r="P71" i="2" l="1"/>
  <c r="O71" i="2"/>
  <c r="N71" i="2"/>
  <c r="O91" i="2"/>
  <c r="N91" i="2"/>
  <c r="P91" i="2"/>
  <c r="P92" i="2"/>
  <c r="O92" i="2"/>
  <c r="N92" i="2"/>
  <c r="N72" i="2"/>
  <c r="P72" i="2"/>
  <c r="O72" i="2"/>
  <c r="N33" i="4"/>
  <c r="R33" i="4"/>
</calcChain>
</file>

<file path=xl/sharedStrings.xml><?xml version="1.0" encoding="utf-8"?>
<sst xmlns="http://schemas.openxmlformats.org/spreadsheetml/2006/main" count="400" uniqueCount="49">
  <si>
    <t>x1</t>
  </si>
  <si>
    <t>x2</t>
  </si>
  <si>
    <t>Obj1</t>
  </si>
  <si>
    <t>Obj2</t>
  </si>
  <si>
    <t>n1</t>
  </si>
  <si>
    <t>n2</t>
  </si>
  <si>
    <t>n3</t>
  </si>
  <si>
    <t>w1</t>
  </si>
  <si>
    <t>w2</t>
  </si>
  <si>
    <t>Data 1</t>
  </si>
  <si>
    <t>Find the BMU</t>
  </si>
  <si>
    <t>BMU</t>
  </si>
  <si>
    <t>Data 2</t>
  </si>
  <si>
    <t>Iteration 0 (t=0)</t>
  </si>
  <si>
    <t>Adjust the weight of the BMU's neighborhood</t>
  </si>
  <si>
    <t>i=1</t>
  </si>
  <si>
    <t>i=2</t>
  </si>
  <si>
    <t>Iteration 1 (t=1)</t>
  </si>
  <si>
    <t>Topological neighborhood of the BMU</t>
  </si>
  <si>
    <t>perubahan weight paling besar</t>
  </si>
  <si>
    <t>dst ….</t>
  </si>
  <si>
    <t>Step-1: initialize weight</t>
  </si>
  <si>
    <t>Step-2a</t>
  </si>
  <si>
    <t>Step-2b</t>
  </si>
  <si>
    <t>Step-2c</t>
  </si>
  <si>
    <t>Diberikan 4 objek data dan weights awal</t>
  </si>
  <si>
    <t>Neuron</t>
  </si>
  <si>
    <t>Objek</t>
  </si>
  <si>
    <r>
      <t>w</t>
    </r>
    <r>
      <rPr>
        <vertAlign val="subscript"/>
        <sz val="11"/>
        <color rgb="FF000000"/>
        <rFont val="Arial"/>
        <family val="2"/>
      </rPr>
      <t>1</t>
    </r>
  </si>
  <si>
    <r>
      <t>w</t>
    </r>
    <r>
      <rPr>
        <vertAlign val="subscript"/>
        <sz val="11"/>
        <color rgb="FF000000"/>
        <rFont val="Arial"/>
        <family val="2"/>
      </rPr>
      <t>2</t>
    </r>
  </si>
  <si>
    <r>
      <t>w</t>
    </r>
    <r>
      <rPr>
        <vertAlign val="subscript"/>
        <sz val="11"/>
        <color rgb="FF000000"/>
        <rFont val="Arial"/>
        <family val="2"/>
      </rPr>
      <t>3</t>
    </r>
  </si>
  <si>
    <r>
      <t>w</t>
    </r>
    <r>
      <rPr>
        <vertAlign val="subscript"/>
        <sz val="11"/>
        <color rgb="FF000000"/>
        <rFont val="Arial"/>
        <family val="2"/>
      </rPr>
      <t>4</t>
    </r>
  </si>
  <si>
    <r>
      <t>x</t>
    </r>
    <r>
      <rPr>
        <vertAlign val="subscript"/>
        <sz val="11"/>
        <color rgb="FF000000"/>
        <rFont val="Arial"/>
        <family val="2"/>
      </rPr>
      <t>1</t>
    </r>
  </si>
  <si>
    <r>
      <t>x</t>
    </r>
    <r>
      <rPr>
        <vertAlign val="subscript"/>
        <sz val="11"/>
        <color rgb="FF000000"/>
        <rFont val="Arial"/>
        <family val="2"/>
      </rPr>
      <t>2</t>
    </r>
  </si>
  <si>
    <r>
      <t>x</t>
    </r>
    <r>
      <rPr>
        <vertAlign val="subscript"/>
        <sz val="11"/>
        <color rgb="FF000000"/>
        <rFont val="Arial"/>
        <family val="2"/>
      </rPr>
      <t>3</t>
    </r>
  </si>
  <si>
    <r>
      <t>x</t>
    </r>
    <r>
      <rPr>
        <vertAlign val="subscript"/>
        <sz val="11"/>
        <color rgb="FF000000"/>
        <rFont val="Arial"/>
        <family val="2"/>
      </rPr>
      <t>4</t>
    </r>
  </si>
  <si>
    <r>
      <t>n</t>
    </r>
    <r>
      <rPr>
        <vertAlign val="subscript"/>
        <sz val="11"/>
        <color rgb="FF000000"/>
        <rFont val="Arial"/>
        <family val="2"/>
      </rPr>
      <t>1</t>
    </r>
  </si>
  <si>
    <r>
      <t>o</t>
    </r>
    <r>
      <rPr>
        <vertAlign val="subscript"/>
        <sz val="11"/>
        <color rgb="FF000000"/>
        <rFont val="Arial"/>
        <family val="2"/>
      </rPr>
      <t>1</t>
    </r>
  </si>
  <si>
    <r>
      <t>n</t>
    </r>
    <r>
      <rPr>
        <vertAlign val="subscript"/>
        <sz val="11"/>
        <color rgb="FF000000"/>
        <rFont val="Arial"/>
        <family val="2"/>
      </rPr>
      <t>2</t>
    </r>
  </si>
  <si>
    <r>
      <t>o</t>
    </r>
    <r>
      <rPr>
        <vertAlign val="subscript"/>
        <sz val="11"/>
        <color rgb="FF000000"/>
        <rFont val="Arial"/>
        <family val="2"/>
      </rPr>
      <t>2</t>
    </r>
  </si>
  <si>
    <r>
      <t>o</t>
    </r>
    <r>
      <rPr>
        <vertAlign val="subscript"/>
        <sz val="11"/>
        <color rgb="FF000000"/>
        <rFont val="Arial"/>
        <family val="2"/>
      </rPr>
      <t>3</t>
    </r>
  </si>
  <si>
    <r>
      <t>o</t>
    </r>
    <r>
      <rPr>
        <vertAlign val="subscript"/>
        <sz val="11"/>
        <color rgb="FF000000"/>
        <rFont val="Arial"/>
        <family val="2"/>
      </rPr>
      <t>4</t>
    </r>
  </si>
  <si>
    <t>Lakukan penelusuran menggunakan algoritma SOM untuk dua iterasi</t>
  </si>
  <si>
    <r>
      <t xml:space="preserve">Diberikan 2 objek data dan </t>
    </r>
    <r>
      <rPr>
        <b/>
        <i/>
        <sz val="11"/>
        <color rgb="FF000000"/>
        <rFont val="Arial"/>
        <family val="2"/>
      </rPr>
      <t>weights</t>
    </r>
    <r>
      <rPr>
        <b/>
        <sz val="11"/>
        <color rgb="FF000000"/>
        <rFont val="Arial"/>
        <family val="2"/>
      </rPr>
      <t xml:space="preserve"> awal</t>
    </r>
  </si>
  <si>
    <t>w3</t>
  </si>
  <si>
    <t>I=3</t>
  </si>
  <si>
    <t>w4</t>
  </si>
  <si>
    <t>n4</t>
  </si>
  <si>
    <t>I=4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</si>
</sst>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i/>
      <vertAlign val="subscript"/>
      <sz val="11"/>
      <color rgb="FF000000"/>
      <name val="Arial"/>
      <family val="2"/>
    </font>
    <font>
      <i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3" fillId="3" borderId="0" xfId="0" applyFont="1" applyFill="1"/>
    <xf numFmtId="164" fontId="0" fillId="0" borderId="1" xfId="0" applyNumberFormat="1" applyBorder="1"/>
    <xf numFmtId="0" fontId="3" fillId="0" borderId="0" xfId="0" applyFont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1" xfId="0" applyFill="1" applyBorder="1"/>
    <xf numFmtId="0" fontId="3" fillId="6" borderId="0" xfId="0" applyFont="1" applyFill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2" fontId="0" fillId="0" borderId="1" xfId="0" applyNumberFormat="1" applyBorder="1"/>
    <xf numFmtId="164" fontId="0" fillId="4" borderId="1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0" fillId="0" borderId="0" xfId="0" applyFont="1"/>
    <xf numFmtId="0" fontId="10" fillId="8" borderId="4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164" fontId="0" fillId="5" borderId="1" xfId="0" applyNumberFormat="1" applyFill="1" applyBorder="1"/>
    <xf numFmtId="0" fontId="12" fillId="0" borderId="0" xfId="0" applyFont="1"/>
    <xf numFmtId="0" fontId="13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15" fillId="0" borderId="0" xfId="0" applyFont="1"/>
    <xf numFmtId="0" fontId="3" fillId="9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horizontal="center"/>
    </xf>
    <xf numFmtId="0" fontId="11" fillId="11" borderId="4" xfId="0" applyFont="1" applyFill="1" applyBorder="1" applyAlignment="1">
      <alignment horizontal="center" vertical="center" wrapText="1" readingOrder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</xdr:row>
      <xdr:rowOff>7620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id="{FC78002F-AA38-4DF2-A2D6-FC00E2CBA3CE}"/>
                </a:ext>
              </a:extLst>
            </xdr:cNvPr>
            <xdr:cNvSpPr txBox="1"/>
          </xdr:nvSpPr>
          <xdr:spPr>
            <a:xfrm>
              <a:off x="6697980" y="19050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78002F-AA38-4DF2-A2D6-FC00E2CBA3CE}"/>
                </a:ext>
              </a:extLst>
            </xdr:cNvPr>
            <xdr:cNvSpPr txBox="1"/>
          </xdr:nvSpPr>
          <xdr:spPr>
            <a:xfrm>
              <a:off x="6697980" y="19050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8</xdr:col>
      <xdr:colOff>30480</xdr:colOff>
      <xdr:row>2</xdr:row>
      <xdr:rowOff>7620</xdr:rowOff>
    </xdr:from>
    <xdr:ext cx="243682" cy="1846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="" xmlns:a16="http://schemas.microsoft.com/office/drawing/2014/main" id="{D10AEC0E-CB3E-4038-908C-667EB50DDD4A}"/>
                </a:ext>
              </a:extLst>
            </xdr:cNvPr>
            <xdr:cNvSpPr txBox="1"/>
          </xdr:nvSpPr>
          <xdr:spPr>
            <a:xfrm>
              <a:off x="6821805" y="369570"/>
              <a:ext cx="243682" cy="1846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10AEC0E-CB3E-4038-908C-667EB50DDD4A}"/>
                </a:ext>
              </a:extLst>
            </xdr:cNvPr>
            <xdr:cNvSpPr txBox="1"/>
          </xdr:nvSpPr>
          <xdr:spPr>
            <a:xfrm>
              <a:off x="6821805" y="369570"/>
              <a:ext cx="243682" cy="1846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𝜏_𝜂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8</xdr:col>
      <xdr:colOff>60960</xdr:colOff>
      <xdr:row>3</xdr:row>
      <xdr:rowOff>15240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="" xmlns:a16="http://schemas.microsoft.com/office/drawing/2014/main" id="{B71CA2FB-F67A-45AA-B77D-6C2898F5F839}"/>
                </a:ext>
              </a:extLst>
            </xdr:cNvPr>
            <xdr:cNvSpPr txBox="1"/>
          </xdr:nvSpPr>
          <xdr:spPr>
            <a:xfrm>
              <a:off x="6743700" y="5638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71CA2FB-F67A-45AA-B77D-6C2898F5F839}"/>
                </a:ext>
              </a:extLst>
            </xdr:cNvPr>
            <xdr:cNvSpPr txBox="1"/>
          </xdr:nvSpPr>
          <xdr:spPr>
            <a:xfrm>
              <a:off x="6743700" y="5638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8</xdr:col>
      <xdr:colOff>53340</xdr:colOff>
      <xdr:row>4</xdr:row>
      <xdr:rowOff>7620</xdr:rowOff>
    </xdr:from>
    <xdr:ext cx="2436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="" xmlns:a16="http://schemas.microsoft.com/office/drawing/2014/main" id="{82373309-7450-4C2D-A70A-F7D10F60101C}"/>
                </a:ext>
              </a:extLst>
            </xdr:cNvPr>
            <xdr:cNvSpPr txBox="1"/>
          </xdr:nvSpPr>
          <xdr:spPr>
            <a:xfrm>
              <a:off x="6736080" y="739140"/>
              <a:ext cx="2436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2373309-7450-4C2D-A70A-F7D10F60101C}"/>
                </a:ext>
              </a:extLst>
            </xdr:cNvPr>
            <xdr:cNvSpPr txBox="1"/>
          </xdr:nvSpPr>
          <xdr:spPr>
            <a:xfrm>
              <a:off x="6736080" y="739140"/>
              <a:ext cx="2436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𝜏_𝜎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83820</xdr:colOff>
      <xdr:row>10</xdr:row>
      <xdr:rowOff>175260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="" xmlns:a16="http://schemas.microsoft.com/office/drawing/2014/main" id="{9387D5FA-E37B-4F46-BE60-0BC6B350D87D}"/>
                </a:ext>
              </a:extLst>
            </xdr:cNvPr>
            <xdr:cNvSpPr txBox="1"/>
          </xdr:nvSpPr>
          <xdr:spPr>
            <a:xfrm>
              <a:off x="83820" y="20040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387D5FA-E37B-4F46-BE60-0BC6B350D87D}"/>
                </a:ext>
              </a:extLst>
            </xdr:cNvPr>
            <xdr:cNvSpPr txBox="1"/>
          </xdr:nvSpPr>
          <xdr:spPr>
            <a:xfrm>
              <a:off x="83820" y="20040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12</xdr:row>
      <xdr:rowOff>7620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="" xmlns:a16="http://schemas.microsoft.com/office/drawing/2014/main" id="{2C74875A-B141-4BFB-8519-BF42ED0435DD}"/>
                </a:ext>
              </a:extLst>
            </xdr:cNvPr>
            <xdr:cNvSpPr txBox="1"/>
          </xdr:nvSpPr>
          <xdr:spPr>
            <a:xfrm>
              <a:off x="114300" y="22021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C74875A-B141-4BFB-8519-BF42ED0435DD}"/>
                </a:ext>
              </a:extLst>
            </xdr:cNvPr>
            <xdr:cNvSpPr txBox="1"/>
          </xdr:nvSpPr>
          <xdr:spPr>
            <a:xfrm>
              <a:off x="114300" y="22021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7</xdr:col>
      <xdr:colOff>76200</xdr:colOff>
      <xdr:row>11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4853940" y="20116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4853940" y="20116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7</xdr:col>
      <xdr:colOff>60960</xdr:colOff>
      <xdr:row>18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="" xmlns:a16="http://schemas.microsoft.com/office/drawing/2014/main" id="{C5D6F304-A160-4C4D-A29F-F916090CFB0D}"/>
                </a:ext>
              </a:extLst>
            </xdr:cNvPr>
            <xdr:cNvSpPr txBox="1"/>
          </xdr:nvSpPr>
          <xdr:spPr>
            <a:xfrm>
              <a:off x="4838700" y="366522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5D6F304-A160-4C4D-A29F-F916090CFB0D}"/>
                </a:ext>
              </a:extLst>
            </xdr:cNvPr>
            <xdr:cNvSpPr txBox="1"/>
          </xdr:nvSpPr>
          <xdr:spPr>
            <a:xfrm>
              <a:off x="4838700" y="366522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8</xdr:col>
      <xdr:colOff>83820</xdr:colOff>
      <xdr:row>17</xdr:row>
      <xdr:rowOff>541020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="" xmlns:a16="http://schemas.microsoft.com/office/drawing/2014/main" id="{47184EED-211E-455C-A112-7D3D71B8214C}"/>
                </a:ext>
              </a:extLst>
            </xdr:cNvPr>
            <xdr:cNvSpPr txBox="1"/>
          </xdr:nvSpPr>
          <xdr:spPr>
            <a:xfrm>
              <a:off x="5250180" y="36499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7184EED-211E-455C-A112-7D3D71B8214C}"/>
                </a:ext>
              </a:extLst>
            </xdr:cNvPr>
            <xdr:cNvSpPr txBox="1"/>
          </xdr:nvSpPr>
          <xdr:spPr>
            <a:xfrm>
              <a:off x="5250180" y="36499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7</xdr:col>
      <xdr:colOff>213360</xdr:colOff>
      <xdr:row>25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4991100" y="53111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4991100" y="53111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7</xdr:col>
      <xdr:colOff>436245</xdr:colOff>
      <xdr:row>25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5526405" y="551688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5526405" y="551688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9</xdr:col>
      <xdr:colOff>342900</xdr:colOff>
      <xdr:row>25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5974080" y="53111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5974080" y="53111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7</xdr:col>
      <xdr:colOff>76200</xdr:colOff>
      <xdr:row>33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="" xmlns:a16="http://schemas.microsoft.com/office/drawing/2014/main" id="{BB19E2A1-8E22-4BA9-A570-74DD5683B1A3}"/>
                </a:ext>
              </a:extLst>
            </xdr:cNvPr>
            <xdr:cNvSpPr txBox="1"/>
          </xdr:nvSpPr>
          <xdr:spPr>
            <a:xfrm>
              <a:off x="4853940" y="20116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B19E2A1-8E22-4BA9-A570-74DD5683B1A3}"/>
                </a:ext>
              </a:extLst>
            </xdr:cNvPr>
            <xdr:cNvSpPr txBox="1"/>
          </xdr:nvSpPr>
          <xdr:spPr>
            <a:xfrm>
              <a:off x="4853940" y="20116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7</xdr:col>
      <xdr:colOff>60960</xdr:colOff>
      <xdr:row>40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="" xmlns:a16="http://schemas.microsoft.com/office/drawing/2014/main" id="{41A86CC5-452D-470F-B3D6-16894302EB37}"/>
                </a:ext>
              </a:extLst>
            </xdr:cNvPr>
            <xdr:cNvSpPr txBox="1"/>
          </xdr:nvSpPr>
          <xdr:spPr>
            <a:xfrm>
              <a:off x="4838700" y="366522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1A86CC5-452D-470F-B3D6-16894302EB37}"/>
                </a:ext>
              </a:extLst>
            </xdr:cNvPr>
            <xdr:cNvSpPr txBox="1"/>
          </xdr:nvSpPr>
          <xdr:spPr>
            <a:xfrm>
              <a:off x="4838700" y="366522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8</xdr:col>
      <xdr:colOff>83820</xdr:colOff>
      <xdr:row>39</xdr:row>
      <xdr:rowOff>541020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="" xmlns:a16="http://schemas.microsoft.com/office/drawing/2014/main" id="{2CEA21D9-E4D1-4392-96A3-3C1F923D94D2}"/>
                </a:ext>
              </a:extLst>
            </xdr:cNvPr>
            <xdr:cNvSpPr txBox="1"/>
          </xdr:nvSpPr>
          <xdr:spPr>
            <a:xfrm>
              <a:off x="5250180" y="36499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2CEA21D9-E4D1-4392-96A3-3C1F923D94D2}"/>
                </a:ext>
              </a:extLst>
            </xdr:cNvPr>
            <xdr:cNvSpPr txBox="1"/>
          </xdr:nvSpPr>
          <xdr:spPr>
            <a:xfrm>
              <a:off x="5250180" y="36499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7</xdr:col>
      <xdr:colOff>213360</xdr:colOff>
      <xdr:row>47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="" xmlns:a16="http://schemas.microsoft.com/office/drawing/2014/main" id="{64F5DDE4-8094-46CD-B7CB-06E4A46BF1D7}"/>
                </a:ext>
              </a:extLst>
            </xdr:cNvPr>
            <xdr:cNvSpPr txBox="1"/>
          </xdr:nvSpPr>
          <xdr:spPr>
            <a:xfrm>
              <a:off x="4991100" y="53111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64F5DDE4-8094-46CD-B7CB-06E4A46BF1D7}"/>
                </a:ext>
              </a:extLst>
            </xdr:cNvPr>
            <xdr:cNvSpPr txBox="1"/>
          </xdr:nvSpPr>
          <xdr:spPr>
            <a:xfrm>
              <a:off x="4991100" y="53111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8</xdr:col>
      <xdr:colOff>30480</xdr:colOff>
      <xdr:row>46</xdr:row>
      <xdr:rowOff>548640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="" xmlns:a16="http://schemas.microsoft.com/office/drawing/2014/main" id="{9A857BBF-EADB-4DD4-A46E-F5E0419AFC42}"/>
                </a:ext>
              </a:extLst>
            </xdr:cNvPr>
            <xdr:cNvSpPr txBox="1"/>
          </xdr:nvSpPr>
          <xdr:spPr>
            <a:xfrm>
              <a:off x="5196840" y="530352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A857BBF-EADB-4DD4-A46E-F5E0419AFC42}"/>
                </a:ext>
              </a:extLst>
            </xdr:cNvPr>
            <xdr:cNvSpPr txBox="1"/>
          </xdr:nvSpPr>
          <xdr:spPr>
            <a:xfrm>
              <a:off x="5196840" y="530352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9</xdr:col>
      <xdr:colOff>342900</xdr:colOff>
      <xdr:row>47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="" xmlns:a16="http://schemas.microsoft.com/office/drawing/2014/main" id="{A7872EBC-7617-4A9D-9255-0DE65F6C631A}"/>
                </a:ext>
              </a:extLst>
            </xdr:cNvPr>
            <xdr:cNvSpPr txBox="1"/>
          </xdr:nvSpPr>
          <xdr:spPr>
            <a:xfrm>
              <a:off x="5974080" y="53111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A7872EBC-7617-4A9D-9255-0DE65F6C631A}"/>
                </a:ext>
              </a:extLst>
            </xdr:cNvPr>
            <xdr:cNvSpPr txBox="1"/>
          </xdr:nvSpPr>
          <xdr:spPr>
            <a:xfrm>
              <a:off x="5974080" y="53111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83820</xdr:colOff>
      <xdr:row>56</xdr:row>
      <xdr:rowOff>175260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="" xmlns:a16="http://schemas.microsoft.com/office/drawing/2014/main" id="{6A36BBA9-2822-468C-A4EB-1F1BBA4851F2}"/>
                </a:ext>
              </a:extLst>
            </xdr:cNvPr>
            <xdr:cNvSpPr txBox="1"/>
          </xdr:nvSpPr>
          <xdr:spPr>
            <a:xfrm>
              <a:off x="83820" y="20040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A36BBA9-2822-468C-A4EB-1F1BBA4851F2}"/>
                </a:ext>
              </a:extLst>
            </xdr:cNvPr>
            <xdr:cNvSpPr txBox="1"/>
          </xdr:nvSpPr>
          <xdr:spPr>
            <a:xfrm>
              <a:off x="83820" y="20040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58</xdr:row>
      <xdr:rowOff>7620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="" xmlns:a16="http://schemas.microsoft.com/office/drawing/2014/main" id="{3F12AE7F-886B-44ED-8A28-FF2D5A22AA60}"/>
                </a:ext>
              </a:extLst>
            </xdr:cNvPr>
            <xdr:cNvSpPr txBox="1"/>
          </xdr:nvSpPr>
          <xdr:spPr>
            <a:xfrm>
              <a:off x="114300" y="22021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3F12AE7F-886B-44ED-8A28-FF2D5A22AA60}"/>
                </a:ext>
              </a:extLst>
            </xdr:cNvPr>
            <xdr:cNvSpPr txBox="1"/>
          </xdr:nvSpPr>
          <xdr:spPr>
            <a:xfrm>
              <a:off x="114300" y="22021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7</xdr:col>
      <xdr:colOff>76200</xdr:colOff>
      <xdr:row>57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="" xmlns:a16="http://schemas.microsoft.com/office/drawing/2014/main" id="{FD15B2E6-36C1-4AEC-A65B-529D500D1635}"/>
                </a:ext>
              </a:extLst>
            </xdr:cNvPr>
            <xdr:cNvSpPr txBox="1"/>
          </xdr:nvSpPr>
          <xdr:spPr>
            <a:xfrm>
              <a:off x="4945380" y="20116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D15B2E6-36C1-4AEC-A65B-529D500D1635}"/>
                </a:ext>
              </a:extLst>
            </xdr:cNvPr>
            <xdr:cNvSpPr txBox="1"/>
          </xdr:nvSpPr>
          <xdr:spPr>
            <a:xfrm>
              <a:off x="4945380" y="201168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twoCellAnchor>
    <xdr:from>
      <xdr:col>11</xdr:col>
      <xdr:colOff>95250</xdr:colOff>
      <xdr:row>29</xdr:row>
      <xdr:rowOff>19050</xdr:rowOff>
    </xdr:from>
    <xdr:to>
      <xdr:col>13</xdr:col>
      <xdr:colOff>238125</xdr:colOff>
      <xdr:row>30</xdr:row>
      <xdr:rowOff>19050</xdr:rowOff>
    </xdr:to>
    <xdr:sp macro="" textlink="">
      <xdr:nvSpPr>
        <xdr:cNvPr id="35" name="Arrow: Right 34">
          <a:extLst>
            <a:ext uri="{FF2B5EF4-FFF2-40B4-BE49-F238E27FC236}">
              <a16:creationId xmlns="" xmlns:a16="http://schemas.microsoft.com/office/drawing/2014/main" id="{AC6DEA79-0E25-4D50-9D1D-2BD037AE63F5}"/>
            </a:ext>
          </a:extLst>
        </xdr:cNvPr>
        <xdr:cNvSpPr/>
      </xdr:nvSpPr>
      <xdr:spPr>
        <a:xfrm>
          <a:off x="6610350" y="6210300"/>
          <a:ext cx="6953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38100</xdr:colOff>
      <xdr:row>29</xdr:row>
      <xdr:rowOff>19050</xdr:rowOff>
    </xdr:from>
    <xdr:to>
      <xdr:col>11</xdr:col>
      <xdr:colOff>28575</xdr:colOff>
      <xdr:row>30</xdr:row>
      <xdr:rowOff>76200</xdr:rowOff>
    </xdr:to>
    <xdr:sp macro="" textlink="">
      <xdr:nvSpPr>
        <xdr:cNvPr id="36" name="Rectangle: Rounded Corners 35">
          <a:extLst>
            <a:ext uri="{FF2B5EF4-FFF2-40B4-BE49-F238E27FC236}">
              <a16:creationId xmlns="" xmlns:a16="http://schemas.microsoft.com/office/drawing/2014/main" id="{3832BFCE-7013-4D0A-9226-395A96489F23}"/>
            </a:ext>
          </a:extLst>
        </xdr:cNvPr>
        <xdr:cNvSpPr/>
      </xdr:nvSpPr>
      <xdr:spPr>
        <a:xfrm>
          <a:off x="5772150" y="6210300"/>
          <a:ext cx="771525" cy="2381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28575</xdr:colOff>
      <xdr:row>48</xdr:row>
      <xdr:rowOff>161925</xdr:rowOff>
    </xdr:from>
    <xdr:to>
      <xdr:col>11</xdr:col>
      <xdr:colOff>19050</xdr:colOff>
      <xdr:row>50</xdr:row>
      <xdr:rowOff>38100</xdr:rowOff>
    </xdr:to>
    <xdr:sp macro="" textlink="">
      <xdr:nvSpPr>
        <xdr:cNvPr id="40" name="Rectangle: Rounded Corners 39">
          <a:extLst>
            <a:ext uri="{FF2B5EF4-FFF2-40B4-BE49-F238E27FC236}">
              <a16:creationId xmlns="" xmlns:a16="http://schemas.microsoft.com/office/drawing/2014/main" id="{8108EF29-D040-4C17-8761-84C77752A929}"/>
            </a:ext>
          </a:extLst>
        </xdr:cNvPr>
        <xdr:cNvSpPr/>
      </xdr:nvSpPr>
      <xdr:spPr>
        <a:xfrm>
          <a:off x="6105525" y="10534650"/>
          <a:ext cx="771525" cy="2381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152400</xdr:colOff>
      <xdr:row>48</xdr:row>
      <xdr:rowOff>161925</xdr:rowOff>
    </xdr:from>
    <xdr:to>
      <xdr:col>14</xdr:col>
      <xdr:colOff>19050</xdr:colOff>
      <xdr:row>49</xdr:row>
      <xdr:rowOff>161925</xdr:rowOff>
    </xdr:to>
    <xdr:sp macro="" textlink="">
      <xdr:nvSpPr>
        <xdr:cNvPr id="41" name="Arrow: Right 40">
          <a:extLst>
            <a:ext uri="{FF2B5EF4-FFF2-40B4-BE49-F238E27FC236}">
              <a16:creationId xmlns="" xmlns:a16="http://schemas.microsoft.com/office/drawing/2014/main" id="{E9206E97-7657-45B4-B0C8-32649E6BD959}"/>
            </a:ext>
          </a:extLst>
        </xdr:cNvPr>
        <xdr:cNvSpPr/>
      </xdr:nvSpPr>
      <xdr:spPr>
        <a:xfrm>
          <a:off x="7010400" y="10534650"/>
          <a:ext cx="6953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7</xdr:col>
      <xdr:colOff>76200</xdr:colOff>
      <xdr:row>57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="" xmlns:a16="http://schemas.microsoft.com/office/drawing/2014/main" id="{506C8D23-24CA-4FA6-8834-03647123CBD5}"/>
                </a:ext>
              </a:extLst>
            </xdr:cNvPr>
            <xdr:cNvSpPr txBox="1"/>
          </xdr:nvSpPr>
          <xdr:spPr>
            <a:xfrm>
              <a:off x="5172075" y="199072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506C8D23-24CA-4FA6-8834-03647123CBD5}"/>
                </a:ext>
              </a:extLst>
            </xdr:cNvPr>
            <xdr:cNvSpPr txBox="1"/>
          </xdr:nvSpPr>
          <xdr:spPr>
            <a:xfrm>
              <a:off x="5172075" y="199072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15240</xdr:colOff>
      <xdr:row>1</xdr:row>
      <xdr:rowOff>7620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ABAAA1A8-0ED9-4F69-95E6-7C6E38EB545C}"/>
                </a:ext>
              </a:extLst>
            </xdr:cNvPr>
            <xdr:cNvSpPr txBox="1"/>
          </xdr:nvSpPr>
          <xdr:spPr>
            <a:xfrm>
              <a:off x="7940040" y="2819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BAAA1A8-0ED9-4F69-95E6-7C6E38EB545C}"/>
                </a:ext>
              </a:extLst>
            </xdr:cNvPr>
            <xdr:cNvSpPr txBox="1"/>
          </xdr:nvSpPr>
          <xdr:spPr>
            <a:xfrm>
              <a:off x="7940040" y="28194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30480</xdr:colOff>
      <xdr:row>2</xdr:row>
      <xdr:rowOff>7620</xdr:rowOff>
    </xdr:from>
    <xdr:ext cx="243682" cy="1846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id="{EAACA4FF-3C32-41AA-A586-E25EAE36358C}"/>
                </a:ext>
              </a:extLst>
            </xdr:cNvPr>
            <xdr:cNvSpPr txBox="1"/>
          </xdr:nvSpPr>
          <xdr:spPr>
            <a:xfrm>
              <a:off x="7955280" y="495300"/>
              <a:ext cx="243682" cy="1846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AACA4FF-3C32-41AA-A586-E25EAE36358C}"/>
                </a:ext>
              </a:extLst>
            </xdr:cNvPr>
            <xdr:cNvSpPr txBox="1"/>
          </xdr:nvSpPr>
          <xdr:spPr>
            <a:xfrm>
              <a:off x="7955280" y="495300"/>
              <a:ext cx="243682" cy="1846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𝜏_𝜂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60960</xdr:colOff>
      <xdr:row>3</xdr:row>
      <xdr:rowOff>15240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="" xmlns:a16="http://schemas.microsoft.com/office/drawing/2014/main" id="{BE33A349-A462-412A-ADB8-754A1827AF4D}"/>
                </a:ext>
              </a:extLst>
            </xdr:cNvPr>
            <xdr:cNvSpPr txBox="1"/>
          </xdr:nvSpPr>
          <xdr:spPr>
            <a:xfrm>
              <a:off x="7985760" y="7162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E33A349-A462-412A-ADB8-754A1827AF4D}"/>
                </a:ext>
              </a:extLst>
            </xdr:cNvPr>
            <xdr:cNvSpPr txBox="1"/>
          </xdr:nvSpPr>
          <xdr:spPr>
            <a:xfrm>
              <a:off x="7985760" y="7162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4</xdr:row>
      <xdr:rowOff>7620</xdr:rowOff>
    </xdr:from>
    <xdr:ext cx="2436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="" xmlns:a16="http://schemas.microsoft.com/office/drawing/2014/main" id="{CF0D9873-D353-4A13-9CA2-291F6BCD89D2}"/>
                </a:ext>
              </a:extLst>
            </xdr:cNvPr>
            <xdr:cNvSpPr txBox="1"/>
          </xdr:nvSpPr>
          <xdr:spPr>
            <a:xfrm>
              <a:off x="7978140" y="922020"/>
              <a:ext cx="2436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F0D9873-D353-4A13-9CA2-291F6BCD89D2}"/>
                </a:ext>
              </a:extLst>
            </xdr:cNvPr>
            <xdr:cNvSpPr txBox="1"/>
          </xdr:nvSpPr>
          <xdr:spPr>
            <a:xfrm>
              <a:off x="7978140" y="922020"/>
              <a:ext cx="2436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𝜏_𝜎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76200</xdr:colOff>
      <xdr:row>12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5076825" y="209550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:a14="http://schemas.microsoft.com/office/drawing/2010/main" xmlns="" id="{48B8DB8D-8CA6-4086-BB85-1CF6883E0CC6}"/>
                </a:ext>
              </a:extLst>
            </xdr:cNvPr>
            <xdr:cNvSpPr txBox="1"/>
          </xdr:nvSpPr>
          <xdr:spPr>
            <a:xfrm>
              <a:off x="5076825" y="209550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83820</xdr:colOff>
      <xdr:row>10</xdr:row>
      <xdr:rowOff>175260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="" xmlns:a16="http://schemas.microsoft.com/office/drawing/2014/main" id="{9387D5FA-E37B-4F46-BE60-0BC6B350D87D}"/>
                </a:ext>
              </a:extLst>
            </xdr:cNvPr>
            <xdr:cNvSpPr txBox="1"/>
          </xdr:nvSpPr>
          <xdr:spPr>
            <a:xfrm>
              <a:off x="83820" y="20802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:a14="http://schemas.microsoft.com/office/drawing/2010/main" xmlns="" id="{9387D5FA-E37B-4F46-BE60-0BC6B350D87D}"/>
                </a:ext>
              </a:extLst>
            </xdr:cNvPr>
            <xdr:cNvSpPr txBox="1"/>
          </xdr:nvSpPr>
          <xdr:spPr>
            <a:xfrm>
              <a:off x="83820" y="20802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12</xdr:row>
      <xdr:rowOff>7620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="" xmlns:a16="http://schemas.microsoft.com/office/drawing/2014/main" id="{2C74875A-B141-4BFB-8519-BF42ED0435DD}"/>
                </a:ext>
              </a:extLst>
            </xdr:cNvPr>
            <xdr:cNvSpPr txBox="1"/>
          </xdr:nvSpPr>
          <xdr:spPr>
            <a:xfrm>
              <a:off x="114300" y="229362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xmlns:a14="http://schemas.microsoft.com/office/drawing/2010/main" xmlns="" id="{2C74875A-B141-4BFB-8519-BF42ED0435DD}"/>
                </a:ext>
              </a:extLst>
            </xdr:cNvPr>
            <xdr:cNvSpPr txBox="1"/>
          </xdr:nvSpPr>
          <xdr:spPr>
            <a:xfrm>
              <a:off x="114300" y="229362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60960</xdr:colOff>
      <xdr:row>18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="" xmlns:a16="http://schemas.microsoft.com/office/drawing/2014/main" id="{C5D6F304-A160-4C4D-A29F-F916090CFB0D}"/>
                </a:ext>
              </a:extLst>
            </xdr:cNvPr>
            <xdr:cNvSpPr txBox="1"/>
          </xdr:nvSpPr>
          <xdr:spPr>
            <a:xfrm>
              <a:off x="5061585" y="37985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xmlns:a14="http://schemas.microsoft.com/office/drawing/2010/main" xmlns="" id="{C5D6F304-A160-4C4D-A29F-F916090CFB0D}"/>
                </a:ext>
              </a:extLst>
            </xdr:cNvPr>
            <xdr:cNvSpPr txBox="1"/>
          </xdr:nvSpPr>
          <xdr:spPr>
            <a:xfrm>
              <a:off x="5061585" y="37985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160020</xdr:colOff>
      <xdr:row>18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="" xmlns:a16="http://schemas.microsoft.com/office/drawing/2014/main" id="{47184EED-211E-455C-A112-7D3D71B8214C}"/>
                </a:ext>
              </a:extLst>
            </xdr:cNvPr>
            <xdr:cNvSpPr txBox="1"/>
          </xdr:nvSpPr>
          <xdr:spPr>
            <a:xfrm>
              <a:off x="6256020" y="438912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xmlns:a14="http://schemas.microsoft.com/office/drawing/2010/main" xmlns="" id="{47184EED-211E-455C-A112-7D3D71B8214C}"/>
                </a:ext>
              </a:extLst>
            </xdr:cNvPr>
            <xdr:cNvSpPr txBox="1"/>
          </xdr:nvSpPr>
          <xdr:spPr>
            <a:xfrm>
              <a:off x="6256020" y="438912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89535</xdr:colOff>
      <xdr:row>23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6795135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42555108-4D28-43AC-ACE1-7C3416B52DBB}"/>
                </a:ext>
              </a:extLst>
            </xdr:cNvPr>
            <xdr:cNvSpPr txBox="1"/>
          </xdr:nvSpPr>
          <xdr:spPr>
            <a:xfrm>
              <a:off x="6795135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312420</xdr:colOff>
      <xdr:row>23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7018020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xmlns:a14="http://schemas.microsoft.com/office/drawing/2010/main" xmlns="" id="{5A205CEE-500D-4215-AE6B-B0998C3C952C}"/>
                </a:ext>
              </a:extLst>
            </xdr:cNvPr>
            <xdr:cNvSpPr txBox="1"/>
          </xdr:nvSpPr>
          <xdr:spPr>
            <a:xfrm>
              <a:off x="7018020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200025</xdr:colOff>
      <xdr:row>23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8734425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xmlns:a14="http://schemas.microsoft.com/office/drawing/2010/main" xmlns="" id="{E58F69EC-E264-4835-9A49-06A6B7825E29}"/>
                </a:ext>
              </a:extLst>
            </xdr:cNvPr>
            <xdr:cNvSpPr txBox="1"/>
          </xdr:nvSpPr>
          <xdr:spPr>
            <a:xfrm>
              <a:off x="8734425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76200</xdr:colOff>
      <xdr:row>32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6172200" y="247650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xmlns:a14="http://schemas.microsoft.com/office/drawing/2010/main" xmlns="" id="{48B8DB8D-8CA6-4086-BB85-1CF6883E0CC6}"/>
                </a:ext>
              </a:extLst>
            </xdr:cNvPr>
            <xdr:cNvSpPr txBox="1"/>
          </xdr:nvSpPr>
          <xdr:spPr>
            <a:xfrm>
              <a:off x="6172200" y="247650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60960</xdr:colOff>
      <xdr:row>38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="" xmlns:a16="http://schemas.microsoft.com/office/drawing/2014/main" id="{41A86CC5-452D-470F-B3D6-16894302EB37}"/>
                </a:ext>
              </a:extLst>
            </xdr:cNvPr>
            <xdr:cNvSpPr txBox="1"/>
          </xdr:nvSpPr>
          <xdr:spPr>
            <a:xfrm>
              <a:off x="5061585" y="893254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41A86CC5-452D-470F-B3D6-16894302EB37}"/>
                </a:ext>
              </a:extLst>
            </xdr:cNvPr>
            <xdr:cNvSpPr txBox="1"/>
          </xdr:nvSpPr>
          <xdr:spPr>
            <a:xfrm>
              <a:off x="5061585" y="893254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83820</xdr:colOff>
      <xdr:row>37</xdr:row>
      <xdr:rowOff>541020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="" xmlns:a16="http://schemas.microsoft.com/office/drawing/2014/main" id="{2CEA21D9-E4D1-4392-96A3-3C1F923D94D2}"/>
                </a:ext>
              </a:extLst>
            </xdr:cNvPr>
            <xdr:cNvSpPr txBox="1"/>
          </xdr:nvSpPr>
          <xdr:spPr>
            <a:xfrm>
              <a:off x="5579745" y="889444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xmlns:a14="http://schemas.microsoft.com/office/drawing/2010/main" xmlns="" id="{2CEA21D9-E4D1-4392-96A3-3C1F923D94D2}"/>
                </a:ext>
              </a:extLst>
            </xdr:cNvPr>
            <xdr:cNvSpPr txBox="1"/>
          </xdr:nvSpPr>
          <xdr:spPr>
            <a:xfrm>
              <a:off x="5579745" y="889444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89535</xdr:colOff>
      <xdr:row>43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6795135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xmlns:a14="http://schemas.microsoft.com/office/drawing/2010/main" xmlns="" id="{42555108-4D28-43AC-ACE1-7C3416B52DBB}"/>
                </a:ext>
              </a:extLst>
            </xdr:cNvPr>
            <xdr:cNvSpPr txBox="1"/>
          </xdr:nvSpPr>
          <xdr:spPr>
            <a:xfrm>
              <a:off x="6795135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312420</xdr:colOff>
      <xdr:row>43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7018020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xmlns:a14="http://schemas.microsoft.com/office/drawing/2010/main" xmlns="" id="{5A205CEE-500D-4215-AE6B-B0998C3C952C}"/>
                </a:ext>
              </a:extLst>
            </xdr:cNvPr>
            <xdr:cNvSpPr txBox="1"/>
          </xdr:nvSpPr>
          <xdr:spPr>
            <a:xfrm>
              <a:off x="7018020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200025</xdr:colOff>
      <xdr:row>43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8734425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xmlns:a14="http://schemas.microsoft.com/office/drawing/2010/main" xmlns="" id="{E58F69EC-E264-4835-9A49-06A6B7825E29}"/>
                </a:ext>
              </a:extLst>
            </xdr:cNvPr>
            <xdr:cNvSpPr txBox="1"/>
          </xdr:nvSpPr>
          <xdr:spPr>
            <a:xfrm>
              <a:off x="8734425" y="51530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83820</xdr:colOff>
      <xdr:row>53</xdr:row>
      <xdr:rowOff>175260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="" xmlns:a16="http://schemas.microsoft.com/office/drawing/2014/main" id="{6A36BBA9-2822-468C-A4EB-1F1BBA4851F2}"/>
                </a:ext>
              </a:extLst>
            </xdr:cNvPr>
            <xdr:cNvSpPr txBox="1"/>
          </xdr:nvSpPr>
          <xdr:spPr>
            <a:xfrm>
              <a:off x="83820" y="1252918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xmlns:a14="http://schemas.microsoft.com/office/drawing/2010/main" xmlns="" id="{6A36BBA9-2822-468C-A4EB-1F1BBA4851F2}"/>
                </a:ext>
              </a:extLst>
            </xdr:cNvPr>
            <xdr:cNvSpPr txBox="1"/>
          </xdr:nvSpPr>
          <xdr:spPr>
            <a:xfrm>
              <a:off x="83820" y="1252918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55</xdr:row>
      <xdr:rowOff>7620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="" xmlns:a16="http://schemas.microsoft.com/office/drawing/2014/main" id="{3F12AE7F-886B-44ED-8A28-FF2D5A22AA60}"/>
                </a:ext>
              </a:extLst>
            </xdr:cNvPr>
            <xdr:cNvSpPr txBox="1"/>
          </xdr:nvSpPr>
          <xdr:spPr>
            <a:xfrm>
              <a:off x="114300" y="12742545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xmlns:a14="http://schemas.microsoft.com/office/drawing/2010/main" xmlns="" id="{3F12AE7F-886B-44ED-8A28-FF2D5A22AA60}"/>
                </a:ext>
              </a:extLst>
            </xdr:cNvPr>
            <xdr:cNvSpPr txBox="1"/>
          </xdr:nvSpPr>
          <xdr:spPr>
            <a:xfrm>
              <a:off x="114300" y="12742545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76200</xdr:colOff>
      <xdr:row>55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6172200" y="686752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xmlns:a14="http://schemas.microsoft.com/office/drawing/2010/main" xmlns="" id="{48B8DB8D-8CA6-4086-BB85-1CF6883E0CC6}"/>
                </a:ext>
              </a:extLst>
            </xdr:cNvPr>
            <xdr:cNvSpPr txBox="1"/>
          </xdr:nvSpPr>
          <xdr:spPr>
            <a:xfrm>
              <a:off x="6172200" y="686752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60960</xdr:colOff>
      <xdr:row>62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="" xmlns:a16="http://schemas.microsoft.com/office/drawing/2014/main" id="{41A86CC5-452D-470F-B3D6-16894302EB37}"/>
                </a:ext>
              </a:extLst>
            </xdr:cNvPr>
            <xdr:cNvSpPr txBox="1"/>
          </xdr:nvSpPr>
          <xdr:spPr>
            <a:xfrm>
              <a:off x="6156960" y="834199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xmlns:a14="http://schemas.microsoft.com/office/drawing/2010/main" xmlns="" id="{41A86CC5-452D-470F-B3D6-16894302EB37}"/>
                </a:ext>
              </a:extLst>
            </xdr:cNvPr>
            <xdr:cNvSpPr txBox="1"/>
          </xdr:nvSpPr>
          <xdr:spPr>
            <a:xfrm>
              <a:off x="6156960" y="834199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83820</xdr:colOff>
      <xdr:row>61</xdr:row>
      <xdr:rowOff>541020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="" xmlns:a16="http://schemas.microsoft.com/office/drawing/2014/main" id="{2CEA21D9-E4D1-4392-96A3-3C1F923D94D2}"/>
                </a:ext>
              </a:extLst>
            </xdr:cNvPr>
            <xdr:cNvSpPr txBox="1"/>
          </xdr:nvSpPr>
          <xdr:spPr>
            <a:xfrm>
              <a:off x="6789420" y="83324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xmlns:a14="http://schemas.microsoft.com/office/drawing/2010/main" xmlns="" id="{2CEA21D9-E4D1-4392-96A3-3C1F923D94D2}"/>
                </a:ext>
              </a:extLst>
            </xdr:cNvPr>
            <xdr:cNvSpPr txBox="1"/>
          </xdr:nvSpPr>
          <xdr:spPr>
            <a:xfrm>
              <a:off x="6789420" y="83324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89535</xdr:colOff>
      <xdr:row>68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6795135" y="96869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xmlns:a14="http://schemas.microsoft.com/office/drawing/2010/main" xmlns="" id="{42555108-4D28-43AC-ACE1-7C3416B52DBB}"/>
                </a:ext>
              </a:extLst>
            </xdr:cNvPr>
            <xdr:cNvSpPr txBox="1"/>
          </xdr:nvSpPr>
          <xdr:spPr>
            <a:xfrm>
              <a:off x="6795135" y="96869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312420</xdr:colOff>
      <xdr:row>68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7018020" y="96869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xmlns:a14="http://schemas.microsoft.com/office/drawing/2010/main" xmlns="" id="{5A205CEE-500D-4215-AE6B-B0998C3C952C}"/>
                </a:ext>
              </a:extLst>
            </xdr:cNvPr>
            <xdr:cNvSpPr txBox="1"/>
          </xdr:nvSpPr>
          <xdr:spPr>
            <a:xfrm>
              <a:off x="7018020" y="96869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200025</xdr:colOff>
      <xdr:row>68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8734425" y="96869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xmlns:a14="http://schemas.microsoft.com/office/drawing/2010/main" xmlns="" id="{E58F69EC-E264-4835-9A49-06A6B7825E29}"/>
                </a:ext>
              </a:extLst>
            </xdr:cNvPr>
            <xdr:cNvSpPr txBox="1"/>
          </xdr:nvSpPr>
          <xdr:spPr>
            <a:xfrm>
              <a:off x="8734425" y="968692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76200</xdr:colOff>
      <xdr:row>75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6172200" y="1197292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xmlns:a14="http://schemas.microsoft.com/office/drawing/2010/main" xmlns="" id="{48B8DB8D-8CA6-4086-BB85-1CF6883E0CC6}"/>
                </a:ext>
              </a:extLst>
            </xdr:cNvPr>
            <xdr:cNvSpPr txBox="1"/>
          </xdr:nvSpPr>
          <xdr:spPr>
            <a:xfrm>
              <a:off x="6172200" y="1197292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10</xdr:col>
      <xdr:colOff>60960</xdr:colOff>
      <xdr:row>82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="" xmlns:a16="http://schemas.microsoft.com/office/drawing/2014/main" id="{41A86CC5-452D-470F-B3D6-16894302EB37}"/>
                </a:ext>
              </a:extLst>
            </xdr:cNvPr>
            <xdr:cNvSpPr txBox="1"/>
          </xdr:nvSpPr>
          <xdr:spPr>
            <a:xfrm>
              <a:off x="6156960" y="134759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xmlns:a14="http://schemas.microsoft.com/office/drawing/2010/main" xmlns="" id="{41A86CC5-452D-470F-B3D6-16894302EB37}"/>
                </a:ext>
              </a:extLst>
            </xdr:cNvPr>
            <xdr:cNvSpPr txBox="1"/>
          </xdr:nvSpPr>
          <xdr:spPr>
            <a:xfrm>
              <a:off x="6156960" y="134759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83820</xdr:colOff>
      <xdr:row>81</xdr:row>
      <xdr:rowOff>541020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="" xmlns:a16="http://schemas.microsoft.com/office/drawing/2014/main" id="{2CEA21D9-E4D1-4392-96A3-3C1F923D94D2}"/>
                </a:ext>
              </a:extLst>
            </xdr:cNvPr>
            <xdr:cNvSpPr txBox="1"/>
          </xdr:nvSpPr>
          <xdr:spPr>
            <a:xfrm>
              <a:off x="6789420" y="1346644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xmlns:a14="http://schemas.microsoft.com/office/drawing/2010/main" xmlns="" id="{2CEA21D9-E4D1-4392-96A3-3C1F923D94D2}"/>
                </a:ext>
              </a:extLst>
            </xdr:cNvPr>
            <xdr:cNvSpPr txBox="1"/>
          </xdr:nvSpPr>
          <xdr:spPr>
            <a:xfrm>
              <a:off x="6789420" y="13466445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89535</xdr:colOff>
      <xdr:row>88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6795135" y="1473517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xmlns:a14="http://schemas.microsoft.com/office/drawing/2010/main" xmlns="" id="{42555108-4D28-43AC-ACE1-7C3416B52DBB}"/>
                </a:ext>
              </a:extLst>
            </xdr:cNvPr>
            <xdr:cNvSpPr txBox="1"/>
          </xdr:nvSpPr>
          <xdr:spPr>
            <a:xfrm>
              <a:off x="6795135" y="1473517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312420</xdr:colOff>
      <xdr:row>88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7018020" y="1473517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xmlns:a14="http://schemas.microsoft.com/office/drawing/2010/main" xmlns="" id="{5A205CEE-500D-4215-AE6B-B0998C3C952C}"/>
                </a:ext>
              </a:extLst>
            </xdr:cNvPr>
            <xdr:cNvSpPr txBox="1"/>
          </xdr:nvSpPr>
          <xdr:spPr>
            <a:xfrm>
              <a:off x="7018020" y="1473517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200025</xdr:colOff>
      <xdr:row>88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8734425" y="1473517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xmlns:a14="http://schemas.microsoft.com/office/drawing/2010/main" xmlns="" id="{E58F69EC-E264-4835-9A49-06A6B7825E29}"/>
                </a:ext>
              </a:extLst>
            </xdr:cNvPr>
            <xdr:cNvSpPr txBox="1"/>
          </xdr:nvSpPr>
          <xdr:spPr>
            <a:xfrm>
              <a:off x="8734425" y="1473517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15240</xdr:colOff>
      <xdr:row>1</xdr:row>
      <xdr:rowOff>7620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881A693F-E0E6-490C-BEEE-577FD0B9FE37}"/>
                </a:ext>
              </a:extLst>
            </xdr:cNvPr>
            <xdr:cNvSpPr txBox="1"/>
          </xdr:nvSpPr>
          <xdr:spPr>
            <a:xfrm>
              <a:off x="5615940" y="19050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81A693F-E0E6-490C-BEEE-577FD0B9FE37}"/>
                </a:ext>
              </a:extLst>
            </xdr:cNvPr>
            <xdr:cNvSpPr txBox="1"/>
          </xdr:nvSpPr>
          <xdr:spPr>
            <a:xfrm>
              <a:off x="5615940" y="19050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13</xdr:col>
      <xdr:colOff>30480</xdr:colOff>
      <xdr:row>2</xdr:row>
      <xdr:rowOff>7620</xdr:rowOff>
    </xdr:from>
    <xdr:ext cx="243682" cy="1846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id="{3A3C8A69-33D5-4F6F-AEAE-D37FD68C79DA}"/>
                </a:ext>
              </a:extLst>
            </xdr:cNvPr>
            <xdr:cNvSpPr txBox="1"/>
          </xdr:nvSpPr>
          <xdr:spPr>
            <a:xfrm>
              <a:off x="5631180" y="373380"/>
              <a:ext cx="243682" cy="1846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3C8A69-33D5-4F6F-AEAE-D37FD68C79DA}"/>
                </a:ext>
              </a:extLst>
            </xdr:cNvPr>
            <xdr:cNvSpPr txBox="1"/>
          </xdr:nvSpPr>
          <xdr:spPr>
            <a:xfrm>
              <a:off x="5631180" y="373380"/>
              <a:ext cx="243682" cy="1846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𝜏_𝜂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13</xdr:col>
      <xdr:colOff>60960</xdr:colOff>
      <xdr:row>3</xdr:row>
      <xdr:rowOff>15240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="" xmlns:a16="http://schemas.microsoft.com/office/drawing/2014/main" id="{1C91F0EA-C10E-4B11-81CA-9EB7D0FF7412}"/>
                </a:ext>
              </a:extLst>
            </xdr:cNvPr>
            <xdr:cNvSpPr txBox="1"/>
          </xdr:nvSpPr>
          <xdr:spPr>
            <a:xfrm>
              <a:off x="5661660" y="5638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C91F0EA-C10E-4B11-81CA-9EB7D0FF7412}"/>
                </a:ext>
              </a:extLst>
            </xdr:cNvPr>
            <xdr:cNvSpPr txBox="1"/>
          </xdr:nvSpPr>
          <xdr:spPr>
            <a:xfrm>
              <a:off x="5661660" y="56388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13</xdr:col>
      <xdr:colOff>53340</xdr:colOff>
      <xdr:row>4</xdr:row>
      <xdr:rowOff>7620</xdr:rowOff>
    </xdr:from>
    <xdr:ext cx="2436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="" xmlns:a16="http://schemas.microsoft.com/office/drawing/2014/main" id="{6331009B-1BB3-48DC-9002-5662CBB1B93B}"/>
                </a:ext>
              </a:extLst>
            </xdr:cNvPr>
            <xdr:cNvSpPr txBox="1"/>
          </xdr:nvSpPr>
          <xdr:spPr>
            <a:xfrm>
              <a:off x="5654040" y="739140"/>
              <a:ext cx="2436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331009B-1BB3-48DC-9002-5662CBB1B93B}"/>
                </a:ext>
              </a:extLst>
            </xdr:cNvPr>
            <xdr:cNvSpPr txBox="1"/>
          </xdr:nvSpPr>
          <xdr:spPr>
            <a:xfrm>
              <a:off x="5654040" y="739140"/>
              <a:ext cx="2436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𝜏_𝜎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76200</xdr:colOff>
      <xdr:row>12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6172200" y="247650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="" xmlns:a16="http://schemas.microsoft.com/office/drawing/2014/main" xmlns:a14="http://schemas.microsoft.com/office/drawing/2010/main" id="{48B8DB8D-8CA6-4086-BB85-1CF6883E0CC6}"/>
                </a:ext>
              </a:extLst>
            </xdr:cNvPr>
            <xdr:cNvSpPr txBox="1"/>
          </xdr:nvSpPr>
          <xdr:spPr>
            <a:xfrm>
              <a:off x="6172200" y="247650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83820</xdr:colOff>
      <xdr:row>10</xdr:row>
      <xdr:rowOff>175260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="" xmlns:a16="http://schemas.microsoft.com/office/drawing/2014/main" id="{9387D5FA-E37B-4F46-BE60-0BC6B350D87D}"/>
                </a:ext>
              </a:extLst>
            </xdr:cNvPr>
            <xdr:cNvSpPr txBox="1"/>
          </xdr:nvSpPr>
          <xdr:spPr>
            <a:xfrm>
              <a:off x="83820" y="22707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="" xmlns:a16="http://schemas.microsoft.com/office/drawing/2014/main" xmlns:a14="http://schemas.microsoft.com/office/drawing/2010/main" id="{9387D5FA-E37B-4F46-BE60-0BC6B350D87D}"/>
                </a:ext>
              </a:extLst>
            </xdr:cNvPr>
            <xdr:cNvSpPr txBox="1"/>
          </xdr:nvSpPr>
          <xdr:spPr>
            <a:xfrm>
              <a:off x="83820" y="22707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0</xdr:col>
      <xdr:colOff>114300</xdr:colOff>
      <xdr:row>12</xdr:row>
      <xdr:rowOff>7620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="" xmlns:a16="http://schemas.microsoft.com/office/drawing/2014/main" id="{2C74875A-B141-4BFB-8519-BF42ED0435DD}"/>
                </a:ext>
              </a:extLst>
            </xdr:cNvPr>
            <xdr:cNvSpPr txBox="1"/>
          </xdr:nvSpPr>
          <xdr:spPr>
            <a:xfrm>
              <a:off x="114300" y="248412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="" xmlns:a16="http://schemas.microsoft.com/office/drawing/2014/main" xmlns:a14="http://schemas.microsoft.com/office/drawing/2010/main" id="{2C74875A-B141-4BFB-8519-BF42ED0435DD}"/>
                </a:ext>
              </a:extLst>
            </xdr:cNvPr>
            <xdr:cNvSpPr txBox="1"/>
          </xdr:nvSpPr>
          <xdr:spPr>
            <a:xfrm>
              <a:off x="114300" y="2484120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60960</xdr:colOff>
      <xdr:row>21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="" xmlns:a16="http://schemas.microsoft.com/office/drawing/2014/main" id="{C5D6F304-A160-4C4D-A29F-F916090CFB0D}"/>
                </a:ext>
              </a:extLst>
            </xdr:cNvPr>
            <xdr:cNvSpPr txBox="1"/>
          </xdr:nvSpPr>
          <xdr:spPr>
            <a:xfrm>
              <a:off x="6156960" y="38747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="" xmlns:a16="http://schemas.microsoft.com/office/drawing/2014/main" xmlns:a14="http://schemas.microsoft.com/office/drawing/2010/main" id="{C5D6F304-A160-4C4D-A29F-F916090CFB0D}"/>
                </a:ext>
              </a:extLst>
            </xdr:cNvPr>
            <xdr:cNvSpPr txBox="1"/>
          </xdr:nvSpPr>
          <xdr:spPr>
            <a:xfrm>
              <a:off x="6156960" y="38747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160020</xdr:colOff>
      <xdr:row>21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="" xmlns:a16="http://schemas.microsoft.com/office/drawing/2014/main" id="{47184EED-211E-455C-A112-7D3D71B8214C}"/>
                </a:ext>
              </a:extLst>
            </xdr:cNvPr>
            <xdr:cNvSpPr txBox="1"/>
          </xdr:nvSpPr>
          <xdr:spPr>
            <a:xfrm>
              <a:off x="6865620" y="38747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="" xmlns:a16="http://schemas.microsoft.com/office/drawing/2014/main" xmlns:a14="http://schemas.microsoft.com/office/drawing/2010/main" id="{47184EED-211E-455C-A112-7D3D71B8214C}"/>
                </a:ext>
              </a:extLst>
            </xdr:cNvPr>
            <xdr:cNvSpPr txBox="1"/>
          </xdr:nvSpPr>
          <xdr:spPr>
            <a:xfrm>
              <a:off x="6865620" y="38747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575310</xdr:colOff>
      <xdr:row>29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7890510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42555108-4D28-43AC-ACE1-7C3416B52DBB}"/>
                </a:ext>
              </a:extLst>
            </xdr:cNvPr>
            <xdr:cNvSpPr txBox="1"/>
          </xdr:nvSpPr>
          <xdr:spPr>
            <a:xfrm>
              <a:off x="7890510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798195</xdr:colOff>
      <xdr:row>29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811339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5A205CEE-500D-4215-AE6B-B0998C3C952C}"/>
                </a:ext>
              </a:extLst>
            </xdr:cNvPr>
            <xdr:cNvSpPr txBox="1"/>
          </xdr:nvSpPr>
          <xdr:spPr>
            <a:xfrm>
              <a:off x="811339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76200</xdr:colOff>
      <xdr:row>39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6781800" y="268605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="" xmlns:a16="http://schemas.microsoft.com/office/drawing/2014/main" xmlns:a14="http://schemas.microsoft.com/office/drawing/2010/main" id="{48B8DB8D-8CA6-4086-BB85-1CF6883E0CC6}"/>
                </a:ext>
              </a:extLst>
            </xdr:cNvPr>
            <xdr:cNvSpPr txBox="1"/>
          </xdr:nvSpPr>
          <xdr:spPr>
            <a:xfrm>
              <a:off x="6781800" y="268605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16</xdr:col>
      <xdr:colOff>476250</xdr:colOff>
      <xdr:row>29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10458450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="" xmlns:a16="http://schemas.microsoft.com/office/drawing/2014/main" xmlns:a14="http://schemas.microsoft.com/office/drawing/2010/main" id="{E58F69EC-E264-4835-9A49-06A6B7825E29}"/>
                </a:ext>
              </a:extLst>
            </xdr:cNvPr>
            <xdr:cNvSpPr txBox="1"/>
          </xdr:nvSpPr>
          <xdr:spPr>
            <a:xfrm>
              <a:off x="10458450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60960</xdr:colOff>
      <xdr:row>48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="" xmlns:a16="http://schemas.microsoft.com/office/drawing/2014/main" id="{C5D6F304-A160-4C4D-A29F-F916090CFB0D}"/>
                </a:ext>
              </a:extLst>
            </xdr:cNvPr>
            <xdr:cNvSpPr txBox="1"/>
          </xdr:nvSpPr>
          <xdr:spPr>
            <a:xfrm>
              <a:off x="6766560" y="44081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="" xmlns:a16="http://schemas.microsoft.com/office/drawing/2014/main" xmlns:a14="http://schemas.microsoft.com/office/drawing/2010/main" id="{C5D6F304-A160-4C4D-A29F-F916090CFB0D}"/>
                </a:ext>
              </a:extLst>
            </xdr:cNvPr>
            <xdr:cNvSpPr txBox="1"/>
          </xdr:nvSpPr>
          <xdr:spPr>
            <a:xfrm>
              <a:off x="6766560" y="44081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160020</xdr:colOff>
      <xdr:row>48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="" xmlns:a16="http://schemas.microsoft.com/office/drawing/2014/main" id="{47184EED-211E-455C-A112-7D3D71B8214C}"/>
                </a:ext>
              </a:extLst>
            </xdr:cNvPr>
            <xdr:cNvSpPr txBox="1"/>
          </xdr:nvSpPr>
          <xdr:spPr>
            <a:xfrm>
              <a:off x="7475220" y="44081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="" xmlns:a16="http://schemas.microsoft.com/office/drawing/2014/main" xmlns:a14="http://schemas.microsoft.com/office/drawing/2010/main" id="{47184EED-211E-455C-A112-7D3D71B8214C}"/>
                </a:ext>
              </a:extLst>
            </xdr:cNvPr>
            <xdr:cNvSpPr txBox="1"/>
          </xdr:nvSpPr>
          <xdr:spPr>
            <a:xfrm>
              <a:off x="7475220" y="44081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575310</xdr:colOff>
      <xdr:row>56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7890510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42555108-4D28-43AC-ACE1-7C3416B52DBB}"/>
                </a:ext>
              </a:extLst>
            </xdr:cNvPr>
            <xdr:cNvSpPr txBox="1"/>
          </xdr:nvSpPr>
          <xdr:spPr>
            <a:xfrm>
              <a:off x="7890510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798195</xdr:colOff>
      <xdr:row>56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811339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5A205CEE-500D-4215-AE6B-B0998C3C952C}"/>
                </a:ext>
              </a:extLst>
            </xdr:cNvPr>
            <xdr:cNvSpPr txBox="1"/>
          </xdr:nvSpPr>
          <xdr:spPr>
            <a:xfrm>
              <a:off x="811339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16</xdr:col>
      <xdr:colOff>476250</xdr:colOff>
      <xdr:row>56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1069657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E58F69EC-E264-4835-9A49-06A6B7825E29}"/>
                </a:ext>
              </a:extLst>
            </xdr:cNvPr>
            <xdr:cNvSpPr txBox="1"/>
          </xdr:nvSpPr>
          <xdr:spPr>
            <a:xfrm>
              <a:off x="1069657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</xdr:col>
      <xdr:colOff>83820</xdr:colOff>
      <xdr:row>65</xdr:row>
      <xdr:rowOff>175260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="" xmlns:a16="http://schemas.microsoft.com/office/drawing/2014/main" id="{6A36BBA9-2822-468C-A4EB-1F1BBA4851F2}"/>
                </a:ext>
              </a:extLst>
            </xdr:cNvPr>
            <xdr:cNvSpPr txBox="1"/>
          </xdr:nvSpPr>
          <xdr:spPr>
            <a:xfrm>
              <a:off x="83820" y="1176718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xmlns="" xmlns:a14="http://schemas.microsoft.com/office/drawing/2010/main" id="{6A36BBA9-2822-468C-A4EB-1F1BBA4851F2}"/>
                </a:ext>
              </a:extLst>
            </xdr:cNvPr>
            <xdr:cNvSpPr txBox="1"/>
          </xdr:nvSpPr>
          <xdr:spPr>
            <a:xfrm>
              <a:off x="83820" y="11767185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</xdr:col>
      <xdr:colOff>114300</xdr:colOff>
      <xdr:row>67</xdr:row>
      <xdr:rowOff>7620</xdr:rowOff>
    </xdr:from>
    <xdr:ext cx="2158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="" xmlns:a16="http://schemas.microsoft.com/office/drawing/2014/main" id="{3F12AE7F-886B-44ED-8A28-FF2D5A22AA60}"/>
                </a:ext>
              </a:extLst>
            </xdr:cNvPr>
            <xdr:cNvSpPr txBox="1"/>
          </xdr:nvSpPr>
          <xdr:spPr>
            <a:xfrm>
              <a:off x="114300" y="11980545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d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xmlns="" xmlns:a14="http://schemas.microsoft.com/office/drawing/2010/main" id="{3F12AE7F-886B-44ED-8A28-FF2D5A22AA60}"/>
                </a:ext>
              </a:extLst>
            </xdr:cNvPr>
            <xdr:cNvSpPr txBox="1"/>
          </xdr:nvSpPr>
          <xdr:spPr>
            <a:xfrm>
              <a:off x="114300" y="11980545"/>
              <a:ext cx="2158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76200</xdr:colOff>
      <xdr:row>67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6781800" y="782955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xmlns="" xmlns:a14="http://schemas.microsoft.com/office/drawing/2010/main" id="{48B8DB8D-8CA6-4086-BB85-1CF6883E0CC6}"/>
                </a:ext>
              </a:extLst>
            </xdr:cNvPr>
            <xdr:cNvSpPr txBox="1"/>
          </xdr:nvSpPr>
          <xdr:spPr>
            <a:xfrm>
              <a:off x="6781800" y="782955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60960</xdr:colOff>
      <xdr:row>76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="" xmlns:a16="http://schemas.microsoft.com/office/drawing/2014/main" id="{C5D6F304-A160-4C4D-A29F-F916090CFB0D}"/>
                </a:ext>
              </a:extLst>
            </xdr:cNvPr>
            <xdr:cNvSpPr txBox="1"/>
          </xdr:nvSpPr>
          <xdr:spPr>
            <a:xfrm>
              <a:off x="6766560" y="44081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xmlns="" xmlns:a14="http://schemas.microsoft.com/office/drawing/2010/main" id="{C5D6F304-A160-4C4D-A29F-F916090CFB0D}"/>
                </a:ext>
              </a:extLst>
            </xdr:cNvPr>
            <xdr:cNvSpPr txBox="1"/>
          </xdr:nvSpPr>
          <xdr:spPr>
            <a:xfrm>
              <a:off x="6766560" y="44081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160020</xdr:colOff>
      <xdr:row>76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="" xmlns:a16="http://schemas.microsoft.com/office/drawing/2014/main" id="{47184EED-211E-455C-A112-7D3D71B8214C}"/>
                </a:ext>
              </a:extLst>
            </xdr:cNvPr>
            <xdr:cNvSpPr txBox="1"/>
          </xdr:nvSpPr>
          <xdr:spPr>
            <a:xfrm>
              <a:off x="7475220" y="44081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xmlns="" xmlns:a14="http://schemas.microsoft.com/office/drawing/2010/main" id="{47184EED-211E-455C-A112-7D3D71B8214C}"/>
                </a:ext>
              </a:extLst>
            </xdr:cNvPr>
            <xdr:cNvSpPr txBox="1"/>
          </xdr:nvSpPr>
          <xdr:spPr>
            <a:xfrm>
              <a:off x="7475220" y="44081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575310</xdr:colOff>
      <xdr:row>84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7890510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xmlns="" xmlns:a14="http://schemas.microsoft.com/office/drawing/2010/main" id="{42555108-4D28-43AC-ACE1-7C3416B52DBB}"/>
                </a:ext>
              </a:extLst>
            </xdr:cNvPr>
            <xdr:cNvSpPr txBox="1"/>
          </xdr:nvSpPr>
          <xdr:spPr>
            <a:xfrm>
              <a:off x="7890510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798195</xdr:colOff>
      <xdr:row>84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811339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xmlns="" xmlns:a14="http://schemas.microsoft.com/office/drawing/2010/main" id="{5A205CEE-500D-4215-AE6B-B0998C3C952C}"/>
                </a:ext>
              </a:extLst>
            </xdr:cNvPr>
            <xdr:cNvSpPr txBox="1"/>
          </xdr:nvSpPr>
          <xdr:spPr>
            <a:xfrm>
              <a:off x="811339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16</xdr:col>
      <xdr:colOff>476250</xdr:colOff>
      <xdr:row>84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1069657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xmlns="" xmlns:a14="http://schemas.microsoft.com/office/drawing/2010/main" id="{E58F69EC-E264-4835-9A49-06A6B7825E29}"/>
                </a:ext>
              </a:extLst>
            </xdr:cNvPr>
            <xdr:cNvSpPr txBox="1"/>
          </xdr:nvSpPr>
          <xdr:spPr>
            <a:xfrm>
              <a:off x="10696575" y="59245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76200</xdr:colOff>
      <xdr:row>95</xdr:row>
      <xdr:rowOff>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="" xmlns:a16="http://schemas.microsoft.com/office/drawing/2014/main" id="{48B8DB8D-8CA6-4086-BB85-1CF6883E0CC6}"/>
                </a:ext>
              </a:extLst>
            </xdr:cNvPr>
            <xdr:cNvSpPr txBox="1"/>
          </xdr:nvSpPr>
          <xdr:spPr>
            <a:xfrm>
              <a:off x="6781800" y="1316355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xmlns="" xmlns:a14="http://schemas.microsoft.com/office/drawing/2010/main" id="{48B8DB8D-8CA6-4086-BB85-1CF6883E0CC6}"/>
                </a:ext>
              </a:extLst>
            </xdr:cNvPr>
            <xdr:cNvSpPr txBox="1"/>
          </xdr:nvSpPr>
          <xdr:spPr>
            <a:xfrm>
              <a:off x="6781800" y="1316355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𝑗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11</xdr:col>
      <xdr:colOff>60960</xdr:colOff>
      <xdr:row>104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="" xmlns:a16="http://schemas.microsoft.com/office/drawing/2014/main" id="{C5D6F304-A160-4C4D-A29F-F916090CFB0D}"/>
                </a:ext>
              </a:extLst>
            </xdr:cNvPr>
            <xdr:cNvSpPr txBox="1"/>
          </xdr:nvSpPr>
          <xdr:spPr>
            <a:xfrm>
              <a:off x="6766560" y="148856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xmlns="" xmlns:a14="http://schemas.microsoft.com/office/drawing/2010/main" id="{C5D6F304-A160-4C4D-A29F-F916090CFB0D}"/>
                </a:ext>
              </a:extLst>
            </xdr:cNvPr>
            <xdr:cNvSpPr txBox="1"/>
          </xdr:nvSpPr>
          <xdr:spPr>
            <a:xfrm>
              <a:off x="6766560" y="148856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160020</xdr:colOff>
      <xdr:row>104</xdr:row>
      <xdr:rowOff>7620</xdr:rowOff>
    </xdr:from>
    <xdr:ext cx="243840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="" xmlns:a16="http://schemas.microsoft.com/office/drawing/2014/main" id="{47184EED-211E-455C-A112-7D3D71B8214C}"/>
                </a:ext>
              </a:extLst>
            </xdr:cNvPr>
            <xdr:cNvSpPr txBox="1"/>
          </xdr:nvSpPr>
          <xdr:spPr>
            <a:xfrm>
              <a:off x="7475220" y="148856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xmlns="" xmlns:a14="http://schemas.microsoft.com/office/drawing/2010/main" id="{47184EED-211E-455C-A112-7D3D71B8214C}"/>
                </a:ext>
              </a:extLst>
            </xdr:cNvPr>
            <xdr:cNvSpPr txBox="1"/>
          </xdr:nvSpPr>
          <xdr:spPr>
            <a:xfrm>
              <a:off x="7475220" y="14885670"/>
              <a:ext cx="24384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r>
                <a:rPr lang="id-ID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𝑗,𝐼</a:t>
              </a:r>
              <a:r>
                <a:rPr lang="id-ID" sz="1100" b="0" i="0"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575310</xdr:colOff>
      <xdr:row>112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="" xmlns:a16="http://schemas.microsoft.com/office/drawing/2014/main" id="{42555108-4D28-43AC-ACE1-7C3416B52DBB}"/>
                </a:ext>
              </a:extLst>
            </xdr:cNvPr>
            <xdr:cNvSpPr txBox="1"/>
          </xdr:nvSpPr>
          <xdr:spPr>
            <a:xfrm>
              <a:off x="7890510" y="164020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100"/>
                <a:t> - </a:t>
              </a:r>
              <a:endParaRPr lang="id-ID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xmlns="" xmlns:a14="http://schemas.microsoft.com/office/drawing/2010/main" id="{42555108-4D28-43AC-ACE1-7C3416B52DBB}"/>
                </a:ext>
              </a:extLst>
            </xdr:cNvPr>
            <xdr:cNvSpPr txBox="1"/>
          </xdr:nvSpPr>
          <xdr:spPr>
            <a:xfrm>
              <a:off x="7890510" y="164020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en-US" sz="1100"/>
                <a:t> - 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12</xdr:col>
      <xdr:colOff>798195</xdr:colOff>
      <xdr:row>112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="" xmlns:a16="http://schemas.microsoft.com/office/drawing/2014/main" id="{5A205CEE-500D-4215-AE6B-B0998C3C952C}"/>
                </a:ext>
              </a:extLst>
            </xdr:cNvPr>
            <xdr:cNvSpPr txBox="1"/>
          </xdr:nvSpPr>
          <xdr:spPr>
            <a:xfrm>
              <a:off x="8113395" y="164020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xmlns="" xmlns:a14="http://schemas.microsoft.com/office/drawing/2010/main" id="{5A205CEE-500D-4215-AE6B-B0998C3C952C}"/>
                </a:ext>
              </a:extLst>
            </xdr:cNvPr>
            <xdr:cNvSpPr txBox="1"/>
          </xdr:nvSpPr>
          <xdr:spPr>
            <a:xfrm>
              <a:off x="8113395" y="164020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16</xdr:col>
      <xdr:colOff>476250</xdr:colOff>
      <xdr:row>112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="" xmlns:a16="http://schemas.microsoft.com/office/drawing/2014/main" id="{E58F69EC-E264-4835-9A49-06A6B7825E29}"/>
                </a:ext>
              </a:extLst>
            </xdr:cNvPr>
            <xdr:cNvSpPr txBox="1"/>
          </xdr:nvSpPr>
          <xdr:spPr>
            <a:xfrm>
              <a:off x="10696575" y="164020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sSub>
                      <m:sSub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xmlns="" xmlns:a14="http://schemas.microsoft.com/office/drawing/2010/main" id="{E58F69EC-E264-4835-9A49-06A6B7825E29}"/>
                </a:ext>
              </a:extLst>
            </xdr:cNvPr>
            <xdr:cNvSpPr txBox="1"/>
          </xdr:nvSpPr>
          <xdr:spPr>
            <a:xfrm>
              <a:off x="10696575" y="1640205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US" sz="1100" b="0" i="0">
                  <a:latin typeface="Cambria Math" panose="02040503050406030204" pitchFamily="18" charset="0"/>
                </a:rPr>
                <a:t>𝑤</a:t>
              </a:r>
              <a:r>
                <a:rPr lang="id-ID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id-ID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zoomScaleNormal="100" workbookViewId="0">
      <selection activeCell="I2" sqref="I2"/>
    </sheetView>
  </sheetViews>
  <sheetFormatPr defaultRowHeight="15" x14ac:dyDescent="0.25"/>
  <cols>
    <col min="1" max="1" width="9.5703125" bestFit="1" customWidth="1"/>
    <col min="5" max="5" width="18.85546875" customWidth="1"/>
    <col min="6" max="7" width="9.5703125" bestFit="1" customWidth="1"/>
    <col min="8" max="8" width="7.42578125" customWidth="1"/>
    <col min="9" max="9" width="6.7109375" customWidth="1"/>
    <col min="10" max="10" width="6.28515625" customWidth="1"/>
    <col min="11" max="11" width="5" customWidth="1"/>
    <col min="12" max="14" width="4" bestFit="1" customWidth="1"/>
    <col min="16" max="16" width="4" bestFit="1" customWidth="1"/>
  </cols>
  <sheetData>
    <row r="1" spans="1:12" x14ac:dyDescent="0.25">
      <c r="E1" t="s">
        <v>21</v>
      </c>
    </row>
    <row r="2" spans="1:12" x14ac:dyDescent="0.25">
      <c r="A2" s="30"/>
      <c r="B2" s="30" t="s">
        <v>0</v>
      </c>
      <c r="C2" s="30" t="s">
        <v>1</v>
      </c>
      <c r="E2" s="4"/>
      <c r="F2" s="31" t="s">
        <v>7</v>
      </c>
      <c r="G2" s="31" t="s">
        <v>8</v>
      </c>
      <c r="I2" s="1"/>
      <c r="J2" s="1">
        <v>0.1</v>
      </c>
    </row>
    <row r="3" spans="1:12" x14ac:dyDescent="0.25">
      <c r="A3" s="30" t="s">
        <v>2</v>
      </c>
      <c r="B3" s="2">
        <v>2</v>
      </c>
      <c r="C3" s="2">
        <v>5</v>
      </c>
      <c r="E3" s="31" t="s">
        <v>4</v>
      </c>
      <c r="F3" s="4">
        <v>0.8</v>
      </c>
      <c r="G3" s="4">
        <v>0.6</v>
      </c>
      <c r="I3" s="1"/>
      <c r="J3" s="1">
        <v>2</v>
      </c>
    </row>
    <row r="4" spans="1:12" x14ac:dyDescent="0.25">
      <c r="A4" s="30" t="s">
        <v>3</v>
      </c>
      <c r="B4" s="2">
        <v>7</v>
      </c>
      <c r="C4" s="2">
        <v>6</v>
      </c>
      <c r="E4" s="31" t="s">
        <v>5</v>
      </c>
      <c r="F4" s="4">
        <v>0.3</v>
      </c>
      <c r="G4" s="4">
        <v>0.4</v>
      </c>
      <c r="I4" s="1"/>
      <c r="J4" s="1">
        <v>2</v>
      </c>
    </row>
    <row r="5" spans="1:12" x14ac:dyDescent="0.25">
      <c r="E5" s="31" t="s">
        <v>6</v>
      </c>
      <c r="F5" s="4">
        <v>0.2</v>
      </c>
      <c r="G5" s="4">
        <v>0.9</v>
      </c>
      <c r="I5" s="1"/>
      <c r="J5" s="1">
        <v>2</v>
      </c>
    </row>
    <row r="7" spans="1:12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10" spans="1:12" x14ac:dyDescent="0.25">
      <c r="E10" s="12" t="s">
        <v>9</v>
      </c>
    </row>
    <row r="11" spans="1:12" x14ac:dyDescent="0.25">
      <c r="A11" s="18" t="s">
        <v>13</v>
      </c>
      <c r="B11" s="19"/>
      <c r="D11" s="14" t="s">
        <v>22</v>
      </c>
      <c r="E11" t="s">
        <v>10</v>
      </c>
    </row>
    <row r="12" spans="1:12" x14ac:dyDescent="0.25">
      <c r="A12" s="20"/>
      <c r="B12" s="20">
        <f>$J$2*EXP((0)/$J$3)</f>
        <v>0.1</v>
      </c>
      <c r="C12" s="5"/>
      <c r="E12" s="9"/>
      <c r="F12" s="32" t="s">
        <v>7</v>
      </c>
      <c r="G12" s="32" t="s">
        <v>8</v>
      </c>
      <c r="H12" s="1"/>
    </row>
    <row r="13" spans="1:12" x14ac:dyDescent="0.25">
      <c r="A13" s="20"/>
      <c r="B13" s="20">
        <f>$J$4*EXP((0)/$J$5)</f>
        <v>2</v>
      </c>
      <c r="C13" s="5"/>
      <c r="E13" s="32" t="s">
        <v>4</v>
      </c>
      <c r="F13" s="9">
        <v>0.8</v>
      </c>
      <c r="G13" s="9">
        <v>0.6</v>
      </c>
      <c r="H13" s="13">
        <f>SQRT(($B$3-F13)^2+($C$3-G13)^2)</f>
        <v>4.5607017003965522</v>
      </c>
    </row>
    <row r="14" spans="1:12" x14ac:dyDescent="0.25">
      <c r="E14" s="32" t="s">
        <v>5</v>
      </c>
      <c r="F14" s="9">
        <v>0.3</v>
      </c>
      <c r="G14" s="9">
        <v>0.4</v>
      </c>
      <c r="H14" s="13">
        <f>SQRT(($B$3-F14)^2+($C$3-G14)^2)</f>
        <v>4.9040799340956909</v>
      </c>
    </row>
    <row r="15" spans="1:12" x14ac:dyDescent="0.25">
      <c r="E15" s="32" t="s">
        <v>6</v>
      </c>
      <c r="F15" s="9">
        <v>0.2</v>
      </c>
      <c r="G15" s="9">
        <v>0.9</v>
      </c>
      <c r="H15" s="13">
        <f>SQRT(($B$3-F15)^2+($C$3-G15)^2)</f>
        <v>4.4777226354476216</v>
      </c>
    </row>
    <row r="16" spans="1:12" x14ac:dyDescent="0.25">
      <c r="G16" t="s">
        <v>11</v>
      </c>
      <c r="H16" s="10" t="str">
        <f>E15</f>
        <v>n3</v>
      </c>
    </row>
    <row r="18" spans="4:15" ht="43.9" customHeight="1" x14ac:dyDescent="0.25">
      <c r="D18" s="14" t="s">
        <v>23</v>
      </c>
      <c r="E18" s="3" t="s">
        <v>18</v>
      </c>
    </row>
    <row r="19" spans="4:15" x14ac:dyDescent="0.25">
      <c r="E19" s="9"/>
      <c r="F19" s="32" t="s">
        <v>7</v>
      </c>
      <c r="G19" s="32" t="s">
        <v>8</v>
      </c>
      <c r="H19" s="1"/>
      <c r="I19" s="8"/>
    </row>
    <row r="20" spans="4:15" x14ac:dyDescent="0.25">
      <c r="E20" s="32" t="s">
        <v>4</v>
      </c>
      <c r="F20" s="9">
        <v>0.8</v>
      </c>
      <c r="G20" s="9">
        <v>0.6</v>
      </c>
      <c r="H20" s="13">
        <f>SQRT((F20-$F$22)^2+(G20-$G$22)^2)</f>
        <v>0.67082039324993703</v>
      </c>
      <c r="I20" s="13">
        <f>EXP((-(H20^2))/2*($B$13^2))</f>
        <v>0.40656965974059894</v>
      </c>
    </row>
    <row r="21" spans="4:15" x14ac:dyDescent="0.25">
      <c r="E21" s="32" t="s">
        <v>5</v>
      </c>
      <c r="F21" s="9">
        <v>0.3</v>
      </c>
      <c r="G21" s="9">
        <v>0.4</v>
      </c>
      <c r="H21" s="13">
        <f>SQRT((F21-$F$22)^2+(G21-$G$22)^2)</f>
        <v>0.50990195135927852</v>
      </c>
      <c r="I21" s="13">
        <f t="shared" ref="I21:I22" si="0">EXP((-(H21^2))/2*($B$13^2))</f>
        <v>0.59452054797019438</v>
      </c>
    </row>
    <row r="22" spans="4:15" x14ac:dyDescent="0.25">
      <c r="E22" s="32" t="s">
        <v>6</v>
      </c>
      <c r="F22" s="9">
        <v>0.2</v>
      </c>
      <c r="G22" s="9">
        <v>0.9</v>
      </c>
      <c r="H22" s="1">
        <f>SQRT((F22-$F$22)^2+(G22-$G$22)^2)</f>
        <v>0</v>
      </c>
      <c r="I22" s="1">
        <f t="shared" si="0"/>
        <v>1</v>
      </c>
    </row>
    <row r="25" spans="4:15" ht="59.45" customHeight="1" x14ac:dyDescent="0.25">
      <c r="D25" s="14" t="s">
        <v>24</v>
      </c>
      <c r="E25" s="7" t="s">
        <v>14</v>
      </c>
    </row>
    <row r="26" spans="4:15" x14ac:dyDescent="0.25">
      <c r="E26" s="66"/>
      <c r="F26" s="64" t="s">
        <v>7</v>
      </c>
      <c r="G26" s="64" t="s">
        <v>8</v>
      </c>
      <c r="H26" s="63"/>
      <c r="I26" s="63"/>
      <c r="J26" s="63"/>
      <c r="K26" s="63"/>
    </row>
    <row r="27" spans="4:15" x14ac:dyDescent="0.25">
      <c r="E27" s="67"/>
      <c r="F27" s="65"/>
      <c r="G27" s="65"/>
      <c r="H27" s="4" t="s">
        <v>15</v>
      </c>
      <c r="I27" s="4" t="s">
        <v>16</v>
      </c>
      <c r="J27" s="4" t="s">
        <v>15</v>
      </c>
      <c r="K27" s="4" t="s">
        <v>16</v>
      </c>
    </row>
    <row r="28" spans="4:15" x14ac:dyDescent="0.25">
      <c r="E28" s="32" t="s">
        <v>4</v>
      </c>
      <c r="F28" s="9">
        <v>0.8</v>
      </c>
      <c r="G28" s="9">
        <v>0.6</v>
      </c>
      <c r="H28" s="1">
        <f>$B$3-F28</f>
        <v>1.2</v>
      </c>
      <c r="I28" s="1">
        <f>$C$3-G28</f>
        <v>4.4000000000000004</v>
      </c>
      <c r="J28" s="1">
        <f>$B$12*I20*H28</f>
        <v>4.8788359168871878E-2</v>
      </c>
      <c r="K28" s="1">
        <f>$B$12*I20*I28</f>
        <v>0.17889065028586357</v>
      </c>
    </row>
    <row r="29" spans="4:15" x14ac:dyDescent="0.25">
      <c r="E29" s="32" t="s">
        <v>5</v>
      </c>
      <c r="F29" s="9">
        <v>0.3</v>
      </c>
      <c r="G29" s="9">
        <v>0.4</v>
      </c>
      <c r="H29" s="1">
        <f>$B$3-F29</f>
        <v>1.7</v>
      </c>
      <c r="I29" s="1">
        <f>$C$3-G29</f>
        <v>4.5999999999999996</v>
      </c>
      <c r="J29" s="1">
        <f>$B$12*I21*H29</f>
        <v>0.10106849315493305</v>
      </c>
      <c r="K29" s="1">
        <f>$B$12*I21*I29</f>
        <v>0.27347945206628943</v>
      </c>
    </row>
    <row r="30" spans="4:15" x14ac:dyDescent="0.25">
      <c r="E30" s="32" t="s">
        <v>6</v>
      </c>
      <c r="F30" s="9">
        <v>0.2</v>
      </c>
      <c r="G30" s="9">
        <v>0.9</v>
      </c>
      <c r="H30" s="1">
        <f>$B$3-F30</f>
        <v>1.8</v>
      </c>
      <c r="I30" s="1">
        <f>$C$3-G30</f>
        <v>4.0999999999999996</v>
      </c>
      <c r="J30" s="1">
        <f t="shared" ref="J30" si="1">$B$12*I22*H30</f>
        <v>0.18000000000000002</v>
      </c>
      <c r="K30" s="1">
        <f>$B$12*I22*I30</f>
        <v>0.41</v>
      </c>
      <c r="O30" t="s">
        <v>19</v>
      </c>
    </row>
    <row r="32" spans="4:15" x14ac:dyDescent="0.25">
      <c r="E32" s="12" t="s">
        <v>12</v>
      </c>
    </row>
    <row r="33" spans="4:11" x14ac:dyDescent="0.25">
      <c r="D33" s="14" t="s">
        <v>22</v>
      </c>
      <c r="E33" t="s">
        <v>10</v>
      </c>
    </row>
    <row r="34" spans="4:11" x14ac:dyDescent="0.25">
      <c r="E34" s="15"/>
      <c r="F34" s="33" t="s">
        <v>7</v>
      </c>
      <c r="G34" s="33" t="s">
        <v>8</v>
      </c>
      <c r="H34" s="1"/>
    </row>
    <row r="35" spans="4:11" x14ac:dyDescent="0.25">
      <c r="E35" s="33" t="s">
        <v>4</v>
      </c>
      <c r="F35" s="16">
        <f t="shared" ref="F35:G37" si="2">F28+J28</f>
        <v>0.84878835916887196</v>
      </c>
      <c r="G35" s="16">
        <f t="shared" si="2"/>
        <v>0.77889065028586357</v>
      </c>
      <c r="H35" s="13">
        <f>SQRT(($B$4-F35)^2+($C$4-G35)^2)</f>
        <v>8.06829520357112</v>
      </c>
    </row>
    <row r="36" spans="4:11" x14ac:dyDescent="0.25">
      <c r="E36" s="33" t="s">
        <v>5</v>
      </c>
      <c r="F36" s="16">
        <f t="shared" si="2"/>
        <v>0.40106849315493304</v>
      </c>
      <c r="G36" s="16">
        <f t="shared" si="2"/>
        <v>0.67347945206628945</v>
      </c>
      <c r="H36" s="13">
        <f>SQRT(($B$4-F36)^2+($C$4-G36)^2)</f>
        <v>8.4804314854606613</v>
      </c>
    </row>
    <row r="37" spans="4:11" x14ac:dyDescent="0.25">
      <c r="E37" s="33" t="s">
        <v>6</v>
      </c>
      <c r="F37" s="15">
        <f t="shared" si="2"/>
        <v>0.38</v>
      </c>
      <c r="G37" s="15">
        <f t="shared" si="2"/>
        <v>1.31</v>
      </c>
      <c r="H37" s="13">
        <f>SQRT(($B$4-F37)^2+($C$4-G37)^2)</f>
        <v>8.1129834216519878</v>
      </c>
    </row>
    <row r="38" spans="4:11" x14ac:dyDescent="0.25">
      <c r="G38" t="s">
        <v>11</v>
      </c>
      <c r="H38" s="10" t="s">
        <v>4</v>
      </c>
    </row>
    <row r="40" spans="4:11" ht="45" x14ac:dyDescent="0.25">
      <c r="D40" s="14" t="s">
        <v>23</v>
      </c>
      <c r="E40" s="3" t="s">
        <v>18</v>
      </c>
    </row>
    <row r="41" spans="4:11" x14ac:dyDescent="0.25">
      <c r="E41" s="15"/>
      <c r="F41" s="33" t="s">
        <v>7</v>
      </c>
      <c r="G41" s="33" t="s">
        <v>8</v>
      </c>
      <c r="H41" s="1"/>
      <c r="I41" s="8"/>
    </row>
    <row r="42" spans="4:11" x14ac:dyDescent="0.25">
      <c r="E42" s="33" t="s">
        <v>4</v>
      </c>
      <c r="F42" s="16">
        <f>F35</f>
        <v>0.84878835916887196</v>
      </c>
      <c r="G42" s="16">
        <f>G35</f>
        <v>0.77889065028586357</v>
      </c>
      <c r="H42" s="1">
        <f>SQRT((F42-$F$42)^2+(G42-$G$42)^2)</f>
        <v>0</v>
      </c>
      <c r="I42" s="1">
        <f>EXP((-(H42^2))/2*($B$13^2))</f>
        <v>1</v>
      </c>
    </row>
    <row r="43" spans="4:11" x14ac:dyDescent="0.25">
      <c r="E43" s="33" t="s">
        <v>5</v>
      </c>
      <c r="F43" s="16">
        <f t="shared" ref="F43:G44" si="3">F36</f>
        <v>0.40106849315493304</v>
      </c>
      <c r="G43" s="16">
        <f t="shared" si="3"/>
        <v>0.67347945206628945</v>
      </c>
      <c r="H43" s="13">
        <f>SQRT((F43-$F$42)^2+(G43-$G$42)^2)</f>
        <v>0.45996151918788353</v>
      </c>
      <c r="I43" s="27">
        <f t="shared" ref="I43:I44" si="4">EXP((-(H43^2))/2*($B$13^2))</f>
        <v>0.65499400355460857</v>
      </c>
    </row>
    <row r="44" spans="4:11" x14ac:dyDescent="0.25">
      <c r="E44" s="33" t="s">
        <v>6</v>
      </c>
      <c r="F44" s="15">
        <f t="shared" si="3"/>
        <v>0.38</v>
      </c>
      <c r="G44" s="15">
        <f t="shared" si="3"/>
        <v>1.31</v>
      </c>
      <c r="H44" s="13">
        <f>SQRT((F44-$F$42)^2+(G44-$G$42)^2)</f>
        <v>0.70840642786892905</v>
      </c>
      <c r="I44" s="27">
        <f t="shared" si="4"/>
        <v>0.36652837683448924</v>
      </c>
    </row>
    <row r="47" spans="4:11" ht="45" x14ac:dyDescent="0.25">
      <c r="D47" s="14" t="s">
        <v>24</v>
      </c>
      <c r="E47" s="7" t="s">
        <v>14</v>
      </c>
    </row>
    <row r="48" spans="4:11" x14ac:dyDescent="0.25">
      <c r="E48" s="59"/>
      <c r="F48" s="61" t="s">
        <v>7</v>
      </c>
      <c r="G48" s="61" t="s">
        <v>8</v>
      </c>
      <c r="H48" s="63"/>
      <c r="I48" s="63"/>
      <c r="J48" s="63"/>
      <c r="K48" s="63"/>
    </row>
    <row r="49" spans="1:15" x14ac:dyDescent="0.25">
      <c r="E49" s="60"/>
      <c r="F49" s="62"/>
      <c r="G49" s="62"/>
      <c r="H49" s="4" t="s">
        <v>15</v>
      </c>
      <c r="I49" s="4" t="s">
        <v>16</v>
      </c>
      <c r="J49" s="4" t="s">
        <v>15</v>
      </c>
      <c r="K49" s="4" t="s">
        <v>16</v>
      </c>
    </row>
    <row r="50" spans="1:15" x14ac:dyDescent="0.25">
      <c r="E50" s="33" t="s">
        <v>4</v>
      </c>
      <c r="F50" s="16">
        <f>F42</f>
        <v>0.84878835916887196</v>
      </c>
      <c r="G50" s="16">
        <f>G42</f>
        <v>0.77889065028586357</v>
      </c>
      <c r="H50" s="13">
        <f>($B$4-F50)</f>
        <v>6.1512116408311277</v>
      </c>
      <c r="I50" s="13">
        <f>($C$4-G50)</f>
        <v>5.2211093497141361</v>
      </c>
      <c r="J50" s="1">
        <f>$B$12*I42*H50</f>
        <v>0.61512116408311279</v>
      </c>
      <c r="K50" s="1">
        <f>$B$12*I42*I50</f>
        <v>0.52211093497141359</v>
      </c>
      <c r="O50" t="s">
        <v>19</v>
      </c>
    </row>
    <row r="51" spans="1:15" x14ac:dyDescent="0.25">
      <c r="E51" s="33" t="s">
        <v>5</v>
      </c>
      <c r="F51" s="16">
        <f t="shared" ref="F51:G52" si="5">F43</f>
        <v>0.40106849315493304</v>
      </c>
      <c r="G51" s="16">
        <f t="shared" si="5"/>
        <v>0.67347945206628945</v>
      </c>
      <c r="H51" s="13">
        <f t="shared" ref="H51:H52" si="6">($B$4-F51)</f>
        <v>6.5989315068450667</v>
      </c>
      <c r="I51" s="13">
        <f t="shared" ref="I51:I52" si="7">($C$4-G51)</f>
        <v>5.3265205479337103</v>
      </c>
      <c r="J51" s="1">
        <f>$B$12*I43*H51</f>
        <v>0.43222605668510961</v>
      </c>
      <c r="K51" s="1">
        <f t="shared" ref="K51:K52" si="8">$B$12*I43*I51</f>
        <v>0.34888390187069879</v>
      </c>
    </row>
    <row r="52" spans="1:15" x14ac:dyDescent="0.25">
      <c r="E52" s="33" t="s">
        <v>6</v>
      </c>
      <c r="F52" s="15">
        <f t="shared" si="5"/>
        <v>0.38</v>
      </c>
      <c r="G52" s="15">
        <f t="shared" si="5"/>
        <v>1.31</v>
      </c>
      <c r="H52" s="13">
        <f t="shared" si="6"/>
        <v>6.62</v>
      </c>
      <c r="I52" s="13">
        <f t="shared" si="7"/>
        <v>4.6899999999999995</v>
      </c>
      <c r="J52" s="1">
        <f>$B$12*I44*H52</f>
        <v>0.24264178546443188</v>
      </c>
      <c r="K52" s="1">
        <f t="shared" si="8"/>
        <v>0.17190180873537544</v>
      </c>
    </row>
    <row r="53" spans="1:15" x14ac:dyDescent="0.25">
      <c r="E53" s="6"/>
      <c r="F53" s="6"/>
      <c r="G53" s="6"/>
      <c r="H53" s="5"/>
      <c r="I53" s="5"/>
      <c r="J53" s="5"/>
      <c r="K53" s="5"/>
    </row>
    <row r="54" spans="1:15" x14ac:dyDescent="0.25">
      <c r="A54" s="24"/>
      <c r="B54" s="24"/>
      <c r="C54" s="24"/>
      <c r="D54" s="24"/>
      <c r="E54" s="25"/>
      <c r="F54" s="25"/>
      <c r="G54" s="25"/>
      <c r="H54" s="26"/>
      <c r="I54" s="26"/>
      <c r="J54" s="26"/>
      <c r="K54" s="26"/>
      <c r="L54" s="24"/>
      <c r="M54" s="24"/>
      <c r="N54" s="24"/>
      <c r="O54" s="24"/>
    </row>
    <row r="56" spans="1:15" x14ac:dyDescent="0.25">
      <c r="E56" s="12" t="s">
        <v>9</v>
      </c>
    </row>
    <row r="57" spans="1:15" x14ac:dyDescent="0.25">
      <c r="A57" s="21" t="s">
        <v>17</v>
      </c>
      <c r="B57" s="22"/>
      <c r="D57" s="14" t="s">
        <v>22</v>
      </c>
      <c r="E57" t="s">
        <v>10</v>
      </c>
    </row>
    <row r="58" spans="1:15" x14ac:dyDescent="0.25">
      <c r="A58" s="23"/>
      <c r="B58" s="41">
        <f>$J$2*EXP((-1)/$J$3)</f>
        <v>6.0653065971263347E-2</v>
      </c>
      <c r="E58" s="17"/>
      <c r="F58" s="34" t="s">
        <v>7</v>
      </c>
      <c r="G58" s="34" t="s">
        <v>8</v>
      </c>
      <c r="H58" s="1"/>
    </row>
    <row r="59" spans="1:15" x14ac:dyDescent="0.25">
      <c r="A59" s="23"/>
      <c r="B59" s="41">
        <f>$J$4*EXP((-1)/$J$5)</f>
        <v>1.2130613194252668</v>
      </c>
      <c r="E59" s="34" t="s">
        <v>4</v>
      </c>
      <c r="F59" s="28">
        <f>F50+J50</f>
        <v>1.4639095232519848</v>
      </c>
      <c r="G59" s="28">
        <f>G50+K50</f>
        <v>1.3010015852572772</v>
      </c>
      <c r="H59" s="13">
        <f>SQRT(($B$3-F59)^2+($C$3-G59)^2)</f>
        <v>3.7376439465964504</v>
      </c>
    </row>
    <row r="60" spans="1:15" x14ac:dyDescent="0.25">
      <c r="E60" s="34" t="s">
        <v>5</v>
      </c>
      <c r="F60" s="28">
        <f t="shared" ref="F60" si="9">F51+J51</f>
        <v>0.83329454984004259</v>
      </c>
      <c r="G60" s="28">
        <f>G51+K51</f>
        <v>1.0223633539369883</v>
      </c>
      <c r="H60" s="13">
        <f>SQRT(($B$3-F60)^2+($C$3-G60)^2)</f>
        <v>4.1452134921540953</v>
      </c>
    </row>
    <row r="61" spans="1:15" x14ac:dyDescent="0.25">
      <c r="E61" s="34" t="s">
        <v>6</v>
      </c>
      <c r="F61" s="28">
        <f>F52+J52</f>
        <v>0.62264178546443194</v>
      </c>
      <c r="G61" s="28">
        <f t="shared" ref="G61" si="10">G52+K52</f>
        <v>1.4819018087353755</v>
      </c>
      <c r="H61" s="13">
        <f>SQRT(($B$3-F61)^2+($C$3-G61)^2)</f>
        <v>3.778112033083195</v>
      </c>
    </row>
    <row r="62" spans="1:15" x14ac:dyDescent="0.25">
      <c r="G62" t="s">
        <v>11</v>
      </c>
      <c r="H62" s="10" t="s">
        <v>4</v>
      </c>
    </row>
    <row r="64" spans="1:15" x14ac:dyDescent="0.25">
      <c r="E64" s="29" t="s">
        <v>20</v>
      </c>
    </row>
  </sheetData>
  <mergeCells count="10">
    <mergeCell ref="H26:I26"/>
    <mergeCell ref="J26:K26"/>
    <mergeCell ref="F26:F27"/>
    <mergeCell ref="G26:G27"/>
    <mergeCell ref="E26:E27"/>
    <mergeCell ref="E48:E49"/>
    <mergeCell ref="F48:F49"/>
    <mergeCell ref="G48:G49"/>
    <mergeCell ref="H48:I48"/>
    <mergeCell ref="J48:K4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s="43" t="s">
        <v>43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1"/>
      <c r="L2" s="1">
        <v>0.1</v>
      </c>
    </row>
    <row r="3" spans="1:12" ht="15.75" thickBo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1"/>
      <c r="L3" s="1">
        <v>2</v>
      </c>
    </row>
    <row r="4" spans="1:12" ht="19.5" thickBot="1" x14ac:dyDescent="0.3">
      <c r="A4" s="38" t="s">
        <v>27</v>
      </c>
      <c r="B4" s="36" t="s">
        <v>32</v>
      </c>
      <c r="C4" s="36" t="s">
        <v>33</v>
      </c>
      <c r="D4" s="36" t="s">
        <v>34</v>
      </c>
      <c r="E4" s="37"/>
      <c r="F4" s="35" t="s">
        <v>26</v>
      </c>
      <c r="G4" s="36" t="s">
        <v>28</v>
      </c>
      <c r="H4" s="36" t="s">
        <v>29</v>
      </c>
      <c r="I4" s="36" t="s">
        <v>30</v>
      </c>
      <c r="J4" s="37"/>
      <c r="K4" s="1"/>
      <c r="L4" s="1">
        <v>2</v>
      </c>
    </row>
    <row r="5" spans="1:12" ht="19.5" thickBot="1" x14ac:dyDescent="0.3">
      <c r="A5" s="36" t="s">
        <v>37</v>
      </c>
      <c r="B5" s="40">
        <v>0.6</v>
      </c>
      <c r="C5" s="40">
        <v>0.7</v>
      </c>
      <c r="D5" s="40">
        <v>1.1000000000000001</v>
      </c>
      <c r="E5" s="37"/>
      <c r="F5" s="39" t="s">
        <v>36</v>
      </c>
      <c r="G5" s="40">
        <v>0.8</v>
      </c>
      <c r="H5" s="40">
        <v>0.6</v>
      </c>
      <c r="I5" s="40">
        <v>0.9</v>
      </c>
      <c r="J5" s="37"/>
      <c r="K5" s="1"/>
      <c r="L5" s="1">
        <v>2</v>
      </c>
    </row>
    <row r="6" spans="1:12" ht="19.5" thickBot="1" x14ac:dyDescent="0.3">
      <c r="A6" s="36" t="s">
        <v>39</v>
      </c>
      <c r="B6" s="40">
        <v>0.1</v>
      </c>
      <c r="C6" s="40">
        <v>0.3</v>
      </c>
      <c r="D6" s="40">
        <v>0.7</v>
      </c>
      <c r="E6" s="37"/>
      <c r="F6" s="39" t="s">
        <v>38</v>
      </c>
      <c r="G6" s="40">
        <v>0.2</v>
      </c>
      <c r="H6" s="40">
        <v>0.4</v>
      </c>
      <c r="I6" s="40">
        <v>0.8</v>
      </c>
      <c r="J6" s="37"/>
      <c r="K6" s="37"/>
      <c r="L6" s="37"/>
    </row>
    <row r="8" spans="1:12" ht="15.75" x14ac:dyDescent="0.25">
      <c r="A8" s="45" t="s">
        <v>42</v>
      </c>
    </row>
    <row r="11" spans="1:12" x14ac:dyDescent="0.25">
      <c r="A11" s="18" t="s">
        <v>13</v>
      </c>
      <c r="B11" s="19"/>
      <c r="G11" s="12" t="s">
        <v>9</v>
      </c>
    </row>
    <row r="12" spans="1:12" x14ac:dyDescent="0.25">
      <c r="A12" s="20"/>
      <c r="B12" s="20">
        <f>$L$2*EXP((0)/$L$3)</f>
        <v>0.1</v>
      </c>
      <c r="F12" s="14" t="s">
        <v>22</v>
      </c>
      <c r="G12" t="s">
        <v>10</v>
      </c>
    </row>
    <row r="13" spans="1:12" x14ac:dyDescent="0.25">
      <c r="A13" s="20"/>
      <c r="B13" s="20">
        <f>$L$4*EXP((0)/$L$5)</f>
        <v>2</v>
      </c>
      <c r="G13" s="9"/>
      <c r="H13" s="32" t="s">
        <v>7</v>
      </c>
      <c r="I13" s="32" t="s">
        <v>8</v>
      </c>
      <c r="J13" s="32" t="s">
        <v>44</v>
      </c>
      <c r="K13" s="1"/>
    </row>
    <row r="14" spans="1:12" x14ac:dyDescent="0.25">
      <c r="G14" s="32" t="s">
        <v>4</v>
      </c>
      <c r="H14" s="9">
        <v>0.8</v>
      </c>
      <c r="I14" s="9">
        <v>0.6</v>
      </c>
      <c r="J14" s="9">
        <v>0.9</v>
      </c>
      <c r="K14" s="13">
        <f>SQRT(($B$5-H14)^2+($C$5-I14)^2+($D$5-J14)^2)</f>
        <v>0.3000000000000001</v>
      </c>
    </row>
    <row r="15" spans="1:12" x14ac:dyDescent="0.25">
      <c r="G15" s="32" t="s">
        <v>5</v>
      </c>
      <c r="H15" s="9">
        <v>0.2</v>
      </c>
      <c r="I15" s="9">
        <v>0.4</v>
      </c>
      <c r="J15" s="9">
        <v>0.8</v>
      </c>
      <c r="K15" s="13">
        <f>SQRT(($B$5-H15)^2+($C$5-I15)^2+($D$5-J15)^2)</f>
        <v>0.58309518948452999</v>
      </c>
    </row>
    <row r="16" spans="1:12" x14ac:dyDescent="0.25">
      <c r="J16" s="47" t="s">
        <v>11</v>
      </c>
      <c r="K16" s="10" t="s">
        <v>4</v>
      </c>
    </row>
    <row r="18" spans="6:16" ht="34.5" customHeight="1" x14ac:dyDescent="0.25">
      <c r="F18" s="51" t="s">
        <v>23</v>
      </c>
      <c r="G18" s="72" t="s">
        <v>18</v>
      </c>
      <c r="H18" s="72"/>
      <c r="I18" s="72"/>
    </row>
    <row r="19" spans="6:16" ht="21" customHeight="1" x14ac:dyDescent="0.25">
      <c r="F19" s="52"/>
      <c r="G19" s="9"/>
      <c r="H19" s="32" t="s">
        <v>7</v>
      </c>
      <c r="I19" s="32" t="s">
        <v>8</v>
      </c>
      <c r="J19" s="32" t="s">
        <v>44</v>
      </c>
      <c r="K19" s="1"/>
      <c r="L19" s="8"/>
    </row>
    <row r="20" spans="6:16" x14ac:dyDescent="0.25">
      <c r="F20" s="52"/>
      <c r="G20" s="32" t="s">
        <v>4</v>
      </c>
      <c r="H20" s="9">
        <v>0.8</v>
      </c>
      <c r="I20" s="9">
        <v>0.6</v>
      </c>
      <c r="J20" s="9">
        <v>0.9</v>
      </c>
      <c r="K20" s="13">
        <f>SQRT((H20-$H$20)^2+(I20-$I$20)^2+(J20-$J$20)^2)</f>
        <v>0</v>
      </c>
      <c r="L20" s="13">
        <f>EXP((-(K20^2))/2*($B$13^2))</f>
        <v>1</v>
      </c>
    </row>
    <row r="21" spans="6:16" x14ac:dyDescent="0.25">
      <c r="F21" s="52"/>
      <c r="G21" s="32" t="s">
        <v>5</v>
      </c>
      <c r="H21" s="9">
        <v>0.2</v>
      </c>
      <c r="I21" s="9">
        <v>0.4</v>
      </c>
      <c r="J21" s="9">
        <v>0.8</v>
      </c>
      <c r="K21" s="13">
        <f>SQRT((H21-$H$20)^2+(I21-$I$20)^2+(J21-$J$20)^2)</f>
        <v>0.6403124237432849</v>
      </c>
      <c r="L21" s="13">
        <f t="shared" ref="L21" si="0">EXP((-(K21^2))/2*($B$13^2))</f>
        <v>0.44043165450599925</v>
      </c>
    </row>
    <row r="22" spans="6:16" x14ac:dyDescent="0.25">
      <c r="F22" s="52"/>
      <c r="K22" s="5"/>
      <c r="L22" s="5"/>
      <c r="M22" s="5"/>
    </row>
    <row r="23" spans="6:16" ht="35.25" customHeight="1" x14ac:dyDescent="0.25">
      <c r="F23" s="51" t="s">
        <v>24</v>
      </c>
      <c r="G23" s="75" t="s">
        <v>14</v>
      </c>
      <c r="H23" s="75"/>
      <c r="I23" s="75"/>
    </row>
    <row r="24" spans="6:16" x14ac:dyDescent="0.25">
      <c r="G24" s="76"/>
      <c r="H24" s="78" t="s">
        <v>7</v>
      </c>
      <c r="I24" s="78" t="s">
        <v>8</v>
      </c>
      <c r="J24" s="80" t="s">
        <v>44</v>
      </c>
      <c r="K24" s="63"/>
      <c r="L24" s="63"/>
      <c r="M24" s="63"/>
      <c r="N24" s="63"/>
      <c r="O24" s="63"/>
      <c r="P24" s="63"/>
    </row>
    <row r="25" spans="6:16" x14ac:dyDescent="0.25">
      <c r="G25" s="77"/>
      <c r="H25" s="79"/>
      <c r="I25" s="79"/>
      <c r="J25" s="80"/>
      <c r="K25" s="11" t="s">
        <v>15</v>
      </c>
      <c r="L25" s="11" t="s">
        <v>16</v>
      </c>
      <c r="M25" s="1" t="s">
        <v>45</v>
      </c>
      <c r="N25" s="11" t="s">
        <v>15</v>
      </c>
      <c r="O25" s="11" t="s">
        <v>16</v>
      </c>
      <c r="P25" s="8" t="s">
        <v>45</v>
      </c>
    </row>
    <row r="26" spans="6:16" x14ac:dyDescent="0.25">
      <c r="G26" s="48" t="s">
        <v>4</v>
      </c>
      <c r="H26" s="9">
        <v>0.8</v>
      </c>
      <c r="I26" s="9">
        <v>0.6</v>
      </c>
      <c r="J26" s="9">
        <v>0.9</v>
      </c>
      <c r="K26" s="1">
        <f>$B$5-H26</f>
        <v>-0.20000000000000007</v>
      </c>
      <c r="L26" s="1">
        <f>$C$5-I26</f>
        <v>9.9999999999999978E-2</v>
      </c>
      <c r="M26" s="1">
        <f>$D$5-J26</f>
        <v>0.20000000000000007</v>
      </c>
      <c r="N26" s="1">
        <f>$B$12*L20*K26</f>
        <v>-2.0000000000000007E-2</v>
      </c>
      <c r="O26" s="1">
        <f>$B$12*L20*L26</f>
        <v>9.9999999999999985E-3</v>
      </c>
      <c r="P26" s="1">
        <f>$B$12*L20*M26</f>
        <v>2.0000000000000007E-2</v>
      </c>
    </row>
    <row r="27" spans="6:16" x14ac:dyDescent="0.25">
      <c r="G27" s="48" t="s">
        <v>5</v>
      </c>
      <c r="H27" s="9">
        <v>0.2</v>
      </c>
      <c r="I27" s="9">
        <v>0.4</v>
      </c>
      <c r="J27" s="9">
        <v>0.8</v>
      </c>
      <c r="K27" s="1">
        <f>$B$5-H27</f>
        <v>0.39999999999999997</v>
      </c>
      <c r="L27" s="1">
        <f>$C$5-I27</f>
        <v>0.29999999999999993</v>
      </c>
      <c r="M27" s="1">
        <f>$D$5-J27</f>
        <v>0.30000000000000004</v>
      </c>
      <c r="N27" s="1">
        <f>$B$12*L21*K27</f>
        <v>1.7617266180239968E-2</v>
      </c>
      <c r="O27" s="1">
        <f>$B$12*L21*L27</f>
        <v>1.3212949635179976E-2</v>
      </c>
      <c r="P27" s="1">
        <f>$B$12*L21*M27</f>
        <v>1.321294963517998E-2</v>
      </c>
    </row>
    <row r="31" spans="6:16" x14ac:dyDescent="0.25">
      <c r="G31" s="12" t="s">
        <v>12</v>
      </c>
    </row>
    <row r="32" spans="6:16" x14ac:dyDescent="0.25">
      <c r="F32" s="14" t="s">
        <v>22</v>
      </c>
      <c r="G32" t="s">
        <v>10</v>
      </c>
    </row>
    <row r="33" spans="6:16" x14ac:dyDescent="0.25">
      <c r="G33" s="9"/>
      <c r="H33" s="32" t="s">
        <v>7</v>
      </c>
      <c r="I33" s="32" t="s">
        <v>8</v>
      </c>
      <c r="J33" s="32" t="s">
        <v>44</v>
      </c>
      <c r="K33" s="1"/>
    </row>
    <row r="34" spans="6:16" x14ac:dyDescent="0.25">
      <c r="G34" s="32" t="s">
        <v>4</v>
      </c>
      <c r="H34" s="9">
        <f t="shared" ref="H34:J35" si="1">H26+N26</f>
        <v>0.78</v>
      </c>
      <c r="I34" s="9">
        <f t="shared" si="1"/>
        <v>0.61</v>
      </c>
      <c r="J34" s="9">
        <f t="shared" si="1"/>
        <v>0.92</v>
      </c>
      <c r="K34" s="13">
        <f>SQRT(($B$6-H34)^2+($C$6-I34)^2+($D$6-J34)^2)</f>
        <v>0.77903786814249287</v>
      </c>
    </row>
    <row r="35" spans="6:16" x14ac:dyDescent="0.25">
      <c r="G35" s="32" t="s">
        <v>5</v>
      </c>
      <c r="H35" s="9">
        <f t="shared" si="1"/>
        <v>0.21761726618023997</v>
      </c>
      <c r="I35" s="9">
        <f t="shared" si="1"/>
        <v>0.41321294963518002</v>
      </c>
      <c r="J35" s="9">
        <f t="shared" si="1"/>
        <v>0.81321294963517998</v>
      </c>
      <c r="K35" s="13">
        <f>SQRT(($B$6-H35)^2+($C$6-I35)^2+($D$6-J35)^2)</f>
        <v>0.19866596395434483</v>
      </c>
    </row>
    <row r="36" spans="6:16" x14ac:dyDescent="0.25">
      <c r="J36" s="47" t="s">
        <v>11</v>
      </c>
      <c r="K36" s="10" t="s">
        <v>5</v>
      </c>
    </row>
    <row r="38" spans="6:16" ht="40.5" customHeight="1" x14ac:dyDescent="0.25">
      <c r="F38" s="49" t="s">
        <v>23</v>
      </c>
      <c r="G38" s="71" t="s">
        <v>18</v>
      </c>
      <c r="H38" s="71"/>
      <c r="I38" s="71"/>
    </row>
    <row r="39" spans="6:16" x14ac:dyDescent="0.25">
      <c r="F39" s="50"/>
      <c r="G39" s="9"/>
      <c r="H39" s="32" t="s">
        <v>7</v>
      </c>
      <c r="I39" s="32" t="s">
        <v>8</v>
      </c>
      <c r="J39" s="32" t="s">
        <v>44</v>
      </c>
      <c r="K39" s="1"/>
      <c r="L39" s="8"/>
    </row>
    <row r="40" spans="6:16" x14ac:dyDescent="0.25">
      <c r="F40" s="50"/>
      <c r="G40" s="32" t="s">
        <v>4</v>
      </c>
      <c r="H40" s="9">
        <f t="shared" ref="H40:J41" si="2">H34</f>
        <v>0.78</v>
      </c>
      <c r="I40" s="9">
        <f t="shared" si="2"/>
        <v>0.61</v>
      </c>
      <c r="J40" s="9">
        <f t="shared" si="2"/>
        <v>0.92</v>
      </c>
      <c r="K40" s="1">
        <f>SQRT((H40-$H$41)^2+(I40-$I$41)^2+(J40-$J$41)^2)</f>
        <v>0.60531228024507466</v>
      </c>
      <c r="L40" s="1">
        <f>EXP((-(K40^2))/2*($B$13^2))</f>
        <v>0.48055869057633988</v>
      </c>
    </row>
    <row r="41" spans="6:16" x14ac:dyDescent="0.25">
      <c r="F41" s="50"/>
      <c r="G41" s="32" t="s">
        <v>5</v>
      </c>
      <c r="H41" s="9">
        <f t="shared" si="2"/>
        <v>0.21761726618023997</v>
      </c>
      <c r="I41" s="9">
        <f t="shared" si="2"/>
        <v>0.41321294963518002</v>
      </c>
      <c r="J41" s="9">
        <f t="shared" si="2"/>
        <v>0.81321294963517998</v>
      </c>
      <c r="K41" s="13">
        <f>SQRT((H41-$H$41)^2+(I41-$I$41)^2+(J41-$J$41)^2)</f>
        <v>0</v>
      </c>
      <c r="L41" s="27">
        <f>EXP((-(K41^2))/2*($B$13^2))</f>
        <v>1</v>
      </c>
    </row>
    <row r="42" spans="6:16" x14ac:dyDescent="0.25">
      <c r="F42" s="50"/>
    </row>
    <row r="43" spans="6:16" ht="46.5" customHeight="1" x14ac:dyDescent="0.25">
      <c r="F43" s="49" t="s">
        <v>24</v>
      </c>
      <c r="G43" s="74" t="s">
        <v>14</v>
      </c>
      <c r="H43" s="74"/>
      <c r="I43" s="74"/>
    </row>
    <row r="44" spans="6:16" x14ac:dyDescent="0.25">
      <c r="G44" s="66"/>
      <c r="H44" s="64" t="s">
        <v>7</v>
      </c>
      <c r="I44" s="64" t="s">
        <v>8</v>
      </c>
      <c r="J44" s="64" t="s">
        <v>44</v>
      </c>
      <c r="K44" s="63"/>
      <c r="L44" s="63"/>
      <c r="M44" s="63"/>
      <c r="N44" s="63"/>
      <c r="O44" s="63"/>
      <c r="P44" s="63"/>
    </row>
    <row r="45" spans="6:16" x14ac:dyDescent="0.25">
      <c r="G45" s="67"/>
      <c r="H45" s="65"/>
      <c r="I45" s="65"/>
      <c r="J45" s="65"/>
      <c r="K45" s="11" t="s">
        <v>15</v>
      </c>
      <c r="L45" s="11" t="s">
        <v>16</v>
      </c>
      <c r="M45" s="1" t="s">
        <v>45</v>
      </c>
      <c r="N45" s="11" t="s">
        <v>15</v>
      </c>
      <c r="O45" s="11" t="s">
        <v>16</v>
      </c>
      <c r="P45" s="8" t="s">
        <v>45</v>
      </c>
    </row>
    <row r="46" spans="6:16" x14ac:dyDescent="0.25">
      <c r="G46" s="32" t="s">
        <v>4</v>
      </c>
      <c r="H46" s="9">
        <f t="shared" ref="H46:J47" si="3">H40</f>
        <v>0.78</v>
      </c>
      <c r="I46" s="9">
        <f t="shared" si="3"/>
        <v>0.61</v>
      </c>
      <c r="J46" s="9">
        <f t="shared" si="3"/>
        <v>0.92</v>
      </c>
      <c r="K46" s="1">
        <f>$B$6-H46</f>
        <v>-0.68</v>
      </c>
      <c r="L46" s="1">
        <f>$C$6-I46</f>
        <v>-0.31</v>
      </c>
      <c r="M46" s="1">
        <f>$D$6-J46</f>
        <v>-0.22000000000000008</v>
      </c>
      <c r="N46" s="1">
        <f>$B$12*L40*K46</f>
        <v>-3.2677990959191112E-2</v>
      </c>
      <c r="O46" s="1">
        <f>$B$12*L40*L46</f>
        <v>-1.4897319407866537E-2</v>
      </c>
      <c r="P46" s="1">
        <f>$B$12*L40*M46</f>
        <v>-1.0572291192679481E-2</v>
      </c>
    </row>
    <row r="47" spans="6:16" x14ac:dyDescent="0.25">
      <c r="G47" s="32" t="s">
        <v>5</v>
      </c>
      <c r="H47" s="9">
        <f t="shared" si="3"/>
        <v>0.21761726618023997</v>
      </c>
      <c r="I47" s="9">
        <f t="shared" si="3"/>
        <v>0.41321294963518002</v>
      </c>
      <c r="J47" s="9">
        <f t="shared" si="3"/>
        <v>0.81321294963517998</v>
      </c>
      <c r="K47" s="1">
        <f>$B$6-H47</f>
        <v>-0.11761726618023996</v>
      </c>
      <c r="L47" s="1">
        <f>$C$6-I47</f>
        <v>-0.11321294963518003</v>
      </c>
      <c r="M47" s="1">
        <f>$D$6-J47</f>
        <v>-0.11321294963518003</v>
      </c>
      <c r="N47" s="1">
        <f>$B$12*L41*K47</f>
        <v>-1.1761726618023997E-2</v>
      </c>
      <c r="O47" s="1">
        <f>$B$12*L41*L47</f>
        <v>-1.1321294963518004E-2</v>
      </c>
      <c r="P47" s="1">
        <f>$B$12*L41*M47</f>
        <v>-1.1321294963518004E-2</v>
      </c>
    </row>
    <row r="51" spans="1:30" x14ac:dyDescent="0.25">
      <c r="A51" s="24"/>
      <c r="B51" s="24"/>
      <c r="C51" s="24"/>
      <c r="D51" s="24"/>
      <c r="E51" s="25"/>
      <c r="F51" s="25"/>
      <c r="G51" s="25"/>
      <c r="H51" s="26"/>
      <c r="I51" s="26"/>
      <c r="J51" s="26"/>
      <c r="K51" s="26"/>
      <c r="L51" s="24"/>
      <c r="M51" s="24"/>
      <c r="N51" s="24"/>
      <c r="O51" s="24"/>
      <c r="P51" s="24"/>
      <c r="Q51" s="24"/>
      <c r="R51" s="24"/>
      <c r="S51" s="24"/>
      <c r="T51" s="25"/>
      <c r="U51" s="25"/>
      <c r="V51" s="25"/>
      <c r="W51" s="26"/>
      <c r="X51" s="26"/>
      <c r="Y51" s="26"/>
      <c r="Z51" s="26"/>
      <c r="AA51" s="24"/>
      <c r="AB51" s="24"/>
      <c r="AC51" s="24"/>
      <c r="AD51" s="24"/>
    </row>
    <row r="54" spans="1:30" x14ac:dyDescent="0.25">
      <c r="A54" s="21" t="s">
        <v>17</v>
      </c>
      <c r="B54" s="22"/>
      <c r="G54" s="12" t="s">
        <v>9</v>
      </c>
    </row>
    <row r="55" spans="1:30" x14ac:dyDescent="0.25">
      <c r="A55" s="23"/>
      <c r="B55" s="41">
        <f>$L$2*EXP((-1)/$L$3)</f>
        <v>6.0653065971263347E-2</v>
      </c>
      <c r="F55" s="14" t="s">
        <v>22</v>
      </c>
      <c r="G55" t="s">
        <v>10</v>
      </c>
    </row>
    <row r="56" spans="1:30" x14ac:dyDescent="0.25">
      <c r="A56" s="23"/>
      <c r="B56" s="41">
        <f>$L$4*EXP((-1)/$L$5)</f>
        <v>1.2130613194252668</v>
      </c>
      <c r="G56" s="9"/>
      <c r="H56" s="32" t="s">
        <v>7</v>
      </c>
      <c r="I56" s="32" t="s">
        <v>8</v>
      </c>
      <c r="J56" s="32" t="s">
        <v>44</v>
      </c>
      <c r="K56" s="1"/>
    </row>
    <row r="57" spans="1:30" x14ac:dyDescent="0.25">
      <c r="G57" s="32" t="s">
        <v>4</v>
      </c>
      <c r="H57" s="9">
        <f t="shared" ref="H57:J58" si="4">H46+N46</f>
        <v>0.74732200904080892</v>
      </c>
      <c r="I57" s="9">
        <f t="shared" si="4"/>
        <v>0.59510268059213345</v>
      </c>
      <c r="J57" s="9">
        <f t="shared" si="4"/>
        <v>0.9094277088073206</v>
      </c>
      <c r="K57" s="13">
        <f>SQRT(($B$5-H57)^2+($C$5-I57)^2+($D$5-J57)^2)</f>
        <v>0.26272613143196011</v>
      </c>
    </row>
    <row r="58" spans="1:30" x14ac:dyDescent="0.25">
      <c r="G58" s="32" t="s">
        <v>5</v>
      </c>
      <c r="H58" s="9">
        <f t="shared" si="4"/>
        <v>0.20585553956221597</v>
      </c>
      <c r="I58" s="9">
        <f t="shared" si="4"/>
        <v>0.40189165467166199</v>
      </c>
      <c r="J58" s="9">
        <f t="shared" si="4"/>
        <v>0.80189165467166201</v>
      </c>
      <c r="K58" s="13">
        <f>SQRT(($B$5-H58)^2+($C$5-I58)^2+($D$5-J58)^2)</f>
        <v>0.57713692205800793</v>
      </c>
    </row>
    <row r="59" spans="1:30" x14ac:dyDescent="0.25">
      <c r="J59" t="s">
        <v>11</v>
      </c>
      <c r="K59" s="10" t="s">
        <v>4</v>
      </c>
    </row>
    <row r="61" spans="1:30" ht="15" customHeight="1" x14ac:dyDescent="0.25">
      <c r="F61" s="73" t="s">
        <v>23</v>
      </c>
      <c r="G61" s="71" t="s">
        <v>18</v>
      </c>
      <c r="H61" s="71"/>
      <c r="I61" s="71"/>
    </row>
    <row r="62" spans="1:30" ht="27.75" customHeight="1" x14ac:dyDescent="0.25">
      <c r="F62" s="73"/>
      <c r="G62" s="71"/>
      <c r="H62" s="71"/>
      <c r="I62" s="71"/>
    </row>
    <row r="63" spans="1:30" x14ac:dyDescent="0.25">
      <c r="G63" s="9"/>
      <c r="H63" s="32" t="s">
        <v>7</v>
      </c>
      <c r="I63" s="32" t="s">
        <v>8</v>
      </c>
      <c r="J63" s="32" t="s">
        <v>44</v>
      </c>
      <c r="K63" s="1"/>
      <c r="L63" s="8"/>
    </row>
    <row r="64" spans="1:30" x14ac:dyDescent="0.25">
      <c r="G64" s="32" t="s">
        <v>4</v>
      </c>
      <c r="H64" s="9">
        <f t="shared" ref="H64:J65" si="5">H57</f>
        <v>0.74732200904080892</v>
      </c>
      <c r="I64" s="9">
        <f t="shared" si="5"/>
        <v>0.59510268059213345</v>
      </c>
      <c r="J64" s="9">
        <f t="shared" si="5"/>
        <v>0.9094277088073206</v>
      </c>
      <c r="K64" s="1">
        <f>SQRT((H64-$H$64)^2+(I64-$I$64)^2+(J64-$J$64)^2)</f>
        <v>0</v>
      </c>
      <c r="L64" s="1">
        <f>EXP((-(K64^2))/2*($B$56^2))</f>
        <v>1</v>
      </c>
    </row>
    <row r="65" spans="6:16" x14ac:dyDescent="0.25">
      <c r="G65" s="32" t="s">
        <v>5</v>
      </c>
      <c r="H65" s="9">
        <f t="shared" si="5"/>
        <v>0.20585553956221597</v>
      </c>
      <c r="I65" s="9">
        <f t="shared" si="5"/>
        <v>0.40189165467166199</v>
      </c>
      <c r="J65" s="9">
        <f t="shared" si="5"/>
        <v>0.80189165467166201</v>
      </c>
      <c r="K65" s="13">
        <f>SQRT((H64-$H$65)^2+(I64-$I$65)^2+(J64-$J$65)^2)</f>
        <v>0.58487643228798369</v>
      </c>
      <c r="L65" s="27">
        <f>EXP((-(K65^2))/2*($B$56^2))</f>
        <v>0.77748671415731485</v>
      </c>
    </row>
    <row r="67" spans="6:16" x14ac:dyDescent="0.25">
      <c r="F67" s="73" t="s">
        <v>24</v>
      </c>
      <c r="G67" s="74" t="s">
        <v>14</v>
      </c>
      <c r="H67" s="74"/>
      <c r="I67" s="74"/>
    </row>
    <row r="68" spans="6:16" ht="24.75" customHeight="1" x14ac:dyDescent="0.25">
      <c r="F68" s="73"/>
      <c r="G68" s="75"/>
      <c r="H68" s="75"/>
      <c r="I68" s="75"/>
    </row>
    <row r="69" spans="6:16" x14ac:dyDescent="0.25">
      <c r="G69" s="66"/>
      <c r="H69" s="64" t="s">
        <v>7</v>
      </c>
      <c r="I69" s="64" t="s">
        <v>8</v>
      </c>
      <c r="J69" s="64" t="s">
        <v>44</v>
      </c>
      <c r="K69" s="63"/>
      <c r="L69" s="63"/>
      <c r="M69" s="63"/>
      <c r="N69" s="63"/>
      <c r="O69" s="63"/>
      <c r="P69" s="63"/>
    </row>
    <row r="70" spans="6:16" x14ac:dyDescent="0.25">
      <c r="G70" s="67"/>
      <c r="H70" s="65"/>
      <c r="I70" s="65"/>
      <c r="J70" s="65"/>
      <c r="K70" s="11" t="s">
        <v>15</v>
      </c>
      <c r="L70" s="11" t="s">
        <v>16</v>
      </c>
      <c r="M70" s="1" t="s">
        <v>45</v>
      </c>
      <c r="N70" s="11" t="s">
        <v>15</v>
      </c>
      <c r="O70" s="11" t="s">
        <v>16</v>
      </c>
      <c r="P70" s="8" t="s">
        <v>45</v>
      </c>
    </row>
    <row r="71" spans="6:16" x14ac:dyDescent="0.25">
      <c r="G71" s="32" t="s">
        <v>4</v>
      </c>
      <c r="H71" s="9">
        <f t="shared" ref="H71:J72" si="6">H64</f>
        <v>0.74732200904080892</v>
      </c>
      <c r="I71" s="9">
        <f t="shared" si="6"/>
        <v>0.59510268059213345</v>
      </c>
      <c r="J71" s="9">
        <f t="shared" si="6"/>
        <v>0.9094277088073206</v>
      </c>
      <c r="K71" s="1">
        <f>$B$5-H71</f>
        <v>-0.14732200904080894</v>
      </c>
      <c r="L71" s="1">
        <f>$C$5-I71</f>
        <v>0.10489731940786651</v>
      </c>
      <c r="M71" s="1">
        <f>$D$5-J71</f>
        <v>0.19057229119267949</v>
      </c>
      <c r="N71" s="1">
        <f>$B$55*L64*K71</f>
        <v>-8.9355315333712396E-3</v>
      </c>
      <c r="O71" s="1">
        <f>$B$55*L64*L71</f>
        <v>6.36234403425401E-3</v>
      </c>
      <c r="P71" s="1">
        <f>$B$55*L64*M71</f>
        <v>1.1558793750004398E-2</v>
      </c>
    </row>
    <row r="72" spans="6:16" x14ac:dyDescent="0.25">
      <c r="G72" s="32" t="s">
        <v>5</v>
      </c>
      <c r="H72" s="9">
        <f t="shared" si="6"/>
        <v>0.20585553956221597</v>
      </c>
      <c r="I72" s="9">
        <f t="shared" si="6"/>
        <v>0.40189165467166199</v>
      </c>
      <c r="J72" s="9">
        <f t="shared" si="6"/>
        <v>0.80189165467166201</v>
      </c>
      <c r="K72" s="1">
        <f>$B$5-H72</f>
        <v>0.39414446043778401</v>
      </c>
      <c r="L72" s="1">
        <f>$C$5-I72</f>
        <v>0.29810834532833796</v>
      </c>
      <c r="M72" s="1">
        <f>$D$5-J72</f>
        <v>0.29810834532833808</v>
      </c>
      <c r="N72" s="1">
        <f>$B$55*L65*K72</f>
        <v>1.8586651782502333E-2</v>
      </c>
      <c r="O72" s="1">
        <f>$B$55*L65*L72</f>
        <v>1.405788121929066E-2</v>
      </c>
      <c r="P72" s="1">
        <f>$B$55*L65*M72</f>
        <v>1.4057881219290665E-2</v>
      </c>
    </row>
    <row r="74" spans="6:16" x14ac:dyDescent="0.25">
      <c r="G74" s="12" t="s">
        <v>12</v>
      </c>
    </row>
    <row r="75" spans="6:16" x14ac:dyDescent="0.25">
      <c r="F75" s="14" t="s">
        <v>22</v>
      </c>
      <c r="G75" t="s">
        <v>10</v>
      </c>
    </row>
    <row r="76" spans="6:16" x14ac:dyDescent="0.25">
      <c r="G76" s="9"/>
      <c r="H76" s="32" t="s">
        <v>7</v>
      </c>
      <c r="I76" s="32" t="s">
        <v>8</v>
      </c>
      <c r="J76" s="32" t="s">
        <v>44</v>
      </c>
      <c r="K76" s="1"/>
    </row>
    <row r="77" spans="6:16" x14ac:dyDescent="0.25">
      <c r="G77" s="32" t="s">
        <v>4</v>
      </c>
      <c r="H77" s="9">
        <f t="shared" ref="H77:J78" si="7">H71+N71</f>
        <v>0.73838647750743769</v>
      </c>
      <c r="I77" s="9">
        <f t="shared" si="7"/>
        <v>0.60146502462638751</v>
      </c>
      <c r="J77" s="9">
        <f t="shared" si="7"/>
        <v>0.92098650255732495</v>
      </c>
      <c r="K77" s="13">
        <f>SQRT(($B$6-H77)^2+($C$6-I77)^2+($D$6-J77)^2)</f>
        <v>0.73976583460569556</v>
      </c>
    </row>
    <row r="78" spans="6:16" x14ac:dyDescent="0.25">
      <c r="G78" s="32" t="s">
        <v>5</v>
      </c>
      <c r="H78" s="9">
        <f t="shared" si="7"/>
        <v>0.22444219134471829</v>
      </c>
      <c r="I78" s="9">
        <f t="shared" si="7"/>
        <v>0.41594953589095263</v>
      </c>
      <c r="J78" s="9">
        <f t="shared" si="7"/>
        <v>0.81594953589095265</v>
      </c>
      <c r="K78" s="13">
        <f>SQRT(($B$6-H78)^2+($C$6-I78)^2+($D$6-J78)^2)</f>
        <v>0.20585054950941986</v>
      </c>
    </row>
    <row r="79" spans="6:16" x14ac:dyDescent="0.25">
      <c r="J79" t="s">
        <v>11</v>
      </c>
      <c r="K79" s="10" t="s">
        <v>5</v>
      </c>
    </row>
    <row r="81" spans="6:16" ht="22.5" customHeight="1" x14ac:dyDescent="0.25">
      <c r="F81" s="73" t="s">
        <v>23</v>
      </c>
      <c r="G81" s="71" t="s">
        <v>18</v>
      </c>
      <c r="H81" s="71"/>
      <c r="I81" s="71"/>
    </row>
    <row r="82" spans="6:16" x14ac:dyDescent="0.25">
      <c r="F82" s="73"/>
      <c r="G82" s="72"/>
      <c r="H82" s="72"/>
      <c r="I82" s="72"/>
    </row>
    <row r="83" spans="6:16" x14ac:dyDescent="0.25">
      <c r="G83" s="9"/>
      <c r="H83" s="32" t="s">
        <v>7</v>
      </c>
      <c r="I83" s="32" t="s">
        <v>8</v>
      </c>
      <c r="J83" s="32" t="s">
        <v>44</v>
      </c>
      <c r="K83" s="1"/>
      <c r="L83" s="8"/>
    </row>
    <row r="84" spans="6:16" x14ac:dyDescent="0.25">
      <c r="G84" s="32" t="s">
        <v>4</v>
      </c>
      <c r="H84" s="9">
        <f t="shared" ref="H84:J85" si="8">H77</f>
        <v>0.73838647750743769</v>
      </c>
      <c r="I84" s="9">
        <f t="shared" si="8"/>
        <v>0.60146502462638751</v>
      </c>
      <c r="J84" s="9">
        <f t="shared" si="8"/>
        <v>0.92098650255732495</v>
      </c>
      <c r="K84" s="1">
        <f>SQRT((H85-$H$84)^2+(I85-$I$84)^2+(J85-$J$84)^2)</f>
        <v>0.55640586823516436</v>
      </c>
      <c r="L84" s="1">
        <f>EXP((-(K84^2))/2*($B$56^2))</f>
        <v>0.7962980362764901</v>
      </c>
    </row>
    <row r="85" spans="6:16" x14ac:dyDescent="0.25">
      <c r="G85" s="32" t="s">
        <v>5</v>
      </c>
      <c r="H85" s="9">
        <f t="shared" si="8"/>
        <v>0.22444219134471829</v>
      </c>
      <c r="I85" s="9">
        <f t="shared" si="8"/>
        <v>0.41594953589095263</v>
      </c>
      <c r="J85" s="9">
        <f t="shared" si="8"/>
        <v>0.81594953589095265</v>
      </c>
      <c r="K85" s="13">
        <f>SQRT((H85-$H$85)^2+(I85-$I$85)^2+(J85-$J$85)^2)</f>
        <v>0</v>
      </c>
      <c r="L85" s="27">
        <f>EXP((-(K85^2))/2*($B$56^2))</f>
        <v>1</v>
      </c>
    </row>
    <row r="87" spans="6:16" ht="15" customHeight="1" x14ac:dyDescent="0.25">
      <c r="F87" s="73" t="s">
        <v>24</v>
      </c>
      <c r="G87" s="74" t="s">
        <v>14</v>
      </c>
      <c r="H87" s="74"/>
      <c r="I87" s="74"/>
    </row>
    <row r="88" spans="6:16" ht="27" customHeight="1" x14ac:dyDescent="0.25">
      <c r="F88" s="73"/>
      <c r="G88" s="75"/>
      <c r="H88" s="75"/>
      <c r="I88" s="75"/>
    </row>
    <row r="89" spans="6:16" x14ac:dyDescent="0.25">
      <c r="G89" s="66"/>
      <c r="H89" s="64" t="s">
        <v>7</v>
      </c>
      <c r="I89" s="64" t="s">
        <v>8</v>
      </c>
      <c r="J89" s="64" t="s">
        <v>44</v>
      </c>
      <c r="K89" s="68"/>
      <c r="L89" s="69"/>
      <c r="M89" s="70"/>
      <c r="N89" s="68"/>
      <c r="O89" s="69"/>
      <c r="P89" s="70"/>
    </row>
    <row r="90" spans="6:16" x14ac:dyDescent="0.25">
      <c r="G90" s="67"/>
      <c r="H90" s="65"/>
      <c r="I90" s="65"/>
      <c r="J90" s="65"/>
      <c r="K90" s="11" t="s">
        <v>15</v>
      </c>
      <c r="L90" s="11" t="s">
        <v>16</v>
      </c>
      <c r="M90" s="1" t="s">
        <v>45</v>
      </c>
      <c r="N90" s="11" t="s">
        <v>15</v>
      </c>
      <c r="O90" s="11" t="s">
        <v>16</v>
      </c>
      <c r="P90" s="8" t="s">
        <v>45</v>
      </c>
    </row>
    <row r="91" spans="6:16" x14ac:dyDescent="0.25">
      <c r="G91" s="32" t="s">
        <v>4</v>
      </c>
      <c r="H91" s="9">
        <f t="shared" ref="H91:J92" si="9">H84</f>
        <v>0.73838647750743769</v>
      </c>
      <c r="I91" s="9">
        <f t="shared" si="9"/>
        <v>0.60146502462638751</v>
      </c>
      <c r="J91" s="9">
        <f t="shared" si="9"/>
        <v>0.92098650255732495</v>
      </c>
      <c r="K91" s="1">
        <f>$B$6-H91</f>
        <v>-0.63838647750743771</v>
      </c>
      <c r="L91" s="1">
        <f>$C$6-I91</f>
        <v>-0.30146502462638752</v>
      </c>
      <c r="M91" s="1">
        <f>$D$6-J91</f>
        <v>-0.22098650255732499</v>
      </c>
      <c r="N91" s="1">
        <f>$B$55*L84*K91</f>
        <v>-3.0832737313370724E-2</v>
      </c>
      <c r="O91" s="1">
        <f>$B$55*L84*L91</f>
        <v>-1.4560132836407001E-2</v>
      </c>
      <c r="P91" s="1">
        <f>$B$55*L84*M91</f>
        <v>-1.0673187830911011E-2</v>
      </c>
    </row>
    <row r="92" spans="6:16" x14ac:dyDescent="0.25">
      <c r="G92" s="32" t="s">
        <v>5</v>
      </c>
      <c r="H92" s="9">
        <f t="shared" si="9"/>
        <v>0.22444219134471829</v>
      </c>
      <c r="I92" s="9">
        <f t="shared" si="9"/>
        <v>0.41594953589095263</v>
      </c>
      <c r="J92" s="9">
        <f t="shared" si="9"/>
        <v>0.81594953589095265</v>
      </c>
      <c r="K92" s="1">
        <f>$B$6-H92</f>
        <v>-0.12444219134471829</v>
      </c>
      <c r="L92" s="1">
        <f>$C$6-I92</f>
        <v>-0.11594953589095264</v>
      </c>
      <c r="M92" s="1">
        <f>$D$6-J92</f>
        <v>-0.11594953589095269</v>
      </c>
      <c r="N92" s="1">
        <f>$B$55*L85*K92</f>
        <v>-7.5478004412397751E-3</v>
      </c>
      <c r="O92" s="1">
        <f>$B$55*L85*L92</f>
        <v>-7.0326948497313174E-3</v>
      </c>
      <c r="P92" s="1">
        <f>$B$55*L85*M92</f>
        <v>-7.0326948497313208E-3</v>
      </c>
    </row>
  </sheetData>
  <mergeCells count="36">
    <mergeCell ref="N24:P24"/>
    <mergeCell ref="K24:M24"/>
    <mergeCell ref="J24:J25"/>
    <mergeCell ref="G38:I38"/>
    <mergeCell ref="G43:I43"/>
    <mergeCell ref="G18:I18"/>
    <mergeCell ref="G24:G25"/>
    <mergeCell ref="H24:H25"/>
    <mergeCell ref="I24:I25"/>
    <mergeCell ref="G23:I23"/>
    <mergeCell ref="K44:M44"/>
    <mergeCell ref="N44:P44"/>
    <mergeCell ref="G44:G45"/>
    <mergeCell ref="H44:H45"/>
    <mergeCell ref="I44:I45"/>
    <mergeCell ref="J44:J45"/>
    <mergeCell ref="G61:I62"/>
    <mergeCell ref="F61:F62"/>
    <mergeCell ref="G69:G70"/>
    <mergeCell ref="H69:H70"/>
    <mergeCell ref="I69:I70"/>
    <mergeCell ref="J69:J70"/>
    <mergeCell ref="K69:M69"/>
    <mergeCell ref="N69:P69"/>
    <mergeCell ref="G67:I68"/>
    <mergeCell ref="F67:F68"/>
    <mergeCell ref="K89:M89"/>
    <mergeCell ref="N89:P89"/>
    <mergeCell ref="G81:I82"/>
    <mergeCell ref="F81:F82"/>
    <mergeCell ref="F87:F88"/>
    <mergeCell ref="G87:I88"/>
    <mergeCell ref="G89:G90"/>
    <mergeCell ref="H89:H90"/>
    <mergeCell ref="I89:I90"/>
    <mergeCell ref="J89:J9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workbookViewId="0">
      <selection activeCell="G1" sqref="G1"/>
    </sheetView>
  </sheetViews>
  <sheetFormatPr defaultRowHeight="15" x14ac:dyDescent="0.25"/>
  <cols>
    <col min="13" max="13" width="12.5703125" customWidth="1"/>
    <col min="16" max="19" width="12.7109375" bestFit="1" customWidth="1"/>
  </cols>
  <sheetData>
    <row r="1" spans="1:15" ht="21" thickBot="1" x14ac:dyDescent="0.35">
      <c r="A1" s="42" t="s">
        <v>25</v>
      </c>
    </row>
    <row r="2" spans="1:15" ht="19.5" thickBot="1" x14ac:dyDescent="0.3">
      <c r="A2" s="35" t="s">
        <v>26</v>
      </c>
      <c r="B2" s="36" t="s">
        <v>28</v>
      </c>
      <c r="C2" s="36" t="s">
        <v>29</v>
      </c>
      <c r="D2" s="36" t="s">
        <v>30</v>
      </c>
      <c r="E2" s="36" t="s">
        <v>31</v>
      </c>
      <c r="F2" s="37"/>
      <c r="G2" s="37"/>
      <c r="H2" s="38" t="s">
        <v>27</v>
      </c>
      <c r="I2" s="36" t="s">
        <v>32</v>
      </c>
      <c r="J2" s="36" t="s">
        <v>33</v>
      </c>
      <c r="K2" s="36" t="s">
        <v>34</v>
      </c>
      <c r="L2" s="36" t="s">
        <v>35</v>
      </c>
      <c r="N2" s="1"/>
      <c r="O2" s="1">
        <v>0.1</v>
      </c>
    </row>
    <row r="3" spans="1:15" ht="19.5" thickBot="1" x14ac:dyDescent="0.3">
      <c r="A3" s="39" t="s">
        <v>36</v>
      </c>
      <c r="B3" s="40">
        <v>0.8</v>
      </c>
      <c r="C3" s="40">
        <v>0.6</v>
      </c>
      <c r="D3" s="40">
        <v>0.3</v>
      </c>
      <c r="E3" s="40">
        <v>0.4</v>
      </c>
      <c r="F3" s="37"/>
      <c r="G3" s="37"/>
      <c r="H3" s="36" t="s">
        <v>37</v>
      </c>
      <c r="I3" s="40">
        <v>2</v>
      </c>
      <c r="J3" s="40">
        <v>5</v>
      </c>
      <c r="K3" s="40">
        <v>7</v>
      </c>
      <c r="L3" s="40">
        <v>9</v>
      </c>
      <c r="N3" s="1"/>
      <c r="O3" s="1">
        <v>2</v>
      </c>
    </row>
    <row r="4" spans="1:15" ht="19.5" thickBot="1" x14ac:dyDescent="0.3">
      <c r="A4" s="39" t="s">
        <v>38</v>
      </c>
      <c r="B4" s="40">
        <v>0.2</v>
      </c>
      <c r="C4" s="40">
        <v>0.6</v>
      </c>
      <c r="D4" s="40">
        <v>0.8</v>
      </c>
      <c r="E4" s="40">
        <v>0.9</v>
      </c>
      <c r="F4" s="37"/>
      <c r="G4" s="37"/>
      <c r="H4" s="36" t="s">
        <v>39</v>
      </c>
      <c r="I4" s="40">
        <v>7</v>
      </c>
      <c r="J4" s="40">
        <v>6</v>
      </c>
      <c r="K4" s="40">
        <v>2</v>
      </c>
      <c r="L4" s="40">
        <v>4</v>
      </c>
      <c r="N4" s="1"/>
      <c r="O4" s="1">
        <v>2</v>
      </c>
    </row>
    <row r="5" spans="1:15" ht="19.5" thickBot="1" x14ac:dyDescent="0.3">
      <c r="A5" s="37"/>
      <c r="B5" s="37"/>
      <c r="C5" s="37"/>
      <c r="D5" s="37"/>
      <c r="E5" s="37"/>
      <c r="F5" s="37"/>
      <c r="G5" s="37"/>
      <c r="H5" s="36" t="s">
        <v>40</v>
      </c>
      <c r="I5" s="40">
        <v>3</v>
      </c>
      <c r="J5" s="40">
        <v>4</v>
      </c>
      <c r="K5" s="40">
        <v>8</v>
      </c>
      <c r="L5" s="40">
        <v>8</v>
      </c>
      <c r="N5" s="1"/>
      <c r="O5" s="1">
        <v>2</v>
      </c>
    </row>
    <row r="6" spans="1:15" ht="19.5" thickBot="1" x14ac:dyDescent="0.3">
      <c r="A6" s="37"/>
      <c r="B6" s="37"/>
      <c r="C6" s="37"/>
      <c r="D6" s="37"/>
      <c r="E6" s="37"/>
      <c r="F6" s="37"/>
      <c r="G6" s="37"/>
      <c r="H6" s="36" t="s">
        <v>41</v>
      </c>
      <c r="I6" s="40">
        <v>8</v>
      </c>
      <c r="J6" s="40">
        <v>7</v>
      </c>
      <c r="K6" s="40">
        <v>3</v>
      </c>
      <c r="L6" s="58">
        <v>3</v>
      </c>
    </row>
    <row r="8" spans="1:15" ht="18" x14ac:dyDescent="0.25">
      <c r="A8" s="44" t="s">
        <v>42</v>
      </c>
    </row>
    <row r="11" spans="1:15" x14ac:dyDescent="0.25">
      <c r="A11" s="18" t="s">
        <v>13</v>
      </c>
      <c r="B11" s="19"/>
      <c r="G11" s="12" t="s">
        <v>9</v>
      </c>
    </row>
    <row r="12" spans="1:15" x14ac:dyDescent="0.25">
      <c r="A12" s="20"/>
      <c r="B12" s="20">
        <f>$O$2*EXP((0)/$O$3)</f>
        <v>0.1</v>
      </c>
      <c r="F12" s="14" t="s">
        <v>22</v>
      </c>
      <c r="G12" t="s">
        <v>10</v>
      </c>
    </row>
    <row r="13" spans="1:15" x14ac:dyDescent="0.25">
      <c r="A13" s="20"/>
      <c r="B13" s="20">
        <f>$O$4*EXP((0)/$O$5)</f>
        <v>2</v>
      </c>
      <c r="G13" s="54"/>
      <c r="H13" s="55" t="s">
        <v>7</v>
      </c>
      <c r="I13" s="55" t="s">
        <v>8</v>
      </c>
      <c r="J13" s="55" t="s">
        <v>44</v>
      </c>
      <c r="K13" s="54" t="s">
        <v>46</v>
      </c>
      <c r="L13" s="1"/>
    </row>
    <row r="14" spans="1:15" x14ac:dyDescent="0.25">
      <c r="G14" s="55" t="s">
        <v>4</v>
      </c>
      <c r="H14" s="56">
        <v>2</v>
      </c>
      <c r="I14" s="56">
        <v>5</v>
      </c>
      <c r="J14" s="56">
        <v>7</v>
      </c>
      <c r="K14" s="56">
        <v>9</v>
      </c>
      <c r="L14" s="13">
        <f>SQRT(($B$3-H14)^2+($C$3-I14)^2+($D$3-J14)^2+($E$3-K14)^2)</f>
        <v>11.817360111293892</v>
      </c>
    </row>
    <row r="15" spans="1:15" x14ac:dyDescent="0.25">
      <c r="G15" s="55" t="s">
        <v>5</v>
      </c>
      <c r="H15" s="56">
        <v>7</v>
      </c>
      <c r="I15" s="56">
        <v>6</v>
      </c>
      <c r="J15" s="56">
        <v>2</v>
      </c>
      <c r="K15" s="56">
        <v>4</v>
      </c>
      <c r="L15" s="13">
        <f>SQRT(($B$3-H15)^2+($C$3-I15)^2+($D$3-J15)^2+($E$3-K15)^2)</f>
        <v>9.1350971532874254</v>
      </c>
    </row>
    <row r="16" spans="1:15" x14ac:dyDescent="0.25">
      <c r="G16" s="54" t="s">
        <v>6</v>
      </c>
      <c r="H16" s="56">
        <v>3</v>
      </c>
      <c r="I16" s="56">
        <v>4</v>
      </c>
      <c r="J16" s="56">
        <v>8</v>
      </c>
      <c r="K16" s="56">
        <v>8</v>
      </c>
      <c r="L16" s="13">
        <f>SQRT(($B$3-H16)^2+($C$3-I16)^2+($D$3-J16)^2+($E$3-K16)^2)</f>
        <v>11.552056094046634</v>
      </c>
    </row>
    <row r="17" spans="6:19" x14ac:dyDescent="0.25">
      <c r="G17" s="54" t="s">
        <v>47</v>
      </c>
      <c r="H17" s="56">
        <v>8</v>
      </c>
      <c r="I17" s="56">
        <v>7</v>
      </c>
      <c r="J17" s="56">
        <v>3</v>
      </c>
      <c r="K17" s="56">
        <v>3</v>
      </c>
      <c r="L17" s="13">
        <f>SQRT(($B$3-H17)^2+($C$3-I17)^2+($D$3-J17)^2+($E$3-K17)^2)</f>
        <v>10.336827366266693</v>
      </c>
    </row>
    <row r="18" spans="6:19" x14ac:dyDescent="0.25">
      <c r="K18" t="s">
        <v>11</v>
      </c>
      <c r="L18" s="10" t="s">
        <v>5</v>
      </c>
    </row>
    <row r="20" spans="6:19" ht="15" customHeight="1" x14ac:dyDescent="0.25">
      <c r="F20" s="73" t="s">
        <v>23</v>
      </c>
      <c r="G20" s="72" t="s">
        <v>18</v>
      </c>
      <c r="H20" s="72"/>
      <c r="I20" s="72"/>
    </row>
    <row r="21" spans="6:19" x14ac:dyDescent="0.25">
      <c r="F21" s="73"/>
      <c r="G21" s="72"/>
      <c r="H21" s="72"/>
      <c r="I21" s="72"/>
    </row>
    <row r="22" spans="6:19" x14ac:dyDescent="0.25">
      <c r="G22" s="54"/>
      <c r="H22" s="55" t="s">
        <v>7</v>
      </c>
      <c r="I22" s="55" t="s">
        <v>8</v>
      </c>
      <c r="J22" s="55" t="s">
        <v>44</v>
      </c>
      <c r="K22" s="54" t="s">
        <v>46</v>
      </c>
      <c r="L22" s="1"/>
      <c r="M22" s="8"/>
    </row>
    <row r="23" spans="6:19" x14ac:dyDescent="0.25">
      <c r="G23" s="55" t="s">
        <v>4</v>
      </c>
      <c r="H23" s="56">
        <v>2</v>
      </c>
      <c r="I23" s="56">
        <v>5</v>
      </c>
      <c r="J23" s="56">
        <v>7</v>
      </c>
      <c r="K23" s="56">
        <v>9</v>
      </c>
      <c r="L23" s="13">
        <f>SQRT((H24-$H$23)^2+(I24-$I$23)^2+(J24-$J$23)^2+(K24-$K$23)^2)</f>
        <v>8.717797887081348</v>
      </c>
      <c r="M23" s="13">
        <f>EXP((-(L23^2))/2*($B$13^2))</f>
        <v>9.7104364577805707E-67</v>
      </c>
    </row>
    <row r="24" spans="6:19" x14ac:dyDescent="0.25">
      <c r="G24" s="55" t="s">
        <v>5</v>
      </c>
      <c r="H24" s="56">
        <v>7</v>
      </c>
      <c r="I24" s="56">
        <v>6</v>
      </c>
      <c r="J24" s="56">
        <v>2</v>
      </c>
      <c r="K24" s="56">
        <v>4</v>
      </c>
      <c r="L24" s="13">
        <f>SQRT((H24-$H$24)^2+(I24-$I$24)^2+(J24-$J$24)^2+(K24-$K$24)^2)</f>
        <v>0</v>
      </c>
      <c r="M24" s="13">
        <f t="shared" ref="M24" si="0">EXP((-(L24^2))/2*($B$13^2))</f>
        <v>1</v>
      </c>
    </row>
    <row r="25" spans="6:19" x14ac:dyDescent="0.25">
      <c r="G25" s="54" t="s">
        <v>6</v>
      </c>
      <c r="H25" s="56">
        <v>3</v>
      </c>
      <c r="I25" s="56">
        <v>4</v>
      </c>
      <c r="J25" s="56">
        <v>8</v>
      </c>
      <c r="K25" s="56">
        <v>8</v>
      </c>
      <c r="L25" s="1">
        <f>SQRT((H24-$H$25)^2+(I24-$I$25)^2+(J24-$J$25)^2+(K24-$K$25)^2)</f>
        <v>8.4852813742385695</v>
      </c>
      <c r="M25" s="1">
        <f>EXP((-(L25^2))/2*($B$13^2))</f>
        <v>2.8946403116483823E-63</v>
      </c>
    </row>
    <row r="26" spans="6:19" x14ac:dyDescent="0.25">
      <c r="G26" s="54" t="s">
        <v>47</v>
      </c>
      <c r="H26" s="56">
        <v>8</v>
      </c>
      <c r="I26" s="56">
        <v>7</v>
      </c>
      <c r="J26" s="56">
        <v>3</v>
      </c>
      <c r="K26" s="56">
        <v>3</v>
      </c>
      <c r="L26" s="1">
        <f>SQRT((H24-$H$26)^2+(I24-$I$26)^2+(J24-$J$26)^2+(K24-$K$26)^2)</f>
        <v>2</v>
      </c>
      <c r="M26" s="1">
        <f>EXP((-(L26^2))/2*($B$13^2))</f>
        <v>3.3546262790251185E-4</v>
      </c>
    </row>
    <row r="28" spans="6:19" ht="15" customHeight="1" x14ac:dyDescent="0.25">
      <c r="F28" s="73" t="s">
        <v>24</v>
      </c>
      <c r="G28" s="75" t="s">
        <v>14</v>
      </c>
      <c r="H28" s="75"/>
      <c r="I28" s="75"/>
    </row>
    <row r="29" spans="6:19" x14ac:dyDescent="0.25">
      <c r="F29" s="73"/>
      <c r="G29" s="75"/>
      <c r="H29" s="75"/>
      <c r="I29" s="75"/>
    </row>
    <row r="30" spans="6:19" x14ac:dyDescent="0.25">
      <c r="G30" s="82"/>
      <c r="H30" s="83" t="s">
        <v>7</v>
      </c>
      <c r="I30" s="83" t="s">
        <v>8</v>
      </c>
      <c r="J30" s="83" t="s">
        <v>44</v>
      </c>
      <c r="K30" s="84" t="s">
        <v>46</v>
      </c>
      <c r="L30" s="63"/>
      <c r="M30" s="63"/>
      <c r="N30" s="63"/>
      <c r="O30" s="63"/>
      <c r="P30" s="81"/>
      <c r="Q30" s="81"/>
      <c r="R30" s="81"/>
      <c r="S30" s="81"/>
    </row>
    <row r="31" spans="6:19" x14ac:dyDescent="0.25">
      <c r="G31" s="82"/>
      <c r="H31" s="83"/>
      <c r="I31" s="83"/>
      <c r="J31" s="83"/>
      <c r="K31" s="84"/>
      <c r="L31" s="46" t="s">
        <v>15</v>
      </c>
      <c r="M31" s="46" t="s">
        <v>16</v>
      </c>
      <c r="N31" s="1" t="s">
        <v>45</v>
      </c>
      <c r="O31" s="1" t="s">
        <v>48</v>
      </c>
      <c r="P31" s="46" t="s">
        <v>15</v>
      </c>
      <c r="Q31" s="46" t="s">
        <v>16</v>
      </c>
      <c r="R31" s="8" t="s">
        <v>45</v>
      </c>
      <c r="S31" s="8" t="s">
        <v>48</v>
      </c>
    </row>
    <row r="32" spans="6:19" x14ac:dyDescent="0.25">
      <c r="G32" s="55" t="s">
        <v>4</v>
      </c>
      <c r="H32" s="56">
        <v>2</v>
      </c>
      <c r="I32" s="56">
        <v>5</v>
      </c>
      <c r="J32" s="56">
        <v>7</v>
      </c>
      <c r="K32" s="56">
        <v>9</v>
      </c>
      <c r="L32" s="1">
        <f>$B$3-H32</f>
        <v>-1.2</v>
      </c>
      <c r="M32" s="1">
        <f>$C$3-I32</f>
        <v>-4.4000000000000004</v>
      </c>
      <c r="N32" s="1">
        <f>$D$3-J32</f>
        <v>-6.7</v>
      </c>
      <c r="O32" s="1">
        <f>$E$3-K32</f>
        <v>-8.6</v>
      </c>
      <c r="P32" s="1">
        <f>$B$12*M23*L32</f>
        <v>-1.1652523749336685E-67</v>
      </c>
      <c r="Q32" s="1">
        <f>$B$12*M23*M32</f>
        <v>-4.2725920414234517E-67</v>
      </c>
      <c r="R32" s="1">
        <f>$B$12*M23*N32</f>
        <v>-6.5059924267129828E-67</v>
      </c>
      <c r="S32" s="1">
        <f>$B$12*M23*O32</f>
        <v>-8.3509753536912908E-67</v>
      </c>
    </row>
    <row r="33" spans="6:19" x14ac:dyDescent="0.25">
      <c r="G33" s="55" t="s">
        <v>5</v>
      </c>
      <c r="H33" s="56">
        <v>7</v>
      </c>
      <c r="I33" s="56">
        <v>6</v>
      </c>
      <c r="J33" s="56">
        <v>2</v>
      </c>
      <c r="K33" s="56">
        <v>4</v>
      </c>
      <c r="L33" s="1">
        <f>$B$3-H33</f>
        <v>-6.2</v>
      </c>
      <c r="M33" s="1">
        <f>$C$3-I33</f>
        <v>-5.4</v>
      </c>
      <c r="N33" s="1">
        <f>$D$3-J33</f>
        <v>-1.7</v>
      </c>
      <c r="O33" s="1">
        <f>$E$3-K33</f>
        <v>-3.6</v>
      </c>
      <c r="P33" s="1">
        <f>$B$12*M24*L33</f>
        <v>-0.62000000000000011</v>
      </c>
      <c r="Q33" s="1">
        <f>$B$12*M24*M33</f>
        <v>-0.54</v>
      </c>
      <c r="R33" s="1">
        <f>$B$12*M24*N33</f>
        <v>-0.17</v>
      </c>
      <c r="S33" s="1">
        <f>$B$12*M24*O33</f>
        <v>-0.36000000000000004</v>
      </c>
    </row>
    <row r="34" spans="6:19" x14ac:dyDescent="0.25">
      <c r="G34" s="54" t="s">
        <v>6</v>
      </c>
      <c r="H34" s="56">
        <v>3</v>
      </c>
      <c r="I34" s="56">
        <v>4</v>
      </c>
      <c r="J34" s="56">
        <v>8</v>
      </c>
      <c r="K34" s="56">
        <v>8</v>
      </c>
      <c r="L34" s="1">
        <f>$B$3-H34</f>
        <v>-2.2000000000000002</v>
      </c>
      <c r="M34" s="1">
        <f>$C$3-I34</f>
        <v>-3.4</v>
      </c>
      <c r="N34" s="1">
        <f>$D$3-J34</f>
        <v>-7.7</v>
      </c>
      <c r="O34" s="1">
        <f>$E$3-K34</f>
        <v>-7.6</v>
      </c>
      <c r="P34" s="1">
        <f>$B$12*M25*L34</f>
        <v>-6.3682086856264421E-64</v>
      </c>
      <c r="Q34" s="1">
        <f>$B$12*M25*M34</f>
        <v>-9.8417770596044997E-64</v>
      </c>
      <c r="R34" s="1">
        <f>$B$12*M25*N34</f>
        <v>-2.2288730399692546E-63</v>
      </c>
      <c r="S34" s="1">
        <f>$B$12*M25*O34</f>
        <v>-2.1999266368527705E-63</v>
      </c>
    </row>
    <row r="35" spans="6:19" x14ac:dyDescent="0.25">
      <c r="G35" s="54" t="s">
        <v>47</v>
      </c>
      <c r="H35" s="56">
        <v>8</v>
      </c>
      <c r="I35" s="56">
        <v>7</v>
      </c>
      <c r="J35" s="56">
        <v>3</v>
      </c>
      <c r="K35" s="56">
        <v>3</v>
      </c>
      <c r="L35" s="1">
        <f>$B$3-H35</f>
        <v>-7.2</v>
      </c>
      <c r="M35" s="1">
        <f>$C$3-I35</f>
        <v>-6.4</v>
      </c>
      <c r="N35" s="1">
        <f>$D$3-J35</f>
        <v>-2.7</v>
      </c>
      <c r="O35" s="1">
        <f>$E$3-K35</f>
        <v>-2.6</v>
      </c>
      <c r="P35" s="1">
        <f>$B$12*M26*L35</f>
        <v>-2.4153309208980856E-4</v>
      </c>
      <c r="Q35" s="1">
        <f>$B$12*M26*M35</f>
        <v>-2.1469608185760761E-4</v>
      </c>
      <c r="R35" s="1">
        <f>$B$12*M26*N35</f>
        <v>-9.0574909533678222E-5</v>
      </c>
      <c r="S35" s="1">
        <f>$B$12*M26*O35</f>
        <v>-8.7220283254653099E-5</v>
      </c>
    </row>
    <row r="38" spans="6:19" x14ac:dyDescent="0.25">
      <c r="G38" s="12" t="s">
        <v>12</v>
      </c>
    </row>
    <row r="39" spans="6:19" x14ac:dyDescent="0.25">
      <c r="F39" s="14" t="s">
        <v>22</v>
      </c>
      <c r="G39" t="s">
        <v>10</v>
      </c>
    </row>
    <row r="40" spans="6:19" x14ac:dyDescent="0.25">
      <c r="G40" s="54"/>
      <c r="H40" s="55" t="s">
        <v>7</v>
      </c>
      <c r="I40" s="55" t="s">
        <v>8</v>
      </c>
      <c r="J40" s="55" t="s">
        <v>44</v>
      </c>
      <c r="K40" s="54" t="s">
        <v>46</v>
      </c>
      <c r="L40" s="1"/>
    </row>
    <row r="41" spans="6:19" x14ac:dyDescent="0.25">
      <c r="G41" s="55" t="s">
        <v>4</v>
      </c>
      <c r="H41" s="56">
        <f>H32+$P$32</f>
        <v>2</v>
      </c>
      <c r="I41" s="56">
        <f t="shared" ref="I41:K44" si="1">I32+Q32</f>
        <v>5</v>
      </c>
      <c r="J41" s="56">
        <f t="shared" si="1"/>
        <v>7</v>
      </c>
      <c r="K41" s="56">
        <f t="shared" si="1"/>
        <v>9</v>
      </c>
      <c r="L41" s="13">
        <f>SQRT(($B$3-H41)^2+($C$3-I41)^2+($D$3-J41)^2+($E$3-K41)^2)</f>
        <v>11.817360111293892</v>
      </c>
    </row>
    <row r="42" spans="6:19" x14ac:dyDescent="0.25">
      <c r="G42" s="55" t="s">
        <v>5</v>
      </c>
      <c r="H42" s="56">
        <f>H33+P33</f>
        <v>6.38</v>
      </c>
      <c r="I42" s="56">
        <f t="shared" si="1"/>
        <v>5.46</v>
      </c>
      <c r="J42" s="56">
        <f t="shared" si="1"/>
        <v>1.83</v>
      </c>
      <c r="K42" s="56">
        <f t="shared" si="1"/>
        <v>3.64</v>
      </c>
      <c r="L42" s="13">
        <f>SQRT(($B$3-H42)^2+($C$3-I42)^2+($D$3-J42)^2+($E$3-K42)^2)</f>
        <v>8.2215874379586822</v>
      </c>
    </row>
    <row r="43" spans="6:19" x14ac:dyDescent="0.25">
      <c r="G43" s="54" t="s">
        <v>6</v>
      </c>
      <c r="H43" s="56">
        <f>H34+$P$32</f>
        <v>3</v>
      </c>
      <c r="I43" s="56">
        <f t="shared" si="1"/>
        <v>4</v>
      </c>
      <c r="J43" s="56">
        <f t="shared" si="1"/>
        <v>8</v>
      </c>
      <c r="K43" s="56">
        <f t="shared" si="1"/>
        <v>8</v>
      </c>
      <c r="L43" s="13">
        <f>SQRT(($B$3-H43)^2+($C$3-I43)^2+($D$3-J43)^2+($E$3-K43)^2)</f>
        <v>11.552056094046634</v>
      </c>
    </row>
    <row r="44" spans="6:19" x14ac:dyDescent="0.25">
      <c r="G44" s="54" t="s">
        <v>47</v>
      </c>
      <c r="H44" s="56">
        <f>H35+P35</f>
        <v>7.9997584669079105</v>
      </c>
      <c r="I44" s="56">
        <f t="shared" si="1"/>
        <v>6.9997853039181424</v>
      </c>
      <c r="J44" s="56">
        <f t="shared" si="1"/>
        <v>2.9999094250904665</v>
      </c>
      <c r="K44" s="56">
        <f t="shared" si="1"/>
        <v>2.9999127797167455</v>
      </c>
      <c r="L44" s="13">
        <f>SQRT(($B$3-H44)^2+($C$3-I44)^2+($D$3-J44)^2+($E$3-K44)^2)</f>
        <v>10.336480604339446</v>
      </c>
    </row>
    <row r="45" spans="6:19" x14ac:dyDescent="0.25">
      <c r="K45" t="s">
        <v>11</v>
      </c>
      <c r="L45" s="10" t="s">
        <v>5</v>
      </c>
    </row>
    <row r="47" spans="6:19" x14ac:dyDescent="0.25">
      <c r="F47" s="73" t="s">
        <v>23</v>
      </c>
      <c r="G47" s="72" t="s">
        <v>18</v>
      </c>
      <c r="H47" s="72"/>
      <c r="I47" s="72"/>
    </row>
    <row r="48" spans="6:19" x14ac:dyDescent="0.25">
      <c r="F48" s="73"/>
      <c r="G48" s="72"/>
      <c r="H48" s="72"/>
      <c r="I48" s="72"/>
    </row>
    <row r="49" spans="1:29" x14ac:dyDescent="0.25">
      <c r="G49" s="54"/>
      <c r="H49" s="55" t="s">
        <v>7</v>
      </c>
      <c r="I49" s="55" t="s">
        <v>8</v>
      </c>
      <c r="J49" s="55" t="s">
        <v>44</v>
      </c>
      <c r="K49" s="54" t="s">
        <v>46</v>
      </c>
      <c r="L49" s="1"/>
      <c r="M49" s="8"/>
    </row>
    <row r="50" spans="1:29" x14ac:dyDescent="0.25">
      <c r="G50" s="55" t="s">
        <v>4</v>
      </c>
      <c r="H50" s="56">
        <f>H41+$P$32</f>
        <v>2</v>
      </c>
      <c r="I50" s="56">
        <f t="shared" ref="I50:K53" si="2">I41+Q41</f>
        <v>5</v>
      </c>
      <c r="J50" s="56">
        <f t="shared" si="2"/>
        <v>7</v>
      </c>
      <c r="K50" s="56">
        <f t="shared" si="2"/>
        <v>9</v>
      </c>
      <c r="L50" s="13">
        <f>SQRT((H51-$H$50)^2+(I51-$I$50)^2+(J51-$J$50)^2+(K51-$K$50)^2)</f>
        <v>8.6518495132543762</v>
      </c>
      <c r="M50" s="13">
        <f>EXP((-(L50^2))/2*($B$13^2))</f>
        <v>9.5985892793421022E-66</v>
      </c>
    </row>
    <row r="51" spans="1:29" x14ac:dyDescent="0.25">
      <c r="G51" s="55" t="s">
        <v>5</v>
      </c>
      <c r="H51" s="56">
        <f>H42+P42</f>
        <v>6.38</v>
      </c>
      <c r="I51" s="56">
        <f t="shared" si="2"/>
        <v>5.46</v>
      </c>
      <c r="J51" s="56">
        <f t="shared" si="2"/>
        <v>1.83</v>
      </c>
      <c r="K51" s="56">
        <f t="shared" si="2"/>
        <v>3.64</v>
      </c>
      <c r="L51" s="13">
        <f>SQRT((H51-$H$51)^2+(I51-$I$51)^2+(J51-$J$51)^2+(K51-$K$51)^2)</f>
        <v>0</v>
      </c>
      <c r="M51" s="13">
        <f>EXP((-(L51^2))/2*($B$13^2))</f>
        <v>1</v>
      </c>
    </row>
    <row r="52" spans="1:29" x14ac:dyDescent="0.25">
      <c r="G52" s="54" t="s">
        <v>6</v>
      </c>
      <c r="H52" s="56">
        <f>H43+$P$32</f>
        <v>3</v>
      </c>
      <c r="I52" s="56">
        <f t="shared" si="2"/>
        <v>4</v>
      </c>
      <c r="J52" s="56">
        <f t="shared" si="2"/>
        <v>8</v>
      </c>
      <c r="K52" s="56">
        <f t="shared" si="2"/>
        <v>8</v>
      </c>
      <c r="L52" s="1">
        <f>SQRT((H51-$H$52)^2+(I51-$I$52)^2+(J51-$J$52)^2+(K51-$K$52)^2)</f>
        <v>8.4044333538912657</v>
      </c>
      <c r="M52" s="1">
        <f>EXP((-(L52^2))/2*($B$13^2))</f>
        <v>4.4427598253630612E-62</v>
      </c>
    </row>
    <row r="53" spans="1:29" x14ac:dyDescent="0.25">
      <c r="G53" s="54" t="s">
        <v>47</v>
      </c>
      <c r="H53" s="56">
        <f>H44+P44</f>
        <v>7.9997584669079105</v>
      </c>
      <c r="I53" s="56">
        <f t="shared" si="2"/>
        <v>6.9997853039181424</v>
      </c>
      <c r="J53" s="56">
        <f t="shared" si="2"/>
        <v>2.9999094250904665</v>
      </c>
      <c r="K53" s="56">
        <f t="shared" si="2"/>
        <v>2.9999127797167455</v>
      </c>
      <c r="L53" s="1">
        <f>SQRT((H51-$H$53)^2+(I51-$I$53)^2+(J51-$J$53)^2+(K51-$K$53)^2)</f>
        <v>2.6024903430690385</v>
      </c>
      <c r="M53" s="1">
        <f>EXP((-(L53^2))/2*($B$13^2))</f>
        <v>1.3094387187503246E-6</v>
      </c>
    </row>
    <row r="55" spans="1:29" x14ac:dyDescent="0.25">
      <c r="F55" s="73" t="s">
        <v>24</v>
      </c>
      <c r="G55" s="75" t="s">
        <v>14</v>
      </c>
      <c r="H55" s="75"/>
      <c r="I55" s="75"/>
    </row>
    <row r="56" spans="1:29" x14ac:dyDescent="0.25">
      <c r="F56" s="73"/>
      <c r="G56" s="75"/>
      <c r="H56" s="75"/>
      <c r="I56" s="75"/>
    </row>
    <row r="57" spans="1:29" x14ac:dyDescent="0.25">
      <c r="G57" s="82"/>
      <c r="H57" s="83" t="s">
        <v>7</v>
      </c>
      <c r="I57" s="83" t="s">
        <v>8</v>
      </c>
      <c r="J57" s="83" t="s">
        <v>44</v>
      </c>
      <c r="K57" s="84" t="s">
        <v>46</v>
      </c>
      <c r="L57" s="63"/>
      <c r="M57" s="63"/>
      <c r="N57" s="63"/>
      <c r="O57" s="63"/>
      <c r="P57" s="81"/>
      <c r="Q57" s="81"/>
      <c r="R57" s="81"/>
      <c r="S57" s="81"/>
    </row>
    <row r="58" spans="1:29" x14ac:dyDescent="0.25">
      <c r="G58" s="82"/>
      <c r="H58" s="83"/>
      <c r="I58" s="83"/>
      <c r="J58" s="83"/>
      <c r="K58" s="84"/>
      <c r="L58" s="53" t="s">
        <v>15</v>
      </c>
      <c r="M58" s="53" t="s">
        <v>16</v>
      </c>
      <c r="N58" s="1" t="s">
        <v>45</v>
      </c>
      <c r="O58" s="1" t="s">
        <v>48</v>
      </c>
      <c r="P58" s="53" t="s">
        <v>15</v>
      </c>
      <c r="Q58" s="53" t="s">
        <v>16</v>
      </c>
      <c r="R58" s="8" t="s">
        <v>45</v>
      </c>
      <c r="S58" s="8" t="s">
        <v>48</v>
      </c>
    </row>
    <row r="59" spans="1:29" x14ac:dyDescent="0.25">
      <c r="G59" s="55" t="s">
        <v>4</v>
      </c>
      <c r="H59" s="56">
        <f>H50+$P$32</f>
        <v>2</v>
      </c>
      <c r="I59" s="56">
        <f t="shared" ref="I59:I62" si="3">I50+Q50</f>
        <v>5</v>
      </c>
      <c r="J59" s="56">
        <f t="shared" ref="J59:J62" si="4">J50+R50</f>
        <v>7</v>
      </c>
      <c r="K59" s="56">
        <f t="shared" ref="K59:K62" si="5">K50+S50</f>
        <v>9</v>
      </c>
      <c r="L59" s="1">
        <f>$B$4-H59</f>
        <v>-1.8</v>
      </c>
      <c r="M59" s="1">
        <f>$C$4-I59</f>
        <v>-4.4000000000000004</v>
      </c>
      <c r="N59" s="1">
        <f>$D$4-J59</f>
        <v>-6.2</v>
      </c>
      <c r="O59" s="1">
        <f>$E$4-K59</f>
        <v>-8.1</v>
      </c>
      <c r="P59" s="1">
        <f>$B$12*M50*L59</f>
        <v>-1.7277460702815785E-66</v>
      </c>
      <c r="Q59" s="1">
        <f>$B$12*M50*M59</f>
        <v>-4.2233792829105254E-66</v>
      </c>
      <c r="R59" s="1">
        <f>$B$12*M50*N59</f>
        <v>-5.9511253531921034E-66</v>
      </c>
      <c r="S59" s="1">
        <f>$B$12*M50*O59</f>
        <v>-7.7748573162671028E-66</v>
      </c>
    </row>
    <row r="60" spans="1:29" x14ac:dyDescent="0.25">
      <c r="G60" s="55" t="s">
        <v>5</v>
      </c>
      <c r="H60" s="56">
        <f>H51+P51</f>
        <v>6.38</v>
      </c>
      <c r="I60" s="56">
        <f t="shared" si="3"/>
        <v>5.46</v>
      </c>
      <c r="J60" s="56">
        <f t="shared" si="4"/>
        <v>1.83</v>
      </c>
      <c r="K60" s="56">
        <f t="shared" si="5"/>
        <v>3.64</v>
      </c>
      <c r="L60" s="1">
        <f>$B$4-H60</f>
        <v>-6.18</v>
      </c>
      <c r="M60" s="1">
        <f>$C$4-I60</f>
        <v>-4.8600000000000003</v>
      </c>
      <c r="N60" s="1">
        <f>$D$4-J60</f>
        <v>-1.03</v>
      </c>
      <c r="O60" s="1">
        <f>$E$4-K60</f>
        <v>-2.74</v>
      </c>
      <c r="P60" s="1">
        <f>$B$12*M51*L60</f>
        <v>-0.61799999999999999</v>
      </c>
      <c r="Q60" s="1">
        <f>$B$12*M51*M60</f>
        <v>-0.48600000000000004</v>
      </c>
      <c r="R60" s="1">
        <f>$B$12*M51*N60</f>
        <v>-0.10300000000000001</v>
      </c>
      <c r="S60" s="1">
        <f>$B$12*M51*O60</f>
        <v>-0.27400000000000002</v>
      </c>
    </row>
    <row r="61" spans="1:29" x14ac:dyDescent="0.25">
      <c r="G61" s="57" t="s">
        <v>6</v>
      </c>
      <c r="H61" s="56">
        <f>H52+$P$32</f>
        <v>3</v>
      </c>
      <c r="I61" s="56">
        <f t="shared" si="3"/>
        <v>4</v>
      </c>
      <c r="J61" s="56">
        <f t="shared" si="4"/>
        <v>8</v>
      </c>
      <c r="K61" s="56">
        <f t="shared" si="5"/>
        <v>8</v>
      </c>
      <c r="L61" s="1">
        <f>$B$4-H61</f>
        <v>-2.8</v>
      </c>
      <c r="M61" s="1">
        <f>$C$4-I61</f>
        <v>-3.4</v>
      </c>
      <c r="N61" s="1">
        <f>$D$4-J61</f>
        <v>-7.2</v>
      </c>
      <c r="O61" s="1">
        <f>$E$4-K61</f>
        <v>-7.1</v>
      </c>
      <c r="P61" s="1">
        <f>$B$12*M52*L61</f>
        <v>-1.2439727511016573E-62</v>
      </c>
      <c r="Q61" s="1">
        <f>$B$12*M52*M61</f>
        <v>-1.5105383406234409E-62</v>
      </c>
      <c r="R61" s="1">
        <f>$B$12*M52*N61</f>
        <v>-3.1987870742614042E-62</v>
      </c>
      <c r="S61" s="1">
        <f>$B$12*M52*O61</f>
        <v>-3.1543594760077734E-62</v>
      </c>
    </row>
    <row r="62" spans="1:29" x14ac:dyDescent="0.25">
      <c r="G62" s="57" t="s">
        <v>47</v>
      </c>
      <c r="H62" s="56">
        <f>H53+P53</f>
        <v>7.9997584669079105</v>
      </c>
      <c r="I62" s="56">
        <f t="shared" si="3"/>
        <v>6.9997853039181424</v>
      </c>
      <c r="J62" s="56">
        <f t="shared" si="4"/>
        <v>2.9999094250904665</v>
      </c>
      <c r="K62" s="56">
        <f t="shared" si="5"/>
        <v>2.9999127797167455</v>
      </c>
      <c r="L62" s="1">
        <f>$B$4-H62</f>
        <v>-7.7997584669079103</v>
      </c>
      <c r="M62" s="1">
        <f>$C$4-I62</f>
        <v>-6.3997853039181427</v>
      </c>
      <c r="N62" s="1">
        <f>$D$4-J62</f>
        <v>-2.1999094250904667</v>
      </c>
      <c r="O62" s="1">
        <f>$E$4-K62</f>
        <v>-2.0999127797167456</v>
      </c>
      <c r="P62" s="1">
        <f>$B$12*M53*L62</f>
        <v>-1.0213305733469891E-6</v>
      </c>
      <c r="Q62" s="1">
        <f>$B$12*M53*M62</f>
        <v>-8.3801266686397293E-7</v>
      </c>
      <c r="R62" s="1">
        <f>$B$12*M53*N62</f>
        <v>-2.8806465789572242E-7</v>
      </c>
      <c r="S62" s="1">
        <f>$B$12*M53*O62</f>
        <v>-2.7497070997597281E-7</v>
      </c>
    </row>
    <row r="64" spans="1:29" x14ac:dyDescent="0.25">
      <c r="A64" s="24"/>
      <c r="B64" s="24"/>
      <c r="C64" s="24"/>
      <c r="D64" s="25"/>
      <c r="E64" s="25"/>
      <c r="F64" s="25"/>
      <c r="G64" s="26"/>
      <c r="H64" s="26"/>
      <c r="I64" s="26"/>
      <c r="J64" s="26"/>
      <c r="K64" s="24"/>
      <c r="L64" s="24"/>
      <c r="M64" s="24"/>
      <c r="N64" s="24"/>
      <c r="O64" s="24"/>
      <c r="P64" s="24"/>
      <c r="Q64" s="24"/>
      <c r="R64" s="24"/>
      <c r="S64" s="25"/>
      <c r="T64" s="25"/>
      <c r="U64" s="25"/>
      <c r="V64" s="26"/>
      <c r="W64" s="26"/>
      <c r="X64" s="26"/>
      <c r="Y64" s="26"/>
      <c r="Z64" s="24"/>
      <c r="AA64" s="24"/>
      <c r="AB64" s="24"/>
      <c r="AC64" s="24"/>
    </row>
    <row r="66" spans="2:13" x14ac:dyDescent="0.25">
      <c r="B66" s="21" t="s">
        <v>17</v>
      </c>
      <c r="C66" s="22"/>
      <c r="G66" s="12" t="s">
        <v>9</v>
      </c>
    </row>
    <row r="67" spans="2:13" x14ac:dyDescent="0.25">
      <c r="B67" s="23"/>
      <c r="C67" s="41">
        <f>$O$2*EXP((-1)/$O$3)</f>
        <v>6.0653065971263347E-2</v>
      </c>
      <c r="F67" s="14" t="s">
        <v>22</v>
      </c>
      <c r="G67" t="s">
        <v>10</v>
      </c>
    </row>
    <row r="68" spans="2:13" x14ac:dyDescent="0.25">
      <c r="B68" s="23"/>
      <c r="C68" s="41">
        <f>$O$4*EXP((-1)/$O$5)</f>
        <v>1.2130613194252668</v>
      </c>
      <c r="G68" s="57"/>
      <c r="H68" s="55" t="s">
        <v>7</v>
      </c>
      <c r="I68" s="55" t="s">
        <v>8</v>
      </c>
      <c r="J68" s="55" t="s">
        <v>44</v>
      </c>
      <c r="K68" s="57" t="s">
        <v>46</v>
      </c>
      <c r="L68" s="1"/>
    </row>
    <row r="69" spans="2:13" x14ac:dyDescent="0.25">
      <c r="G69" s="55" t="s">
        <v>4</v>
      </c>
      <c r="H69" s="56">
        <f t="shared" ref="H69:K72" si="6">H59+P59</f>
        <v>2</v>
      </c>
      <c r="I69" s="56">
        <f t="shared" si="6"/>
        <v>5</v>
      </c>
      <c r="J69" s="56">
        <f t="shared" si="6"/>
        <v>7</v>
      </c>
      <c r="K69" s="56">
        <f t="shared" si="6"/>
        <v>9</v>
      </c>
      <c r="L69" s="13">
        <f>SQRT(($B$3-H69)^2+($C$3-I69)^2+($D$3-J69)^2+($E$3-K69)^2)</f>
        <v>11.817360111293892</v>
      </c>
    </row>
    <row r="70" spans="2:13" x14ac:dyDescent="0.25">
      <c r="G70" s="55" t="s">
        <v>5</v>
      </c>
      <c r="H70" s="56">
        <f t="shared" si="6"/>
        <v>5.7619999999999996</v>
      </c>
      <c r="I70" s="56">
        <f t="shared" si="6"/>
        <v>4.9740000000000002</v>
      </c>
      <c r="J70" s="56">
        <f t="shared" si="6"/>
        <v>1.7270000000000001</v>
      </c>
      <c r="K70" s="56">
        <f t="shared" si="6"/>
        <v>3.3660000000000001</v>
      </c>
      <c r="L70" s="13">
        <f>SQRT(($B$3-H70)^2+($C$3-I70)^2+($D$3-J70)^2+($E$3-K70)^2)</f>
        <v>7.3882883674095998</v>
      </c>
    </row>
    <row r="71" spans="2:13" x14ac:dyDescent="0.25">
      <c r="G71" s="57" t="s">
        <v>6</v>
      </c>
      <c r="H71" s="56">
        <f t="shared" si="6"/>
        <v>3</v>
      </c>
      <c r="I71" s="56">
        <f t="shared" si="6"/>
        <v>4</v>
      </c>
      <c r="J71" s="56">
        <f t="shared" si="6"/>
        <v>8</v>
      </c>
      <c r="K71" s="56">
        <f t="shared" si="6"/>
        <v>8</v>
      </c>
      <c r="L71" s="13">
        <f>SQRT(($B$3-H71)^2+($C$3-I71)^2+($D$3-J71)^2+($E$3-K71)^2)</f>
        <v>11.552056094046634</v>
      </c>
    </row>
    <row r="72" spans="2:13" x14ac:dyDescent="0.25">
      <c r="G72" s="57" t="s">
        <v>47</v>
      </c>
      <c r="H72" s="56">
        <f t="shared" si="6"/>
        <v>7.9997574455773375</v>
      </c>
      <c r="I72" s="56">
        <f t="shared" si="6"/>
        <v>6.9997844659054751</v>
      </c>
      <c r="J72" s="56">
        <f t="shared" si="6"/>
        <v>2.9999091370258086</v>
      </c>
      <c r="K72" s="56">
        <f t="shared" si="6"/>
        <v>2.9999125047460358</v>
      </c>
      <c r="L72" s="13">
        <f>SQRT(($B$3-H72)^2+($C$3-I72)^2+($D$3-J72)^2+($E$3-K72)^2)</f>
        <v>10.33647922968559</v>
      </c>
    </row>
    <row r="73" spans="2:13" x14ac:dyDescent="0.25">
      <c r="K73" t="s">
        <v>11</v>
      </c>
      <c r="L73" s="10" t="s">
        <v>5</v>
      </c>
    </row>
    <row r="75" spans="2:13" x14ac:dyDescent="0.25">
      <c r="F75" s="73" t="s">
        <v>23</v>
      </c>
      <c r="G75" s="72" t="s">
        <v>18</v>
      </c>
      <c r="H75" s="72"/>
      <c r="I75" s="72"/>
    </row>
    <row r="76" spans="2:13" x14ac:dyDescent="0.25">
      <c r="F76" s="73"/>
      <c r="G76" s="72"/>
      <c r="H76" s="72"/>
      <c r="I76" s="72"/>
    </row>
    <row r="77" spans="2:13" x14ac:dyDescent="0.25">
      <c r="G77" s="57"/>
      <c r="H77" s="55" t="s">
        <v>7</v>
      </c>
      <c r="I77" s="55" t="s">
        <v>8</v>
      </c>
      <c r="J77" s="55" t="s">
        <v>44</v>
      </c>
      <c r="K77" s="57" t="s">
        <v>46</v>
      </c>
      <c r="L77" s="1"/>
      <c r="M77" s="8"/>
    </row>
    <row r="78" spans="2:13" x14ac:dyDescent="0.25">
      <c r="G78" s="55" t="s">
        <v>4</v>
      </c>
      <c r="H78" s="56">
        <f t="shared" ref="H78:K81" si="7">H69</f>
        <v>2</v>
      </c>
      <c r="I78" s="56">
        <f t="shared" si="7"/>
        <v>5</v>
      </c>
      <c r="J78" s="56">
        <f t="shared" si="7"/>
        <v>7</v>
      </c>
      <c r="K78" s="56">
        <f t="shared" si="7"/>
        <v>9</v>
      </c>
      <c r="L78" s="13">
        <f>SQRT((H79-$H$78)^2+(I79-$I$78)^2+(J79-$J$78)^2+(K79-$K$78)^2)</f>
        <v>8.5848590553369011</v>
      </c>
      <c r="M78" s="13">
        <f>EXP((-(L78^2))/2*($C$68^2))</f>
        <v>2.8200541197556071E-24</v>
      </c>
    </row>
    <row r="79" spans="2:13" x14ac:dyDescent="0.25">
      <c r="G79" s="55" t="s">
        <v>5</v>
      </c>
      <c r="H79" s="56">
        <f t="shared" si="7"/>
        <v>5.7619999999999996</v>
      </c>
      <c r="I79" s="56">
        <f t="shared" si="7"/>
        <v>4.9740000000000002</v>
      </c>
      <c r="J79" s="56">
        <f t="shared" si="7"/>
        <v>1.7270000000000001</v>
      </c>
      <c r="K79" s="56">
        <f t="shared" si="7"/>
        <v>3.3660000000000001</v>
      </c>
      <c r="L79" s="13">
        <f>SQRT((H79-$H$79)^2+(I79-$I$79)^2+(J79-$J$79)^2+(K79-$K$79)^2)</f>
        <v>0</v>
      </c>
      <c r="M79" s="13">
        <f>EXP((-(L79^2))/2*($C$68^2))</f>
        <v>1</v>
      </c>
    </row>
    <row r="80" spans="2:13" x14ac:dyDescent="0.25">
      <c r="G80" s="57" t="s">
        <v>6</v>
      </c>
      <c r="H80" s="56">
        <f t="shared" si="7"/>
        <v>3</v>
      </c>
      <c r="I80" s="56">
        <f t="shared" si="7"/>
        <v>4</v>
      </c>
      <c r="J80" s="56">
        <f t="shared" si="7"/>
        <v>8</v>
      </c>
      <c r="K80" s="56">
        <f t="shared" si="7"/>
        <v>8</v>
      </c>
      <c r="L80" s="1">
        <f>SQRT((H79-$H$80)^2+(I79-$I$80)^2+(J79-$J$80)^2+(K79-$K$80)^2)</f>
        <v>8.3307745738316559</v>
      </c>
      <c r="M80" s="13">
        <f>EXP((-(L80^2))/2*($C$68^2))</f>
        <v>6.6622859372623565E-23</v>
      </c>
    </row>
    <row r="81" spans="6:19" x14ac:dyDescent="0.25">
      <c r="G81" s="57" t="s">
        <v>47</v>
      </c>
      <c r="H81" s="56">
        <f t="shared" si="7"/>
        <v>7.9997574455773375</v>
      </c>
      <c r="I81" s="56">
        <f t="shared" si="7"/>
        <v>6.9997844659054751</v>
      </c>
      <c r="J81" s="56">
        <f t="shared" si="7"/>
        <v>2.9999091370258086</v>
      </c>
      <c r="K81" s="56">
        <f t="shared" si="7"/>
        <v>2.9999125047460358</v>
      </c>
      <c r="L81" s="1">
        <f>SQRT((H79-$H$81)^2+(I79-$I$81)^2+(J79-$J$81)^2+(K79-$K$81)^2)</f>
        <v>3.2963129118525525</v>
      </c>
      <c r="M81" s="13">
        <f>EXP((-(L81^2))/2*($C$68^2))</f>
        <v>3.3730611080492063E-4</v>
      </c>
    </row>
    <row r="83" spans="6:19" x14ac:dyDescent="0.25">
      <c r="F83" s="73" t="s">
        <v>24</v>
      </c>
      <c r="G83" s="75" t="s">
        <v>14</v>
      </c>
      <c r="H83" s="75"/>
      <c r="I83" s="75"/>
    </row>
    <row r="84" spans="6:19" x14ac:dyDescent="0.25">
      <c r="F84" s="73"/>
      <c r="G84" s="75"/>
      <c r="H84" s="75"/>
      <c r="I84" s="75"/>
    </row>
    <row r="85" spans="6:19" x14ac:dyDescent="0.25">
      <c r="G85" s="82"/>
      <c r="H85" s="83" t="s">
        <v>7</v>
      </c>
      <c r="I85" s="83" t="s">
        <v>8</v>
      </c>
      <c r="J85" s="83" t="s">
        <v>44</v>
      </c>
      <c r="K85" s="84" t="s">
        <v>46</v>
      </c>
      <c r="L85" s="63"/>
      <c r="M85" s="63"/>
      <c r="N85" s="63"/>
      <c r="O85" s="63"/>
      <c r="P85" s="81"/>
      <c r="Q85" s="81"/>
      <c r="R85" s="81"/>
      <c r="S85" s="81"/>
    </row>
    <row r="86" spans="6:19" x14ac:dyDescent="0.25">
      <c r="G86" s="82"/>
      <c r="H86" s="83"/>
      <c r="I86" s="83"/>
      <c r="J86" s="83"/>
      <c r="K86" s="84"/>
      <c r="L86" s="53" t="s">
        <v>15</v>
      </c>
      <c r="M86" s="53" t="s">
        <v>16</v>
      </c>
      <c r="N86" s="1" t="s">
        <v>45</v>
      </c>
      <c r="O86" s="1" t="s">
        <v>48</v>
      </c>
      <c r="P86" s="53" t="s">
        <v>15</v>
      </c>
      <c r="Q86" s="53" t="s">
        <v>16</v>
      </c>
      <c r="R86" s="8" t="s">
        <v>45</v>
      </c>
      <c r="S86" s="8" t="s">
        <v>48</v>
      </c>
    </row>
    <row r="87" spans="6:19" x14ac:dyDescent="0.25">
      <c r="G87" s="55" t="s">
        <v>4</v>
      </c>
      <c r="H87" s="56">
        <f t="shared" ref="H87:K90" si="8">H78</f>
        <v>2</v>
      </c>
      <c r="I87" s="56">
        <f t="shared" si="8"/>
        <v>5</v>
      </c>
      <c r="J87" s="56">
        <f t="shared" si="8"/>
        <v>7</v>
      </c>
      <c r="K87" s="56">
        <f t="shared" si="8"/>
        <v>9</v>
      </c>
      <c r="L87" s="1">
        <f>$B$3-H87</f>
        <v>-1.2</v>
      </c>
      <c r="M87" s="1">
        <f>$C$3-I87</f>
        <v>-4.4000000000000004</v>
      </c>
      <c r="N87" s="1">
        <f>$D$3-J87</f>
        <v>-6.7</v>
      </c>
      <c r="O87" s="1">
        <f>$E$3-K87</f>
        <v>-8.6</v>
      </c>
      <c r="P87" s="1">
        <f>$B$12*M78*L87</f>
        <v>-3.3840649437067285E-25</v>
      </c>
      <c r="Q87" s="1">
        <f>$B$12*M78*M87</f>
        <v>-1.2408238126924674E-24</v>
      </c>
      <c r="R87" s="1">
        <f>$B$12*M78*N87</f>
        <v>-1.8894362602362569E-24</v>
      </c>
      <c r="S87" s="1">
        <f>$B$12*M78*O87</f>
        <v>-2.4252465429898222E-24</v>
      </c>
    </row>
    <row r="88" spans="6:19" x14ac:dyDescent="0.25">
      <c r="G88" s="55" t="s">
        <v>5</v>
      </c>
      <c r="H88" s="56">
        <f t="shared" si="8"/>
        <v>5.7619999999999996</v>
      </c>
      <c r="I88" s="56">
        <f t="shared" si="8"/>
        <v>4.9740000000000002</v>
      </c>
      <c r="J88" s="56">
        <f t="shared" si="8"/>
        <v>1.7270000000000001</v>
      </c>
      <c r="K88" s="56">
        <f t="shared" si="8"/>
        <v>3.3660000000000001</v>
      </c>
      <c r="L88" s="1">
        <f>$B$3-H88</f>
        <v>-4.9619999999999997</v>
      </c>
      <c r="M88" s="1">
        <f>$C$3-I88</f>
        <v>-4.3740000000000006</v>
      </c>
      <c r="N88" s="1">
        <f>$D$3-J88</f>
        <v>-1.427</v>
      </c>
      <c r="O88" s="1">
        <f>$E$3-K88</f>
        <v>-2.9660000000000002</v>
      </c>
      <c r="P88" s="1">
        <f>$B$12*M79*L88</f>
        <v>-0.49619999999999997</v>
      </c>
      <c r="Q88" s="1">
        <f>$B$12*M79*M88</f>
        <v>-0.43740000000000007</v>
      </c>
      <c r="R88" s="1">
        <f>$B$12*M79*N88</f>
        <v>-0.14270000000000002</v>
      </c>
      <c r="S88" s="1">
        <f>$B$12*M79*O88</f>
        <v>-0.29660000000000003</v>
      </c>
    </row>
    <row r="89" spans="6:19" x14ac:dyDescent="0.25">
      <c r="G89" s="57" t="s">
        <v>6</v>
      </c>
      <c r="H89" s="56">
        <f t="shared" si="8"/>
        <v>3</v>
      </c>
      <c r="I89" s="56">
        <f t="shared" si="8"/>
        <v>4</v>
      </c>
      <c r="J89" s="56">
        <f t="shared" si="8"/>
        <v>8</v>
      </c>
      <c r="K89" s="56">
        <f t="shared" si="8"/>
        <v>8</v>
      </c>
      <c r="L89" s="1">
        <f>$B$3-H89</f>
        <v>-2.2000000000000002</v>
      </c>
      <c r="M89" s="1">
        <f>$C$3-I89</f>
        <v>-3.4</v>
      </c>
      <c r="N89" s="1">
        <f>$D$3-J89</f>
        <v>-7.7</v>
      </c>
      <c r="O89" s="1">
        <f>$E$3-K89</f>
        <v>-7.6</v>
      </c>
      <c r="P89" s="1">
        <f>$B$12*M80*L89</f>
        <v>-1.4657029061977185E-23</v>
      </c>
      <c r="Q89" s="1">
        <f>$B$12*M80*M89</f>
        <v>-2.265177218669201E-23</v>
      </c>
      <c r="R89" s="1">
        <f>$B$12*M80*N89</f>
        <v>-5.1299601716920146E-23</v>
      </c>
      <c r="S89" s="1">
        <f>$B$12*M80*O89</f>
        <v>-5.0633373123193904E-23</v>
      </c>
    </row>
    <row r="90" spans="6:19" x14ac:dyDescent="0.25">
      <c r="G90" s="57" t="s">
        <v>47</v>
      </c>
      <c r="H90" s="56">
        <f t="shared" si="8"/>
        <v>7.9997574455773375</v>
      </c>
      <c r="I90" s="56">
        <f t="shared" si="8"/>
        <v>6.9997844659054751</v>
      </c>
      <c r="J90" s="56">
        <f t="shared" si="8"/>
        <v>2.9999091370258086</v>
      </c>
      <c r="K90" s="56">
        <f t="shared" si="8"/>
        <v>2.9999125047460358</v>
      </c>
      <c r="L90" s="1">
        <f>$B$3-H90</f>
        <v>-7.1997574455773377</v>
      </c>
      <c r="M90" s="1">
        <f>$C$3-I90</f>
        <v>-6.3997844659054755</v>
      </c>
      <c r="N90" s="1">
        <f>$D$3-J90</f>
        <v>-2.6999091370258088</v>
      </c>
      <c r="O90" s="1">
        <f>$E$3-K90</f>
        <v>-2.5999125047460359</v>
      </c>
      <c r="P90" s="1">
        <f>$B$12*M81*L90</f>
        <v>-2.4285221827064618E-4</v>
      </c>
      <c r="Q90" s="1">
        <f>$B$12*M81*M90</f>
        <v>-2.1586864081843223E-4</v>
      </c>
      <c r="R90" s="1">
        <f>$B$12*M81*N90</f>
        <v>-9.1069585053684513E-5</v>
      </c>
      <c r="S90" s="1">
        <f>$B$12*M81*O90</f>
        <v>-8.7696637540896522E-5</v>
      </c>
    </row>
    <row r="94" spans="6:19" x14ac:dyDescent="0.25">
      <c r="G94" s="12" t="s">
        <v>12</v>
      </c>
    </row>
    <row r="95" spans="6:19" x14ac:dyDescent="0.25">
      <c r="F95" s="14" t="s">
        <v>22</v>
      </c>
      <c r="G95" t="s">
        <v>10</v>
      </c>
    </row>
    <row r="96" spans="6:19" x14ac:dyDescent="0.25">
      <c r="G96" s="57"/>
      <c r="H96" s="55" t="s">
        <v>7</v>
      </c>
      <c r="I96" s="55" t="s">
        <v>8</v>
      </c>
      <c r="J96" s="55" t="s">
        <v>44</v>
      </c>
      <c r="K96" s="57" t="s">
        <v>46</v>
      </c>
      <c r="L96" s="1"/>
    </row>
    <row r="97" spans="6:13" x14ac:dyDescent="0.25">
      <c r="G97" s="55" t="s">
        <v>4</v>
      </c>
      <c r="H97" s="56">
        <f t="shared" ref="H97:K100" si="9">H87+P87</f>
        <v>2</v>
      </c>
      <c r="I97" s="56">
        <f t="shared" si="9"/>
        <v>5</v>
      </c>
      <c r="J97" s="56">
        <f t="shared" si="9"/>
        <v>7</v>
      </c>
      <c r="K97" s="56">
        <f t="shared" si="9"/>
        <v>9</v>
      </c>
      <c r="L97" s="13">
        <f>SQRT(($B$4-H97)^2+($C$4-I97)^2+($D$4-J97)^2+($E$4-K97)^2)</f>
        <v>11.253888216967503</v>
      </c>
    </row>
    <row r="98" spans="6:13" x14ac:dyDescent="0.25">
      <c r="G98" s="55" t="s">
        <v>5</v>
      </c>
      <c r="H98" s="56">
        <f t="shared" si="9"/>
        <v>5.2657999999999996</v>
      </c>
      <c r="I98" s="56">
        <f t="shared" si="9"/>
        <v>4.5366</v>
      </c>
      <c r="J98" s="56">
        <f t="shared" si="9"/>
        <v>1.5843</v>
      </c>
      <c r="K98" s="56">
        <f t="shared" si="9"/>
        <v>3.0693999999999999</v>
      </c>
      <c r="L98" s="13">
        <f>SQRT(($B$4-H98)^2+($C$4-I98)^2+($D$4-J98)^2+($E$4-K98)^2)</f>
        <v>6.8176661732589983</v>
      </c>
    </row>
    <row r="99" spans="6:13" x14ac:dyDescent="0.25">
      <c r="G99" s="57" t="s">
        <v>6</v>
      </c>
      <c r="H99" s="56">
        <f t="shared" si="9"/>
        <v>3</v>
      </c>
      <c r="I99" s="56">
        <f t="shared" si="9"/>
        <v>4</v>
      </c>
      <c r="J99" s="56">
        <f t="shared" si="9"/>
        <v>8</v>
      </c>
      <c r="K99" s="56">
        <f t="shared" si="9"/>
        <v>8</v>
      </c>
      <c r="L99" s="13">
        <f>SQRT(($B$4-H99)^2+($C$4-I99)^2+($D$4-J99)^2+($E$4-K99)^2)</f>
        <v>11.029505881951376</v>
      </c>
    </row>
    <row r="100" spans="6:13" x14ac:dyDescent="0.25">
      <c r="G100" s="57" t="s">
        <v>47</v>
      </c>
      <c r="H100" s="56">
        <f t="shared" si="9"/>
        <v>7.9995145933590672</v>
      </c>
      <c r="I100" s="56">
        <f t="shared" si="9"/>
        <v>6.9995685972646564</v>
      </c>
      <c r="J100" s="56">
        <f t="shared" si="9"/>
        <v>2.9998180674407551</v>
      </c>
      <c r="K100" s="56">
        <f t="shared" si="9"/>
        <v>2.9998248081084951</v>
      </c>
      <c r="L100" s="13">
        <f>SQRT(($B$4-H100)^2+($C$4-I100)^2+($D$4-J100)^2+($E$4-K100)^2)</f>
        <v>10.537332199266739</v>
      </c>
    </row>
    <row r="101" spans="6:13" x14ac:dyDescent="0.25">
      <c r="K101" t="s">
        <v>11</v>
      </c>
      <c r="L101" s="10" t="s">
        <v>5</v>
      </c>
    </row>
    <row r="103" spans="6:13" x14ac:dyDescent="0.25">
      <c r="F103" s="73" t="s">
        <v>23</v>
      </c>
      <c r="G103" s="72" t="s">
        <v>18</v>
      </c>
      <c r="H103" s="72"/>
      <c r="I103" s="72"/>
    </row>
    <row r="104" spans="6:13" x14ac:dyDescent="0.25">
      <c r="F104" s="73"/>
      <c r="G104" s="72"/>
      <c r="H104" s="72"/>
      <c r="I104" s="72"/>
    </row>
    <row r="105" spans="6:13" x14ac:dyDescent="0.25">
      <c r="G105" s="57"/>
      <c r="H105" s="55" t="s">
        <v>7</v>
      </c>
      <c r="I105" s="55" t="s">
        <v>8</v>
      </c>
      <c r="J105" s="55" t="s">
        <v>44</v>
      </c>
      <c r="K105" s="57" t="s">
        <v>46</v>
      </c>
      <c r="L105" s="1"/>
      <c r="M105" s="8"/>
    </row>
    <row r="106" spans="6:13" x14ac:dyDescent="0.25">
      <c r="G106" s="55" t="s">
        <v>4</v>
      </c>
      <c r="H106" s="56">
        <f t="shared" ref="H106:K109" si="10">H97</f>
        <v>2</v>
      </c>
      <c r="I106" s="56">
        <f t="shared" si="10"/>
        <v>5</v>
      </c>
      <c r="J106" s="56">
        <f t="shared" si="10"/>
        <v>7</v>
      </c>
      <c r="K106" s="56">
        <f t="shared" si="10"/>
        <v>9</v>
      </c>
      <c r="L106" s="13">
        <f>SQRT((H107-$H$106)^2+(I107-$I$106)^2+(J107-$J$106)^2+(K107-$K$106)^2)</f>
        <v>8.6822815002739926</v>
      </c>
      <c r="M106" s="13">
        <f>EXP((-(L106^2))/2*($C$68^2))</f>
        <v>8.1795929698146767E-25</v>
      </c>
    </row>
    <row r="107" spans="6:13" x14ac:dyDescent="0.25">
      <c r="G107" s="55" t="s">
        <v>5</v>
      </c>
      <c r="H107" s="56">
        <f t="shared" si="10"/>
        <v>5.2657999999999996</v>
      </c>
      <c r="I107" s="56">
        <f t="shared" si="10"/>
        <v>4.5366</v>
      </c>
      <c r="J107" s="56">
        <f t="shared" si="10"/>
        <v>1.5843</v>
      </c>
      <c r="K107" s="56">
        <f t="shared" si="10"/>
        <v>3.0693999999999999</v>
      </c>
      <c r="L107" s="13">
        <f>SQRT((H107-$H$107)^2+(I107-$I$107)^2+(J107-$J$107)^2+(K107-$K$107)^2)</f>
        <v>0</v>
      </c>
      <c r="M107" s="13">
        <f>EXP((-(L107^2))/2*($C$68^2))</f>
        <v>1</v>
      </c>
    </row>
    <row r="108" spans="6:13" x14ac:dyDescent="0.25">
      <c r="G108" s="57" t="s">
        <v>6</v>
      </c>
      <c r="H108" s="56">
        <f t="shared" si="10"/>
        <v>3</v>
      </c>
      <c r="I108" s="56">
        <f t="shared" si="10"/>
        <v>4</v>
      </c>
      <c r="J108" s="56">
        <f t="shared" si="10"/>
        <v>8</v>
      </c>
      <c r="K108" s="56">
        <f t="shared" si="10"/>
        <v>8</v>
      </c>
      <c r="L108" s="1">
        <f>SQRT((H107-$H$108)^2+(I107-$I$108)^2+(J107-$J$108)^2+(K107-$K$108)^2)</f>
        <v>8.4198463198564379</v>
      </c>
      <c r="M108" s="13">
        <f>EXP((-(L108^2))/2*($C$68^2))</f>
        <v>2.2226612071551889E-23</v>
      </c>
    </row>
    <row r="109" spans="6:13" x14ac:dyDescent="0.25">
      <c r="G109" s="57" t="s">
        <v>47</v>
      </c>
      <c r="H109" s="56">
        <f t="shared" si="10"/>
        <v>7.9995145933590672</v>
      </c>
      <c r="I109" s="56">
        <f t="shared" si="10"/>
        <v>6.9995685972646564</v>
      </c>
      <c r="J109" s="56">
        <f t="shared" si="10"/>
        <v>2.9998180674407551</v>
      </c>
      <c r="K109" s="56">
        <f t="shared" si="10"/>
        <v>2.9998248081084951</v>
      </c>
      <c r="L109" s="1">
        <f>SQRT((H107-$H$109)^2+(I107-$I$109)^2+(J107-$J$109)^2+(K107-$K$109)^2)</f>
        <v>3.9430878630375599</v>
      </c>
      <c r="M109" s="13">
        <f>EXP((-(L109^2))/2*($C$68^2))</f>
        <v>1.0761491992137442E-5</v>
      </c>
    </row>
    <row r="111" spans="6:13" x14ac:dyDescent="0.25">
      <c r="F111" s="73" t="s">
        <v>24</v>
      </c>
      <c r="G111" s="75" t="s">
        <v>14</v>
      </c>
      <c r="H111" s="75"/>
      <c r="I111" s="75"/>
    </row>
    <row r="112" spans="6:13" x14ac:dyDescent="0.25">
      <c r="F112" s="73"/>
      <c r="G112" s="75"/>
      <c r="H112" s="75"/>
      <c r="I112" s="75"/>
    </row>
    <row r="113" spans="7:19" x14ac:dyDescent="0.25">
      <c r="G113" s="82"/>
      <c r="H113" s="83" t="s">
        <v>7</v>
      </c>
      <c r="I113" s="83" t="s">
        <v>8</v>
      </c>
      <c r="J113" s="83" t="s">
        <v>44</v>
      </c>
      <c r="K113" s="84" t="s">
        <v>46</v>
      </c>
      <c r="L113" s="63"/>
      <c r="M113" s="63"/>
      <c r="N113" s="63"/>
      <c r="O113" s="63"/>
      <c r="P113" s="81"/>
      <c r="Q113" s="81"/>
      <c r="R113" s="81"/>
      <c r="S113" s="81"/>
    </row>
    <row r="114" spans="7:19" x14ac:dyDescent="0.25">
      <c r="G114" s="82"/>
      <c r="H114" s="83"/>
      <c r="I114" s="83"/>
      <c r="J114" s="83"/>
      <c r="K114" s="84"/>
      <c r="L114" s="53" t="s">
        <v>15</v>
      </c>
      <c r="M114" s="53" t="s">
        <v>16</v>
      </c>
      <c r="N114" s="1" t="s">
        <v>45</v>
      </c>
      <c r="O114" s="1" t="s">
        <v>48</v>
      </c>
      <c r="P114" s="53" t="s">
        <v>15</v>
      </c>
      <c r="Q114" s="53" t="s">
        <v>16</v>
      </c>
      <c r="R114" s="8" t="s">
        <v>45</v>
      </c>
      <c r="S114" s="8" t="s">
        <v>48</v>
      </c>
    </row>
    <row r="115" spans="7:19" x14ac:dyDescent="0.25">
      <c r="G115" s="55" t="s">
        <v>4</v>
      </c>
      <c r="H115" s="56">
        <f t="shared" ref="H115:K118" si="11">H106</f>
        <v>2</v>
      </c>
      <c r="I115" s="56">
        <f t="shared" si="11"/>
        <v>5</v>
      </c>
      <c r="J115" s="56">
        <f t="shared" si="11"/>
        <v>7</v>
      </c>
      <c r="K115" s="56">
        <f t="shared" si="11"/>
        <v>9</v>
      </c>
      <c r="L115" s="1">
        <f>$B$4-H115</f>
        <v>-1.8</v>
      </c>
      <c r="M115" s="1">
        <f>$C$4-I115</f>
        <v>-4.4000000000000004</v>
      </c>
      <c r="N115" s="1">
        <f>$D$4-J115</f>
        <v>-6.2</v>
      </c>
      <c r="O115" s="1">
        <f>$E$4-K115</f>
        <v>-8.1</v>
      </c>
      <c r="P115" s="1">
        <f>$B$12*M106*L115</f>
        <v>-1.4723267345666419E-25</v>
      </c>
      <c r="Q115" s="1">
        <f>$B$12*M106*M115</f>
        <v>-3.5990209067184583E-25</v>
      </c>
      <c r="R115" s="1">
        <f>$B$12*M106*N115</f>
        <v>-5.0713476412850999E-25</v>
      </c>
      <c r="S115" s="1">
        <f>$B$12*M106*O115</f>
        <v>-6.6254703055498883E-25</v>
      </c>
    </row>
    <row r="116" spans="7:19" x14ac:dyDescent="0.25">
      <c r="G116" s="55" t="s">
        <v>5</v>
      </c>
      <c r="H116" s="56">
        <f t="shared" si="11"/>
        <v>5.2657999999999996</v>
      </c>
      <c r="I116" s="56">
        <f t="shared" si="11"/>
        <v>4.5366</v>
      </c>
      <c r="J116" s="56">
        <f t="shared" si="11"/>
        <v>1.5843</v>
      </c>
      <c r="K116" s="56">
        <f t="shared" si="11"/>
        <v>3.0693999999999999</v>
      </c>
      <c r="L116" s="1">
        <f>$B$4-H116</f>
        <v>-5.0657999999999994</v>
      </c>
      <c r="M116" s="1">
        <f>$C$4-I116</f>
        <v>-3.9365999999999999</v>
      </c>
      <c r="N116" s="1">
        <f>$D$4-J116</f>
        <v>-0.7843</v>
      </c>
      <c r="O116" s="1">
        <f>$E$4-K116</f>
        <v>-2.1694</v>
      </c>
      <c r="P116" s="1">
        <f>$B$12*M107*L116</f>
        <v>-0.50657999999999992</v>
      </c>
      <c r="Q116" s="1">
        <f>$B$12*M107*M116</f>
        <v>-0.39366000000000001</v>
      </c>
      <c r="R116" s="1">
        <f>$B$12*M107*N116</f>
        <v>-7.843E-2</v>
      </c>
      <c r="S116" s="1">
        <f>$B$12*M107*O116</f>
        <v>-0.21694000000000002</v>
      </c>
    </row>
    <row r="117" spans="7:19" x14ac:dyDescent="0.25">
      <c r="G117" s="57" t="s">
        <v>6</v>
      </c>
      <c r="H117" s="56">
        <f t="shared" si="11"/>
        <v>3</v>
      </c>
      <c r="I117" s="56">
        <f t="shared" si="11"/>
        <v>4</v>
      </c>
      <c r="J117" s="56">
        <f t="shared" si="11"/>
        <v>8</v>
      </c>
      <c r="K117" s="56">
        <f t="shared" si="11"/>
        <v>8</v>
      </c>
      <c r="L117" s="1">
        <f>$B$4-H117</f>
        <v>-2.8</v>
      </c>
      <c r="M117" s="1">
        <f>$C$4-I117</f>
        <v>-3.4</v>
      </c>
      <c r="N117" s="1">
        <f>$D$4-J117</f>
        <v>-7.2</v>
      </c>
      <c r="O117" s="1">
        <f>$E$4-K117</f>
        <v>-7.1</v>
      </c>
      <c r="P117" s="1">
        <f>$B$12*M108*L117</f>
        <v>-6.2234513800345284E-24</v>
      </c>
      <c r="Q117" s="1">
        <f>$B$12*M108*M117</f>
        <v>-7.5570481043276416E-24</v>
      </c>
      <c r="R117" s="1">
        <f>$B$12*M108*N117</f>
        <v>-1.6003160691517361E-23</v>
      </c>
      <c r="S117" s="1">
        <f>$B$12*M108*O117</f>
        <v>-1.5780894570801842E-23</v>
      </c>
    </row>
    <row r="118" spans="7:19" x14ac:dyDescent="0.25">
      <c r="G118" s="57" t="s">
        <v>47</v>
      </c>
      <c r="H118" s="56">
        <f t="shared" si="11"/>
        <v>7.9995145933590672</v>
      </c>
      <c r="I118" s="56">
        <f t="shared" si="11"/>
        <v>6.9995685972646564</v>
      </c>
      <c r="J118" s="56">
        <f t="shared" si="11"/>
        <v>2.9998180674407551</v>
      </c>
      <c r="K118" s="56">
        <f t="shared" si="11"/>
        <v>2.9998248081084951</v>
      </c>
      <c r="L118" s="1">
        <f>$B$4-H118</f>
        <v>-7.799514593359067</v>
      </c>
      <c r="M118" s="1">
        <f>$C$4-I118</f>
        <v>-6.3995685972646568</v>
      </c>
      <c r="N118" s="1">
        <f>$D$4-J118</f>
        <v>-2.1998180674407548</v>
      </c>
      <c r="O118" s="1">
        <f>$E$4-K118</f>
        <v>-2.0998248081084951</v>
      </c>
      <c r="P118" s="1">
        <f>$B$12*M109*L118</f>
        <v>-8.3934413838992727E-6</v>
      </c>
      <c r="Q118" s="1">
        <f>$B$12*M109*M118</f>
        <v>-6.8868906212597857E-6</v>
      </c>
      <c r="R118" s="1">
        <f>$B$12*M109*N118</f>
        <v>-2.3673324516922951E-6</v>
      </c>
      <c r="S118" s="1">
        <f>$B$12*M109*O118</f>
        <v>-2.2597247857351113E-6</v>
      </c>
    </row>
  </sheetData>
  <mergeCells count="44">
    <mergeCell ref="P30:S30"/>
    <mergeCell ref="F47:F48"/>
    <mergeCell ref="G47:I48"/>
    <mergeCell ref="L30:O30"/>
    <mergeCell ref="G30:G31"/>
    <mergeCell ref="H30:H31"/>
    <mergeCell ref="I30:I31"/>
    <mergeCell ref="J30:J31"/>
    <mergeCell ref="K30:K31"/>
    <mergeCell ref="G20:I21"/>
    <mergeCell ref="F20:F21"/>
    <mergeCell ref="G28:I29"/>
    <mergeCell ref="F28:F29"/>
    <mergeCell ref="F55:F56"/>
    <mergeCell ref="G55:I56"/>
    <mergeCell ref="L57:O57"/>
    <mergeCell ref="P57:S57"/>
    <mergeCell ref="F75:F76"/>
    <mergeCell ref="G75:I76"/>
    <mergeCell ref="F83:F84"/>
    <mergeCell ref="G83:I84"/>
    <mergeCell ref="G57:G58"/>
    <mergeCell ref="H57:H58"/>
    <mergeCell ref="I57:I58"/>
    <mergeCell ref="J57:J58"/>
    <mergeCell ref="K57:K58"/>
    <mergeCell ref="P85:S85"/>
    <mergeCell ref="G85:G86"/>
    <mergeCell ref="H85:H86"/>
    <mergeCell ref="I85:I86"/>
    <mergeCell ref="J85:J86"/>
    <mergeCell ref="K85:K86"/>
    <mergeCell ref="F103:F104"/>
    <mergeCell ref="G103:I104"/>
    <mergeCell ref="F111:F112"/>
    <mergeCell ref="G111:I112"/>
    <mergeCell ref="L85:O85"/>
    <mergeCell ref="L113:O113"/>
    <mergeCell ref="P113:S113"/>
    <mergeCell ref="G113:G114"/>
    <mergeCell ref="H113:H114"/>
    <mergeCell ref="I113:I114"/>
    <mergeCell ref="J113:J114"/>
    <mergeCell ref="K113:K1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contoh learning pada SOM</vt:lpstr>
      <vt:lpstr>soal-1</vt:lpstr>
      <vt:lpstr>soal-2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E6330</cp:lastModifiedBy>
  <dcterms:created xsi:type="dcterms:W3CDTF">2019-04-09T14:06:09Z</dcterms:created>
  <dcterms:modified xsi:type="dcterms:W3CDTF">2019-04-19T19:47:16Z</dcterms:modified>
</cp:coreProperties>
</file>