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ghasak/Desktop/Toyota_Project_Data_Wrangling/3_Toyota_Data_Modeling/STATA/"/>
    </mc:Choice>
  </mc:AlternateContent>
  <xr:revisionPtr revIDLastSave="0" documentId="13_ncr:1_{FFD5EFAA-CDDE-D343-93A4-077F5E53934F}" xr6:coauthVersionLast="43" xr6:coauthVersionMax="43" xr10:uidLastSave="{00000000-0000-0000-0000-000000000000}"/>
  <bookViews>
    <workbookView xWindow="-38400" yWindow="460" windowWidth="38400" windowHeight="23540" activeTab="3" xr2:uid="{00000000-000D-0000-FFFF-FFFF00000000}"/>
  </bookViews>
  <sheets>
    <sheet name="Test " sheetId="1" r:id="rId1"/>
    <sheet name="Descriptive Statistic" sheetId="7" r:id="rId2"/>
    <sheet name="All Variables Set" sheetId="38" r:id="rId3"/>
    <sheet name="Univaraite-All-Models" sheetId="28" r:id="rId4"/>
    <sheet name="Raw-Models" sheetId="40" r:id="rId5"/>
    <sheet name="Template" sheetId="41" r:id="rId6"/>
  </sheet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8" i="28" l="1"/>
  <c r="B41" i="28" s="1"/>
  <c r="B37" i="28"/>
  <c r="H38" i="28"/>
  <c r="H41" i="28" s="1"/>
  <c r="H37" i="28"/>
  <c r="N38" i="28"/>
  <c r="N41" i="28" s="1"/>
  <c r="N37" i="28"/>
  <c r="T37" i="28"/>
  <c r="T38" i="28"/>
  <c r="T41" i="28" s="1"/>
  <c r="T42" i="28" s="1"/>
  <c r="B42" i="28" l="1"/>
  <c r="B39" i="28"/>
  <c r="H42" i="28"/>
  <c r="H39" i="28"/>
  <c r="N42" i="28"/>
  <c r="N39" i="28"/>
  <c r="T39" i="28"/>
  <c r="Y26" i="28"/>
  <c r="S26" i="28"/>
  <c r="M26" i="28"/>
  <c r="G26" i="28"/>
  <c r="Y24" i="28"/>
  <c r="V24" i="28"/>
  <c r="S24" i="28"/>
  <c r="P24" i="28"/>
  <c r="M24" i="28"/>
  <c r="J24" i="28"/>
  <c r="G24" i="28"/>
  <c r="D24" i="28"/>
  <c r="W32" i="41"/>
  <c r="T32" i="41"/>
  <c r="Q32" i="41"/>
  <c r="N32" i="41"/>
  <c r="K32" i="41"/>
  <c r="H32" i="41"/>
  <c r="E32" i="41"/>
  <c r="B32" i="41"/>
  <c r="W31" i="41"/>
  <c r="T31" i="41"/>
  <c r="Q31" i="41"/>
  <c r="N31" i="41"/>
  <c r="K31" i="41"/>
  <c r="H31" i="41"/>
  <c r="E31" i="41"/>
  <c r="B31" i="41"/>
  <c r="Y24" i="41"/>
  <c r="S24" i="41"/>
  <c r="M24" i="41"/>
  <c r="G24" i="41"/>
  <c r="Y23" i="41"/>
  <c r="V23" i="41"/>
  <c r="S23" i="41"/>
  <c r="P23" i="41"/>
  <c r="M23" i="41"/>
  <c r="J23" i="41"/>
  <c r="G23" i="41"/>
  <c r="D23" i="41"/>
  <c r="Y22" i="41"/>
  <c r="V22" i="41"/>
  <c r="S22" i="41"/>
  <c r="P22" i="41"/>
  <c r="M22" i="41"/>
  <c r="J22" i="41"/>
  <c r="G22" i="41"/>
  <c r="D22" i="41"/>
  <c r="Y21" i="41"/>
  <c r="V21" i="41"/>
  <c r="S21" i="41"/>
  <c r="P21" i="41"/>
  <c r="M21" i="41"/>
  <c r="J21" i="41"/>
  <c r="G21" i="41"/>
  <c r="D21" i="41"/>
  <c r="Y20" i="41"/>
  <c r="V20" i="41"/>
  <c r="S20" i="41"/>
  <c r="P20" i="41"/>
  <c r="M20" i="41"/>
  <c r="J20" i="41"/>
  <c r="G20" i="41"/>
  <c r="D20" i="41"/>
  <c r="Y19" i="41"/>
  <c r="V19" i="41"/>
  <c r="S19" i="41"/>
  <c r="P19" i="41"/>
  <c r="M19" i="41"/>
  <c r="J19" i="41"/>
  <c r="G19" i="41"/>
  <c r="D19" i="41"/>
  <c r="Y18" i="41"/>
  <c r="V18" i="41"/>
  <c r="S18" i="41"/>
  <c r="P18" i="41"/>
  <c r="M18" i="41"/>
  <c r="J18" i="41"/>
  <c r="G18" i="41"/>
  <c r="D18" i="41"/>
  <c r="Y17" i="41"/>
  <c r="V17" i="41"/>
  <c r="S17" i="41"/>
  <c r="P17" i="41"/>
  <c r="M17" i="41"/>
  <c r="J17" i="41"/>
  <c r="G17" i="41"/>
  <c r="D17" i="41"/>
  <c r="Y16" i="41"/>
  <c r="V16" i="41"/>
  <c r="S16" i="41"/>
  <c r="P16" i="41"/>
  <c r="M16" i="41"/>
  <c r="J16" i="41"/>
  <c r="G16" i="41"/>
  <c r="D16" i="41"/>
  <c r="Y15" i="41"/>
  <c r="V15" i="41"/>
  <c r="S15" i="41"/>
  <c r="P15" i="41"/>
  <c r="M15" i="41"/>
  <c r="J15" i="41"/>
  <c r="G15" i="41"/>
  <c r="D15" i="41"/>
  <c r="Y14" i="41"/>
  <c r="V14" i="41"/>
  <c r="S14" i="41"/>
  <c r="P14" i="41"/>
  <c r="M14" i="41"/>
  <c r="J14" i="41"/>
  <c r="G14" i="41"/>
  <c r="D14" i="41"/>
  <c r="Y13" i="41"/>
  <c r="V13" i="41"/>
  <c r="S13" i="41"/>
  <c r="P13" i="41"/>
  <c r="M13" i="41"/>
  <c r="J13" i="41"/>
  <c r="G13" i="41"/>
  <c r="D13" i="41"/>
  <c r="Y12" i="41"/>
  <c r="V12" i="41"/>
  <c r="S12" i="41"/>
  <c r="P12" i="41"/>
  <c r="M12" i="41"/>
  <c r="J12" i="41"/>
  <c r="G12" i="41"/>
  <c r="D12" i="41"/>
  <c r="Y11" i="41"/>
  <c r="V11" i="41"/>
  <c r="S11" i="41"/>
  <c r="P11" i="41"/>
  <c r="M11" i="41"/>
  <c r="J11" i="41"/>
  <c r="G11" i="41"/>
  <c r="D11" i="41"/>
  <c r="Y10" i="41"/>
  <c r="V10" i="41"/>
  <c r="S10" i="41"/>
  <c r="P10" i="41"/>
  <c r="M10" i="41"/>
  <c r="J10" i="41"/>
  <c r="G10" i="41"/>
  <c r="D10" i="41"/>
  <c r="Y9" i="41"/>
  <c r="V9" i="41"/>
  <c r="S9" i="41"/>
  <c r="P9" i="41"/>
  <c r="M9" i="41"/>
  <c r="J9" i="41"/>
  <c r="G9" i="41"/>
  <c r="D9" i="41"/>
  <c r="Y8" i="41"/>
  <c r="V8" i="41"/>
  <c r="S8" i="41"/>
  <c r="P8" i="41"/>
  <c r="M8" i="41"/>
  <c r="J8" i="41"/>
  <c r="G8" i="41"/>
  <c r="D8" i="41"/>
  <c r="Y7" i="41"/>
  <c r="V7" i="41"/>
  <c r="S7" i="41"/>
  <c r="P7" i="41"/>
  <c r="M7" i="41"/>
  <c r="J7" i="41"/>
  <c r="G7" i="41"/>
  <c r="D7" i="41"/>
  <c r="Y6" i="41"/>
  <c r="V6" i="41"/>
  <c r="S6" i="41"/>
  <c r="P6" i="41"/>
  <c r="M6" i="41"/>
  <c r="J6" i="41"/>
  <c r="G6" i="41"/>
  <c r="D6" i="41"/>
  <c r="Y5" i="41"/>
  <c r="V5" i="41"/>
  <c r="S5" i="41"/>
  <c r="P5" i="41"/>
  <c r="M5" i="41"/>
  <c r="J5" i="41"/>
  <c r="G5" i="41"/>
  <c r="D5" i="41"/>
  <c r="Y23" i="28"/>
  <c r="V23" i="28"/>
  <c r="S23" i="28"/>
  <c r="P23" i="28"/>
  <c r="M23" i="28"/>
  <c r="J23" i="28"/>
  <c r="Y22" i="28"/>
  <c r="V22" i="28"/>
  <c r="S22" i="28"/>
  <c r="P22" i="28"/>
  <c r="M22" i="28"/>
  <c r="J22" i="28"/>
  <c r="Y21" i="28"/>
  <c r="V21" i="28"/>
  <c r="S21" i="28"/>
  <c r="P21" i="28"/>
  <c r="M21" i="28"/>
  <c r="J21" i="28"/>
  <c r="Y20" i="28"/>
  <c r="V20" i="28"/>
  <c r="S20" i="28"/>
  <c r="P20" i="28"/>
  <c r="M20" i="28"/>
  <c r="J20" i="28"/>
  <c r="Y19" i="28"/>
  <c r="V19" i="28"/>
  <c r="S19" i="28"/>
  <c r="P19" i="28"/>
  <c r="M19" i="28"/>
  <c r="J19" i="28"/>
  <c r="Y18" i="28"/>
  <c r="V18" i="28"/>
  <c r="S18" i="28"/>
  <c r="P18" i="28"/>
  <c r="M18" i="28"/>
  <c r="J18" i="28"/>
  <c r="G23" i="28"/>
  <c r="D23" i="28"/>
  <c r="G22" i="28"/>
  <c r="D22" i="28"/>
  <c r="G21" i="28"/>
  <c r="D21" i="28"/>
  <c r="G20" i="28"/>
  <c r="D20" i="28"/>
  <c r="G19" i="28"/>
  <c r="D19" i="28"/>
  <c r="G18" i="28"/>
  <c r="D18" i="28"/>
  <c r="B34" i="28" l="1"/>
  <c r="B33" i="28"/>
  <c r="W34" i="28" l="1"/>
  <c r="T34" i="28"/>
  <c r="W33" i="28"/>
  <c r="T33" i="28"/>
  <c r="Y25" i="28"/>
  <c r="Y17" i="28"/>
  <c r="V17" i="28"/>
  <c r="Y16" i="28"/>
  <c r="V16" i="28"/>
  <c r="Y15" i="28"/>
  <c r="V15" i="28"/>
  <c r="Y14" i="28"/>
  <c r="V14" i="28"/>
  <c r="Y13" i="28"/>
  <c r="V13" i="28"/>
  <c r="Y12" i="28"/>
  <c r="V12" i="28"/>
  <c r="Y11" i="28"/>
  <c r="V11" i="28"/>
  <c r="Y10" i="28"/>
  <c r="V10" i="28"/>
  <c r="Y9" i="28"/>
  <c r="V9" i="28"/>
  <c r="Y8" i="28"/>
  <c r="V8" i="28"/>
  <c r="Y7" i="28"/>
  <c r="V7" i="28"/>
  <c r="Y6" i="28"/>
  <c r="V6" i="28"/>
  <c r="Y5" i="28"/>
  <c r="V5" i="28"/>
  <c r="D17" i="28"/>
  <c r="G17" i="28"/>
  <c r="J17" i="28"/>
  <c r="M17" i="28"/>
  <c r="P17" i="28"/>
  <c r="S17" i="28"/>
  <c r="D5" i="28"/>
  <c r="G5" i="28"/>
  <c r="J5" i="28"/>
  <c r="M5" i="28"/>
  <c r="P5" i="28"/>
  <c r="S5" i="28"/>
  <c r="D6" i="28"/>
  <c r="G6" i="28"/>
  <c r="J6" i="28"/>
  <c r="M6" i="28"/>
  <c r="P6" i="28"/>
  <c r="S6" i="28"/>
  <c r="D7" i="28"/>
  <c r="G7" i="28"/>
  <c r="J7" i="28"/>
  <c r="M7" i="28"/>
  <c r="P7" i="28"/>
  <c r="S7" i="28"/>
  <c r="D8" i="28"/>
  <c r="G8" i="28"/>
  <c r="J8" i="28"/>
  <c r="M8" i="28"/>
  <c r="P8" i="28"/>
  <c r="S8" i="28"/>
  <c r="D9" i="28"/>
  <c r="G9" i="28"/>
  <c r="J9" i="28"/>
  <c r="M9" i="28"/>
  <c r="P9" i="28"/>
  <c r="S9" i="28"/>
  <c r="D10" i="28"/>
  <c r="G10" i="28"/>
  <c r="J10" i="28"/>
  <c r="M10" i="28"/>
  <c r="P10" i="28"/>
  <c r="S10" i="28"/>
  <c r="D11" i="28"/>
  <c r="G11" i="28"/>
  <c r="J11" i="28"/>
  <c r="M11" i="28"/>
  <c r="P11" i="28"/>
  <c r="S11" i="28"/>
  <c r="D12" i="28"/>
  <c r="G12" i="28"/>
  <c r="J12" i="28"/>
  <c r="M12" i="28"/>
  <c r="P12" i="28"/>
  <c r="S12" i="28"/>
  <c r="D13" i="28"/>
  <c r="G13" i="28"/>
  <c r="J13" i="28"/>
  <c r="M13" i="28"/>
  <c r="P13" i="28"/>
  <c r="S13" i="28"/>
  <c r="D14" i="28"/>
  <c r="G14" i="28"/>
  <c r="J14" i="28"/>
  <c r="M14" i="28"/>
  <c r="P14" i="28"/>
  <c r="S14" i="28"/>
  <c r="D15" i="28"/>
  <c r="G15" i="28"/>
  <c r="J15" i="28"/>
  <c r="M15" i="28"/>
  <c r="P15" i="28"/>
  <c r="S15" i="28"/>
  <c r="D16" i="28"/>
  <c r="G16" i="28"/>
  <c r="J16" i="28"/>
  <c r="M16" i="28"/>
  <c r="P16" i="28"/>
  <c r="S16" i="28"/>
  <c r="G25" i="28"/>
  <c r="M25" i="28"/>
  <c r="S25" i="28"/>
  <c r="Q34" i="28" l="1"/>
  <c r="Q33" i="28"/>
  <c r="N34" i="28"/>
  <c r="N33" i="28"/>
  <c r="K34" i="28"/>
  <c r="K33" i="28"/>
  <c r="H34" i="28"/>
  <c r="H33" i="28"/>
  <c r="E34" i="28"/>
  <c r="E33" i="28"/>
  <c r="E6" i="1" l="1"/>
  <c r="F6" i="1" s="1"/>
  <c r="E5" i="1"/>
  <c r="F5" i="1" s="1"/>
  <c r="E4" i="1"/>
  <c r="F4" i="1" s="1"/>
  <c r="E3" i="1"/>
  <c r="F3" i="1" s="1"/>
</calcChain>
</file>

<file path=xl/sharedStrings.xml><?xml version="1.0" encoding="utf-8"?>
<sst xmlns="http://schemas.openxmlformats.org/spreadsheetml/2006/main" count="1676" uniqueCount="512">
  <si>
    <t>Upper</t>
  </si>
  <si>
    <t>Code</t>
  </si>
  <si>
    <t>Lower</t>
  </si>
  <si>
    <t>**</t>
  </si>
  <si>
    <t>*</t>
  </si>
  <si>
    <t>†</t>
  </si>
  <si>
    <t>‡</t>
  </si>
  <si>
    <t>N.S.</t>
  </si>
  <si>
    <t>Sig.level</t>
  </si>
  <si>
    <t>N=</t>
  </si>
  <si>
    <t>Test Cell</t>
  </si>
  <si>
    <t>Explanatory variables</t>
  </si>
  <si>
    <t>S.E.</t>
  </si>
  <si>
    <t>T-test</t>
  </si>
  <si>
    <t>AIC</t>
  </si>
  <si>
    <t>BIC</t>
  </si>
  <si>
    <t>Sample Size</t>
  </si>
  <si>
    <t>DF</t>
  </si>
  <si>
    <t>LL (Null)</t>
  </si>
  <si>
    <t>Pseudo R2</t>
  </si>
  <si>
    <t>Est.</t>
  </si>
  <si>
    <t>Part A</t>
  </si>
  <si>
    <t>LL (convergence)</t>
  </si>
  <si>
    <t>Senior</t>
  </si>
  <si>
    <t xml:space="preserve">Poisson </t>
  </si>
  <si>
    <t>Mean</t>
  </si>
  <si>
    <t>Min</t>
  </si>
  <si>
    <t>Max</t>
  </si>
  <si>
    <t>Young Driver</t>
  </si>
  <si>
    <t>Middle Age Driver</t>
  </si>
  <si>
    <t>STD</t>
  </si>
  <si>
    <t>Adjusted Pseudo R2</t>
  </si>
  <si>
    <t>Defualt case</t>
  </si>
  <si>
    <t>delta</t>
  </si>
  <si>
    <t>NBII</t>
  </si>
  <si>
    <t>Prefectural_Dummy_new</t>
  </si>
  <si>
    <t>Minor_prefectural_road</t>
  </si>
  <si>
    <t>Narrow_road</t>
  </si>
  <si>
    <t>conf1_40kmh_orless</t>
  </si>
  <si>
    <t>conf1_50kmh_orless</t>
  </si>
  <si>
    <t>conf1_No_regulation</t>
  </si>
  <si>
    <t>log_traffic_volume_2</t>
  </si>
  <si>
    <t>conf1_30kmh_orless</t>
  </si>
  <si>
    <t>traffic_volume_dummy</t>
  </si>
  <si>
    <t>Total Crash Count (Sum of Young, Middle_age and Senior crash count)</t>
    <phoneticPr fontId="12"/>
  </si>
  <si>
    <t>Young driver crash count</t>
    <phoneticPr fontId="12"/>
  </si>
  <si>
    <t>Middle age driver crash count</t>
    <phoneticPr fontId="12"/>
  </si>
  <si>
    <t>Senior driver crash count</t>
    <phoneticPr fontId="12"/>
  </si>
  <si>
    <t xml:space="preserve">LNSTV12h {12 hours Traffic volume [100 units] logarithm} </t>
    <phoneticPr fontId="12"/>
  </si>
  <si>
    <t>Standard devision is larger than the mean, overdispersion is possible</t>
    <phoneticPr fontId="12"/>
  </si>
  <si>
    <t>Total Crash Count</t>
    <phoneticPr fontId="12"/>
  </si>
  <si>
    <t>Inersection Road Type and Location</t>
    <phoneticPr fontId="12"/>
  </si>
  <si>
    <t>High_speed</t>
  </si>
  <si>
    <t>Major prefectural road dummy</t>
    <phoneticPr fontId="12"/>
  </si>
  <si>
    <t>Prefectural road dummy</t>
    <phoneticPr fontId="12"/>
  </si>
  <si>
    <t>High speed national road</t>
    <phoneticPr fontId="12"/>
  </si>
  <si>
    <t>Minor general prefectural road dummy</t>
    <phoneticPr fontId="12"/>
  </si>
  <si>
    <t>Other types dummy</t>
    <phoneticPr fontId="12"/>
  </si>
  <si>
    <t>Note</t>
    <phoneticPr fontId="12"/>
  </si>
  <si>
    <t>General national road</t>
    <phoneticPr fontId="12"/>
  </si>
  <si>
    <r>
      <rPr>
        <sz val="11"/>
        <color rgb="FF000000"/>
        <rFont val="MS Gothic"/>
        <family val="2"/>
        <charset val="128"/>
      </rPr>
      <t>高速自動車国道</t>
    </r>
  </si>
  <si>
    <r>
      <rPr>
        <b/>
        <sz val="11"/>
        <color theme="1"/>
        <rFont val="Yu Gothic"/>
        <family val="3"/>
        <charset val="128"/>
      </rPr>
      <t>一般国道</t>
    </r>
    <r>
      <rPr>
        <b/>
        <sz val="11"/>
        <color theme="1"/>
        <rFont val="SF Pro Display Regular"/>
      </rPr>
      <t xml:space="preserve"> + </t>
    </r>
    <r>
      <rPr>
        <b/>
        <sz val="11"/>
        <color theme="1"/>
        <rFont val="Yu Gothic"/>
        <family val="3"/>
        <charset val="128"/>
      </rPr>
      <t>主要地方道</t>
    </r>
    <r>
      <rPr>
        <b/>
        <sz val="11"/>
        <color theme="1"/>
        <rFont val="SF Pro Display Regular"/>
      </rPr>
      <t>(</t>
    </r>
    <r>
      <rPr>
        <b/>
        <sz val="11"/>
        <color theme="1"/>
        <rFont val="Yu Gothic"/>
        <family val="3"/>
        <charset val="128"/>
      </rPr>
      <t>都道府県道</t>
    </r>
    <r>
      <rPr>
        <b/>
        <sz val="11"/>
        <color theme="1"/>
        <rFont val="SF Pro Display Regular"/>
      </rPr>
      <t xml:space="preserve">) </t>
    </r>
    <phoneticPr fontId="12"/>
  </si>
  <si>
    <r>
      <rPr>
        <sz val="11"/>
        <color rgb="FF000000"/>
        <rFont val="MS Gothic"/>
        <family val="2"/>
        <charset val="128"/>
      </rPr>
      <t>一般国道</t>
    </r>
    <r>
      <rPr>
        <sz val="11"/>
        <color rgb="FF000000"/>
        <rFont val="SF Pro Display Regular"/>
      </rPr>
      <t xml:space="preserve">   National road (managed by the government)</t>
    </r>
    <phoneticPr fontId="12"/>
  </si>
  <si>
    <r>
      <rPr>
        <sz val="11"/>
        <color rgb="FF000000"/>
        <rFont val="MS Gothic"/>
        <family val="2"/>
        <charset val="128"/>
      </rPr>
      <t>主要地方道</t>
    </r>
    <r>
      <rPr>
        <sz val="11"/>
        <color rgb="FF000000"/>
        <rFont val="SF Pro Display Regular"/>
      </rPr>
      <t>(</t>
    </r>
    <r>
      <rPr>
        <sz val="11"/>
        <color rgb="FF000000"/>
        <rFont val="MS Gothic"/>
        <family val="2"/>
        <charset val="128"/>
      </rPr>
      <t>都道府県道</t>
    </r>
    <r>
      <rPr>
        <sz val="11"/>
        <color rgb="FF000000"/>
        <rFont val="SF Pro Display Regular"/>
      </rPr>
      <t>) managed by local government</t>
    </r>
    <phoneticPr fontId="12"/>
  </si>
  <si>
    <r>
      <rPr>
        <sz val="11"/>
        <color rgb="FF000000"/>
        <rFont val="MS Gothic"/>
        <family val="2"/>
        <charset val="128"/>
      </rPr>
      <t>一般都道府県道</t>
    </r>
    <r>
      <rPr>
        <sz val="11"/>
        <color rgb="FF000000"/>
        <rFont val="SF Pro Display Regular"/>
      </rPr>
      <t xml:space="preserve"> minor road managed by the local government</t>
    </r>
  </si>
  <si>
    <r>
      <rPr>
        <sz val="11"/>
        <color rgb="FF000000"/>
        <rFont val="MS Gothic"/>
        <family val="2"/>
        <charset val="128"/>
      </rPr>
      <t>その他の道路</t>
    </r>
    <r>
      <rPr>
        <sz val="11"/>
        <color rgb="FF000000"/>
        <rFont val="SF Pro Display Regular"/>
      </rPr>
      <t xml:space="preserve"> others</t>
    </r>
  </si>
  <si>
    <t>Variable name in modeling (STATA, Python)</t>
    <phoneticPr fontId="12"/>
  </si>
  <si>
    <t>General_national_road</t>
    <phoneticPr fontId="12"/>
  </si>
  <si>
    <t>Major_prefectural_road</t>
  </si>
  <si>
    <t>Road width collected from Police Report- Usui sensei dataset</t>
    <phoneticPr fontId="12"/>
  </si>
  <si>
    <t>conf1_35_m~e</t>
  </si>
  <si>
    <t>conf1_55_m~e</t>
  </si>
  <si>
    <t>conf1_90_m~e</t>
  </si>
  <si>
    <t>conf1_130_~e</t>
  </si>
  <si>
    <t>conf1_195_~e</t>
  </si>
  <si>
    <t>conf1_Less~m</t>
    <phoneticPr fontId="12"/>
  </si>
  <si>
    <t>Road width less than 3.5 m</t>
    <phoneticPr fontId="12"/>
  </si>
  <si>
    <t xml:space="preserve">Road width 5.5 m and larger but less than 9.0 m </t>
    <phoneticPr fontId="12"/>
  </si>
  <si>
    <t xml:space="preserve">Road width 9.0 m and larger but less than 13.0 m </t>
    <phoneticPr fontId="12"/>
  </si>
  <si>
    <t>Road width 13.0 m and larger but less than 19.0 m</t>
    <phoneticPr fontId="12"/>
  </si>
  <si>
    <t>Road width 19.0 m and larger</t>
    <phoneticPr fontId="12"/>
  </si>
  <si>
    <t>This is the first configuration as the width variable available</t>
    <phoneticPr fontId="12"/>
  </si>
  <si>
    <t>Road width less than 3.5 up to 5.5 m</t>
    <phoneticPr fontId="12"/>
  </si>
  <si>
    <t>Road width 5.5 m or larger but less than 9.0 m</t>
    <phoneticPr fontId="12"/>
  </si>
  <si>
    <t>Road width 9.0 m or larger but less than 13.0 m</t>
    <phoneticPr fontId="12"/>
  </si>
  <si>
    <t>Road width 13.0 m or larger</t>
    <phoneticPr fontId="12"/>
  </si>
  <si>
    <t xml:space="preserve">Second configuration by combining the road width less than 3.5 m with the road width 3.5 m or larger but less than 5.5 m </t>
    <phoneticPr fontId="12"/>
  </si>
  <si>
    <t xml:space="preserve">Road width 3.5 or larger but less than 5.5 m </t>
    <phoneticPr fontId="12"/>
  </si>
  <si>
    <t>conf3_Narrow_road</t>
  </si>
  <si>
    <t>conf3_One_lane</t>
  </si>
  <si>
    <t>conf3_Two_to_Three_lanes</t>
  </si>
  <si>
    <t>conf3_larger_than_Four_lanes</t>
  </si>
  <si>
    <t>Road width with existance of narrow road</t>
    <phoneticPr fontId="12"/>
  </si>
  <si>
    <t>Road width with one lane existance</t>
    <phoneticPr fontId="12"/>
  </si>
  <si>
    <t>Road width two to three lanes existance</t>
    <phoneticPr fontId="12"/>
  </si>
  <si>
    <t>Road width with larger than four lanes existance</t>
    <phoneticPr fontId="12"/>
  </si>
  <si>
    <t>an Intersection can have any road type connect to it, which means the sum is not supposed  to equal one</t>
    <phoneticPr fontId="12"/>
  </si>
  <si>
    <t>Second configuration</t>
    <phoneticPr fontId="12"/>
  </si>
  <si>
    <t>Third configuration</t>
    <phoneticPr fontId="12"/>
  </si>
  <si>
    <t>Road width collected from map matching by Usui sensei</t>
    <phoneticPr fontId="12"/>
  </si>
  <si>
    <t>Width30m_or_less</t>
  </si>
  <si>
    <t>Width30m_and_less_55m</t>
  </si>
  <si>
    <t>Width_55m_and_less_130m</t>
  </si>
  <si>
    <t>Width_130m_or_more</t>
  </si>
  <si>
    <t xml:space="preserve">Road width less than 3.0 m </t>
    <phoneticPr fontId="12"/>
  </si>
  <si>
    <t xml:space="preserve">Road width between 3.0 m and 5.5 m </t>
    <phoneticPr fontId="12"/>
  </si>
  <si>
    <t xml:space="preserve">Road width between 5.5 m and 13.0 m </t>
    <phoneticPr fontId="12"/>
  </si>
  <si>
    <t xml:space="preserve">Road width 13.0 m or less </t>
    <phoneticPr fontId="12"/>
  </si>
  <si>
    <t xml:space="preserve">According to Usui sensei, this variable is more accurate to then variable number (2), this was before conducting the survey </t>
    <phoneticPr fontId="12"/>
  </si>
  <si>
    <t>Speed regulation from map matching by Usui sensei</t>
    <phoneticPr fontId="12"/>
  </si>
  <si>
    <t>Speed limit 30 km/hr or less</t>
    <phoneticPr fontId="12"/>
  </si>
  <si>
    <t>Speed limit 40 km/hr or less</t>
    <phoneticPr fontId="12"/>
  </si>
  <si>
    <t>Speed limit 50 km/hr or less</t>
    <phoneticPr fontId="12"/>
  </si>
  <si>
    <t>Speed limit 60 km/hr or less</t>
    <phoneticPr fontId="12"/>
  </si>
  <si>
    <t xml:space="preserve">No speed regulation available </t>
    <phoneticPr fontId="12"/>
  </si>
  <si>
    <t>conf1_60kmh_orless</t>
  </si>
  <si>
    <t>An intersection can have multiple speed regulations, thus the sum is not equal one</t>
    <phoneticPr fontId="12"/>
  </si>
  <si>
    <t>conf2_Low_speed_limit</t>
  </si>
  <si>
    <t>conf2_Medium_speed_limit</t>
  </si>
  <si>
    <t>conf2_High_speed_limit</t>
  </si>
  <si>
    <t>conf2_No_regulation</t>
  </si>
  <si>
    <t xml:space="preserve">Speed limit less 30 km/hr </t>
    <phoneticPr fontId="12"/>
  </si>
  <si>
    <t>Speed limit 60 km/hr or less including 50 km/hr or less</t>
    <phoneticPr fontId="12"/>
  </si>
  <si>
    <t>Combined the speed limit 50 km/hr with 60 km/hr</t>
    <phoneticPr fontId="12"/>
  </si>
  <si>
    <t>traffic_volume</t>
  </si>
  <si>
    <t>log_traffic_volume</t>
  </si>
  <si>
    <t>Traffic volume information</t>
    <phoneticPr fontId="12"/>
  </si>
  <si>
    <t xml:space="preserve">Traffic volume  {12 hours Traffic volume [100 units] } </t>
    <phoneticPr fontId="12"/>
  </si>
  <si>
    <t>logarithm traffic volume</t>
    <phoneticPr fontId="12"/>
  </si>
  <si>
    <t xml:space="preserve">Unobserved traffic volume dummy </t>
    <phoneticPr fontId="12"/>
  </si>
  <si>
    <t>Traffic volume *100 unit then log is taken</t>
    <phoneticPr fontId="12"/>
  </si>
  <si>
    <t>Cross_intersection</t>
  </si>
  <si>
    <t>Intersection_with_more_than_four</t>
  </si>
  <si>
    <t>Other_shapes</t>
  </si>
  <si>
    <t>T_or_staggered_intersection</t>
  </si>
  <si>
    <t>Y_shape_intersection</t>
  </si>
  <si>
    <t xml:space="preserve">Cross intersection dummy </t>
    <phoneticPr fontId="12"/>
  </si>
  <si>
    <t>Intersection shape</t>
    <phoneticPr fontId="12"/>
  </si>
  <si>
    <t xml:space="preserve">Intersection general variables </t>
    <phoneticPr fontId="12"/>
  </si>
  <si>
    <t>Intersection shape variable</t>
    <phoneticPr fontId="12"/>
  </si>
  <si>
    <t>Intersection with more than four arm</t>
    <phoneticPr fontId="12"/>
  </si>
  <si>
    <t>Other shapes</t>
    <phoneticPr fontId="12"/>
  </si>
  <si>
    <t>T-shape intersection</t>
    <phoneticPr fontId="12"/>
  </si>
  <si>
    <t>Y-shape intersection</t>
    <phoneticPr fontId="12"/>
  </si>
  <si>
    <t>Number_of_driverways</t>
  </si>
  <si>
    <t>Distance_to_adjacent_intersectio</t>
  </si>
  <si>
    <t>Longest_Width_of_intersection</t>
  </si>
  <si>
    <t>Shortest_Width_of_intersection</t>
  </si>
  <si>
    <t>Intersection Geometry variables</t>
    <phoneticPr fontId="12"/>
  </si>
  <si>
    <t>Number of driveways located in range proximity of 200m</t>
    <phoneticPr fontId="12"/>
  </si>
  <si>
    <t>Distance to nearest intersection (with shape one of the one mention at var-6)</t>
    <phoneticPr fontId="12"/>
  </si>
  <si>
    <t xml:space="preserve">Longest width of intersection variable </t>
    <phoneticPr fontId="12"/>
  </si>
  <si>
    <t xml:space="preserve">Shortest width of intersection variable </t>
    <phoneticPr fontId="12"/>
  </si>
  <si>
    <t>Radius_of_arm_1_and_arm_2_</t>
  </si>
  <si>
    <t>Radius_of_arm_2_and_arm_3_</t>
  </si>
  <si>
    <t>Radius_of_arm_3_and_arm_4_</t>
  </si>
  <si>
    <t>Radius_of_arm_4_and_arm_5_</t>
  </si>
  <si>
    <t>Radius_of_arm_5_and_arm_6_</t>
  </si>
  <si>
    <t>Radius_of_arm_6_and_arm_7_</t>
    <phoneticPr fontId="12"/>
  </si>
  <si>
    <t>Radius between arm2 and arm3</t>
    <phoneticPr fontId="12"/>
  </si>
  <si>
    <t>Radius between arm3 and arm4</t>
    <phoneticPr fontId="12"/>
  </si>
  <si>
    <t>Radius between arm4 and arm5</t>
    <phoneticPr fontId="12"/>
  </si>
  <si>
    <t>Radius between arm5 and arm6</t>
    <phoneticPr fontId="12"/>
  </si>
  <si>
    <t>Radius between arm6 and arm7</t>
    <phoneticPr fontId="12"/>
  </si>
  <si>
    <t xml:space="preserve">Radius between arm1 and arm2 </t>
    <phoneticPr fontId="12"/>
  </si>
  <si>
    <t>Intersection Radius</t>
    <phoneticPr fontId="12"/>
  </si>
  <si>
    <t>Radius is measured in meter</t>
    <phoneticPr fontId="12"/>
  </si>
  <si>
    <t>Numer of arms of a given intersection</t>
    <phoneticPr fontId="12"/>
  </si>
  <si>
    <t>Three_arms</t>
  </si>
  <si>
    <t>Four_arms</t>
  </si>
  <si>
    <t>Five_arms</t>
  </si>
  <si>
    <t>Six_arms</t>
  </si>
  <si>
    <t>Three arms intersection type</t>
    <phoneticPr fontId="12"/>
  </si>
  <si>
    <t>Four arms intersection type</t>
    <phoneticPr fontId="12"/>
  </si>
  <si>
    <t>Five arms intersection type</t>
    <phoneticPr fontId="12"/>
  </si>
  <si>
    <t>six arms intersection type</t>
    <phoneticPr fontId="12"/>
  </si>
  <si>
    <t>Arm1_RoadType_Divided_roadway_with_No_Physical_Median_and_No_Central_Strip</t>
    <phoneticPr fontId="12"/>
  </si>
  <si>
    <t>Arm1_RoadType_Divided_roadway_with_No_Physical_Median_and_with_Central_Strip</t>
    <phoneticPr fontId="12"/>
  </si>
  <si>
    <t>Arm1_RoadType_Divided_roadway_with_Physical_Median_and_No_Central_Strip</t>
    <phoneticPr fontId="12"/>
  </si>
  <si>
    <t>Arm1_RoadType_Divided_roadway_with_Physical_Median_and_with_Central_Strip</t>
    <phoneticPr fontId="12"/>
  </si>
  <si>
    <t>Arm1_RoadType_One_way_street</t>
    <phoneticPr fontId="12"/>
  </si>
  <si>
    <t>Arm1_RoadType_Single_roadway_without_central_strip</t>
    <phoneticPr fontId="12"/>
  </si>
  <si>
    <t>Variables of first arm</t>
    <phoneticPr fontId="12"/>
  </si>
  <si>
    <t>Divided roadway with no physical median and no central strip</t>
    <phoneticPr fontId="12"/>
  </si>
  <si>
    <t>One way street</t>
  </si>
  <si>
    <t>Single roadway without central strip</t>
  </si>
  <si>
    <t>Divided roadway with physical median and no central strip</t>
  </si>
  <si>
    <t>Divided roadway with physical median and with central strip</t>
  </si>
  <si>
    <t>Divided roadway with no physical median and with central strip</t>
    <phoneticPr fontId="12"/>
  </si>
  <si>
    <t>No. of lanes changed at the approach</t>
  </si>
  <si>
    <t>Intersection characteristics-related to approaches</t>
    <phoneticPr fontId="12"/>
  </si>
  <si>
    <t xml:space="preserve"> Arm1_Number_of_lanes_for_first_arm</t>
  </si>
  <si>
    <t xml:space="preserve"> Arm1_No_of_lanes_changed_at_the_approach</t>
  </si>
  <si>
    <t xml:space="preserve"> Left_turn_only_lane_for_first_arm</t>
  </si>
  <si>
    <t xml:space="preserve"> Right_turn_only_lane_for_first_arm</t>
  </si>
  <si>
    <t xml:space="preserve"> Width_of_Pysical_Median_of_first_arm_if_exist</t>
  </si>
  <si>
    <t xml:space="preserve"> Is_there_Physical_Median_first_arm</t>
  </si>
  <si>
    <t xml:space="preserve"> Width_of_central_strip_of_first_arm_if_exist</t>
  </si>
  <si>
    <t xml:space="preserve"> Is_there_centeral_strip_first_arm</t>
  </si>
  <si>
    <t xml:space="preserve">Number of lanes at the approach </t>
  </si>
  <si>
    <t>Width of central strip if exist</t>
  </si>
  <si>
    <t xml:space="preserve">Is there centeral strip </t>
  </si>
  <si>
    <t xml:space="preserve">Exclusive Left-turn only lane  </t>
  </si>
  <si>
    <t xml:space="preserve">Exclusive Right-turn only lane  </t>
  </si>
  <si>
    <t>Width of physical median if exist</t>
  </si>
  <si>
    <t xml:space="preserve">Is there physical median </t>
  </si>
  <si>
    <t>Intersection characteristics-related to pedestrains and bicyclists</t>
    <phoneticPr fontId="12"/>
  </si>
  <si>
    <t>Traffic signal characteristics</t>
    <phoneticPr fontId="12"/>
  </si>
  <si>
    <t>Skewness_level_of_first_arm_to_the_next_arm</t>
  </si>
  <si>
    <t>Skewness_level_of_first_arm_to_the_next_arm</t>
    <phoneticPr fontId="12"/>
  </si>
  <si>
    <t xml:space="preserve">Skewness level of arm-i to arm-j </t>
    <phoneticPr fontId="12"/>
  </si>
  <si>
    <t>Arm1_Crossing_path_without_bicycle_only_path</t>
  </si>
  <si>
    <t>Arm1_Crosswalk_existed_within_50m</t>
  </si>
  <si>
    <t>Arm1_Crosswalk_path_with_bicycle_only_path</t>
  </si>
  <si>
    <t>Arm1_1stSide_No_sidewalk</t>
  </si>
  <si>
    <t>Arm1_1stSide_Sidewalk_with_curbstone</t>
  </si>
  <si>
    <t>Arm1_1stSide_Sidewalk_with_guardrail</t>
  </si>
  <si>
    <t>Arm1_1stSide_Sidewalk_without_any_guardrail_or_curbstone</t>
  </si>
  <si>
    <t>Arm1_2ndSide_No_sidewalk</t>
  </si>
  <si>
    <t>Arm1_2ndSide_Sidewalk_with_curbstone</t>
  </si>
  <si>
    <t>Arm1_2ndSide_Sidewalk_with_guardrail</t>
  </si>
  <si>
    <t>Arm1_2ndSide_Sidewalk_without_any_guardrail_or_curbstone</t>
  </si>
  <si>
    <t>Arm1_Red/Yellow_flashing_signal</t>
  </si>
  <si>
    <t>Arm1_Stop_sign</t>
  </si>
  <si>
    <t>Arm1_Traffic_signal_with_left_or_right_turn_only</t>
  </si>
  <si>
    <t>Arm1_Traffic_signal_without_left_or_right_turn_only</t>
  </si>
  <si>
    <t>Arm1_Uncontroled</t>
  </si>
  <si>
    <t>Arm1_Presence_of_pedestrian_traffic_signal</t>
  </si>
  <si>
    <t xml:space="preserve"> Stop sign </t>
  </si>
  <si>
    <t xml:space="preserve"> Traffic signal with left or right turn only </t>
  </si>
  <si>
    <t xml:space="preserve"> Traffic signal without left or right turn only </t>
  </si>
  <si>
    <t xml:space="preserve"> Uncontroled </t>
  </si>
  <si>
    <t xml:space="preserve"> Presence of pedestrian traffic signal</t>
  </si>
  <si>
    <t xml:space="preserve"> Red/Yellow flashing signal </t>
    <phoneticPr fontId="12"/>
  </si>
  <si>
    <t>Crossing path without bicycle only path</t>
  </si>
  <si>
    <t>Crosswalk existed within 50m</t>
  </si>
  <si>
    <t>Crosswalk path with bicycle only path</t>
  </si>
  <si>
    <t>1stSide no. sidewalk</t>
  </si>
  <si>
    <t>1stSide sidewalk with curbstone</t>
  </si>
  <si>
    <t>1stSide sidewalk with guardrail</t>
  </si>
  <si>
    <t>1stSide sidewalk without any guardrail or curbstone</t>
  </si>
  <si>
    <t>2ndSide no. sidewalk</t>
  </si>
  <si>
    <t>2ndSide sidewalk with curbstone</t>
  </si>
  <si>
    <t>2ndSide sidewalk with guardrail</t>
  </si>
  <si>
    <t>2ndSide sidewalk without any guardrail or curbstone</t>
  </si>
  <si>
    <t>Intersection characteristics-related to sidewalk</t>
    <phoneticPr fontId="12"/>
  </si>
  <si>
    <t>Variables of Second arm</t>
    <phoneticPr fontId="12"/>
  </si>
  <si>
    <t>Arm2_RoadType_Divided_roadway_with_No_Physical_Median_and_No_Central_Strip</t>
  </si>
  <si>
    <t>Arm2_RoadType_Divided_roadway_with_No_Physical_Median_and_with_Central_Strip</t>
  </si>
  <si>
    <t>Arm2_RoadType_Divided_roadway_with_Physical_Median_and_No_Central_Strip</t>
  </si>
  <si>
    <t>Arm2_RoadType_Divided_roadway_with_Physical_Median_and_with_Central_Strip</t>
  </si>
  <si>
    <t>Arm2_RoadType_One_way_street</t>
  </si>
  <si>
    <t>Arm2_RoadType_Single_roadway_without_central_strip</t>
  </si>
  <si>
    <t>Arm2_Number_of_lanes_for_first_arm</t>
  </si>
  <si>
    <t>Arm2_No_of_lanes_changed_at_the_approach</t>
  </si>
  <si>
    <t>Left_turn_only_lane_for_first_arm</t>
  </si>
  <si>
    <t>Right_turn_only_lane_for_first_arm</t>
  </si>
  <si>
    <t>Width_of_Pysical_Median_of_first_arm_if_exist</t>
  </si>
  <si>
    <t>Is_there_Physical_Median_first_arm</t>
  </si>
  <si>
    <t>Width_of_central_strip_of_first_arm_if_exist</t>
  </si>
  <si>
    <t>Is_there_centeral_strip_first_arm</t>
  </si>
  <si>
    <t>Arm2_Red/Yellow_flashing_signal</t>
  </si>
  <si>
    <t>Arm2_Stop_sign</t>
  </si>
  <si>
    <t>Arm2_Traffic_signal_with_left_or_right_turn_only</t>
  </si>
  <si>
    <t>Arm2_Traffic_signal_without_left_or_right_turn_only</t>
  </si>
  <si>
    <t>Arm2_Uncontroled</t>
  </si>
  <si>
    <t>Arm2_Presence_of_pedestrian_traffic_signal</t>
  </si>
  <si>
    <t>Arm2_Crossing_path_without_bicycle_only_path</t>
  </si>
  <si>
    <t>Arm2_Crosswalk_existed_within_50m</t>
  </si>
  <si>
    <t>Arm2_Crosswalk_path_with_bicycle_only_path</t>
  </si>
  <si>
    <t>Arm2_1stSide_No_sidewalk</t>
  </si>
  <si>
    <t>Arm2_1stSide_Sidewalk_with_curbstone</t>
  </si>
  <si>
    <t>Arm2_1stSide_Sidewalk_with_guardrail</t>
  </si>
  <si>
    <t>Arm2_1stSide_Sidewalk_without_any_guardrail_or_curbstone</t>
  </si>
  <si>
    <t>Arm2_2ndSide_No_sidewalk</t>
  </si>
  <si>
    <t>Arm2_2ndSide_Sidewalk_with_curbstone</t>
  </si>
  <si>
    <t>Arm2_2ndSide_Sidewalk_with_guardrail</t>
  </si>
  <si>
    <t>Arm2_2ndSide_Sidewalk_without_any_guardrail_or_curbstone</t>
  </si>
  <si>
    <t xml:space="preserve">Road type </t>
    <phoneticPr fontId="12"/>
  </si>
  <si>
    <t>Variables of third arm</t>
    <phoneticPr fontId="12"/>
  </si>
  <si>
    <t>Arm3_RoadType_Divided_roadway_with_No_Physical_Median_and_No_Central_Strip</t>
  </si>
  <si>
    <t>Arm3_RoadType_Divided_roadway_with_No_Physical_Median_and_with_Central_Strip</t>
  </si>
  <si>
    <t>Arm3_RoadType_Divided_roadway_with_Physical_Median_and_No_Central_Strip</t>
  </si>
  <si>
    <t>Arm3_RoadType_Divided_roadway_with_Physical_Median_and_with_Central_Strip</t>
  </si>
  <si>
    <t>Arm3_RoadType_One_way_street</t>
  </si>
  <si>
    <t>Arm3_RoadType_Single_roadway_without_central_strip</t>
  </si>
  <si>
    <t>Arm3_Number_of_lanes_for_first_arm</t>
  </si>
  <si>
    <t>Arm3_No_of_lanes_changed_at_the_approach</t>
  </si>
  <si>
    <t>Arm3_Red/Yellow_flashing_signal</t>
  </si>
  <si>
    <t>Arm3_Stop_sign</t>
  </si>
  <si>
    <t>Arm3_Traffic_signal_with_left_or_right_turn_only</t>
  </si>
  <si>
    <t>Arm3_Traffic_signal_without_left_or_right_turn_only</t>
  </si>
  <si>
    <t>Arm3_Uncontroled</t>
  </si>
  <si>
    <t>Arm3_Presence_of_pedestrian_traffic_signal</t>
  </si>
  <si>
    <t>Arm3_Crossing_path_without_bicycle_only_path</t>
  </si>
  <si>
    <t>Arm3_Crosswalk_existed_within_50m</t>
  </si>
  <si>
    <t>Arm3_Crosswalk_path_with_bicycle_only_path</t>
  </si>
  <si>
    <t>Arm3_1stSide_No_sidewalk</t>
  </si>
  <si>
    <t>Arm3_1stSide_Sidewalk_with_curbstone</t>
  </si>
  <si>
    <t>Arm3_1stSide_Sidewalk_with_guardrail</t>
  </si>
  <si>
    <t>Arm3_1stSide_Sidewalk_without_any_guardrail_or_curbstone</t>
  </si>
  <si>
    <t>Arm3_2ndSide_No_sidewalk</t>
  </si>
  <si>
    <t>Arm3_2ndSide_Sidewalk_with_curbstone</t>
  </si>
  <si>
    <t>Arm3_2ndSide_Sidewalk_with_guardrail</t>
  </si>
  <si>
    <t>Arm3_2ndSide_Sidewalk_without_any_guardrail_or_curbstone</t>
  </si>
  <si>
    <t>Variables of fourth arm</t>
    <phoneticPr fontId="12"/>
  </si>
  <si>
    <t>Arm4_RoadType_Divided_roadway_with_No_Physical_Median_and_No_Central_Strip</t>
  </si>
  <si>
    <t>Arm4_RoadType_Divided_roadway_with_No_Physical_Median_and_with_Central_Strip</t>
  </si>
  <si>
    <t>Arm4_RoadType_Divided_roadway_with_Physical_Median_and_No_Central_Strip</t>
  </si>
  <si>
    <t>Arm4_RoadType_Divided_roadway_with_Physical_Median_and_with_Central_Strip</t>
  </si>
  <si>
    <t>Arm4_RoadType_One_way_street</t>
  </si>
  <si>
    <t>Arm4_RoadType_Single_roadway_without_central_strip</t>
  </si>
  <si>
    <t>Arm4_Number_of_lanes_for_first_arm</t>
  </si>
  <si>
    <t>Arm4_No_of_lanes_changed_at_the_approach</t>
  </si>
  <si>
    <t>Arm4_Red/Yellow_flashing_signal</t>
  </si>
  <si>
    <t>Arm4_Stop_sign</t>
  </si>
  <si>
    <t>Arm4_Traffic_signal_with_left_or_right_turn_only</t>
  </si>
  <si>
    <t>Arm4_Traffic_signal_without_left_or_right_turn_only</t>
  </si>
  <si>
    <t>Arm4_Uncontroled</t>
  </si>
  <si>
    <t>Arm4_Presence_of_pedestrian_traffic_signal</t>
  </si>
  <si>
    <t>Arm4_Crossing_path_without_bicycle_only_path</t>
  </si>
  <si>
    <t>Arm4_Crosswalk_existed_within_50m</t>
  </si>
  <si>
    <t>Arm4_Crosswalk_path_with_bicycle_only_path</t>
  </si>
  <si>
    <t>Arm4_1stSide_No_sidewalk</t>
  </si>
  <si>
    <t>Arm4_1stSide_Sidewalk_with_curbstone</t>
  </si>
  <si>
    <t>Arm4_1stSide_Sidewalk_with_guardrail</t>
  </si>
  <si>
    <t>Arm4_1stSide_Sidewalk_without_any_guardrail_or_curbstone</t>
  </si>
  <si>
    <t>Arm4_2ndSide_No_sidewalk</t>
  </si>
  <si>
    <t>Arm4_2ndSide_Sidewalk_with_curbstone</t>
  </si>
  <si>
    <t>Arm4_2ndSide_Sidewalk_with_guardrail</t>
  </si>
  <si>
    <t>Road type is not existed (three arms only)</t>
    <phoneticPr fontId="12"/>
  </si>
  <si>
    <t>Arm4_Road_type_Non_Existed</t>
    <phoneticPr fontId="12"/>
  </si>
  <si>
    <t>Arm4_2ndSide_Sidewalk_without_any_guardrail_or_curbstone</t>
    <phoneticPr fontId="12"/>
  </si>
  <si>
    <t>Non_Existed (No fourth arm)</t>
    <phoneticPr fontId="12"/>
  </si>
  <si>
    <t>Variables of fifth and sixth--etc arm</t>
    <phoneticPr fontId="12"/>
  </si>
  <si>
    <t>Arm5_6_RoadType_Divided_roadway_with_No_Physical_Median_and_No_Central_Strip</t>
  </si>
  <si>
    <t>Arm5_6_RoadType_Divided_roadway_with_No_Physical_Median_and_with_Central_Strip</t>
  </si>
  <si>
    <t>Arm5_6_RoadType_Divided_roadway_with_Physical_Median_and_No_Central_Strip</t>
  </si>
  <si>
    <t>Arm5_6_RoadType_Divided_roadway_with_Physical_Median_and_with_Central_Strip</t>
  </si>
  <si>
    <t>Arm5_6_RoadType_One_way_street</t>
  </si>
  <si>
    <t>Arm5_6_RoadType_Single_roadway_without_central_strip</t>
  </si>
  <si>
    <t>Arm5_6_Road_type_Non_Existed</t>
  </si>
  <si>
    <t>Arm5_6_Number_of_lanes_for_first_arm</t>
  </si>
  <si>
    <t>Arm5_6_No_of_lanes_changed_at_the_approach</t>
  </si>
  <si>
    <t>Arm5_6_Red/Yellow_flashing_signal</t>
  </si>
  <si>
    <t>Arm5_6_Stop_sign</t>
  </si>
  <si>
    <t>Arm5_6_Traffic_signal_with_left_or_right_turn_only</t>
  </si>
  <si>
    <t>Arm5_6_Traffic_signal_without_left_or_right_turn_only</t>
  </si>
  <si>
    <t>Arm5_6_Uncontroled</t>
  </si>
  <si>
    <t>Arm5_6_Presence_of_pedestrian_traffic_signal</t>
  </si>
  <si>
    <t>Arm5_6_Crossing_path_without_bicycle_only_path</t>
  </si>
  <si>
    <t>Arm5_6_Crosswalk_existed_within_50m</t>
  </si>
  <si>
    <t>Arm5_6_Crosswalk_path_with_bicycle_only_path</t>
  </si>
  <si>
    <t>Arm5_6_1stSide_No_sidewalk</t>
  </si>
  <si>
    <t>Arm5_6_1stSide_Sidewalk_with_curbstone</t>
  </si>
  <si>
    <t>Arm5_6_1stSide_Sidewalk_with_guardrail</t>
  </si>
  <si>
    <t>Arm5_6_1stSide_Sidewalk_without_any_guardrail_or_curbstone</t>
  </si>
  <si>
    <t>Arm5_6_2ndSide_No_sidewalk</t>
  </si>
  <si>
    <t>Arm5_6_2ndSide_Sidewalk_with_curbstone</t>
  </si>
  <si>
    <t>Arm5_6_2ndSide_Sidewalk_with_guardrail</t>
  </si>
  <si>
    <t>Arm5_6_2ndSide_Sidewalk_without_any_guardrail_or_curbstone</t>
  </si>
  <si>
    <t>Arm5_6_Corsswalk_not_existed</t>
    <phoneticPr fontId="12"/>
  </si>
  <si>
    <t>Negative</t>
  </si>
  <si>
    <t>binomial</t>
  </si>
  <si>
    <t>regression</t>
  </si>
  <si>
    <t>Number</t>
  </si>
  <si>
    <t>of</t>
  </si>
  <si>
    <t>obs</t>
  </si>
  <si>
    <t>=</t>
  </si>
  <si>
    <t>LR</t>
  </si>
  <si>
    <t>chi2(19)</t>
  </si>
  <si>
    <t>Dispersion</t>
  </si>
  <si>
    <t>constant</t>
  </si>
  <si>
    <t>Prob</t>
  </si>
  <si>
    <t>&gt;</t>
  </si>
  <si>
    <t>chi2</t>
  </si>
  <si>
    <t>Log</t>
  </si>
  <si>
    <t>likelihood</t>
  </si>
  <si>
    <t>Pseudo</t>
  </si>
  <si>
    <t>R2</t>
  </si>
  <si>
    <t>--------------------------------------------------------------------------------------------------</t>
  </si>
  <si>
    <t>Crash_count</t>
  </si>
  <si>
    <t>|</t>
  </si>
  <si>
    <t>Coef.</t>
  </si>
  <si>
    <t>Std.</t>
  </si>
  <si>
    <t>Err.</t>
  </si>
  <si>
    <t>z</t>
  </si>
  <si>
    <t>P&gt;|z|</t>
  </si>
  <si>
    <t>[95%</t>
  </si>
  <si>
    <t>Conf.</t>
  </si>
  <si>
    <t>Interval]</t>
  </si>
  <si>
    <t>---------------------------------+----------------------------------------------------------------</t>
  </si>
  <si>
    <t>IS_IT_THREE_ARMS</t>
  </si>
  <si>
    <t>LOG_NO_DRIVE_WAYS</t>
  </si>
  <si>
    <t>LOG_SHORTEST_WIDTH_INTER</t>
  </si>
  <si>
    <t>NON_DIVIDED_SINGLE_ROADWAY</t>
  </si>
  <si>
    <t>LOG_NUMBER_OF_LANES</t>
  </si>
  <si>
    <t>NO_OF_LANES_CHANGED</t>
  </si>
  <si>
    <t>LOG_AVERAGE_WIDTH_PHYSICAL_MEDIA</t>
  </si>
  <si>
    <t>IS_THERE_CENTRAL_STRIP</t>
  </si>
  <si>
    <t>SIGNALIZED_HIGH_LEVEL_SIGNAL</t>
  </si>
  <si>
    <t>FLASHING_GREEN_PED</t>
  </si>
  <si>
    <t>_cons</t>
  </si>
  <si>
    <t>/lndelta</t>
  </si>
  <si>
    <t>Likelihood-ratio</t>
  </si>
  <si>
    <t>test</t>
  </si>
  <si>
    <t>delta=0:</t>
  </si>
  <si>
    <t>chibar2(01)</t>
  </si>
  <si>
    <t>Prob&gt;=chibar2</t>
  </si>
  <si>
    <t>.</t>
  </si>
  <si>
    <t>estat</t>
  </si>
  <si>
    <t>ic</t>
  </si>
  <si>
    <t>Akaike's</t>
  </si>
  <si>
    <t>information</t>
  </si>
  <si>
    <t>criterion</t>
  </si>
  <si>
    <t>and</t>
  </si>
  <si>
    <t>Bayesian</t>
  </si>
  <si>
    <t>-----------------------------------------------------------------------------</t>
  </si>
  <si>
    <t>Model</t>
  </si>
  <si>
    <t>Obs</t>
  </si>
  <si>
    <t>ll(null)</t>
  </si>
  <si>
    <t>ll(model)</t>
  </si>
  <si>
    <t>df</t>
  </si>
  <si>
    <t>-------------+---------------------------------------------------------------</t>
  </si>
  <si>
    <t>Note:</t>
  </si>
  <si>
    <t>N=Obs</t>
  </si>
  <si>
    <t>used</t>
  </si>
  <si>
    <t>in</t>
  </si>
  <si>
    <t>calculating</t>
  </si>
  <si>
    <t>BIC;</t>
  </si>
  <si>
    <t>see</t>
  </si>
  <si>
    <t>[R]</t>
  </si>
  <si>
    <t>note</t>
  </si>
  <si>
    <t>Variable</t>
  </si>
  <si>
    <t>Dev.</t>
  </si>
  <si>
    <t>-------------+--------------------------------------------------------</t>
  </si>
  <si>
    <t>Minor_pref~d</t>
  </si>
  <si>
    <t>conf1_30km~s</t>
  </si>
  <si>
    <t>conf1_40km~s</t>
  </si>
  <si>
    <t>conf1_50km~s</t>
  </si>
  <si>
    <t>conf1_60km~s</t>
  </si>
  <si>
    <t>conf1_No_r~n</t>
  </si>
  <si>
    <t>log_traffi~e</t>
  </si>
  <si>
    <t>IS_IT_THRE~S</t>
  </si>
  <si>
    <t>LOG_NO_DRI~S</t>
  </si>
  <si>
    <t>LOG_SHORTE~R</t>
  </si>
  <si>
    <t>NON_DIVIDE~Y</t>
  </si>
  <si>
    <t>LOG_NUMBER~S</t>
  </si>
  <si>
    <t>NO_OF_LANE~D</t>
  </si>
  <si>
    <t>LOG_AVERAG~A</t>
  </si>
  <si>
    <t>IS_THERE_C~P</t>
  </si>
  <si>
    <t>SIG~L_SIGNAL</t>
  </si>
  <si>
    <t>FLASHING_G~D</t>
  </si>
  <si>
    <t>Speed limit 60 km/hr.or less Dummy</t>
    <phoneticPr fontId="12"/>
  </si>
  <si>
    <t xml:space="preserve">Intersection Type Dummy (1: if it is Y-Shape, T-Shape, 0: otherwise) </t>
    <phoneticPr fontId="12"/>
  </si>
  <si>
    <t>Baseline is Cross-Sectional Intersection</t>
    <phoneticPr fontId="12"/>
  </si>
  <si>
    <t>Driver_Young</t>
  </si>
  <si>
    <t>Driver_Mid~e</t>
  </si>
  <si>
    <t>Driver_Sen~r</t>
  </si>
  <si>
    <t>IS_THERE_S~S</t>
  </si>
  <si>
    <t>Log Number of lanes (combined of all lanes of all approaches)</t>
    <phoneticPr fontId="12"/>
  </si>
  <si>
    <t>Number of lanes changed dummy</t>
    <phoneticPr fontId="12"/>
  </si>
  <si>
    <t>Log Average width of physical median (average is based on number of approaches)</t>
    <phoneticPr fontId="12"/>
  </si>
  <si>
    <t>Is there central strip dummy</t>
    <phoneticPr fontId="12"/>
  </si>
  <si>
    <t>at least one of the approaches will have central strip, default case: all approaches will not have central strip</t>
    <phoneticPr fontId="12"/>
  </si>
  <si>
    <t>at least there is one skweness between two approaches, default 90-degrees of all others</t>
    <phoneticPr fontId="12"/>
  </si>
  <si>
    <t>at least there are two approaches with high-level signals, default: less than two or non exist</t>
    <phoneticPr fontId="12"/>
  </si>
  <si>
    <t>Pedestrain signal existed dummy</t>
    <phoneticPr fontId="12"/>
  </si>
  <si>
    <t>at least one of the approaches will have a pedestrain signal, default no pedestrain signal is installed</t>
    <phoneticPr fontId="12"/>
  </si>
  <si>
    <t>Log number of drive ways</t>
    <phoneticPr fontId="12"/>
  </si>
  <si>
    <t>Log shortest width intersection</t>
    <phoneticPr fontId="12"/>
  </si>
  <si>
    <t xml:space="preserve">Log of shortest width (intersection size) </t>
    <phoneticPr fontId="12"/>
  </si>
  <si>
    <t>Log Number of driveways (access points) to the main stream within ()meter</t>
    <phoneticPr fontId="12"/>
  </si>
  <si>
    <t>is there is skweness dummy</t>
    <phoneticPr fontId="12"/>
  </si>
  <si>
    <t>Signalized hgih level signal dummy</t>
    <phoneticPr fontId="12"/>
  </si>
  <si>
    <t xml:space="preserve">Speed limit 30 km /hr. or less Dummy </t>
    <phoneticPr fontId="12"/>
  </si>
  <si>
    <t>Speed limit 40 km /hr. or less Dummy</t>
    <phoneticPr fontId="12"/>
  </si>
  <si>
    <t>Speed limit 50 km /hr. or less Dummy</t>
    <phoneticPr fontId="12"/>
  </si>
  <si>
    <t>No Speed regulations dummy</t>
    <phoneticPr fontId="12"/>
  </si>
  <si>
    <t xml:space="preserve">Road Type -Non Divided single roadway dummy </t>
    <phoneticPr fontId="12"/>
  </si>
  <si>
    <t>IS_THERE_SKEWNESS</t>
  </si>
  <si>
    <t>Constant</t>
    <phoneticPr fontId="12"/>
  </si>
  <si>
    <t>Poisson</t>
  </si>
  <si>
    <t>Driver_Middle_age</t>
  </si>
  <si>
    <t xml:space="preserve">Ln delta </t>
    <phoneticPr fontId="12"/>
  </si>
  <si>
    <t>Driver_Senior</t>
  </si>
  <si>
    <t>estimates</t>
  </si>
  <si>
    <t>store</t>
  </si>
  <si>
    <t>poisson_final_total</t>
  </si>
  <si>
    <t>poisson_fi~l</t>
  </si>
  <si>
    <t>nbII_final_total</t>
  </si>
  <si>
    <t>nbII_final~l</t>
  </si>
  <si>
    <t>Poisson_Young_Drivers</t>
  </si>
  <si>
    <t>Poisson_Yo~s</t>
  </si>
  <si>
    <t>NBII_Young_Drivers</t>
  </si>
  <si>
    <t>NBII_Young~s</t>
  </si>
  <si>
    <t>Poisson_Middle_Aged_Drivers</t>
  </si>
  <si>
    <t>Poisson_Mi~s</t>
  </si>
  <si>
    <t>NBII_Middle_Aged_Drivers</t>
  </si>
  <si>
    <t>NBII_Middl~s</t>
  </si>
  <si>
    <t>Poisson_Senior_Drivers</t>
  </si>
  <si>
    <t>Poisson_Se~s</t>
  </si>
  <si>
    <t>NBII_Senior_Drivers</t>
  </si>
  <si>
    <t>NBII_Senio~s</t>
  </si>
  <si>
    <t>Likelihood-ratio test Assumption: Poisson model is nested in NBII Prob &gt; chi2 = 0.0001</t>
    <phoneticPr fontId="12"/>
  </si>
  <si>
    <t>Likelihood ratio test chi-square value</t>
    <phoneticPr fontId="12"/>
  </si>
  <si>
    <t>Degree of freedom (K2-K1) : No. of Parameters deference</t>
    <phoneticPr fontId="12"/>
  </si>
  <si>
    <t>Probability tested value</t>
    <phoneticPr fontId="12"/>
  </si>
  <si>
    <t>Probability of allowed error</t>
    <phoneticPr fontId="12"/>
  </si>
  <si>
    <t>Chi-square value of allowed error</t>
    <phoneticPr fontId="12"/>
  </si>
  <si>
    <t>Comparison : H0: Poisson Model is not nested under NBII model</t>
    <phoneticPr fontId="12"/>
  </si>
  <si>
    <t>H1: Poisson Model is nested under the NBII model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</si>
</sst>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"/>
    <numFmt numFmtId="177" formatCode="0.0000"/>
    <numFmt numFmtId="180" formatCode="0.0000000"/>
    <numFmt numFmtId="182" formatCode="0.000_ "/>
    <numFmt numFmtId="187" formatCode="0.0000000_ "/>
    <numFmt numFmtId="188" formatCode="0.00000000000000_ "/>
  </numFmts>
  <fonts count="26">
    <font>
      <sz val="11"/>
      <color theme="1"/>
      <name val="游ゴシック"/>
      <family val="2"/>
      <scheme val="minor"/>
    </font>
    <font>
      <sz val="12"/>
      <color rgb="FF000000"/>
      <name val="Times New Roman"/>
      <family val="1"/>
    </font>
    <font>
      <sz val="1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游ゴシック"/>
      <family val="2"/>
      <scheme val="minor"/>
    </font>
    <font>
      <u/>
      <sz val="11"/>
      <color theme="11"/>
      <name val="游ゴシック"/>
      <family val="2"/>
      <scheme val="minor"/>
    </font>
    <font>
      <sz val="14"/>
      <color theme="1"/>
      <name val="Times New Roman"/>
      <family val="1"/>
    </font>
    <font>
      <b/>
      <sz val="24"/>
      <color theme="1"/>
      <name val="游ゴシック"/>
      <family val="2"/>
      <scheme val="minor"/>
    </font>
    <font>
      <b/>
      <sz val="12"/>
      <color theme="1"/>
      <name val="Times New Roman"/>
      <family val="1"/>
    </font>
    <font>
      <sz val="16"/>
      <color theme="1"/>
      <name val="Times New Roman"/>
      <family val="1"/>
    </font>
    <font>
      <sz val="14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color theme="1"/>
      <name val="SF Pro Display Regular"/>
    </font>
    <font>
      <sz val="11"/>
      <color theme="1"/>
      <name val="SF Pro Display Regular"/>
    </font>
    <font>
      <sz val="14"/>
      <color theme="1"/>
      <name val="SF Pro Display Regular"/>
    </font>
    <font>
      <sz val="12"/>
      <color theme="1"/>
      <name val="SF Pro Display Regular"/>
    </font>
    <font>
      <b/>
      <sz val="12"/>
      <color theme="1"/>
      <name val="SF Pro Display Regula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MS Gothic"/>
      <family val="2"/>
      <charset val="128"/>
    </font>
    <font>
      <b/>
      <sz val="11"/>
      <color theme="1"/>
      <name val="Yu Gothic"/>
      <family val="3"/>
      <charset val="128"/>
    </font>
    <font>
      <sz val="11"/>
      <color rgb="FF000000"/>
      <name val="SF Pro Display Regular"/>
    </font>
    <font>
      <sz val="11"/>
      <color rgb="FFFF0000"/>
      <name val="SF Pro Display Regula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A1C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6ACFF"/>
        <bgColor indexed="64"/>
      </patternFill>
    </fill>
    <fill>
      <patternFill patternType="solid">
        <fgColor rgb="FFFF978A"/>
        <bgColor indexed="64"/>
      </patternFill>
    </fill>
    <fill>
      <patternFill patternType="solid">
        <fgColor rgb="FFFFF580"/>
        <bgColor indexed="64"/>
      </patternFill>
    </fill>
    <fill>
      <patternFill patternType="solid">
        <fgColor rgb="FF9BFF8D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indexed="64"/>
      </top>
      <bottom/>
      <diagonal/>
    </border>
    <border>
      <left style="medium">
        <color rgb="FFA3A3A3"/>
      </left>
      <right style="medium">
        <color indexed="64"/>
      </right>
      <top style="medium">
        <color indexed="64"/>
      </top>
      <bottom style="medium">
        <color rgb="FFA3A3A3"/>
      </bottom>
      <diagonal/>
    </border>
    <border>
      <left style="medium">
        <color rgb="FFA3A3A3"/>
      </left>
      <right style="medium">
        <color indexed="64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indexed="64"/>
      </right>
      <top style="medium">
        <color rgb="FFA3A3A3"/>
      </top>
      <bottom style="medium">
        <color indexed="64"/>
      </bottom>
      <diagonal/>
    </border>
  </borders>
  <cellStyleXfs count="1407">
    <xf numFmtId="0" fontId="0" fillId="0" borderId="0"/>
    <xf numFmtId="0" fontId="3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9" fontId="0" fillId="0" borderId="0" xfId="0" applyNumberFormat="1"/>
    <xf numFmtId="0" fontId="2" fillId="0" borderId="0" xfId="0" applyFont="1" applyFill="1"/>
    <xf numFmtId="0" fontId="0" fillId="0" borderId="0" xfId="0"/>
    <xf numFmtId="0" fontId="8" fillId="0" borderId="0" xfId="0" applyFont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176" fontId="0" fillId="0" borderId="0" xfId="0" applyNumberFormat="1"/>
    <xf numFmtId="0" fontId="4" fillId="0" borderId="11" xfId="0" applyFont="1" applyBorder="1" applyAlignment="1">
      <alignment horizontal="left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12" xfId="0" applyNumberFormat="1" applyFont="1" applyBorder="1" applyAlignment="1">
      <alignment horizontal="center" vertical="center"/>
    </xf>
    <xf numFmtId="0" fontId="4" fillId="0" borderId="11" xfId="0" applyFont="1" applyFill="1" applyBorder="1"/>
    <xf numFmtId="0" fontId="4" fillId="0" borderId="9" xfId="0" applyFont="1" applyFill="1" applyBorder="1"/>
    <xf numFmtId="0" fontId="0" fillId="0" borderId="0" xfId="0" applyBorder="1"/>
    <xf numFmtId="176" fontId="4" fillId="0" borderId="0" xfId="0" applyNumberFormat="1" applyFont="1" applyBorder="1" applyAlignment="1">
      <alignment horizontal="center" vertical="center"/>
    </xf>
    <xf numFmtId="176" fontId="4" fillId="0" borderId="10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7" fillId="11" borderId="16" xfId="0" applyFont="1" applyFill="1" applyBorder="1" applyAlignment="1">
      <alignment horizontal="center" vertical="center" wrapText="1"/>
    </xf>
    <xf numFmtId="1" fontId="13" fillId="0" borderId="10" xfId="0" applyNumberFormat="1" applyFont="1" applyBorder="1" applyAlignment="1">
      <alignment horizontal="center" vertical="center"/>
    </xf>
    <xf numFmtId="176" fontId="13" fillId="0" borderId="0" xfId="0" applyNumberFormat="1" applyFont="1" applyBorder="1" applyAlignment="1">
      <alignment horizontal="center" vertical="center"/>
    </xf>
    <xf numFmtId="1" fontId="13" fillId="0" borderId="0" xfId="0" applyNumberFormat="1" applyFont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 vertical="center"/>
    </xf>
    <xf numFmtId="1" fontId="13" fillId="0" borderId="12" xfId="0" applyNumberFormat="1" applyFont="1" applyBorder="1" applyAlignment="1">
      <alignment horizontal="center" vertical="center"/>
    </xf>
    <xf numFmtId="1" fontId="13" fillId="0" borderId="5" xfId="0" applyNumberFormat="1" applyFont="1" applyBorder="1" applyAlignment="1">
      <alignment horizontal="center" vertical="center"/>
    </xf>
    <xf numFmtId="1" fontId="13" fillId="0" borderId="8" xfId="0" applyNumberFormat="1" applyFont="1" applyBorder="1" applyAlignment="1">
      <alignment horizontal="center" vertical="center"/>
    </xf>
    <xf numFmtId="176" fontId="13" fillId="0" borderId="5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/>
    </xf>
    <xf numFmtId="176" fontId="7" fillId="0" borderId="10" xfId="0" applyNumberFormat="1" applyFont="1" applyBorder="1" applyAlignment="1">
      <alignment horizont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176" fontId="7" fillId="0" borderId="0" xfId="0" applyNumberFormat="1" applyFont="1" applyBorder="1" applyAlignment="1">
      <alignment horizontal="center" vertical="center"/>
    </xf>
    <xf numFmtId="176" fontId="7" fillId="0" borderId="5" xfId="0" applyNumberFormat="1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/>
    </xf>
    <xf numFmtId="176" fontId="7" fillId="0" borderId="9" xfId="0" applyNumberFormat="1" applyFont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0" fontId="11" fillId="0" borderId="0" xfId="0" applyFont="1"/>
    <xf numFmtId="0" fontId="7" fillId="0" borderId="14" xfId="0" applyFont="1" applyBorder="1" applyAlignment="1">
      <alignment horizontal="left" vertical="center" wrapText="1"/>
    </xf>
    <xf numFmtId="0" fontId="7" fillId="0" borderId="15" xfId="0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left" vertical="center" wrapText="1"/>
    </xf>
    <xf numFmtId="2" fontId="7" fillId="0" borderId="0" xfId="0" applyNumberFormat="1" applyFont="1" applyBorder="1" applyAlignment="1"/>
    <xf numFmtId="2" fontId="7" fillId="0" borderId="5" xfId="0" applyNumberFormat="1" applyFont="1" applyBorder="1" applyAlignment="1"/>
    <xf numFmtId="0" fontId="7" fillId="0" borderId="4" xfId="0" applyFont="1" applyBorder="1" applyAlignment="1"/>
    <xf numFmtId="0" fontId="7" fillId="0" borderId="0" xfId="0" applyFont="1" applyBorder="1" applyAlignment="1"/>
    <xf numFmtId="0" fontId="7" fillId="0" borderId="5" xfId="0" applyFont="1" applyBorder="1" applyAlignment="1"/>
    <xf numFmtId="176" fontId="7" fillId="0" borderId="4" xfId="0" applyNumberFormat="1" applyFont="1" applyBorder="1" applyAlignment="1"/>
    <xf numFmtId="176" fontId="7" fillId="0" borderId="0" xfId="0" applyNumberFormat="1" applyFont="1" applyBorder="1" applyAlignment="1"/>
    <xf numFmtId="176" fontId="7" fillId="0" borderId="5" xfId="0" applyNumberFormat="1" applyFont="1" applyBorder="1" applyAlignment="1"/>
    <xf numFmtId="176" fontId="7" fillId="0" borderId="9" xfId="0" applyNumberFormat="1" applyFont="1" applyBorder="1" applyAlignment="1"/>
    <xf numFmtId="176" fontId="7" fillId="0" borderId="2" xfId="0" applyNumberFormat="1" applyFont="1" applyBorder="1" applyAlignment="1"/>
    <xf numFmtId="176" fontId="7" fillId="0" borderId="8" xfId="0" applyNumberFormat="1" applyFont="1" applyBorder="1" applyAlignment="1"/>
    <xf numFmtId="0" fontId="7" fillId="0" borderId="4" xfId="0" applyFont="1" applyBorder="1"/>
    <xf numFmtId="0" fontId="7" fillId="0" borderId="0" xfId="0" applyFont="1" applyBorder="1"/>
    <xf numFmtId="177" fontId="7" fillId="0" borderId="4" xfId="0" applyNumberFormat="1" applyFont="1" applyBorder="1" applyAlignment="1"/>
    <xf numFmtId="177" fontId="7" fillId="0" borderId="9" xfId="0" applyNumberFormat="1" applyFont="1" applyBorder="1" applyAlignment="1"/>
    <xf numFmtId="0" fontId="7" fillId="0" borderId="0" xfId="0" applyFont="1"/>
    <xf numFmtId="176" fontId="7" fillId="0" borderId="0" xfId="0" applyNumberFormat="1" applyFont="1" applyAlignment="1">
      <alignment horizontal="center"/>
    </xf>
    <xf numFmtId="0" fontId="7" fillId="7" borderId="3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16" fillId="0" borderId="0" xfId="0" applyFont="1"/>
    <xf numFmtId="0" fontId="17" fillId="11" borderId="14" xfId="0" applyFont="1" applyFill="1" applyBorder="1" applyAlignment="1">
      <alignment vertical="center"/>
    </xf>
    <xf numFmtId="0" fontId="17" fillId="11" borderId="16" xfId="0" applyFont="1" applyFill="1" applyBorder="1" applyAlignment="1">
      <alignment horizontal="center" vertical="center" wrapText="1"/>
    </xf>
    <xf numFmtId="0" fontId="18" fillId="0" borderId="11" xfId="0" applyFont="1" applyFill="1" applyBorder="1"/>
    <xf numFmtId="176" fontId="16" fillId="0" borderId="11" xfId="0" applyNumberFormat="1" applyFont="1" applyBorder="1" applyAlignment="1">
      <alignment horizontal="center"/>
    </xf>
    <xf numFmtId="176" fontId="16" fillId="0" borderId="10" xfId="0" applyNumberFormat="1" applyFont="1" applyBorder="1" applyAlignment="1">
      <alignment horizontal="center"/>
    </xf>
    <xf numFmtId="176" fontId="16" fillId="0" borderId="12" xfId="0" applyNumberFormat="1" applyFont="1" applyBorder="1" applyAlignment="1">
      <alignment horizontal="center"/>
    </xf>
    <xf numFmtId="0" fontId="18" fillId="0" borderId="4" xfId="0" applyFont="1" applyBorder="1" applyAlignment="1">
      <alignment horizontal="left" vertical="center"/>
    </xf>
    <xf numFmtId="176" fontId="16" fillId="0" borderId="4" xfId="0" applyNumberFormat="1" applyFont="1" applyBorder="1" applyAlignment="1">
      <alignment horizontal="center"/>
    </xf>
    <xf numFmtId="176" fontId="16" fillId="0" borderId="0" xfId="0" applyNumberFormat="1" applyFont="1" applyBorder="1" applyAlignment="1">
      <alignment horizontal="center"/>
    </xf>
    <xf numFmtId="176" fontId="16" fillId="0" borderId="5" xfId="0" applyNumberFormat="1" applyFont="1" applyBorder="1" applyAlignment="1">
      <alignment horizontal="center"/>
    </xf>
    <xf numFmtId="0" fontId="18" fillId="0" borderId="9" xfId="0" applyFont="1" applyFill="1" applyBorder="1"/>
    <xf numFmtId="176" fontId="16" fillId="0" borderId="9" xfId="0" applyNumberFormat="1" applyFont="1" applyBorder="1" applyAlignment="1">
      <alignment horizontal="center"/>
    </xf>
    <xf numFmtId="176" fontId="16" fillId="0" borderId="2" xfId="0" applyNumberFormat="1" applyFont="1" applyBorder="1" applyAlignment="1">
      <alignment horizontal="center"/>
    </xf>
    <xf numFmtId="176" fontId="16" fillId="0" borderId="8" xfId="0" applyNumberFormat="1" applyFont="1" applyBorder="1" applyAlignment="1">
      <alignment horizontal="center"/>
    </xf>
    <xf numFmtId="0" fontId="18" fillId="0" borderId="11" xfId="0" applyFont="1" applyBorder="1" applyAlignment="1">
      <alignment horizontal="left" vertical="center"/>
    </xf>
    <xf numFmtId="0" fontId="19" fillId="0" borderId="0" xfId="0" applyFont="1"/>
    <xf numFmtId="0" fontId="16" fillId="0" borderId="10" xfId="0" applyFont="1" applyBorder="1"/>
    <xf numFmtId="0" fontId="16" fillId="0" borderId="12" xfId="0" applyFont="1" applyBorder="1"/>
    <xf numFmtId="0" fontId="16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6" fillId="0" borderId="2" xfId="0" applyFont="1" applyBorder="1"/>
    <xf numFmtId="0" fontId="16" fillId="0" borderId="8" xfId="0" applyFont="1" applyBorder="1"/>
    <xf numFmtId="0" fontId="17" fillId="11" borderId="3" xfId="0" applyFont="1" applyFill="1" applyBorder="1" applyAlignment="1">
      <alignment horizontal="center" vertical="center" wrapText="1"/>
    </xf>
    <xf numFmtId="0" fontId="18" fillId="0" borderId="9" xfId="0" applyFont="1" applyBorder="1" applyAlignment="1">
      <alignment horizontal="left" vertical="center"/>
    </xf>
    <xf numFmtId="0" fontId="24" fillId="0" borderId="17" xfId="0" applyFont="1" applyBorder="1" applyAlignment="1">
      <alignment vertical="center" wrapText="1"/>
    </xf>
    <xf numFmtId="0" fontId="15" fillId="0" borderId="5" xfId="0" applyFont="1" applyBorder="1"/>
    <xf numFmtId="0" fontId="24" fillId="0" borderId="18" xfId="0" applyFont="1" applyBorder="1" applyAlignment="1">
      <alignment vertical="center" wrapText="1"/>
    </xf>
    <xf numFmtId="0" fontId="24" fillId="0" borderId="19" xfId="0" applyFont="1" applyBorder="1" applyAlignment="1">
      <alignment vertical="center" wrapText="1"/>
    </xf>
    <xf numFmtId="0" fontId="20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0" fontId="20" fillId="0" borderId="0" xfId="0" applyFont="1" applyFill="1" applyBorder="1" applyAlignment="1">
      <alignment horizontal="right" vertical="center" wrapText="1"/>
    </xf>
    <xf numFmtId="0" fontId="20" fillId="0" borderId="0" xfId="0" applyFont="1" applyBorder="1" applyAlignment="1">
      <alignment vertical="center" wrapText="1"/>
    </xf>
    <xf numFmtId="0" fontId="16" fillId="0" borderId="11" xfId="0" applyFont="1" applyBorder="1"/>
    <xf numFmtId="0" fontId="16" fillId="0" borderId="9" xfId="0" applyFont="1" applyBorder="1"/>
    <xf numFmtId="176" fontId="16" fillId="0" borderId="0" xfId="0" applyNumberFormat="1" applyFont="1"/>
    <xf numFmtId="0" fontId="25" fillId="0" borderId="9" xfId="0" applyFont="1" applyBorder="1"/>
    <xf numFmtId="0" fontId="19" fillId="14" borderId="6" xfId="0" applyFont="1" applyFill="1" applyBorder="1"/>
    <xf numFmtId="0" fontId="16" fillId="14" borderId="1" xfId="0" applyFont="1" applyFill="1" applyBorder="1"/>
    <xf numFmtId="0" fontId="16" fillId="14" borderId="7" xfId="0" applyFont="1" applyFill="1" applyBorder="1"/>
    <xf numFmtId="0" fontId="19" fillId="13" borderId="6" xfId="0" applyFont="1" applyFill="1" applyBorder="1"/>
    <xf numFmtId="0" fontId="16" fillId="13" borderId="1" xfId="0" applyFont="1" applyFill="1" applyBorder="1"/>
    <xf numFmtId="0" fontId="16" fillId="13" borderId="7" xfId="0" applyFont="1" applyFill="1" applyBorder="1"/>
    <xf numFmtId="0" fontId="19" fillId="12" borderId="6" xfId="0" applyFont="1" applyFill="1" applyBorder="1"/>
    <xf numFmtId="0" fontId="16" fillId="12" borderId="1" xfId="0" applyFont="1" applyFill="1" applyBorder="1"/>
    <xf numFmtId="0" fontId="16" fillId="12" borderId="7" xfId="0" applyFont="1" applyFill="1" applyBorder="1"/>
    <xf numFmtId="0" fontId="19" fillId="10" borderId="6" xfId="0" applyFont="1" applyFill="1" applyBorder="1"/>
    <xf numFmtId="0" fontId="16" fillId="10" borderId="1" xfId="0" applyFont="1" applyFill="1" applyBorder="1"/>
    <xf numFmtId="0" fontId="16" fillId="10" borderId="7" xfId="0" applyFont="1" applyFill="1" applyBorder="1"/>
    <xf numFmtId="0" fontId="19" fillId="15" borderId="6" xfId="0" applyFont="1" applyFill="1" applyBorder="1"/>
    <xf numFmtId="0" fontId="16" fillId="15" borderId="1" xfId="0" applyFont="1" applyFill="1" applyBorder="1"/>
    <xf numFmtId="0" fontId="16" fillId="15" borderId="7" xfId="0" applyFont="1" applyFill="1" applyBorder="1"/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0" fillId="4" borderId="11" xfId="0" applyFont="1" applyFill="1" applyBorder="1" applyAlignment="1">
      <alignment horizontal="left" vertical="center" wrapText="1"/>
    </xf>
    <xf numFmtId="0" fontId="10" fillId="4" borderId="4" xfId="0" applyFont="1" applyFill="1" applyBorder="1" applyAlignment="1">
      <alignment horizontal="left" vertical="center" wrapText="1"/>
    </xf>
    <xf numFmtId="0" fontId="10" fillId="4" borderId="9" xfId="0" applyFont="1" applyFill="1" applyBorder="1" applyAlignment="1">
      <alignment horizontal="left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14" fillId="10" borderId="9" xfId="0" applyFont="1" applyFill="1" applyBorder="1" applyAlignment="1">
      <alignment horizontal="center" vertical="center"/>
    </xf>
    <xf numFmtId="0" fontId="14" fillId="10" borderId="2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180" fontId="0" fillId="0" borderId="0" xfId="0" applyNumberFormat="1"/>
    <xf numFmtId="176" fontId="0" fillId="0" borderId="0" xfId="0" applyNumberFormat="1" applyAlignment="1">
      <alignment horizontal="center"/>
    </xf>
    <xf numFmtId="176" fontId="0" fillId="0" borderId="10" xfId="0" applyNumberFormat="1" applyBorder="1" applyAlignment="1">
      <alignment horizontal="center"/>
    </xf>
    <xf numFmtId="0" fontId="4" fillId="0" borderId="9" xfId="0" applyFont="1" applyBorder="1" applyAlignment="1">
      <alignment horizontal="left" vertical="center"/>
    </xf>
    <xf numFmtId="176" fontId="0" fillId="0" borderId="2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0" fillId="0" borderId="5" xfId="0" applyBorder="1"/>
    <xf numFmtId="0" fontId="0" fillId="0" borderId="2" xfId="0" applyBorder="1"/>
    <xf numFmtId="0" fontId="0" fillId="0" borderId="8" xfId="0" applyBorder="1"/>
    <xf numFmtId="0" fontId="7" fillId="11" borderId="14" xfId="0" applyFont="1" applyFill="1" applyBorder="1" applyAlignment="1">
      <alignment vertical="center"/>
    </xf>
    <xf numFmtId="0" fontId="0" fillId="0" borderId="10" xfId="0" applyBorder="1"/>
    <xf numFmtId="0" fontId="0" fillId="0" borderId="12" xfId="0" applyBorder="1"/>
    <xf numFmtId="0" fontId="4" fillId="0" borderId="4" xfId="0" applyFont="1" applyFill="1" applyBorder="1" applyAlignment="1">
      <alignment horizontal="left" vertical="center"/>
    </xf>
    <xf numFmtId="11" fontId="0" fillId="0" borderId="0" xfId="0" applyNumberFormat="1"/>
    <xf numFmtId="0" fontId="7" fillId="0" borderId="10" xfId="0" applyFont="1" applyBorder="1" applyAlignment="1"/>
    <xf numFmtId="0" fontId="7" fillId="0" borderId="12" xfId="0" applyFont="1" applyBorder="1" applyAlignment="1"/>
    <xf numFmtId="176" fontId="7" fillId="0" borderId="7" xfId="0" applyNumberFormat="1" applyFont="1" applyBorder="1" applyAlignment="1">
      <alignment horizontal="center" vertical="center"/>
    </xf>
    <xf numFmtId="0" fontId="0" fillId="5" borderId="14" xfId="0" applyFill="1" applyBorder="1"/>
    <xf numFmtId="0" fontId="0" fillId="5" borderId="15" xfId="0" applyFill="1" applyBorder="1"/>
    <xf numFmtId="0" fontId="0" fillId="4" borderId="14" xfId="0" applyFill="1" applyBorder="1"/>
    <xf numFmtId="0" fontId="0" fillId="4" borderId="15" xfId="0" applyFill="1" applyBorder="1"/>
    <xf numFmtId="0" fontId="0" fillId="12" borderId="14" xfId="0" applyFill="1" applyBorder="1"/>
    <xf numFmtId="0" fontId="0" fillId="12" borderId="15" xfId="0" applyFill="1" applyBorder="1"/>
    <xf numFmtId="0" fontId="0" fillId="0" borderId="6" xfId="0" applyBorder="1"/>
    <xf numFmtId="0" fontId="0" fillId="0" borderId="1" xfId="0" applyBorder="1"/>
    <xf numFmtId="176" fontId="0" fillId="0" borderId="1" xfId="0" applyNumberFormat="1" applyBorder="1" applyAlignment="1">
      <alignment horizontal="center"/>
    </xf>
    <xf numFmtId="176" fontId="7" fillId="0" borderId="6" xfId="0" applyNumberFormat="1" applyFont="1" applyBorder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176" fontId="7" fillId="0" borderId="7" xfId="0" applyNumberFormat="1" applyFont="1" applyBorder="1" applyAlignment="1">
      <alignment horizontal="center"/>
    </xf>
    <xf numFmtId="176" fontId="7" fillId="0" borderId="1" xfId="0" applyNumberFormat="1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/>
    </xf>
    <xf numFmtId="0" fontId="0" fillId="0" borderId="11" xfId="0" applyBorder="1"/>
    <xf numFmtId="0" fontId="0" fillId="0" borderId="4" xfId="0" applyBorder="1"/>
    <xf numFmtId="0" fontId="0" fillId="0" borderId="10" xfId="0" applyBorder="1" applyAlignment="1">
      <alignment horizontal="center"/>
    </xf>
    <xf numFmtId="0" fontId="7" fillId="0" borderId="0" xfId="0" applyFont="1" applyFill="1" applyBorder="1" applyAlignment="1">
      <alignment horizontal="left" vertic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182" fontId="0" fillId="0" borderId="4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87" fontId="0" fillId="0" borderId="0" xfId="0" applyNumberFormat="1"/>
    <xf numFmtId="188" fontId="0" fillId="0" borderId="0" xfId="0" applyNumberFormat="1"/>
  </cellXfs>
  <cellStyles count="1407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Normal" xfId="0" builtinId="0"/>
    <cellStyle name="Normal 2" xfId="2" xr:uid="{00000000-0005-0000-0000-00007D050000}"/>
    <cellStyle name="Normal 3" xfId="1" xr:uid="{00000000-0005-0000-0000-00007E050000}"/>
  </cellStyles>
  <dxfs count="800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D6ACFF"/>
      <color rgb="FF9BFF8D"/>
      <color rgb="FFFFF580"/>
      <color rgb="FFFF978A"/>
      <color rgb="FF009999"/>
      <color rgb="FFFFA1C5"/>
      <color rgb="FFFCFF7C"/>
      <color rgb="FF35FFE1"/>
      <color rgb="FF0080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S48"/>
  <sheetViews>
    <sheetView zoomScale="161" workbookViewId="0">
      <selection activeCell="B7" sqref="B7:F7"/>
    </sheetView>
  </sheetViews>
  <sheetFormatPr baseColWidth="10" defaultColWidth="8.83203125" defaultRowHeight="18"/>
  <sheetData>
    <row r="1" spans="2:19">
      <c r="B1" t="s">
        <v>9</v>
      </c>
      <c r="C1">
        <v>273</v>
      </c>
    </row>
    <row r="2" spans="2:19">
      <c r="B2" t="s">
        <v>1</v>
      </c>
      <c r="D2" t="s">
        <v>8</v>
      </c>
      <c r="E2" t="s">
        <v>0</v>
      </c>
      <c r="F2" t="s">
        <v>2</v>
      </c>
      <c r="G2" t="s">
        <v>10</v>
      </c>
    </row>
    <row r="3" spans="2:19">
      <c r="B3" s="1"/>
      <c r="C3" t="s">
        <v>3</v>
      </c>
      <c r="D3" s="8">
        <v>0.01</v>
      </c>
      <c r="E3">
        <f>TINV(0.01,$C$1)</f>
        <v>2.593957775730992</v>
      </c>
      <c r="F3">
        <f>-E3</f>
        <v>-2.593957775730992</v>
      </c>
      <c r="G3" s="9"/>
    </row>
    <row r="4" spans="2:19">
      <c r="B4" s="2"/>
      <c r="C4" t="s">
        <v>4</v>
      </c>
      <c r="D4" s="8">
        <v>0.05</v>
      </c>
      <c r="E4">
        <f>TINV(0.05,$C$1)</f>
        <v>1.9686916197953008</v>
      </c>
      <c r="F4">
        <f t="shared" ref="F4:F6" si="0">-E4</f>
        <v>-1.9686916197953008</v>
      </c>
    </row>
    <row r="5" spans="2:19">
      <c r="B5" s="5"/>
      <c r="C5" s="7" t="s">
        <v>5</v>
      </c>
      <c r="D5" s="8">
        <v>0.1</v>
      </c>
      <c r="E5">
        <f>TINV(0.1,$C$1)</f>
        <v>1.6504543030217145</v>
      </c>
      <c r="F5">
        <f t="shared" si="0"/>
        <v>-1.6504543030217145</v>
      </c>
    </row>
    <row r="6" spans="2:19">
      <c r="B6" s="4"/>
      <c r="C6" s="7" t="s">
        <v>6</v>
      </c>
      <c r="D6" s="8">
        <v>0.15</v>
      </c>
      <c r="E6">
        <f>TINV(0.15,$C$1)</f>
        <v>1.4435930907768126</v>
      </c>
      <c r="F6">
        <f t="shared" si="0"/>
        <v>-1.4435930907768126</v>
      </c>
      <c r="L6" s="9"/>
    </row>
    <row r="7" spans="2:19">
      <c r="B7" s="6"/>
      <c r="C7" t="s">
        <v>7</v>
      </c>
      <c r="E7">
        <v>0</v>
      </c>
      <c r="F7">
        <v>0</v>
      </c>
      <c r="I7" s="3"/>
      <c r="J7" s="9"/>
      <c r="K7" s="9"/>
      <c r="L7" s="9"/>
      <c r="M7" s="9"/>
      <c r="N7" s="9"/>
      <c r="O7" s="9"/>
      <c r="P7" s="9"/>
      <c r="Q7" s="9"/>
      <c r="R7" s="9"/>
      <c r="S7" s="9"/>
    </row>
    <row r="8" spans="2:19">
      <c r="H8" s="3"/>
      <c r="I8" s="3"/>
      <c r="J8" s="9"/>
      <c r="K8" s="9"/>
      <c r="L8" s="9"/>
      <c r="M8" s="9"/>
      <c r="N8" s="9"/>
      <c r="O8" s="9"/>
      <c r="P8" s="9"/>
      <c r="Q8" s="9"/>
      <c r="R8" s="9"/>
      <c r="S8" s="9"/>
    </row>
    <row r="9" spans="2:19">
      <c r="I9" s="3"/>
      <c r="J9" s="9"/>
      <c r="K9" s="9"/>
      <c r="L9" s="9"/>
      <c r="M9" s="9"/>
      <c r="N9" s="9"/>
      <c r="O9" s="9"/>
      <c r="P9" s="9"/>
      <c r="Q9" s="9"/>
      <c r="R9" s="9"/>
      <c r="S9" s="9"/>
    </row>
    <row r="10" spans="2:19">
      <c r="I10" s="3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2:19">
      <c r="I11" s="3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2:19">
      <c r="I12" s="3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2:19">
      <c r="I13" s="3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2:19">
      <c r="I14" s="3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2:19"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2:19"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0:19"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0:19"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0:19"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0:19"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0:19"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0:19"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0:19"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0:19"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0:19"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0:19"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0:19"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10:19"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10:19"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10:19"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10:19"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0:19">
      <c r="J32" s="9"/>
      <c r="K32" s="9"/>
      <c r="L32" s="9"/>
      <c r="M32" s="9"/>
      <c r="N32" s="9"/>
      <c r="O32" s="9"/>
      <c r="P32" s="9"/>
      <c r="Q32" s="9"/>
      <c r="R32" s="9"/>
      <c r="S32" s="9"/>
    </row>
    <row r="33" spans="10:19"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0:19"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0:19"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10:19"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10:19">
      <c r="J37" s="9"/>
      <c r="K37" s="9"/>
      <c r="L37" s="9"/>
      <c r="M37" s="9"/>
      <c r="N37" s="9"/>
      <c r="O37" s="9"/>
      <c r="P37" s="9"/>
      <c r="Q37" s="9"/>
      <c r="R37" s="9"/>
      <c r="S37" s="9"/>
    </row>
    <row r="38" spans="10:19"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10:19">
      <c r="J39" s="9"/>
      <c r="K39" s="9"/>
      <c r="L39" s="9"/>
      <c r="M39" s="9"/>
      <c r="N39" s="9"/>
      <c r="O39" s="9"/>
      <c r="P39" s="9"/>
      <c r="Q39" s="9"/>
      <c r="R39" s="9"/>
      <c r="S39" s="9"/>
    </row>
    <row r="40" spans="10:19">
      <c r="J40" s="9"/>
      <c r="K40" s="9"/>
      <c r="L40" s="9"/>
      <c r="M40" s="9"/>
      <c r="N40" s="9"/>
      <c r="O40" s="9"/>
      <c r="P40" s="9"/>
      <c r="Q40" s="9"/>
      <c r="R40" s="9"/>
      <c r="S40" s="9"/>
    </row>
    <row r="41" spans="10:19">
      <c r="J41" s="9"/>
      <c r="K41" s="9"/>
      <c r="L41" s="9"/>
      <c r="M41" s="9"/>
      <c r="N41" s="9"/>
      <c r="O41" s="9"/>
      <c r="P41" s="9"/>
      <c r="Q41" s="9"/>
      <c r="R41" s="9"/>
      <c r="S41" s="9"/>
    </row>
    <row r="42" spans="10:19">
      <c r="J42" s="9"/>
      <c r="K42" s="9"/>
      <c r="L42" s="9"/>
      <c r="M42" s="9"/>
      <c r="N42" s="9"/>
      <c r="O42" s="9"/>
      <c r="P42" s="9"/>
      <c r="Q42" s="9"/>
      <c r="R42" s="9"/>
      <c r="S42" s="9"/>
    </row>
    <row r="43" spans="10:19">
      <c r="J43" s="9"/>
      <c r="K43" s="9"/>
      <c r="L43" s="9"/>
      <c r="M43" s="9"/>
      <c r="N43" s="9"/>
      <c r="O43" s="9"/>
      <c r="P43" s="9"/>
      <c r="Q43" s="9"/>
      <c r="R43" s="9"/>
      <c r="S43" s="9"/>
    </row>
    <row r="44" spans="10:19">
      <c r="J44" s="9"/>
      <c r="K44" s="9"/>
      <c r="L44" s="9"/>
      <c r="M44" s="9"/>
      <c r="N44" s="9"/>
      <c r="O44" s="9"/>
      <c r="P44" s="9"/>
      <c r="Q44" s="9"/>
      <c r="R44" s="9"/>
      <c r="S44" s="9"/>
    </row>
    <row r="45" spans="10:19">
      <c r="J45" s="9"/>
      <c r="K45" s="9"/>
      <c r="L45" s="9"/>
      <c r="M45" s="9"/>
      <c r="N45" s="9"/>
      <c r="O45" s="9"/>
      <c r="P45" s="9"/>
      <c r="Q45" s="9"/>
      <c r="R45" s="9"/>
      <c r="S45" s="9"/>
    </row>
    <row r="46" spans="10:19">
      <c r="J46" s="9"/>
      <c r="K46" s="9"/>
      <c r="L46" s="9"/>
      <c r="M46" s="9"/>
      <c r="N46" s="9"/>
      <c r="O46" s="9"/>
      <c r="P46" s="9"/>
      <c r="Q46" s="9"/>
      <c r="R46" s="9"/>
      <c r="S46" s="9"/>
    </row>
    <row r="47" spans="10:19">
      <c r="J47" s="9"/>
      <c r="K47" s="9"/>
      <c r="L47" s="9"/>
      <c r="M47" s="9"/>
      <c r="N47" s="9"/>
      <c r="O47" s="9"/>
      <c r="P47" s="9"/>
      <c r="Q47" s="9"/>
      <c r="R47" s="9"/>
      <c r="S47" s="9"/>
    </row>
    <row r="48" spans="10:19">
      <c r="J48" s="9"/>
      <c r="K48" s="9"/>
      <c r="L48" s="9"/>
      <c r="M48" s="9"/>
      <c r="N48" s="9"/>
      <c r="O48" s="9"/>
      <c r="P48" s="9"/>
      <c r="Q48" s="9"/>
      <c r="R48" s="9"/>
      <c r="S48" s="9"/>
    </row>
  </sheetData>
  <phoneticPr fontId="12"/>
  <conditionalFormatting sqref="G3">
    <cfRule type="cellIs" dxfId="799" priority="21" operator="between">
      <formula>$F$6</formula>
      <formula>$F$7</formula>
    </cfRule>
    <cfRule type="cellIs" dxfId="798" priority="22" operator="between">
      <formula>$E$6</formula>
      <formula>$E$7</formula>
    </cfRule>
    <cfRule type="cellIs" dxfId="797" priority="23" operator="between">
      <formula>$F$5</formula>
      <formula>$F$6</formula>
    </cfRule>
    <cfRule type="cellIs" dxfId="796" priority="24" operator="between">
      <formula>$E$5</formula>
      <formula>$E$6</formula>
    </cfRule>
    <cfRule type="cellIs" dxfId="795" priority="25" operator="between">
      <formula>$F$4</formula>
      <formula>$F$5</formula>
    </cfRule>
    <cfRule type="cellIs" dxfId="794" priority="26" operator="between">
      <formula>$E$4</formula>
      <formula>$E$5</formula>
    </cfRule>
    <cfRule type="cellIs" dxfId="793" priority="27" operator="between">
      <formula>$F$3</formula>
      <formula>$F$4</formula>
    </cfRule>
    <cfRule type="cellIs" dxfId="792" priority="28" operator="between">
      <formula>$E$3</formula>
      <formula>$E$4</formula>
    </cfRule>
    <cfRule type="cellIs" dxfId="791" priority="29" operator="lessThan">
      <formula>$F$3</formula>
    </cfRule>
    <cfRule type="cellIs" dxfId="790" priority="30" operator="greaterThan">
      <formula>$E$3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7"/>
  <sheetViews>
    <sheetView zoomScale="132" workbookViewId="0">
      <selection activeCell="B33" sqref="B33"/>
    </sheetView>
  </sheetViews>
  <sheetFormatPr baseColWidth="10" defaultColWidth="8.83203125" defaultRowHeight="18"/>
  <cols>
    <col min="1" max="1" width="68.6640625" customWidth="1"/>
    <col min="2" max="2" width="12.5" customWidth="1"/>
    <col min="3" max="3" width="11.33203125" customWidth="1"/>
    <col min="4" max="4" width="11" customWidth="1"/>
    <col min="5" max="5" width="12.33203125" customWidth="1"/>
    <col min="6" max="6" width="101.33203125" bestFit="1" customWidth="1"/>
    <col min="7" max="7" width="12.5" bestFit="1" customWidth="1"/>
    <col min="9" max="9" width="19.83203125" customWidth="1"/>
  </cols>
  <sheetData>
    <row r="1" spans="1:17" ht="28.5" customHeight="1" thickBot="1">
      <c r="A1" s="186" t="s">
        <v>11</v>
      </c>
      <c r="B1" s="24" t="s">
        <v>25</v>
      </c>
      <c r="C1" s="24" t="s">
        <v>30</v>
      </c>
      <c r="D1" s="24" t="s">
        <v>26</v>
      </c>
      <c r="E1" s="24" t="s">
        <v>27</v>
      </c>
      <c r="F1" s="24" t="s">
        <v>32</v>
      </c>
    </row>
    <row r="2" spans="1:17">
      <c r="A2" s="18" t="s">
        <v>44</v>
      </c>
      <c r="B2" s="179">
        <v>5.0276500000000004</v>
      </c>
      <c r="C2" s="179">
        <v>5.5500389999999999</v>
      </c>
      <c r="D2" s="25"/>
      <c r="E2" s="29"/>
      <c r="F2" s="81" t="s">
        <v>49</v>
      </c>
      <c r="I2" s="10"/>
      <c r="J2" s="10" t="s">
        <v>433</v>
      </c>
      <c r="K2" s="10" t="s">
        <v>382</v>
      </c>
      <c r="L2" s="10" t="s">
        <v>419</v>
      </c>
      <c r="M2" s="10" t="s">
        <v>25</v>
      </c>
      <c r="N2" s="10" t="s">
        <v>384</v>
      </c>
      <c r="O2" s="10" t="s">
        <v>434</v>
      </c>
      <c r="P2" s="10" t="s">
        <v>26</v>
      </c>
      <c r="Q2" s="10" t="s">
        <v>27</v>
      </c>
    </row>
    <row r="3" spans="1:17">
      <c r="A3" s="13" t="s">
        <v>45</v>
      </c>
      <c r="B3" s="182">
        <v>0.96313360000000003</v>
      </c>
      <c r="C3" s="182">
        <v>1.65459</v>
      </c>
      <c r="D3" s="27"/>
      <c r="E3" s="30"/>
      <c r="F3" s="82"/>
      <c r="I3" s="10" t="s">
        <v>435</v>
      </c>
      <c r="J3" s="10"/>
      <c r="K3" s="10"/>
      <c r="L3" s="10"/>
      <c r="M3" s="10"/>
      <c r="N3" s="10"/>
      <c r="O3" s="10"/>
      <c r="P3" s="10"/>
      <c r="Q3" s="10"/>
    </row>
    <row r="4" spans="1:17">
      <c r="A4" s="13" t="s">
        <v>46</v>
      </c>
      <c r="B4" s="182">
        <v>3.2949310000000001</v>
      </c>
      <c r="C4" s="182">
        <v>3.6750980000000002</v>
      </c>
      <c r="D4" s="27"/>
      <c r="E4" s="30"/>
      <c r="F4" s="82"/>
      <c r="I4" s="10"/>
      <c r="J4" s="10" t="s">
        <v>381</v>
      </c>
      <c r="K4" s="10" t="s">
        <v>382</v>
      </c>
      <c r="L4" s="10">
        <v>434</v>
      </c>
      <c r="M4" s="10">
        <v>5.0276500000000004</v>
      </c>
      <c r="N4" s="10">
        <v>5.5500389999999999</v>
      </c>
      <c r="O4" s="10">
        <v>1</v>
      </c>
      <c r="P4" s="10">
        <v>66</v>
      </c>
      <c r="Q4" s="10"/>
    </row>
    <row r="5" spans="1:17" ht="19" thickBot="1">
      <c r="A5" s="19" t="s">
        <v>47</v>
      </c>
      <c r="B5" s="181">
        <v>0.76958530000000003</v>
      </c>
      <c r="C5" s="181">
        <v>1.0648260000000001</v>
      </c>
      <c r="D5" s="28"/>
      <c r="E5" s="31"/>
      <c r="F5" s="83"/>
      <c r="I5" s="10" t="s">
        <v>456</v>
      </c>
      <c r="J5" s="10" t="s">
        <v>382</v>
      </c>
      <c r="K5" s="10">
        <v>434</v>
      </c>
      <c r="L5" s="10">
        <v>0.96313360000000003</v>
      </c>
      <c r="M5" s="10">
        <v>1.65459</v>
      </c>
      <c r="N5" s="10">
        <v>0</v>
      </c>
      <c r="O5" s="10">
        <v>20</v>
      </c>
      <c r="P5" s="10"/>
      <c r="Q5" s="10"/>
    </row>
    <row r="6" spans="1:17">
      <c r="A6" s="13" t="s">
        <v>56</v>
      </c>
      <c r="B6" s="182">
        <v>0.29953920000000001</v>
      </c>
      <c r="C6" s="182"/>
      <c r="D6" s="26"/>
      <c r="E6" s="32"/>
      <c r="F6" s="82"/>
      <c r="I6" s="10" t="s">
        <v>457</v>
      </c>
      <c r="J6" s="10" t="s">
        <v>382</v>
      </c>
      <c r="K6" s="10">
        <v>434</v>
      </c>
      <c r="L6" s="10">
        <v>3.2949310000000001</v>
      </c>
      <c r="M6" s="10">
        <v>3.6750980000000002</v>
      </c>
      <c r="N6" s="10">
        <v>0</v>
      </c>
      <c r="O6" s="10">
        <v>40</v>
      </c>
      <c r="P6" s="10"/>
      <c r="Q6" s="10"/>
    </row>
    <row r="7" spans="1:17" ht="19" thickBot="1">
      <c r="A7" s="13" t="s">
        <v>57</v>
      </c>
      <c r="B7" s="182">
        <v>0.28801840000000001</v>
      </c>
      <c r="C7" s="182"/>
      <c r="D7" s="26"/>
      <c r="E7" s="32"/>
      <c r="F7" s="82"/>
      <c r="I7" s="10" t="s">
        <v>458</v>
      </c>
      <c r="J7" s="10" t="s">
        <v>382</v>
      </c>
      <c r="K7" s="10">
        <v>434</v>
      </c>
      <c r="L7" s="10">
        <v>0.76958530000000003</v>
      </c>
      <c r="M7" s="10">
        <v>1.0648260000000001</v>
      </c>
      <c r="N7" s="10">
        <v>0</v>
      </c>
      <c r="O7" s="10">
        <v>7</v>
      </c>
      <c r="P7" s="10"/>
      <c r="Q7" s="10"/>
    </row>
    <row r="8" spans="1:17">
      <c r="A8" s="15" t="s">
        <v>475</v>
      </c>
      <c r="B8" s="179">
        <v>7.3732699999999998E-2</v>
      </c>
      <c r="C8" s="179"/>
      <c r="D8" s="22"/>
      <c r="E8" s="17"/>
      <c r="F8" s="81"/>
      <c r="I8" s="10" t="s">
        <v>436</v>
      </c>
      <c r="J8" s="10" t="s">
        <v>382</v>
      </c>
      <c r="K8" s="10">
        <v>434</v>
      </c>
      <c r="L8" s="10">
        <v>0.29953920000000001</v>
      </c>
      <c r="M8" s="10">
        <v>0.45858480000000001</v>
      </c>
      <c r="N8" s="10">
        <v>0</v>
      </c>
      <c r="O8" s="10">
        <v>1</v>
      </c>
      <c r="P8" s="10"/>
      <c r="Q8" s="10"/>
    </row>
    <row r="9" spans="1:17">
      <c r="A9" s="13" t="s">
        <v>476</v>
      </c>
      <c r="B9" s="182">
        <v>0.68433180000000005</v>
      </c>
      <c r="C9" s="182"/>
      <c r="D9" s="21"/>
      <c r="E9" s="16"/>
      <c r="F9" s="82"/>
      <c r="I9" s="10" t="s">
        <v>435</v>
      </c>
      <c r="J9" s="10"/>
      <c r="K9" s="10"/>
      <c r="L9" s="10"/>
      <c r="M9" s="10"/>
      <c r="N9" s="10"/>
      <c r="O9" s="10"/>
      <c r="P9" s="10"/>
      <c r="Q9" s="10"/>
    </row>
    <row r="10" spans="1:17">
      <c r="A10" s="13" t="s">
        <v>477</v>
      </c>
      <c r="B10" s="182">
        <v>0.65668199999999999</v>
      </c>
      <c r="C10" s="182"/>
      <c r="D10" s="21"/>
      <c r="E10" s="16"/>
      <c r="F10" s="82"/>
      <c r="I10" s="10"/>
      <c r="J10" s="10" t="s">
        <v>37</v>
      </c>
      <c r="K10" s="10" t="s">
        <v>382</v>
      </c>
      <c r="L10" s="10">
        <v>434</v>
      </c>
      <c r="M10" s="10">
        <v>0.28801840000000001</v>
      </c>
      <c r="N10" s="10">
        <v>0.4533623</v>
      </c>
      <c r="O10" s="10">
        <v>0</v>
      </c>
      <c r="P10" s="10">
        <v>1</v>
      </c>
      <c r="Q10" s="10"/>
    </row>
    <row r="11" spans="1:17">
      <c r="A11" s="13" t="s">
        <v>453</v>
      </c>
      <c r="B11" s="182">
        <v>0.23271890000000001</v>
      </c>
      <c r="C11" s="182"/>
      <c r="D11" s="21"/>
      <c r="E11" s="21"/>
      <c r="F11" s="79"/>
      <c r="I11" s="10" t="s">
        <v>437</v>
      </c>
      <c r="J11" s="10" t="s">
        <v>382</v>
      </c>
      <c r="K11" s="10">
        <v>434</v>
      </c>
      <c r="L11" s="10">
        <v>7.3732699999999998E-2</v>
      </c>
      <c r="M11" s="10">
        <v>0.26163700000000001</v>
      </c>
      <c r="N11" s="10">
        <v>0</v>
      </c>
      <c r="O11" s="10">
        <v>1</v>
      </c>
      <c r="P11" s="10"/>
      <c r="Q11" s="10"/>
    </row>
    <row r="12" spans="1:17" ht="19" thickBot="1">
      <c r="A12" s="180" t="s">
        <v>478</v>
      </c>
      <c r="B12" s="181">
        <v>0.4447005</v>
      </c>
      <c r="C12" s="181"/>
      <c r="D12" s="23"/>
      <c r="E12" s="23"/>
      <c r="F12" s="80"/>
      <c r="I12" s="10" t="s">
        <v>438</v>
      </c>
      <c r="J12" s="10" t="s">
        <v>382</v>
      </c>
      <c r="K12" s="10">
        <v>434</v>
      </c>
      <c r="L12" s="10">
        <v>0.68433180000000005</v>
      </c>
      <c r="M12" s="10">
        <v>0.4653178</v>
      </c>
      <c r="N12" s="10">
        <v>0</v>
      </c>
      <c r="O12" s="10">
        <v>1</v>
      </c>
      <c r="P12" s="10"/>
      <c r="Q12" s="10"/>
    </row>
    <row r="13" spans="1:17">
      <c r="A13" s="15" t="s">
        <v>48</v>
      </c>
      <c r="B13" s="179">
        <v>2.977252</v>
      </c>
      <c r="C13" s="179">
        <v>2.0887500000000001</v>
      </c>
      <c r="D13" s="187"/>
      <c r="E13" s="187"/>
      <c r="F13" s="188"/>
      <c r="I13" s="10" t="s">
        <v>439</v>
      </c>
      <c r="J13" s="10" t="s">
        <v>382</v>
      </c>
      <c r="K13" s="10">
        <v>434</v>
      </c>
      <c r="L13" s="10">
        <v>0.65668199999999999</v>
      </c>
      <c r="M13" s="10">
        <v>0.47536450000000002</v>
      </c>
      <c r="N13" s="10">
        <v>0</v>
      </c>
      <c r="O13" s="10">
        <v>1</v>
      </c>
      <c r="P13" s="10"/>
      <c r="Q13" s="10"/>
    </row>
    <row r="14" spans="1:17">
      <c r="A14" s="13" t="s">
        <v>454</v>
      </c>
      <c r="B14" s="182">
        <v>0.35253459999999998</v>
      </c>
      <c r="C14" s="20"/>
      <c r="D14" s="20"/>
      <c r="E14" s="20"/>
      <c r="F14" s="82" t="s">
        <v>455</v>
      </c>
      <c r="I14" s="10" t="s">
        <v>440</v>
      </c>
      <c r="J14" s="10" t="s">
        <v>382</v>
      </c>
      <c r="K14" s="10">
        <v>434</v>
      </c>
      <c r="L14" s="10">
        <v>0.23271890000000001</v>
      </c>
      <c r="M14" s="10">
        <v>0.42305219999999999</v>
      </c>
      <c r="N14" s="10">
        <v>0</v>
      </c>
      <c r="O14" s="10">
        <v>1</v>
      </c>
      <c r="P14" s="10"/>
      <c r="Q14" s="10"/>
    </row>
    <row r="15" spans="1:17" ht="19" thickBot="1">
      <c r="A15" s="180" t="s">
        <v>470</v>
      </c>
      <c r="B15" s="181">
        <v>3.180679</v>
      </c>
      <c r="C15" s="181">
        <v>0.5932501</v>
      </c>
      <c r="D15" s="184"/>
      <c r="E15" s="184"/>
      <c r="F15" s="83" t="s">
        <v>471</v>
      </c>
      <c r="I15" s="10" t="s">
        <v>435</v>
      </c>
      <c r="J15" s="10"/>
      <c r="K15" s="10"/>
      <c r="L15" s="10"/>
      <c r="M15" s="10"/>
      <c r="N15" s="10"/>
      <c r="O15" s="10"/>
      <c r="P15" s="10"/>
      <c r="Q15" s="10"/>
    </row>
    <row r="16" spans="1:17">
      <c r="A16" s="15" t="s">
        <v>469</v>
      </c>
      <c r="B16" s="179">
        <v>0.89182620000000001</v>
      </c>
      <c r="C16" s="179">
        <v>0.70488779999999995</v>
      </c>
      <c r="D16" s="187"/>
      <c r="E16" s="187"/>
      <c r="F16" s="81" t="s">
        <v>472</v>
      </c>
      <c r="I16" s="10" t="s">
        <v>441</v>
      </c>
      <c r="J16" s="10" t="s">
        <v>382</v>
      </c>
      <c r="K16" s="10">
        <v>434</v>
      </c>
      <c r="L16" s="10">
        <v>0.4447005</v>
      </c>
      <c r="M16" s="10">
        <v>0.497506</v>
      </c>
      <c r="N16" s="10">
        <v>0</v>
      </c>
      <c r="O16" s="10">
        <v>1</v>
      </c>
      <c r="P16" s="10"/>
      <c r="Q16" s="10"/>
    </row>
    <row r="17" spans="1:17">
      <c r="A17" s="13" t="s">
        <v>460</v>
      </c>
      <c r="B17" s="182">
        <v>2.2506620000000002</v>
      </c>
      <c r="C17" s="182">
        <v>0.36256850000000002</v>
      </c>
      <c r="D17" s="20"/>
      <c r="E17" s="20"/>
      <c r="F17" s="183"/>
      <c r="I17" s="10" t="s">
        <v>442</v>
      </c>
      <c r="J17" s="10" t="s">
        <v>382</v>
      </c>
      <c r="K17" s="10">
        <v>434</v>
      </c>
      <c r="L17" s="10">
        <v>2.977252</v>
      </c>
      <c r="M17" s="10">
        <v>2.0887500000000001</v>
      </c>
      <c r="N17" s="10">
        <v>0</v>
      </c>
      <c r="O17" s="10">
        <v>5.6276210000000004</v>
      </c>
      <c r="P17" s="10"/>
      <c r="Q17" s="10"/>
    </row>
    <row r="18" spans="1:17">
      <c r="A18" s="13" t="s">
        <v>461</v>
      </c>
      <c r="B18" s="182">
        <v>0.55529949999999995</v>
      </c>
      <c r="C18" s="20"/>
      <c r="D18" s="20"/>
      <c r="E18" s="20"/>
      <c r="F18" s="82"/>
      <c r="G18" s="10"/>
      <c r="I18" s="10" t="s">
        <v>443</v>
      </c>
      <c r="J18" s="10" t="s">
        <v>382</v>
      </c>
      <c r="K18" s="10">
        <v>434</v>
      </c>
      <c r="L18" s="10">
        <v>0.35253459999999998</v>
      </c>
      <c r="M18" s="10">
        <v>0.47831069999999998</v>
      </c>
      <c r="N18" s="10">
        <v>0</v>
      </c>
      <c r="O18" s="10">
        <v>1</v>
      </c>
      <c r="P18" s="10"/>
      <c r="Q18" s="10"/>
    </row>
    <row r="19" spans="1:17">
      <c r="A19" s="13" t="s">
        <v>473</v>
      </c>
      <c r="B19" s="182">
        <v>0.6336406</v>
      </c>
      <c r="C19" s="182"/>
      <c r="D19" s="20"/>
      <c r="E19" s="20"/>
      <c r="F19" s="82" t="s">
        <v>465</v>
      </c>
      <c r="G19" s="10"/>
      <c r="H19" s="10"/>
      <c r="P19" s="10"/>
      <c r="Q19" s="10"/>
    </row>
    <row r="20" spans="1:17">
      <c r="A20" s="13" t="s">
        <v>479</v>
      </c>
      <c r="B20" s="182">
        <v>0.36866359999999998</v>
      </c>
      <c r="C20" s="182"/>
      <c r="D20" s="20"/>
      <c r="E20" s="20"/>
      <c r="F20" s="82"/>
      <c r="G20" s="10"/>
      <c r="P20" s="10"/>
      <c r="Q20" s="10"/>
    </row>
    <row r="21" spans="1:17">
      <c r="A21" s="13" t="s">
        <v>462</v>
      </c>
      <c r="B21" s="182">
        <v>8.6539900000000003E-2</v>
      </c>
      <c r="C21" s="182">
        <v>0.3017608</v>
      </c>
      <c r="D21" s="20"/>
      <c r="E21" s="20"/>
      <c r="F21" s="82"/>
      <c r="G21" s="10"/>
      <c r="H21" s="10"/>
      <c r="I21" s="10" t="s">
        <v>445</v>
      </c>
      <c r="J21" s="10" t="s">
        <v>382</v>
      </c>
      <c r="K21" s="10">
        <v>434</v>
      </c>
      <c r="L21" s="10">
        <v>3.180679</v>
      </c>
      <c r="M21" s="10">
        <v>0.5932501</v>
      </c>
      <c r="N21" s="10">
        <v>0</v>
      </c>
      <c r="O21" s="10">
        <v>4.2571719999999997</v>
      </c>
      <c r="P21" s="10"/>
      <c r="Q21" s="10"/>
    </row>
    <row r="22" spans="1:17">
      <c r="A22" s="13" t="s">
        <v>463</v>
      </c>
      <c r="B22" s="182">
        <v>0.53456219999999999</v>
      </c>
      <c r="C22" s="182"/>
      <c r="D22" s="20"/>
      <c r="E22" s="20"/>
      <c r="F22" s="82" t="s">
        <v>464</v>
      </c>
      <c r="G22" s="10"/>
      <c r="H22" s="10"/>
      <c r="I22" s="10" t="s">
        <v>444</v>
      </c>
      <c r="J22" s="10" t="s">
        <v>382</v>
      </c>
      <c r="K22" s="10">
        <v>434</v>
      </c>
      <c r="L22" s="10">
        <v>0.89182620000000001</v>
      </c>
      <c r="M22" s="10">
        <v>0.70488779999999995</v>
      </c>
      <c r="N22" s="10">
        <v>0</v>
      </c>
      <c r="O22" s="10">
        <v>2.3025850000000001</v>
      </c>
      <c r="P22" s="10"/>
      <c r="Q22" s="10"/>
    </row>
    <row r="23" spans="1:17">
      <c r="A23" s="13" t="s">
        <v>474</v>
      </c>
      <c r="B23" s="182">
        <v>0.2050691</v>
      </c>
      <c r="C23" s="182"/>
      <c r="D23" s="20"/>
      <c r="E23" s="20"/>
      <c r="F23" s="82" t="s">
        <v>466</v>
      </c>
      <c r="G23" s="10"/>
      <c r="H23" s="10"/>
      <c r="I23" s="10" t="s">
        <v>435</v>
      </c>
      <c r="J23" s="10"/>
      <c r="K23" s="10"/>
      <c r="L23" s="10"/>
      <c r="M23" s="10"/>
      <c r="N23" s="10"/>
      <c r="O23" s="10"/>
      <c r="P23" s="10"/>
      <c r="Q23" s="10"/>
    </row>
    <row r="24" spans="1:17" ht="19" thickBot="1">
      <c r="A24" s="180" t="s">
        <v>467</v>
      </c>
      <c r="B24" s="181">
        <v>0.53686639999999997</v>
      </c>
      <c r="C24" s="181"/>
      <c r="D24" s="184"/>
      <c r="E24" s="184"/>
      <c r="F24" s="83" t="s">
        <v>468</v>
      </c>
      <c r="G24" s="10"/>
      <c r="H24" s="10"/>
      <c r="I24" s="10" t="s">
        <v>447</v>
      </c>
      <c r="J24" s="10" t="s">
        <v>382</v>
      </c>
      <c r="K24" s="10">
        <v>434</v>
      </c>
      <c r="L24" s="10">
        <v>2.2506620000000002</v>
      </c>
      <c r="M24" s="10">
        <v>0.36256850000000002</v>
      </c>
      <c r="N24" s="10">
        <v>1.3862939999999999</v>
      </c>
      <c r="O24" s="10">
        <v>3.0910419999999998</v>
      </c>
      <c r="P24" s="10"/>
      <c r="Q24" s="10"/>
    </row>
    <row r="25" spans="1:17">
      <c r="G25" s="10"/>
      <c r="H25" s="10"/>
      <c r="I25" s="10" t="s">
        <v>448</v>
      </c>
      <c r="J25" s="10" t="s">
        <v>382</v>
      </c>
      <c r="K25" s="10">
        <v>434</v>
      </c>
      <c r="L25" s="10">
        <v>0.55529949999999995</v>
      </c>
      <c r="M25" s="10">
        <v>0.497506</v>
      </c>
      <c r="N25" s="10">
        <v>0</v>
      </c>
      <c r="O25" s="10">
        <v>1</v>
      </c>
      <c r="P25" s="10"/>
      <c r="Q25" s="10"/>
    </row>
    <row r="26" spans="1:17">
      <c r="A26" s="20"/>
      <c r="B26" s="20"/>
      <c r="C26" s="20"/>
      <c r="D26" s="20"/>
      <c r="E26" s="20"/>
      <c r="F26" s="20"/>
      <c r="G26" s="10"/>
      <c r="H26" s="10"/>
      <c r="I26" s="10" t="s">
        <v>459</v>
      </c>
      <c r="J26" s="10" t="s">
        <v>382</v>
      </c>
      <c r="K26" s="10">
        <v>434</v>
      </c>
      <c r="L26" s="10">
        <v>0.6336406</v>
      </c>
      <c r="M26" s="10">
        <v>0.4823653</v>
      </c>
      <c r="N26" s="10">
        <v>0</v>
      </c>
      <c r="O26" s="10">
        <v>1</v>
      </c>
      <c r="P26" s="10"/>
      <c r="Q26" s="10"/>
    </row>
    <row r="27" spans="1:17">
      <c r="A27" s="20"/>
      <c r="B27" s="20"/>
      <c r="C27" s="20"/>
      <c r="D27" s="20"/>
      <c r="E27" s="20"/>
      <c r="F27" s="20"/>
      <c r="G27" s="10"/>
      <c r="H27" s="10"/>
      <c r="I27" s="10" t="s">
        <v>446</v>
      </c>
      <c r="J27" s="10" t="s">
        <v>382</v>
      </c>
      <c r="K27" s="10">
        <v>434</v>
      </c>
      <c r="L27" s="10">
        <v>0.36866359999999998</v>
      </c>
      <c r="M27" s="10">
        <v>0.48299930000000002</v>
      </c>
      <c r="N27" s="10">
        <v>0</v>
      </c>
      <c r="O27" s="10">
        <v>1</v>
      </c>
      <c r="P27" s="10"/>
      <c r="Q27" s="10"/>
    </row>
    <row r="28" spans="1:17">
      <c r="A28" s="20"/>
      <c r="B28" s="20"/>
      <c r="C28" s="20"/>
      <c r="D28" s="20"/>
      <c r="E28" s="20"/>
      <c r="F28" s="20"/>
      <c r="G28" s="10"/>
      <c r="H28" s="10"/>
      <c r="I28" s="10" t="s">
        <v>449</v>
      </c>
      <c r="J28" s="10" t="s">
        <v>382</v>
      </c>
      <c r="K28" s="10">
        <v>434</v>
      </c>
      <c r="L28" s="10">
        <v>8.6539900000000003E-2</v>
      </c>
      <c r="M28" s="10">
        <v>0.3017608</v>
      </c>
      <c r="N28" s="10">
        <v>0</v>
      </c>
      <c r="O28" s="10">
        <v>2.7080500000000001</v>
      </c>
      <c r="P28" s="10"/>
      <c r="Q28" s="10"/>
    </row>
    <row r="29" spans="1:17">
      <c r="A29" s="20"/>
      <c r="B29" s="20"/>
      <c r="C29" s="20"/>
      <c r="D29" s="20"/>
      <c r="E29" s="20"/>
      <c r="F29" s="20"/>
      <c r="G29" s="10"/>
      <c r="H29" s="10"/>
      <c r="I29" s="10" t="s">
        <v>435</v>
      </c>
      <c r="J29" s="10"/>
      <c r="K29" s="10"/>
      <c r="L29" s="10"/>
      <c r="M29" s="10"/>
      <c r="N29" s="10"/>
      <c r="O29" s="10"/>
      <c r="P29" s="10"/>
      <c r="Q29" s="10"/>
    </row>
    <row r="30" spans="1:17">
      <c r="A30" s="20"/>
      <c r="B30" s="20"/>
      <c r="C30" s="20"/>
      <c r="D30" s="20"/>
      <c r="E30" s="20"/>
      <c r="F30" s="20"/>
      <c r="G30" s="10"/>
      <c r="H30" s="10"/>
      <c r="I30" s="10" t="s">
        <v>450</v>
      </c>
      <c r="J30" s="10" t="s">
        <v>382</v>
      </c>
      <c r="K30" s="10">
        <v>434</v>
      </c>
      <c r="L30" s="10">
        <v>0.53456219999999999</v>
      </c>
      <c r="M30" s="10">
        <v>0.49937969999999998</v>
      </c>
      <c r="N30" s="10">
        <v>0</v>
      </c>
      <c r="O30" s="10">
        <v>1</v>
      </c>
      <c r="P30" s="10"/>
      <c r="Q30" s="10"/>
    </row>
    <row r="31" spans="1:17">
      <c r="A31" s="20"/>
      <c r="B31" s="20"/>
      <c r="C31" s="20"/>
      <c r="D31" s="20"/>
      <c r="E31" s="20"/>
      <c r="F31" s="20"/>
      <c r="G31" s="10"/>
      <c r="H31" s="10"/>
      <c r="I31" s="10" t="s">
        <v>451</v>
      </c>
      <c r="J31" s="10" t="s">
        <v>382</v>
      </c>
      <c r="K31" s="10">
        <v>434</v>
      </c>
      <c r="L31" s="10">
        <v>0.2050691</v>
      </c>
      <c r="M31" s="10">
        <v>0.40421810000000002</v>
      </c>
      <c r="N31" s="10">
        <v>0</v>
      </c>
      <c r="O31" s="10">
        <v>1</v>
      </c>
    </row>
    <row r="32" spans="1:17">
      <c r="A32" s="20"/>
      <c r="B32" s="20"/>
      <c r="C32" s="20"/>
      <c r="D32" s="20"/>
      <c r="E32" s="20"/>
      <c r="F32" s="20"/>
      <c r="G32" s="10"/>
      <c r="H32" s="10"/>
      <c r="I32" s="10" t="s">
        <v>452</v>
      </c>
      <c r="J32" s="10" t="s">
        <v>382</v>
      </c>
      <c r="K32" s="10">
        <v>434</v>
      </c>
      <c r="L32" s="10">
        <v>0.53686639999999997</v>
      </c>
      <c r="M32" s="10">
        <v>0.49921450000000001</v>
      </c>
      <c r="N32" s="10">
        <v>0</v>
      </c>
      <c r="O32" s="10">
        <v>1</v>
      </c>
    </row>
    <row r="33" spans="1:8">
      <c r="A33" s="20"/>
      <c r="B33" s="20"/>
      <c r="C33" s="20"/>
      <c r="D33" s="20"/>
      <c r="E33" s="20"/>
      <c r="F33" s="20"/>
      <c r="G33" s="10"/>
      <c r="H33" s="10"/>
    </row>
    <row r="34" spans="1:8">
      <c r="B34" s="10"/>
      <c r="C34" s="10"/>
      <c r="F34" s="10"/>
      <c r="G34" s="10"/>
      <c r="H34" s="10"/>
    </row>
    <row r="35" spans="1:8">
      <c r="B35" s="10"/>
      <c r="C35" s="10"/>
      <c r="F35" s="10"/>
      <c r="G35" s="10"/>
      <c r="H35" s="10"/>
    </row>
    <row r="36" spans="1:8">
      <c r="B36" s="10"/>
      <c r="C36" s="10"/>
      <c r="F36" s="10"/>
      <c r="G36" s="10"/>
      <c r="H36" s="10"/>
    </row>
    <row r="37" spans="1:8">
      <c r="B37" s="10"/>
      <c r="C37" s="10"/>
      <c r="F37" s="10"/>
      <c r="G37" s="10"/>
      <c r="H37" s="10"/>
    </row>
  </sheetData>
  <phoneticPr fontId="12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EEF7-365E-A345-AB58-564271AAE464}">
  <dimension ref="C2:L286"/>
  <sheetViews>
    <sheetView topLeftCell="A124" zoomScale="150" workbookViewId="0">
      <selection activeCell="D172" sqref="D172"/>
    </sheetView>
  </sheetViews>
  <sheetFormatPr baseColWidth="10" defaultRowHeight="15"/>
  <cols>
    <col min="1" max="2" width="10.83203125" style="92"/>
    <col min="3" max="3" width="73" style="92" bestFit="1" customWidth="1"/>
    <col min="4" max="4" width="11.6640625" style="92" bestFit="1" customWidth="1"/>
    <col min="5" max="6" width="11" style="92" bestFit="1" customWidth="1"/>
    <col min="7" max="7" width="11.83203125" style="92" bestFit="1" customWidth="1"/>
    <col min="8" max="8" width="51.1640625" style="92" customWidth="1"/>
    <col min="9" max="9" width="73" style="92" bestFit="1" customWidth="1"/>
    <col min="10" max="10" width="10.83203125" style="92"/>
    <col min="11" max="11" width="53.6640625" style="92" bestFit="1" customWidth="1"/>
    <col min="12" max="12" width="58.5" style="92" customWidth="1"/>
    <col min="13" max="16384" width="10.83203125" style="92"/>
  </cols>
  <sheetData>
    <row r="2" spans="3:12" ht="16" thickBot="1"/>
    <row r="3" spans="3:12" ht="20" thickBot="1">
      <c r="C3" s="93" t="s">
        <v>11</v>
      </c>
      <c r="D3" s="94" t="s">
        <v>25</v>
      </c>
      <c r="E3" s="94" t="s">
        <v>30</v>
      </c>
      <c r="F3" s="94" t="s">
        <v>26</v>
      </c>
      <c r="G3" s="94" t="s">
        <v>27</v>
      </c>
      <c r="H3" s="116" t="s">
        <v>58</v>
      </c>
      <c r="I3" s="116" t="s">
        <v>66</v>
      </c>
    </row>
    <row r="4" spans="3:12" ht="16">
      <c r="C4" s="95" t="s">
        <v>44</v>
      </c>
      <c r="D4" s="96">
        <v>5.022831</v>
      </c>
      <c r="E4" s="97">
        <v>5.5337059999999996</v>
      </c>
      <c r="F4" s="97">
        <v>1</v>
      </c>
      <c r="G4" s="98">
        <v>66</v>
      </c>
      <c r="H4" s="110"/>
      <c r="I4" s="110"/>
    </row>
    <row r="5" spans="3:12" ht="16">
      <c r="C5" s="99" t="s">
        <v>45</v>
      </c>
      <c r="D5" s="100">
        <v>0.95890410000000004</v>
      </c>
      <c r="E5" s="101">
        <v>1.648285</v>
      </c>
      <c r="F5" s="101">
        <v>0</v>
      </c>
      <c r="G5" s="102">
        <v>20</v>
      </c>
      <c r="H5" s="113"/>
      <c r="I5" s="113"/>
    </row>
    <row r="6" spans="3:12" ht="16">
      <c r="C6" s="99" t="s">
        <v>46</v>
      </c>
      <c r="D6" s="100">
        <v>3.2899539999999998</v>
      </c>
      <c r="E6" s="101">
        <v>3.6613440000000002</v>
      </c>
      <c r="F6" s="101">
        <v>0</v>
      </c>
      <c r="G6" s="102">
        <v>40</v>
      </c>
      <c r="H6" s="113"/>
      <c r="I6" s="113"/>
    </row>
    <row r="7" spans="3:12" ht="17" thickBot="1">
      <c r="C7" s="103" t="s">
        <v>47</v>
      </c>
      <c r="D7" s="104">
        <v>0.77397260000000001</v>
      </c>
      <c r="E7" s="105">
        <v>1.0724590000000001</v>
      </c>
      <c r="F7" s="105">
        <v>0</v>
      </c>
      <c r="G7" s="106">
        <v>7</v>
      </c>
      <c r="H7" s="115"/>
      <c r="I7" s="115"/>
    </row>
    <row r="8" spans="3:12" ht="17" thickBot="1">
      <c r="C8" s="108" t="s">
        <v>51</v>
      </c>
    </row>
    <row r="9" spans="3:12" ht="17" thickBot="1">
      <c r="C9" s="107" t="s">
        <v>55</v>
      </c>
      <c r="D9" s="97">
        <v>0</v>
      </c>
      <c r="E9" s="97">
        <v>0</v>
      </c>
      <c r="F9" s="97">
        <v>0</v>
      </c>
      <c r="G9" s="97">
        <v>0</v>
      </c>
      <c r="H9" s="118" t="s">
        <v>60</v>
      </c>
      <c r="I9" s="110" t="s">
        <v>52</v>
      </c>
    </row>
    <row r="10" spans="3:12" ht="19" thickBot="1">
      <c r="C10" s="99" t="s">
        <v>54</v>
      </c>
      <c r="D10" s="101">
        <v>0.49543379999999998</v>
      </c>
      <c r="E10" s="101">
        <v>0.50055090000000002</v>
      </c>
      <c r="F10" s="101">
        <v>0</v>
      </c>
      <c r="G10" s="101">
        <v>1</v>
      </c>
      <c r="H10" s="119" t="s">
        <v>61</v>
      </c>
      <c r="I10" s="113" t="s">
        <v>35</v>
      </c>
    </row>
    <row r="11" spans="3:12" ht="17" thickBot="1">
      <c r="C11" s="111" t="s">
        <v>59</v>
      </c>
      <c r="D11" s="101">
        <v>0.32191779999999998</v>
      </c>
      <c r="E11" s="101">
        <v>0.46774589999999999</v>
      </c>
      <c r="F11" s="101">
        <v>0</v>
      </c>
      <c r="G11" s="101">
        <v>1</v>
      </c>
      <c r="H11" s="120" t="s">
        <v>62</v>
      </c>
      <c r="I11" s="113" t="s">
        <v>67</v>
      </c>
    </row>
    <row r="12" spans="3:12" ht="17" thickBot="1">
      <c r="C12" s="99" t="s">
        <v>53</v>
      </c>
      <c r="D12" s="101">
        <v>0.173516</v>
      </c>
      <c r="E12" s="101">
        <v>0.37912580000000001</v>
      </c>
      <c r="F12" s="101">
        <v>0</v>
      </c>
      <c r="G12" s="101">
        <v>1</v>
      </c>
      <c r="H12" s="120" t="s">
        <v>63</v>
      </c>
      <c r="I12" s="113" t="s">
        <v>68</v>
      </c>
    </row>
    <row r="13" spans="3:12" ht="17" thickBot="1">
      <c r="C13" s="99" t="s">
        <v>56</v>
      </c>
      <c r="D13" s="101">
        <v>0.30136990000000002</v>
      </c>
      <c r="E13" s="101">
        <v>0.4593777</v>
      </c>
      <c r="F13" s="101">
        <v>0</v>
      </c>
      <c r="G13" s="101">
        <v>1</v>
      </c>
      <c r="H13" s="120" t="s">
        <v>64</v>
      </c>
      <c r="I13" s="113" t="s">
        <v>36</v>
      </c>
    </row>
    <row r="14" spans="3:12" ht="17" thickBot="1">
      <c r="C14" s="117" t="s">
        <v>57</v>
      </c>
      <c r="D14" s="105">
        <v>0.2899543</v>
      </c>
      <c r="E14" s="105">
        <v>0.45425979999999999</v>
      </c>
      <c r="F14" s="105">
        <v>0</v>
      </c>
      <c r="G14" s="105">
        <v>1</v>
      </c>
      <c r="H14" s="121" t="s">
        <v>65</v>
      </c>
      <c r="I14" s="113" t="s">
        <v>37</v>
      </c>
    </row>
    <row r="15" spans="3:12" ht="17" thickBot="1">
      <c r="C15" s="108" t="s">
        <v>69</v>
      </c>
      <c r="I15" s="122"/>
      <c r="J15" s="123"/>
      <c r="K15" s="124"/>
      <c r="L15" s="124"/>
    </row>
    <row r="16" spans="3:12">
      <c r="C16" s="127" t="s">
        <v>76</v>
      </c>
      <c r="D16" s="97">
        <v>1.5981700000000001E-2</v>
      </c>
      <c r="E16" s="97">
        <v>0.12554799999999999</v>
      </c>
      <c r="F16" s="97">
        <v>0</v>
      </c>
      <c r="G16" s="97">
        <v>1</v>
      </c>
      <c r="H16" s="149" t="s">
        <v>81</v>
      </c>
      <c r="I16" s="110" t="s">
        <v>75</v>
      </c>
      <c r="J16" s="125"/>
      <c r="K16" s="112"/>
      <c r="L16" s="126"/>
    </row>
    <row r="17" spans="3:12">
      <c r="C17" s="111" t="s">
        <v>87</v>
      </c>
      <c r="D17" s="101">
        <v>0.48858449999999998</v>
      </c>
      <c r="E17" s="101">
        <v>0.50044129999999998</v>
      </c>
      <c r="F17" s="101">
        <v>0</v>
      </c>
      <c r="G17" s="101">
        <v>1</v>
      </c>
      <c r="H17" s="150"/>
      <c r="I17" s="113" t="s">
        <v>70</v>
      </c>
      <c r="J17" s="125"/>
      <c r="K17" s="112"/>
      <c r="L17" s="126"/>
    </row>
    <row r="18" spans="3:12">
      <c r="C18" s="111" t="s">
        <v>77</v>
      </c>
      <c r="D18" s="101">
        <v>0.88356159999999995</v>
      </c>
      <c r="E18" s="101">
        <v>0.32111659999999997</v>
      </c>
      <c r="F18" s="101">
        <v>0</v>
      </c>
      <c r="G18" s="101">
        <v>1</v>
      </c>
      <c r="H18" s="150"/>
      <c r="I18" s="113" t="s">
        <v>71</v>
      </c>
      <c r="J18" s="125"/>
      <c r="K18" s="112"/>
      <c r="L18" s="126"/>
    </row>
    <row r="19" spans="3:12">
      <c r="C19" s="111" t="s">
        <v>78</v>
      </c>
      <c r="D19" s="101">
        <v>0.40182649999999998</v>
      </c>
      <c r="E19" s="101">
        <v>0.49082789999999998</v>
      </c>
      <c r="F19" s="101">
        <v>0</v>
      </c>
      <c r="G19" s="101">
        <v>1</v>
      </c>
      <c r="H19" s="150"/>
      <c r="I19" s="113" t="s">
        <v>72</v>
      </c>
      <c r="J19" s="125"/>
      <c r="K19" s="112"/>
      <c r="L19" s="126"/>
    </row>
    <row r="20" spans="3:12">
      <c r="C20" s="111" t="s">
        <v>79</v>
      </c>
      <c r="D20" s="101">
        <v>0.26027400000000001</v>
      </c>
      <c r="E20" s="101">
        <v>0.4392858</v>
      </c>
      <c r="F20" s="101">
        <v>0</v>
      </c>
      <c r="G20" s="101">
        <v>1</v>
      </c>
      <c r="H20" s="150"/>
      <c r="I20" s="113" t="s">
        <v>73</v>
      </c>
      <c r="J20" s="125"/>
      <c r="K20" s="112"/>
      <c r="L20" s="126"/>
    </row>
    <row r="21" spans="3:12" ht="16" thickBot="1">
      <c r="C21" s="128" t="s">
        <v>80</v>
      </c>
      <c r="D21" s="105">
        <v>5.4794500000000003E-2</v>
      </c>
      <c r="E21" s="105">
        <v>0.22783900000000001</v>
      </c>
      <c r="F21" s="105">
        <v>0</v>
      </c>
      <c r="G21" s="105">
        <v>1</v>
      </c>
      <c r="H21" s="151"/>
      <c r="I21" s="115" t="s">
        <v>74</v>
      </c>
      <c r="J21" s="112"/>
      <c r="K21" s="112"/>
      <c r="L21" s="112"/>
    </row>
    <row r="22" spans="3:12" ht="17" thickBot="1">
      <c r="C22" s="108" t="s">
        <v>97</v>
      </c>
    </row>
    <row r="23" spans="3:12">
      <c r="C23" s="127" t="s">
        <v>82</v>
      </c>
      <c r="D23" s="97">
        <v>0.49771690000000002</v>
      </c>
      <c r="E23" s="97">
        <v>0.50056650000000003</v>
      </c>
      <c r="F23" s="97">
        <v>0</v>
      </c>
      <c r="G23" s="97">
        <v>1</v>
      </c>
      <c r="H23" s="146" t="s">
        <v>86</v>
      </c>
      <c r="I23" s="110"/>
    </row>
    <row r="24" spans="3:12">
      <c r="C24" s="111" t="s">
        <v>83</v>
      </c>
      <c r="D24" s="101">
        <v>0.88356159999999995</v>
      </c>
      <c r="E24" s="101">
        <v>0.32111659999999997</v>
      </c>
      <c r="F24" s="101">
        <v>0</v>
      </c>
      <c r="G24" s="101">
        <v>1</v>
      </c>
      <c r="H24" s="147"/>
      <c r="I24" s="113"/>
    </row>
    <row r="25" spans="3:12">
      <c r="C25" s="111" t="s">
        <v>84</v>
      </c>
      <c r="D25" s="101">
        <v>0.40182649999999998</v>
      </c>
      <c r="E25" s="101">
        <v>0.49082789999999998</v>
      </c>
      <c r="F25" s="101">
        <v>0</v>
      </c>
      <c r="G25" s="101">
        <v>1</v>
      </c>
      <c r="H25" s="147"/>
      <c r="I25" s="113"/>
    </row>
    <row r="26" spans="3:12" ht="16" thickBot="1">
      <c r="C26" s="128" t="s">
        <v>85</v>
      </c>
      <c r="D26" s="105">
        <v>0.26940639999999999</v>
      </c>
      <c r="E26" s="105">
        <v>0.44415870000000002</v>
      </c>
      <c r="F26" s="105">
        <v>0</v>
      </c>
      <c r="G26" s="105">
        <v>1</v>
      </c>
      <c r="H26" s="148"/>
      <c r="I26" s="115"/>
    </row>
    <row r="27" spans="3:12" ht="17" thickBot="1">
      <c r="C27" s="108" t="s">
        <v>98</v>
      </c>
    </row>
    <row r="28" spans="3:12">
      <c r="C28" s="127" t="s">
        <v>92</v>
      </c>
      <c r="D28" s="97">
        <v>1.5981700000000001E-2</v>
      </c>
      <c r="E28" s="97">
        <v>0.12554799999999999</v>
      </c>
      <c r="F28" s="97">
        <v>0</v>
      </c>
      <c r="G28" s="97">
        <v>1</v>
      </c>
      <c r="H28" s="146" t="s">
        <v>96</v>
      </c>
      <c r="I28" s="110" t="s">
        <v>88</v>
      </c>
    </row>
    <row r="29" spans="3:12">
      <c r="C29" s="111" t="s">
        <v>93</v>
      </c>
      <c r="D29" s="101">
        <v>0.48858449999999998</v>
      </c>
      <c r="E29" s="101">
        <v>0.50044129999999998</v>
      </c>
      <c r="F29" s="101">
        <v>0</v>
      </c>
      <c r="G29" s="101">
        <v>1</v>
      </c>
      <c r="H29" s="147"/>
      <c r="I29" s="113" t="s">
        <v>89</v>
      </c>
    </row>
    <row r="30" spans="3:12">
      <c r="C30" s="111" t="s">
        <v>94</v>
      </c>
      <c r="D30" s="101">
        <v>0.91780819999999996</v>
      </c>
      <c r="E30" s="101">
        <v>0.27497080000000002</v>
      </c>
      <c r="F30" s="101">
        <v>0</v>
      </c>
      <c r="G30" s="101">
        <v>1</v>
      </c>
      <c r="H30" s="147"/>
      <c r="I30" s="113" t="s">
        <v>90</v>
      </c>
    </row>
    <row r="31" spans="3:12" ht="16" thickBot="1">
      <c r="C31" s="128" t="s">
        <v>95</v>
      </c>
      <c r="D31" s="105">
        <v>0.26940639999999999</v>
      </c>
      <c r="E31" s="105">
        <v>0.44415870000000002</v>
      </c>
      <c r="F31" s="105">
        <v>0</v>
      </c>
      <c r="G31" s="105">
        <v>1</v>
      </c>
      <c r="H31" s="148"/>
      <c r="I31" s="115" t="s">
        <v>91</v>
      </c>
    </row>
    <row r="32" spans="3:12" ht="17" thickBot="1">
      <c r="C32" s="108" t="s">
        <v>99</v>
      </c>
    </row>
    <row r="33" spans="3:9">
      <c r="C33" s="127" t="s">
        <v>104</v>
      </c>
      <c r="D33" s="97">
        <v>2.2831000000000001E-3</v>
      </c>
      <c r="E33" s="97">
        <v>4.7781799999999999E-2</v>
      </c>
      <c r="F33" s="97">
        <v>0</v>
      </c>
      <c r="G33" s="97">
        <v>1</v>
      </c>
      <c r="H33" s="146" t="s">
        <v>108</v>
      </c>
      <c r="I33" s="110" t="s">
        <v>100</v>
      </c>
    </row>
    <row r="34" spans="3:9">
      <c r="C34" s="111" t="s">
        <v>105</v>
      </c>
      <c r="D34" s="101">
        <v>8.6758000000000002E-2</v>
      </c>
      <c r="E34" s="101">
        <v>0.281802</v>
      </c>
      <c r="F34" s="101">
        <v>0</v>
      </c>
      <c r="G34" s="101">
        <v>1</v>
      </c>
      <c r="H34" s="147"/>
      <c r="I34" s="113" t="s">
        <v>101</v>
      </c>
    </row>
    <row r="35" spans="3:9">
      <c r="C35" s="111" t="s">
        <v>106</v>
      </c>
      <c r="D35" s="101">
        <v>0.8401826</v>
      </c>
      <c r="E35" s="101">
        <v>0.3668556</v>
      </c>
      <c r="F35" s="101">
        <v>0</v>
      </c>
      <c r="G35" s="101">
        <v>1</v>
      </c>
      <c r="H35" s="147"/>
      <c r="I35" s="113" t="s">
        <v>102</v>
      </c>
    </row>
    <row r="36" spans="3:9" ht="16" thickBot="1">
      <c r="C36" s="128" t="s">
        <v>107</v>
      </c>
      <c r="D36" s="105">
        <v>9.3607300000000004E-2</v>
      </c>
      <c r="E36" s="105">
        <v>0.2916147</v>
      </c>
      <c r="F36" s="105">
        <v>0</v>
      </c>
      <c r="G36" s="105">
        <v>1</v>
      </c>
      <c r="H36" s="148"/>
      <c r="I36" s="115" t="s">
        <v>103</v>
      </c>
    </row>
    <row r="37" spans="3:9" ht="17" thickBot="1">
      <c r="C37" s="108" t="s">
        <v>109</v>
      </c>
    </row>
    <row r="38" spans="3:9">
      <c r="C38" s="127" t="s">
        <v>110</v>
      </c>
      <c r="D38" s="97">
        <v>7.3059399999999997E-2</v>
      </c>
      <c r="E38" s="97">
        <v>0.26053150000000003</v>
      </c>
      <c r="F38" s="97">
        <v>0</v>
      </c>
      <c r="G38" s="97">
        <v>1</v>
      </c>
      <c r="H38" s="146" t="s">
        <v>116</v>
      </c>
      <c r="I38" s="110" t="s">
        <v>42</v>
      </c>
    </row>
    <row r="39" spans="3:9" ht="18" customHeight="1">
      <c r="C39" s="111" t="s">
        <v>111</v>
      </c>
      <c r="D39" s="101">
        <v>0.68721460000000001</v>
      </c>
      <c r="E39" s="101">
        <v>0.46415790000000001</v>
      </c>
      <c r="F39" s="101">
        <v>0</v>
      </c>
      <c r="G39" s="101">
        <v>1</v>
      </c>
      <c r="H39" s="147"/>
      <c r="I39" s="113" t="s">
        <v>38</v>
      </c>
    </row>
    <row r="40" spans="3:9" ht="18" customHeight="1">
      <c r="C40" s="111" t="s">
        <v>112</v>
      </c>
      <c r="D40" s="101">
        <v>0.65525109999999998</v>
      </c>
      <c r="E40" s="101">
        <v>0.47582980000000002</v>
      </c>
      <c r="F40" s="101">
        <v>0</v>
      </c>
      <c r="G40" s="101">
        <v>1</v>
      </c>
      <c r="H40" s="147"/>
      <c r="I40" s="113" t="s">
        <v>39</v>
      </c>
    </row>
    <row r="41" spans="3:9" ht="18" customHeight="1">
      <c r="C41" s="111" t="s">
        <v>113</v>
      </c>
      <c r="D41" s="101">
        <v>0.23059360000000001</v>
      </c>
      <c r="E41" s="101">
        <v>0.42169440000000002</v>
      </c>
      <c r="F41" s="101">
        <v>0</v>
      </c>
      <c r="G41" s="101">
        <v>1</v>
      </c>
      <c r="H41" s="147"/>
      <c r="I41" s="113" t="s">
        <v>115</v>
      </c>
    </row>
    <row r="42" spans="3:9" ht="19" customHeight="1" thickBot="1">
      <c r="C42" s="128" t="s">
        <v>114</v>
      </c>
      <c r="D42" s="105">
        <v>0.44292239999999999</v>
      </c>
      <c r="E42" s="105">
        <v>0.49729950000000001</v>
      </c>
      <c r="F42" s="105">
        <v>0</v>
      </c>
      <c r="G42" s="105">
        <v>1</v>
      </c>
      <c r="H42" s="148"/>
      <c r="I42" s="115" t="s">
        <v>40</v>
      </c>
    </row>
    <row r="43" spans="3:9" ht="17" thickBot="1">
      <c r="C43" s="108" t="s">
        <v>97</v>
      </c>
    </row>
    <row r="44" spans="3:9">
      <c r="C44" s="127" t="s">
        <v>121</v>
      </c>
      <c r="D44" s="97">
        <v>7.3059399999999997E-2</v>
      </c>
      <c r="E44" s="97">
        <v>0.26053150000000003</v>
      </c>
      <c r="F44" s="97">
        <v>0</v>
      </c>
      <c r="G44" s="97">
        <v>1</v>
      </c>
      <c r="H44" s="149" t="s">
        <v>123</v>
      </c>
      <c r="I44" s="110" t="s">
        <v>117</v>
      </c>
    </row>
    <row r="45" spans="3:9">
      <c r="C45" s="111" t="s">
        <v>111</v>
      </c>
      <c r="D45" s="101">
        <v>0.68721460000000001</v>
      </c>
      <c r="E45" s="101">
        <v>0.46415790000000001</v>
      </c>
      <c r="F45" s="101">
        <v>0</v>
      </c>
      <c r="G45" s="101">
        <v>1</v>
      </c>
      <c r="H45" s="150"/>
      <c r="I45" s="113" t="s">
        <v>118</v>
      </c>
    </row>
    <row r="46" spans="3:9">
      <c r="C46" s="111" t="s">
        <v>122</v>
      </c>
      <c r="D46" s="101">
        <v>0.70776260000000002</v>
      </c>
      <c r="E46" s="101">
        <v>0.45531090000000002</v>
      </c>
      <c r="F46" s="101">
        <v>0</v>
      </c>
      <c r="G46" s="101">
        <v>1</v>
      </c>
      <c r="H46" s="150"/>
      <c r="I46" s="113" t="s">
        <v>119</v>
      </c>
    </row>
    <row r="47" spans="3:9" ht="16" thickBot="1">
      <c r="C47" s="128" t="s">
        <v>114</v>
      </c>
      <c r="D47" s="105">
        <v>0.44292239999999999</v>
      </c>
      <c r="E47" s="105">
        <v>0.49729950000000001</v>
      </c>
      <c r="F47" s="105">
        <v>0</v>
      </c>
      <c r="G47" s="105">
        <v>1</v>
      </c>
      <c r="H47" s="151"/>
      <c r="I47" s="115" t="s">
        <v>120</v>
      </c>
    </row>
    <row r="48" spans="3:9" ht="17" thickBot="1">
      <c r="C48" s="108" t="s">
        <v>126</v>
      </c>
    </row>
    <row r="49" spans="3:9">
      <c r="C49" s="127" t="s">
        <v>127</v>
      </c>
      <c r="D49" s="97">
        <v>70.232849999999999</v>
      </c>
      <c r="E49" s="97">
        <v>68.602310000000003</v>
      </c>
      <c r="F49" s="97">
        <v>0</v>
      </c>
      <c r="G49" s="97">
        <v>278</v>
      </c>
      <c r="H49" s="109"/>
      <c r="I49" s="110" t="s">
        <v>124</v>
      </c>
    </row>
    <row r="50" spans="3:9">
      <c r="C50" s="111" t="s">
        <v>128</v>
      </c>
      <c r="D50" s="101">
        <v>2.976324</v>
      </c>
      <c r="E50" s="101">
        <v>2.0879669999999999</v>
      </c>
      <c r="F50" s="101">
        <v>0</v>
      </c>
      <c r="G50" s="101">
        <v>5.6276210000000004</v>
      </c>
      <c r="H50" s="112"/>
      <c r="I50" s="113" t="s">
        <v>125</v>
      </c>
    </row>
    <row r="51" spans="3:9">
      <c r="C51" s="111" t="s">
        <v>129</v>
      </c>
      <c r="D51" s="101">
        <v>0.29223739999999998</v>
      </c>
      <c r="E51" s="101">
        <v>0.45531090000000002</v>
      </c>
      <c r="F51" s="101">
        <v>0</v>
      </c>
      <c r="G51" s="101">
        <v>1</v>
      </c>
      <c r="H51" s="112"/>
      <c r="I51" s="113" t="s">
        <v>43</v>
      </c>
    </row>
    <row r="52" spans="3:9" ht="16" thickBot="1">
      <c r="C52" s="128" t="s">
        <v>130</v>
      </c>
      <c r="D52" s="105">
        <v>6.3378389999999998</v>
      </c>
      <c r="E52" s="105">
        <v>4.1328610000000001</v>
      </c>
      <c r="F52" s="105">
        <v>0</v>
      </c>
      <c r="G52" s="105">
        <v>10.23279</v>
      </c>
      <c r="H52" s="114"/>
      <c r="I52" s="115" t="s">
        <v>41</v>
      </c>
    </row>
    <row r="54" spans="3:9" ht="16">
      <c r="C54" s="108" t="s">
        <v>138</v>
      </c>
    </row>
    <row r="55" spans="3:9" ht="17" thickBot="1">
      <c r="C55" s="108" t="s">
        <v>137</v>
      </c>
    </row>
    <row r="56" spans="3:9">
      <c r="C56" s="127" t="s">
        <v>142</v>
      </c>
      <c r="D56" s="97">
        <v>0.23287669999999999</v>
      </c>
      <c r="E56" s="97">
        <v>0.42314770000000002</v>
      </c>
      <c r="F56" s="97">
        <v>0</v>
      </c>
      <c r="G56" s="97">
        <v>1</v>
      </c>
      <c r="H56" s="146" t="s">
        <v>139</v>
      </c>
      <c r="I56" s="110" t="s">
        <v>134</v>
      </c>
    </row>
    <row r="57" spans="3:9">
      <c r="C57" s="111" t="s">
        <v>143</v>
      </c>
      <c r="D57" s="101">
        <v>0.1164384</v>
      </c>
      <c r="E57" s="101">
        <v>0.32111659999999997</v>
      </c>
      <c r="F57" s="101">
        <v>0</v>
      </c>
      <c r="G57" s="101">
        <v>1</v>
      </c>
      <c r="H57" s="147"/>
      <c r="I57" s="113" t="s">
        <v>135</v>
      </c>
    </row>
    <row r="58" spans="3:9">
      <c r="C58" s="111" t="s">
        <v>136</v>
      </c>
      <c r="D58" s="101">
        <v>0.62785389999999996</v>
      </c>
      <c r="E58" s="101">
        <v>0.48392980000000002</v>
      </c>
      <c r="F58" s="101">
        <v>0</v>
      </c>
      <c r="G58" s="101">
        <v>1</v>
      </c>
      <c r="H58" s="147"/>
      <c r="I58" s="113" t="s">
        <v>131</v>
      </c>
    </row>
    <row r="59" spans="3:9">
      <c r="C59" s="111" t="s">
        <v>140</v>
      </c>
      <c r="D59" s="101">
        <v>6.8493E-3</v>
      </c>
      <c r="E59" s="101">
        <v>8.2571000000000006E-2</v>
      </c>
      <c r="F59" s="101">
        <v>0</v>
      </c>
      <c r="G59" s="101">
        <v>1</v>
      </c>
      <c r="H59" s="147"/>
      <c r="I59" s="113" t="s">
        <v>132</v>
      </c>
    </row>
    <row r="60" spans="3:9" ht="16" thickBot="1">
      <c r="C60" s="128" t="s">
        <v>141</v>
      </c>
      <c r="D60" s="105">
        <v>1.5981700000000001E-2</v>
      </c>
      <c r="E60" s="105">
        <v>0.12554799999999999</v>
      </c>
      <c r="F60" s="105">
        <v>0</v>
      </c>
      <c r="G60" s="105">
        <v>1</v>
      </c>
      <c r="H60" s="148"/>
      <c r="I60" s="115" t="s">
        <v>133</v>
      </c>
    </row>
    <row r="61" spans="3:9" ht="17" thickBot="1">
      <c r="C61" s="108" t="s">
        <v>148</v>
      </c>
    </row>
    <row r="62" spans="3:9">
      <c r="C62" s="127" t="s">
        <v>149</v>
      </c>
      <c r="D62" s="97">
        <v>2.9337900000000001</v>
      </c>
      <c r="E62" s="97">
        <v>2.2401990000000001</v>
      </c>
      <c r="F62" s="97">
        <v>0</v>
      </c>
      <c r="G62" s="97">
        <v>10</v>
      </c>
      <c r="H62" s="109"/>
      <c r="I62" s="110" t="s">
        <v>144</v>
      </c>
    </row>
    <row r="63" spans="3:9">
      <c r="C63" s="111" t="s">
        <v>150</v>
      </c>
      <c r="D63" s="101">
        <v>204.5402</v>
      </c>
      <c r="E63" s="101">
        <v>113.3518</v>
      </c>
      <c r="F63" s="101">
        <v>0</v>
      </c>
      <c r="G63" s="101">
        <v>499.71</v>
      </c>
      <c r="H63" s="112"/>
      <c r="I63" s="113" t="s">
        <v>145</v>
      </c>
    </row>
    <row r="64" spans="3:9">
      <c r="C64" s="111" t="s">
        <v>151</v>
      </c>
      <c r="D64" s="101">
        <v>35.77413</v>
      </c>
      <c r="E64" s="101">
        <v>13.64405</v>
      </c>
      <c r="F64" s="101">
        <v>9.5</v>
      </c>
      <c r="G64" s="101">
        <v>79.94</v>
      </c>
      <c r="H64" s="112"/>
      <c r="I64" s="113" t="s">
        <v>146</v>
      </c>
    </row>
    <row r="65" spans="3:9" ht="16" thickBot="1">
      <c r="C65" s="128" t="s">
        <v>152</v>
      </c>
      <c r="D65" s="105">
        <v>27.808240000000001</v>
      </c>
      <c r="E65" s="105">
        <v>12.858790000000001</v>
      </c>
      <c r="F65" s="105">
        <v>0</v>
      </c>
      <c r="G65" s="105">
        <v>70.61</v>
      </c>
      <c r="H65" s="114"/>
      <c r="I65" s="115" t="s">
        <v>147</v>
      </c>
    </row>
    <row r="66" spans="3:9" ht="17" thickBot="1">
      <c r="C66" s="108" t="s">
        <v>165</v>
      </c>
    </row>
    <row r="67" spans="3:9">
      <c r="C67" s="127" t="s">
        <v>164</v>
      </c>
      <c r="D67" s="97">
        <v>8.0450459999999993</v>
      </c>
      <c r="E67" s="97">
        <v>5.3299700000000003</v>
      </c>
      <c r="F67" s="97">
        <v>0</v>
      </c>
      <c r="G67" s="97">
        <v>38.51</v>
      </c>
      <c r="H67" s="146" t="s">
        <v>166</v>
      </c>
      <c r="I67" s="110" t="s">
        <v>153</v>
      </c>
    </row>
    <row r="68" spans="3:9">
      <c r="C68" s="111" t="s">
        <v>159</v>
      </c>
      <c r="D68" s="101">
        <v>8.4116890000000009</v>
      </c>
      <c r="E68" s="101">
        <v>9.3996639999999996</v>
      </c>
      <c r="F68" s="101">
        <v>0</v>
      </c>
      <c r="G68" s="101">
        <v>141.63</v>
      </c>
      <c r="H68" s="147"/>
      <c r="I68" s="113" t="s">
        <v>154</v>
      </c>
    </row>
    <row r="69" spans="3:9">
      <c r="C69" s="111" t="s">
        <v>160</v>
      </c>
      <c r="D69" s="101">
        <v>7.1200460000000003</v>
      </c>
      <c r="E69" s="101">
        <v>5.7285649999999997</v>
      </c>
      <c r="F69" s="101">
        <v>0</v>
      </c>
      <c r="G69" s="101">
        <v>51.61</v>
      </c>
      <c r="H69" s="147"/>
      <c r="I69" s="113" t="s">
        <v>155</v>
      </c>
    </row>
    <row r="70" spans="3:9">
      <c r="C70" s="111" t="s">
        <v>161</v>
      </c>
      <c r="D70" s="101">
        <v>5.8763009999999998</v>
      </c>
      <c r="E70" s="101">
        <v>5.6426160000000003</v>
      </c>
      <c r="F70" s="101">
        <v>0</v>
      </c>
      <c r="G70" s="101">
        <v>28.03</v>
      </c>
      <c r="H70" s="147"/>
      <c r="I70" s="113" t="s">
        <v>156</v>
      </c>
    </row>
    <row r="71" spans="3:9">
      <c r="C71" s="111" t="s">
        <v>162</v>
      </c>
      <c r="D71" s="101">
        <v>9.6917799999999998E-2</v>
      </c>
      <c r="E71" s="101">
        <v>0.94185750000000001</v>
      </c>
      <c r="F71" s="101">
        <v>0</v>
      </c>
      <c r="G71" s="101">
        <v>16.53</v>
      </c>
      <c r="H71" s="147"/>
      <c r="I71" s="113" t="s">
        <v>157</v>
      </c>
    </row>
    <row r="72" spans="3:9" ht="16" thickBot="1">
      <c r="C72" s="128" t="s">
        <v>163</v>
      </c>
      <c r="D72" s="105">
        <v>5.7762999999999998E-3</v>
      </c>
      <c r="E72" s="105">
        <v>0.1208881</v>
      </c>
      <c r="F72" s="105">
        <v>0</v>
      </c>
      <c r="G72" s="105">
        <v>2.5299999999999998</v>
      </c>
      <c r="H72" s="148"/>
      <c r="I72" s="115" t="s">
        <v>158</v>
      </c>
    </row>
    <row r="73" spans="3:9" ht="17" thickBot="1">
      <c r="C73" s="108" t="s">
        <v>167</v>
      </c>
    </row>
    <row r="74" spans="3:9">
      <c r="C74" s="127" t="s">
        <v>172</v>
      </c>
      <c r="D74" s="97">
        <v>0.34474890000000002</v>
      </c>
      <c r="E74" s="97">
        <v>0.47582980000000002</v>
      </c>
      <c r="F74" s="97">
        <v>0</v>
      </c>
      <c r="G74" s="97">
        <v>1</v>
      </c>
      <c r="H74" s="109"/>
      <c r="I74" s="110" t="s">
        <v>168</v>
      </c>
    </row>
    <row r="75" spans="3:9">
      <c r="C75" s="111" t="s">
        <v>173</v>
      </c>
      <c r="D75" s="101">
        <v>0.64155249999999997</v>
      </c>
      <c r="E75" s="101">
        <v>0.48009279999999999</v>
      </c>
      <c r="F75" s="101">
        <v>0</v>
      </c>
      <c r="G75" s="101">
        <v>1</v>
      </c>
      <c r="H75" s="112"/>
      <c r="I75" s="113" t="s">
        <v>169</v>
      </c>
    </row>
    <row r="76" spans="3:9">
      <c r="C76" s="111" t="s">
        <v>174</v>
      </c>
      <c r="D76" s="101">
        <v>1.14155E-2</v>
      </c>
      <c r="E76" s="101">
        <v>0.1063534</v>
      </c>
      <c r="F76" s="101">
        <v>0</v>
      </c>
      <c r="G76" s="101">
        <v>1</v>
      </c>
      <c r="H76" s="112"/>
      <c r="I76" s="113" t="s">
        <v>170</v>
      </c>
    </row>
    <row r="77" spans="3:9" ht="16" thickBot="1">
      <c r="C77" s="128" t="s">
        <v>175</v>
      </c>
      <c r="D77" s="105">
        <v>2.2831000000000001E-3</v>
      </c>
      <c r="E77" s="105">
        <v>4.7781799999999999E-2</v>
      </c>
      <c r="F77" s="105">
        <v>0</v>
      </c>
      <c r="G77" s="105">
        <v>1</v>
      </c>
      <c r="H77" s="114"/>
      <c r="I77" s="115" t="s">
        <v>171</v>
      </c>
    </row>
    <row r="78" spans="3:9">
      <c r="C78" s="112"/>
      <c r="D78" s="101"/>
      <c r="E78" s="101"/>
      <c r="F78" s="101"/>
      <c r="G78" s="101"/>
      <c r="H78" s="112"/>
      <c r="I78" s="112"/>
    </row>
    <row r="79" spans="3:9" ht="16" thickBot="1">
      <c r="C79" s="112"/>
      <c r="D79" s="101"/>
      <c r="E79" s="101"/>
      <c r="F79" s="101"/>
      <c r="G79" s="101"/>
      <c r="H79" s="112"/>
      <c r="I79" s="112"/>
    </row>
    <row r="80" spans="3:9" ht="17" thickBot="1">
      <c r="C80" s="140" t="s">
        <v>182</v>
      </c>
      <c r="D80" s="141"/>
      <c r="E80" s="141"/>
      <c r="F80" s="141"/>
      <c r="G80" s="141"/>
      <c r="H80" s="141"/>
      <c r="I80" s="142"/>
    </row>
    <row r="81" spans="3:9" ht="17" thickBot="1">
      <c r="C81" s="108" t="s">
        <v>278</v>
      </c>
    </row>
    <row r="82" spans="3:9">
      <c r="C82" s="127" t="s">
        <v>183</v>
      </c>
      <c r="D82" s="97">
        <v>0.43379000000000001</v>
      </c>
      <c r="E82" s="97">
        <v>0.49616359999999998</v>
      </c>
      <c r="F82" s="97">
        <v>0</v>
      </c>
      <c r="G82" s="97">
        <v>1</v>
      </c>
      <c r="H82" s="109"/>
      <c r="I82" s="110" t="s">
        <v>176</v>
      </c>
    </row>
    <row r="83" spans="3:9">
      <c r="C83" s="111" t="s">
        <v>188</v>
      </c>
      <c r="D83" s="101">
        <v>0.26255709999999999</v>
      </c>
      <c r="E83" s="101">
        <v>0.4405269</v>
      </c>
      <c r="F83" s="101">
        <v>0</v>
      </c>
      <c r="G83" s="101">
        <v>1</v>
      </c>
      <c r="H83" s="112"/>
      <c r="I83" s="113" t="s">
        <v>177</v>
      </c>
    </row>
    <row r="84" spans="3:9">
      <c r="C84" s="111" t="s">
        <v>186</v>
      </c>
      <c r="D84" s="101">
        <v>0.13698630000000001</v>
      </c>
      <c r="E84" s="101">
        <v>0.34422609999999998</v>
      </c>
      <c r="F84" s="101">
        <v>0</v>
      </c>
      <c r="G84" s="101">
        <v>1</v>
      </c>
      <c r="H84" s="112"/>
      <c r="I84" s="113" t="s">
        <v>178</v>
      </c>
    </row>
    <row r="85" spans="3:9">
      <c r="C85" s="111" t="s">
        <v>187</v>
      </c>
      <c r="D85" s="101">
        <v>4.79452E-2</v>
      </c>
      <c r="E85" s="101">
        <v>0.21389459999999999</v>
      </c>
      <c r="F85" s="101">
        <v>0</v>
      </c>
      <c r="G85" s="101">
        <v>1</v>
      </c>
      <c r="H85" s="112"/>
      <c r="I85" s="113" t="s">
        <v>179</v>
      </c>
    </row>
    <row r="86" spans="3:9">
      <c r="C86" s="111" t="s">
        <v>184</v>
      </c>
      <c r="D86" s="101">
        <v>6.8493E-3</v>
      </c>
      <c r="E86" s="101">
        <v>8.2571000000000006E-2</v>
      </c>
      <c r="F86" s="101">
        <v>0</v>
      </c>
      <c r="G86" s="101">
        <v>1</v>
      </c>
      <c r="H86" s="112"/>
      <c r="I86" s="113" t="s">
        <v>180</v>
      </c>
    </row>
    <row r="87" spans="3:9" ht="16" thickBot="1">
      <c r="C87" s="128" t="s">
        <v>185</v>
      </c>
      <c r="D87" s="105">
        <v>0.1118721</v>
      </c>
      <c r="E87" s="105">
        <v>0.3155695</v>
      </c>
      <c r="F87" s="105">
        <v>0</v>
      </c>
      <c r="G87" s="105">
        <v>1</v>
      </c>
      <c r="H87" s="114"/>
      <c r="I87" s="115" t="s">
        <v>181</v>
      </c>
    </row>
    <row r="88" spans="3:9" ht="17" thickBot="1">
      <c r="C88" s="108" t="s">
        <v>190</v>
      </c>
    </row>
    <row r="89" spans="3:9">
      <c r="C89" s="127" t="s">
        <v>199</v>
      </c>
      <c r="D89" s="97">
        <v>2.8310499999999998</v>
      </c>
      <c r="E89" s="97">
        <v>1.11931</v>
      </c>
      <c r="F89" s="97">
        <v>1</v>
      </c>
      <c r="G89" s="97">
        <v>6</v>
      </c>
      <c r="H89" s="109"/>
      <c r="I89" s="110" t="s">
        <v>191</v>
      </c>
    </row>
    <row r="90" spans="3:9">
      <c r="C90" s="111" t="s">
        <v>189</v>
      </c>
      <c r="D90" s="101">
        <v>0.38584469999999998</v>
      </c>
      <c r="E90" s="101">
        <v>0.48735079999999997</v>
      </c>
      <c r="F90" s="101">
        <v>0</v>
      </c>
      <c r="G90" s="101">
        <v>1</v>
      </c>
      <c r="H90" s="112"/>
      <c r="I90" s="113" t="s">
        <v>192</v>
      </c>
    </row>
    <row r="91" spans="3:9">
      <c r="C91" s="111" t="s">
        <v>202</v>
      </c>
      <c r="D91" s="101">
        <v>4.3379000000000001E-2</v>
      </c>
      <c r="E91" s="101">
        <v>0.2039417</v>
      </c>
      <c r="F91" s="101">
        <v>0</v>
      </c>
      <c r="G91" s="101">
        <v>1</v>
      </c>
      <c r="H91" s="112"/>
      <c r="I91" s="113" t="s">
        <v>193</v>
      </c>
    </row>
    <row r="92" spans="3:9">
      <c r="C92" s="111" t="s">
        <v>203</v>
      </c>
      <c r="D92" s="101">
        <v>0.3835616</v>
      </c>
      <c r="E92" s="101">
        <v>0.4868092</v>
      </c>
      <c r="F92" s="101">
        <v>0</v>
      </c>
      <c r="G92" s="101">
        <v>1</v>
      </c>
      <c r="H92" s="112"/>
      <c r="I92" s="113" t="s">
        <v>194</v>
      </c>
    </row>
    <row r="93" spans="3:9">
      <c r="C93" s="111" t="s">
        <v>204</v>
      </c>
      <c r="D93" s="101">
        <v>0.46794520000000001</v>
      </c>
      <c r="E93" s="101">
        <v>1.438267</v>
      </c>
      <c r="F93" s="101">
        <v>0</v>
      </c>
      <c r="G93" s="101">
        <v>20.7</v>
      </c>
      <c r="H93" s="112"/>
      <c r="I93" s="113" t="s">
        <v>195</v>
      </c>
    </row>
    <row r="94" spans="3:9">
      <c r="C94" s="111" t="s">
        <v>205</v>
      </c>
      <c r="D94" s="101">
        <v>0.17123289999999999</v>
      </c>
      <c r="E94" s="101">
        <v>0.37714310000000001</v>
      </c>
      <c r="F94" s="101">
        <v>0</v>
      </c>
      <c r="G94" s="101">
        <v>1</v>
      </c>
      <c r="H94" s="112"/>
      <c r="I94" s="113" t="s">
        <v>196</v>
      </c>
    </row>
    <row r="95" spans="3:9">
      <c r="C95" s="111" t="s">
        <v>200</v>
      </c>
      <c r="D95" s="101">
        <v>1.114233</v>
      </c>
      <c r="E95" s="101">
        <v>2.7478919999999998</v>
      </c>
      <c r="F95" s="101">
        <v>0</v>
      </c>
      <c r="G95" s="101">
        <v>23.91</v>
      </c>
      <c r="H95" s="112"/>
      <c r="I95" s="113" t="s">
        <v>197</v>
      </c>
    </row>
    <row r="96" spans="3:9">
      <c r="C96" s="111" t="s">
        <v>201</v>
      </c>
      <c r="D96" s="101">
        <v>0.32420090000000001</v>
      </c>
      <c r="E96" s="101">
        <v>0.46861079999999999</v>
      </c>
      <c r="F96" s="101">
        <v>0</v>
      </c>
      <c r="G96" s="101">
        <v>1</v>
      </c>
      <c r="H96" s="112"/>
      <c r="I96" s="113" t="s">
        <v>198</v>
      </c>
    </row>
    <row r="97" spans="3:9" ht="16" thickBot="1">
      <c r="C97" s="128" t="s">
        <v>210</v>
      </c>
      <c r="D97" s="105">
        <v>0.27168949999999997</v>
      </c>
      <c r="E97" s="105">
        <v>0.44533929999999999</v>
      </c>
      <c r="F97" s="105">
        <v>0</v>
      </c>
      <c r="G97" s="105">
        <v>1</v>
      </c>
      <c r="H97" s="114"/>
      <c r="I97" s="115" t="s">
        <v>209</v>
      </c>
    </row>
    <row r="98" spans="3:9" ht="17" thickBot="1">
      <c r="C98" s="108" t="s">
        <v>207</v>
      </c>
    </row>
    <row r="99" spans="3:9">
      <c r="C99" s="127" t="s">
        <v>233</v>
      </c>
      <c r="D99" s="97">
        <v>2.2831000000000001E-3</v>
      </c>
      <c r="E99" s="97">
        <v>4.7781799999999999E-2</v>
      </c>
      <c r="F99" s="97">
        <v>0</v>
      </c>
      <c r="G99" s="97">
        <v>1</v>
      </c>
      <c r="H99" s="109"/>
      <c r="I99" s="110" t="s">
        <v>222</v>
      </c>
    </row>
    <row r="100" spans="3:9">
      <c r="C100" s="111" t="s">
        <v>228</v>
      </c>
      <c r="D100" s="101">
        <v>7.9908699999999999E-2</v>
      </c>
      <c r="E100" s="101">
        <v>0.27146179999999998</v>
      </c>
      <c r="F100" s="101">
        <v>0</v>
      </c>
      <c r="G100" s="101">
        <v>1</v>
      </c>
      <c r="H100" s="112"/>
      <c r="I100" s="113" t="s">
        <v>223</v>
      </c>
    </row>
    <row r="101" spans="3:9">
      <c r="C101" s="111" t="s">
        <v>229</v>
      </c>
      <c r="D101" s="101">
        <v>0.18949769999999999</v>
      </c>
      <c r="E101" s="101">
        <v>0.39235160000000002</v>
      </c>
      <c r="F101" s="101">
        <v>0</v>
      </c>
      <c r="G101" s="101">
        <v>1</v>
      </c>
      <c r="H101" s="112"/>
      <c r="I101" s="113" t="s">
        <v>224</v>
      </c>
    </row>
    <row r="102" spans="3:9">
      <c r="C102" s="111" t="s">
        <v>230</v>
      </c>
      <c r="D102" s="101">
        <v>0.48401830000000001</v>
      </c>
      <c r="E102" s="101">
        <v>0.50031599999999998</v>
      </c>
      <c r="F102" s="101">
        <v>0</v>
      </c>
      <c r="G102" s="101">
        <v>1</v>
      </c>
      <c r="H102" s="112"/>
      <c r="I102" s="113" t="s">
        <v>225</v>
      </c>
    </row>
    <row r="103" spans="3:9">
      <c r="C103" s="111" t="s">
        <v>231</v>
      </c>
      <c r="D103" s="101">
        <v>0.24429219999999999</v>
      </c>
      <c r="E103" s="101">
        <v>0.43015809999999999</v>
      </c>
      <c r="F103" s="101">
        <v>0</v>
      </c>
      <c r="G103" s="101">
        <v>1</v>
      </c>
      <c r="H103" s="112"/>
      <c r="I103" s="113" t="s">
        <v>226</v>
      </c>
    </row>
    <row r="104" spans="3:9" ht="16" thickBot="1">
      <c r="C104" s="128" t="s">
        <v>232</v>
      </c>
      <c r="D104" s="105">
        <v>0.44520549999999998</v>
      </c>
      <c r="E104" s="105">
        <v>0.49755680000000002</v>
      </c>
      <c r="F104" s="105">
        <v>0</v>
      </c>
      <c r="G104" s="105">
        <v>1</v>
      </c>
      <c r="H104" s="114"/>
      <c r="I104" s="115" t="s">
        <v>227</v>
      </c>
    </row>
    <row r="106" spans="3:9" ht="17" thickBot="1">
      <c r="C106" s="108" t="s">
        <v>206</v>
      </c>
    </row>
    <row r="107" spans="3:9">
      <c r="C107" s="127" t="s">
        <v>234</v>
      </c>
      <c r="D107" s="97">
        <v>0.38584469999999998</v>
      </c>
      <c r="E107" s="97">
        <v>0.48735079999999997</v>
      </c>
      <c r="F107" s="97">
        <v>0</v>
      </c>
      <c r="G107" s="97">
        <v>1</v>
      </c>
      <c r="H107" s="109"/>
      <c r="I107" s="110" t="s">
        <v>211</v>
      </c>
    </row>
    <row r="108" spans="3:9">
      <c r="C108" s="111" t="s">
        <v>235</v>
      </c>
      <c r="D108" s="101">
        <v>0.31278539999999999</v>
      </c>
      <c r="E108" s="101">
        <v>0.46415790000000001</v>
      </c>
      <c r="F108" s="101">
        <v>0</v>
      </c>
      <c r="G108" s="101">
        <v>1</v>
      </c>
      <c r="H108" s="112"/>
      <c r="I108" s="113" t="s">
        <v>212</v>
      </c>
    </row>
    <row r="109" spans="3:9" ht="16" thickBot="1">
      <c r="C109" s="128" t="s">
        <v>236</v>
      </c>
      <c r="D109" s="105">
        <v>0.30136990000000002</v>
      </c>
      <c r="E109" s="105">
        <v>0.4593777</v>
      </c>
      <c r="F109" s="105">
        <v>0</v>
      </c>
      <c r="G109" s="105">
        <v>1</v>
      </c>
      <c r="H109" s="114"/>
      <c r="I109" s="115" t="s">
        <v>213</v>
      </c>
    </row>
    <row r="110" spans="3:9" ht="17" thickBot="1">
      <c r="C110" s="108" t="s">
        <v>245</v>
      </c>
    </row>
    <row r="111" spans="3:9">
      <c r="C111" s="127" t="s">
        <v>237</v>
      </c>
      <c r="D111" s="97">
        <v>0.2534247</v>
      </c>
      <c r="E111" s="97">
        <v>0.4354693</v>
      </c>
      <c r="F111" s="97">
        <v>0</v>
      </c>
      <c r="G111" s="97">
        <v>1</v>
      </c>
      <c r="H111" s="109"/>
      <c r="I111" s="110" t="s">
        <v>214</v>
      </c>
    </row>
    <row r="112" spans="3:9">
      <c r="C112" s="111" t="s">
        <v>238</v>
      </c>
      <c r="D112" s="101">
        <v>0.2031963</v>
      </c>
      <c r="E112" s="101">
        <v>0.40283750000000002</v>
      </c>
      <c r="F112" s="101">
        <v>0</v>
      </c>
      <c r="G112" s="101">
        <v>1</v>
      </c>
      <c r="H112" s="112"/>
      <c r="I112" s="113" t="s">
        <v>215</v>
      </c>
    </row>
    <row r="113" spans="3:9">
      <c r="C113" s="111" t="s">
        <v>239</v>
      </c>
      <c r="D113" s="101">
        <v>0.47945209999999999</v>
      </c>
      <c r="E113" s="101">
        <v>0.50014890000000001</v>
      </c>
      <c r="F113" s="101">
        <v>0</v>
      </c>
      <c r="G113" s="101">
        <v>1</v>
      </c>
      <c r="H113" s="112"/>
      <c r="I113" s="113" t="s">
        <v>216</v>
      </c>
    </row>
    <row r="114" spans="3:9">
      <c r="C114" s="111" t="s">
        <v>240</v>
      </c>
      <c r="D114" s="101">
        <v>6.3926899999999995E-2</v>
      </c>
      <c r="E114" s="101">
        <v>0.2449025</v>
      </c>
      <c r="F114" s="101">
        <v>0</v>
      </c>
      <c r="G114" s="101">
        <v>1</v>
      </c>
      <c r="H114" s="112"/>
      <c r="I114" s="113" t="s">
        <v>217</v>
      </c>
    </row>
    <row r="115" spans="3:9">
      <c r="C115" s="111" t="s">
        <v>241</v>
      </c>
      <c r="D115" s="101">
        <v>0.2351598</v>
      </c>
      <c r="E115" s="101">
        <v>0.42458360000000001</v>
      </c>
      <c r="F115" s="101">
        <v>0</v>
      </c>
      <c r="G115" s="101">
        <v>1</v>
      </c>
      <c r="H115" s="112"/>
      <c r="I115" s="113" t="s">
        <v>218</v>
      </c>
    </row>
    <row r="116" spans="3:9">
      <c r="C116" s="111" t="s">
        <v>242</v>
      </c>
      <c r="D116" s="101">
        <v>0.23744290000000001</v>
      </c>
      <c r="E116" s="101">
        <v>0.42600250000000001</v>
      </c>
      <c r="F116" s="101">
        <v>0</v>
      </c>
      <c r="G116" s="101">
        <v>1</v>
      </c>
      <c r="H116" s="112"/>
      <c r="I116" s="113" t="s">
        <v>219</v>
      </c>
    </row>
    <row r="117" spans="3:9">
      <c r="C117" s="111" t="s">
        <v>243</v>
      </c>
      <c r="D117" s="101">
        <v>0.47488580000000002</v>
      </c>
      <c r="E117" s="101">
        <v>0.49993989999999999</v>
      </c>
      <c r="F117" s="101">
        <v>0</v>
      </c>
      <c r="G117" s="101">
        <v>1</v>
      </c>
      <c r="H117" s="112"/>
      <c r="I117" s="113" t="s">
        <v>220</v>
      </c>
    </row>
    <row r="118" spans="3:9" ht="16" thickBot="1">
      <c r="C118" s="128" t="s">
        <v>244</v>
      </c>
      <c r="D118" s="105">
        <v>5.25114E-2</v>
      </c>
      <c r="E118" s="105">
        <v>0.22331100000000001</v>
      </c>
      <c r="F118" s="105">
        <v>0</v>
      </c>
      <c r="G118" s="105">
        <v>1</v>
      </c>
      <c r="H118" s="114"/>
      <c r="I118" s="115" t="s">
        <v>221</v>
      </c>
    </row>
    <row r="120" spans="3:9" ht="16" thickBot="1"/>
    <row r="121" spans="3:9" ht="17" thickBot="1">
      <c r="C121" s="137" t="s">
        <v>246</v>
      </c>
      <c r="D121" s="138"/>
      <c r="E121" s="138"/>
      <c r="F121" s="138"/>
      <c r="G121" s="138"/>
      <c r="H121" s="138"/>
      <c r="I121" s="139"/>
    </row>
    <row r="122" spans="3:9" ht="17" thickBot="1">
      <c r="C122" s="108" t="s">
        <v>278</v>
      </c>
    </row>
    <row r="123" spans="3:9">
      <c r="C123" s="127" t="s">
        <v>183</v>
      </c>
      <c r="D123" s="97">
        <v>0.44748860000000001</v>
      </c>
      <c r="E123" s="97">
        <v>0.49780350000000001</v>
      </c>
      <c r="F123" s="97">
        <v>0</v>
      </c>
      <c r="G123" s="97">
        <v>1</v>
      </c>
      <c r="H123" s="109"/>
      <c r="I123" s="110" t="s">
        <v>247</v>
      </c>
    </row>
    <row r="124" spans="3:9">
      <c r="C124" s="111" t="s">
        <v>188</v>
      </c>
      <c r="D124" s="101">
        <v>0.23972599999999999</v>
      </c>
      <c r="E124" s="101">
        <v>0.42740440000000002</v>
      </c>
      <c r="F124" s="101">
        <v>0</v>
      </c>
      <c r="G124" s="101">
        <v>1</v>
      </c>
      <c r="H124" s="112"/>
      <c r="I124" s="113" t="s">
        <v>248</v>
      </c>
    </row>
    <row r="125" spans="3:9">
      <c r="C125" s="111" t="s">
        <v>186</v>
      </c>
      <c r="D125" s="101">
        <v>8.2191799999999995E-2</v>
      </c>
      <c r="E125" s="101">
        <v>0.27497080000000002</v>
      </c>
      <c r="F125" s="101">
        <v>0</v>
      </c>
      <c r="G125" s="101">
        <v>1</v>
      </c>
      <c r="H125" s="112"/>
      <c r="I125" s="113" t="s">
        <v>249</v>
      </c>
    </row>
    <row r="126" spans="3:9">
      <c r="C126" s="111" t="s">
        <v>187</v>
      </c>
      <c r="D126" s="101">
        <v>4.1095899999999998E-2</v>
      </c>
      <c r="E126" s="101">
        <v>0.198739</v>
      </c>
      <c r="F126" s="101">
        <v>0</v>
      </c>
      <c r="G126" s="101">
        <v>1</v>
      </c>
      <c r="H126" s="112"/>
      <c r="I126" s="113" t="s">
        <v>250</v>
      </c>
    </row>
    <row r="127" spans="3:9">
      <c r="C127" s="111" t="s">
        <v>184</v>
      </c>
      <c r="D127" s="101">
        <v>9.1324000000000006E-3</v>
      </c>
      <c r="E127" s="101">
        <v>9.5235100000000003E-2</v>
      </c>
      <c r="F127" s="101">
        <v>0</v>
      </c>
      <c r="G127" s="101">
        <v>1</v>
      </c>
      <c r="H127" s="112"/>
      <c r="I127" s="113" t="s">
        <v>251</v>
      </c>
    </row>
    <row r="128" spans="3:9" ht="16" thickBot="1">
      <c r="C128" s="128" t="s">
        <v>185</v>
      </c>
      <c r="D128" s="105">
        <v>0.18036530000000001</v>
      </c>
      <c r="E128" s="105">
        <v>0.38493110000000003</v>
      </c>
      <c r="F128" s="105">
        <v>0</v>
      </c>
      <c r="G128" s="105">
        <v>1</v>
      </c>
      <c r="H128" s="114"/>
      <c r="I128" s="115" t="s">
        <v>252</v>
      </c>
    </row>
    <row r="129" spans="3:9" ht="17" thickBot="1">
      <c r="C129" s="108" t="s">
        <v>190</v>
      </c>
    </row>
    <row r="130" spans="3:9">
      <c r="C130" s="127" t="s">
        <v>199</v>
      </c>
      <c r="D130" s="97">
        <v>2.6392690000000001</v>
      </c>
      <c r="E130" s="97">
        <v>1.020392</v>
      </c>
      <c r="F130" s="97">
        <v>1</v>
      </c>
      <c r="G130" s="97">
        <v>6</v>
      </c>
      <c r="H130" s="109"/>
      <c r="I130" s="110" t="s">
        <v>253</v>
      </c>
    </row>
    <row r="131" spans="3:9">
      <c r="C131" s="111" t="s">
        <v>189</v>
      </c>
      <c r="D131" s="101">
        <v>0.31963469999999999</v>
      </c>
      <c r="E131" s="101">
        <v>0.46686830000000001</v>
      </c>
      <c r="F131" s="101">
        <v>0</v>
      </c>
      <c r="G131" s="101">
        <v>1</v>
      </c>
      <c r="H131" s="112"/>
      <c r="I131" s="113" t="s">
        <v>254</v>
      </c>
    </row>
    <row r="132" spans="3:9">
      <c r="C132" s="111" t="s">
        <v>202</v>
      </c>
      <c r="D132" s="101">
        <v>5.25114E-2</v>
      </c>
      <c r="E132" s="101">
        <v>0.22331100000000001</v>
      </c>
      <c r="F132" s="101">
        <v>0</v>
      </c>
      <c r="G132" s="101">
        <v>1</v>
      </c>
      <c r="H132" s="112"/>
      <c r="I132" s="113" t="s">
        <v>255</v>
      </c>
    </row>
    <row r="133" spans="3:9">
      <c r="C133" s="111" t="s">
        <v>203</v>
      </c>
      <c r="D133" s="101">
        <v>0.32420090000000001</v>
      </c>
      <c r="E133" s="101">
        <v>0.46861079999999999</v>
      </c>
      <c r="F133" s="101">
        <v>0</v>
      </c>
      <c r="G133" s="101">
        <v>1</v>
      </c>
      <c r="H133" s="112"/>
      <c r="I133" s="113" t="s">
        <v>256</v>
      </c>
    </row>
    <row r="134" spans="3:9">
      <c r="C134" s="111" t="s">
        <v>204</v>
      </c>
      <c r="D134" s="101">
        <v>0.39481739999999999</v>
      </c>
      <c r="E134" s="101">
        <v>2.0396800000000002</v>
      </c>
      <c r="F134" s="101">
        <v>0</v>
      </c>
      <c r="G134" s="101">
        <v>30</v>
      </c>
      <c r="H134" s="112"/>
      <c r="I134" s="113" t="s">
        <v>257</v>
      </c>
    </row>
    <row r="135" spans="3:9">
      <c r="C135" s="111" t="s">
        <v>205</v>
      </c>
      <c r="D135" s="101">
        <v>0.1050228</v>
      </c>
      <c r="E135" s="101">
        <v>0.30693340000000002</v>
      </c>
      <c r="F135" s="101">
        <v>0</v>
      </c>
      <c r="G135" s="101">
        <v>1</v>
      </c>
      <c r="H135" s="112"/>
      <c r="I135" s="113" t="s">
        <v>258</v>
      </c>
    </row>
    <row r="136" spans="3:9">
      <c r="C136" s="111" t="s">
        <v>200</v>
      </c>
      <c r="D136" s="101">
        <v>0.7416895</v>
      </c>
      <c r="E136" s="101">
        <v>1.490936</v>
      </c>
      <c r="F136" s="101">
        <v>0</v>
      </c>
      <c r="G136" s="101">
        <v>11.97</v>
      </c>
      <c r="H136" s="112"/>
      <c r="I136" s="113" t="s">
        <v>259</v>
      </c>
    </row>
    <row r="137" spans="3:9">
      <c r="C137" s="111" t="s">
        <v>201</v>
      </c>
      <c r="D137" s="101">
        <v>0.283105</v>
      </c>
      <c r="E137" s="101">
        <v>0.45102219999999998</v>
      </c>
      <c r="F137" s="101">
        <v>0</v>
      </c>
      <c r="G137" s="101">
        <v>1</v>
      </c>
      <c r="H137" s="112"/>
      <c r="I137" s="113" t="s">
        <v>260</v>
      </c>
    </row>
    <row r="138" spans="3:9" ht="16" thickBot="1">
      <c r="C138" s="128" t="s">
        <v>210</v>
      </c>
      <c r="D138" s="105">
        <v>0.29452050000000002</v>
      </c>
      <c r="E138" s="105">
        <v>0.45634819999999998</v>
      </c>
      <c r="F138" s="105">
        <v>0</v>
      </c>
      <c r="G138" s="105">
        <v>1</v>
      </c>
      <c r="H138" s="114"/>
      <c r="I138" s="115" t="s">
        <v>208</v>
      </c>
    </row>
    <row r="139" spans="3:9" ht="17" thickBot="1">
      <c r="C139" s="108" t="s">
        <v>207</v>
      </c>
    </row>
    <row r="140" spans="3:9">
      <c r="C140" s="127" t="s">
        <v>233</v>
      </c>
      <c r="D140" s="97">
        <v>2.2831000000000001E-3</v>
      </c>
      <c r="E140" s="97">
        <v>4.7781799999999999E-2</v>
      </c>
      <c r="F140" s="97">
        <v>0</v>
      </c>
      <c r="G140" s="97">
        <v>1</v>
      </c>
      <c r="H140" s="109"/>
      <c r="I140" s="110" t="s">
        <v>261</v>
      </c>
    </row>
    <row r="141" spans="3:9">
      <c r="C141" s="111" t="s">
        <v>228</v>
      </c>
      <c r="D141" s="101">
        <v>0.1666667</v>
      </c>
      <c r="E141" s="101">
        <v>0.3731042</v>
      </c>
      <c r="F141" s="101">
        <v>0</v>
      </c>
      <c r="G141" s="101">
        <v>1</v>
      </c>
      <c r="H141" s="112"/>
      <c r="I141" s="113" t="s">
        <v>262</v>
      </c>
    </row>
    <row r="142" spans="3:9">
      <c r="C142" s="111" t="s">
        <v>229</v>
      </c>
      <c r="D142" s="101">
        <v>0.15296799999999999</v>
      </c>
      <c r="E142" s="101">
        <v>0.36036829999999997</v>
      </c>
      <c r="F142" s="101">
        <v>0</v>
      </c>
      <c r="G142" s="101">
        <v>1</v>
      </c>
      <c r="H142" s="112"/>
      <c r="I142" s="113" t="s">
        <v>263</v>
      </c>
    </row>
    <row r="143" spans="3:9">
      <c r="C143" s="111" t="s">
        <v>230</v>
      </c>
      <c r="D143" s="101">
        <v>0.50456619999999996</v>
      </c>
      <c r="E143" s="101">
        <v>0.50055090000000002</v>
      </c>
      <c r="F143" s="101">
        <v>0</v>
      </c>
      <c r="G143" s="101">
        <v>1</v>
      </c>
      <c r="H143" s="112"/>
      <c r="I143" s="113" t="s">
        <v>264</v>
      </c>
    </row>
    <row r="144" spans="3:9">
      <c r="C144" s="111" t="s">
        <v>231</v>
      </c>
      <c r="D144" s="101">
        <v>0.173516</v>
      </c>
      <c r="E144" s="101">
        <v>0.37912580000000001</v>
      </c>
      <c r="F144" s="101">
        <v>0</v>
      </c>
      <c r="G144" s="101">
        <v>1</v>
      </c>
      <c r="H144" s="112"/>
      <c r="I144" s="113" t="s">
        <v>265</v>
      </c>
    </row>
    <row r="145" spans="3:9" ht="16" thickBot="1">
      <c r="C145" s="128" t="s">
        <v>232</v>
      </c>
      <c r="D145" s="105">
        <v>0.42922369999999999</v>
      </c>
      <c r="E145" s="105">
        <v>0.49553140000000001</v>
      </c>
      <c r="F145" s="105">
        <v>0</v>
      </c>
      <c r="G145" s="105">
        <v>1</v>
      </c>
      <c r="H145" s="114"/>
      <c r="I145" s="115" t="s">
        <v>266</v>
      </c>
    </row>
    <row r="147" spans="3:9" ht="17" thickBot="1">
      <c r="C147" s="108" t="s">
        <v>206</v>
      </c>
      <c r="D147" s="129"/>
    </row>
    <row r="148" spans="3:9">
      <c r="C148" s="127" t="s">
        <v>234</v>
      </c>
      <c r="D148" s="97">
        <v>0.4269406</v>
      </c>
      <c r="E148" s="97">
        <v>0.4951991</v>
      </c>
      <c r="F148" s="97">
        <v>0</v>
      </c>
      <c r="G148" s="97">
        <v>1</v>
      </c>
      <c r="H148" s="109"/>
      <c r="I148" s="110" t="s">
        <v>267</v>
      </c>
    </row>
    <row r="149" spans="3:9">
      <c r="C149" s="111" t="s">
        <v>235</v>
      </c>
      <c r="D149" s="101">
        <v>0.30365300000000001</v>
      </c>
      <c r="E149" s="101">
        <v>0.4603604</v>
      </c>
      <c r="F149" s="101">
        <v>0</v>
      </c>
      <c r="G149" s="101">
        <v>1</v>
      </c>
      <c r="H149" s="112"/>
      <c r="I149" s="113" t="s">
        <v>268</v>
      </c>
    </row>
    <row r="150" spans="3:9" ht="16" thickBot="1">
      <c r="C150" s="128" t="s">
        <v>236</v>
      </c>
      <c r="D150" s="105">
        <v>0.26940639999999999</v>
      </c>
      <c r="E150" s="105">
        <v>0.44415870000000002</v>
      </c>
      <c r="F150" s="105">
        <v>0</v>
      </c>
      <c r="G150" s="105">
        <v>1</v>
      </c>
      <c r="H150" s="114"/>
      <c r="I150" s="115" t="s">
        <v>269</v>
      </c>
    </row>
    <row r="151" spans="3:9" ht="17" thickBot="1">
      <c r="C151" s="108" t="s">
        <v>245</v>
      </c>
    </row>
    <row r="152" spans="3:9">
      <c r="C152" s="127" t="s">
        <v>237</v>
      </c>
      <c r="D152" s="97">
        <v>0.26940639999999999</v>
      </c>
      <c r="E152" s="97">
        <v>0.44415870000000002</v>
      </c>
      <c r="F152" s="97">
        <v>0</v>
      </c>
      <c r="G152" s="97">
        <v>1</v>
      </c>
      <c r="H152" s="109"/>
      <c r="I152" s="110" t="s">
        <v>270</v>
      </c>
    </row>
    <row r="153" spans="3:9">
      <c r="C153" s="111" t="s">
        <v>238</v>
      </c>
      <c r="D153" s="101">
        <v>0.22374430000000001</v>
      </c>
      <c r="E153" s="101">
        <v>0.41722920000000002</v>
      </c>
      <c r="F153" s="101">
        <v>0</v>
      </c>
      <c r="G153" s="101">
        <v>1</v>
      </c>
      <c r="H153" s="112"/>
      <c r="I153" s="113" t="s">
        <v>271</v>
      </c>
    </row>
    <row r="154" spans="3:9">
      <c r="C154" s="111" t="s">
        <v>239</v>
      </c>
      <c r="D154" s="101">
        <v>0.41552509999999998</v>
      </c>
      <c r="E154" s="101">
        <v>0.49337589999999998</v>
      </c>
      <c r="F154" s="101">
        <v>0</v>
      </c>
      <c r="G154" s="101">
        <v>1</v>
      </c>
      <c r="H154" s="112"/>
      <c r="I154" s="113" t="s">
        <v>272</v>
      </c>
    </row>
    <row r="155" spans="3:9">
      <c r="C155" s="111" t="s">
        <v>240</v>
      </c>
      <c r="D155" s="101">
        <v>9.1324199999999994E-2</v>
      </c>
      <c r="E155" s="101">
        <v>0.28839900000000002</v>
      </c>
      <c r="F155" s="101">
        <v>0</v>
      </c>
      <c r="G155" s="101">
        <v>1</v>
      </c>
      <c r="H155" s="112"/>
      <c r="I155" s="113" t="s">
        <v>273</v>
      </c>
    </row>
    <row r="156" spans="3:9">
      <c r="C156" s="111" t="s">
        <v>241</v>
      </c>
      <c r="D156" s="101">
        <v>0.35159820000000003</v>
      </c>
      <c r="E156" s="101">
        <v>0.47801529999999998</v>
      </c>
      <c r="F156" s="101">
        <v>0</v>
      </c>
      <c r="G156" s="101">
        <v>1</v>
      </c>
      <c r="H156" s="112"/>
      <c r="I156" s="113" t="s">
        <v>274</v>
      </c>
    </row>
    <row r="157" spans="3:9">
      <c r="C157" s="111" t="s">
        <v>242</v>
      </c>
      <c r="D157" s="101">
        <v>0.2214612</v>
      </c>
      <c r="E157" s="101">
        <v>0.41570499999999999</v>
      </c>
      <c r="F157" s="101">
        <v>0</v>
      </c>
      <c r="G157" s="101">
        <v>1</v>
      </c>
      <c r="H157" s="112"/>
      <c r="I157" s="113" t="s">
        <v>275</v>
      </c>
    </row>
    <row r="158" spans="3:9">
      <c r="C158" s="111" t="s">
        <v>243</v>
      </c>
      <c r="D158" s="101">
        <v>0.34703200000000001</v>
      </c>
      <c r="E158" s="101">
        <v>0.47657040000000001</v>
      </c>
      <c r="F158" s="101">
        <v>0</v>
      </c>
      <c r="G158" s="101">
        <v>1</v>
      </c>
      <c r="H158" s="112"/>
      <c r="I158" s="113" t="s">
        <v>276</v>
      </c>
    </row>
    <row r="159" spans="3:9" ht="16" thickBot="1">
      <c r="C159" s="128" t="s">
        <v>244</v>
      </c>
      <c r="D159" s="105">
        <v>7.9908699999999999E-2</v>
      </c>
      <c r="E159" s="105">
        <v>0.27146179999999998</v>
      </c>
      <c r="F159" s="105">
        <v>0</v>
      </c>
      <c r="G159" s="105">
        <v>1</v>
      </c>
      <c r="H159" s="114"/>
      <c r="I159" s="115" t="s">
        <v>277</v>
      </c>
    </row>
    <row r="161" spans="3:9" ht="16" thickBot="1"/>
    <row r="162" spans="3:9" ht="17" thickBot="1">
      <c r="C162" s="134" t="s">
        <v>279</v>
      </c>
      <c r="D162" s="135"/>
      <c r="E162" s="135"/>
      <c r="F162" s="135"/>
      <c r="G162" s="135"/>
      <c r="H162" s="135"/>
      <c r="I162" s="136"/>
    </row>
    <row r="163" spans="3:9" ht="17" thickBot="1">
      <c r="C163" s="108" t="s">
        <v>278</v>
      </c>
    </row>
    <row r="164" spans="3:9">
      <c r="C164" s="127" t="s">
        <v>183</v>
      </c>
      <c r="D164" s="97">
        <v>0.43835619999999997</v>
      </c>
      <c r="E164" s="97">
        <v>0.4967529</v>
      </c>
      <c r="F164" s="97">
        <v>0</v>
      </c>
      <c r="G164" s="97">
        <v>1</v>
      </c>
      <c r="H164" s="109"/>
      <c r="I164" s="110" t="s">
        <v>280</v>
      </c>
    </row>
    <row r="165" spans="3:9">
      <c r="C165" s="111" t="s">
        <v>188</v>
      </c>
      <c r="D165" s="101">
        <v>0.24885840000000001</v>
      </c>
      <c r="E165" s="101">
        <v>0.43284600000000001</v>
      </c>
      <c r="F165" s="101">
        <v>0</v>
      </c>
      <c r="G165" s="101">
        <v>1</v>
      </c>
      <c r="H165" s="112"/>
      <c r="I165" s="113" t="s">
        <v>281</v>
      </c>
    </row>
    <row r="166" spans="3:9">
      <c r="C166" s="111" t="s">
        <v>186</v>
      </c>
      <c r="D166" s="101">
        <v>0.15068490000000001</v>
      </c>
      <c r="E166" s="101">
        <v>0.35815059999999999</v>
      </c>
      <c r="F166" s="101">
        <v>0</v>
      </c>
      <c r="G166" s="101">
        <v>1</v>
      </c>
      <c r="H166" s="112"/>
      <c r="I166" s="113" t="s">
        <v>282</v>
      </c>
    </row>
    <row r="167" spans="3:9">
      <c r="C167" s="111" t="s">
        <v>187</v>
      </c>
      <c r="D167" s="101">
        <v>2.9680399999999999E-2</v>
      </c>
      <c r="E167" s="101">
        <v>0.16989799999999999</v>
      </c>
      <c r="F167" s="101">
        <v>0</v>
      </c>
      <c r="G167" s="101">
        <v>1</v>
      </c>
      <c r="H167" s="112"/>
      <c r="I167" s="113" t="s">
        <v>283</v>
      </c>
    </row>
    <row r="168" spans="3:9">
      <c r="C168" s="111" t="s">
        <v>184</v>
      </c>
      <c r="D168" s="101">
        <v>9.1324000000000006E-3</v>
      </c>
      <c r="E168" s="101">
        <v>9.5235100000000003E-2</v>
      </c>
      <c r="F168" s="101">
        <v>0</v>
      </c>
      <c r="G168" s="101">
        <v>1</v>
      </c>
      <c r="H168" s="112"/>
      <c r="I168" s="113" t="s">
        <v>284</v>
      </c>
    </row>
    <row r="169" spans="3:9" ht="16" thickBot="1">
      <c r="C169" s="128" t="s">
        <v>185</v>
      </c>
      <c r="D169" s="105">
        <v>0.1232877</v>
      </c>
      <c r="E169" s="105">
        <v>0.32914310000000002</v>
      </c>
      <c r="F169" s="105">
        <v>0</v>
      </c>
      <c r="G169" s="105">
        <v>1</v>
      </c>
      <c r="H169" s="114"/>
      <c r="I169" s="115" t="s">
        <v>285</v>
      </c>
    </row>
    <row r="170" spans="3:9" ht="17" thickBot="1">
      <c r="C170" s="108" t="s">
        <v>190</v>
      </c>
    </row>
    <row r="171" spans="3:9">
      <c r="C171" s="127" t="s">
        <v>199</v>
      </c>
      <c r="D171" s="97">
        <v>2.8424659999999999</v>
      </c>
      <c r="E171" s="97">
        <v>1.1158619999999999</v>
      </c>
      <c r="F171" s="97">
        <v>1</v>
      </c>
      <c r="G171" s="97">
        <v>6</v>
      </c>
      <c r="H171" s="109"/>
      <c r="I171" s="110" t="s">
        <v>286</v>
      </c>
    </row>
    <row r="172" spans="3:9">
      <c r="C172" s="111" t="s">
        <v>189</v>
      </c>
      <c r="D172" s="101">
        <v>0.40867579999999998</v>
      </c>
      <c r="E172" s="101">
        <v>0.49215130000000001</v>
      </c>
      <c r="F172" s="101">
        <v>0</v>
      </c>
      <c r="G172" s="101">
        <v>1</v>
      </c>
      <c r="H172" s="112"/>
      <c r="I172" s="113" t="s">
        <v>287</v>
      </c>
    </row>
    <row r="173" spans="3:9">
      <c r="C173" s="111" t="s">
        <v>202</v>
      </c>
      <c r="D173" s="101">
        <v>3.4246600000000002E-2</v>
      </c>
      <c r="E173" s="101">
        <v>0.18206990000000001</v>
      </c>
      <c r="F173" s="101">
        <v>0</v>
      </c>
      <c r="G173" s="101">
        <v>1</v>
      </c>
      <c r="H173" s="112"/>
      <c r="I173" s="113" t="s">
        <v>255</v>
      </c>
    </row>
    <row r="174" spans="3:9">
      <c r="C174" s="111" t="s">
        <v>203</v>
      </c>
      <c r="D174" s="101">
        <v>0.41552509999999998</v>
      </c>
      <c r="E174" s="101">
        <v>0.49337589999999998</v>
      </c>
      <c r="F174" s="101">
        <v>0</v>
      </c>
      <c r="G174" s="101">
        <v>1</v>
      </c>
      <c r="H174" s="112"/>
      <c r="I174" s="113" t="s">
        <v>256</v>
      </c>
    </row>
    <row r="175" spans="3:9">
      <c r="C175" s="111" t="s">
        <v>204</v>
      </c>
      <c r="D175" s="101">
        <v>0.36520550000000002</v>
      </c>
      <c r="E175" s="101">
        <v>1.3369979999999999</v>
      </c>
      <c r="F175" s="101">
        <v>0</v>
      </c>
      <c r="G175" s="101">
        <v>20.5</v>
      </c>
      <c r="H175" s="112"/>
      <c r="I175" s="113" t="s">
        <v>257</v>
      </c>
    </row>
    <row r="176" spans="3:9">
      <c r="C176" s="111" t="s">
        <v>205</v>
      </c>
      <c r="D176" s="101">
        <v>0.1347032</v>
      </c>
      <c r="E176" s="101">
        <v>0.34179670000000001</v>
      </c>
      <c r="F176" s="101">
        <v>0</v>
      </c>
      <c r="G176" s="101">
        <v>1</v>
      </c>
      <c r="H176" s="112"/>
      <c r="I176" s="113" t="s">
        <v>258</v>
      </c>
    </row>
    <row r="177" spans="3:9">
      <c r="C177" s="111" t="s">
        <v>200</v>
      </c>
      <c r="D177" s="101">
        <v>1.045479</v>
      </c>
      <c r="E177" s="101">
        <v>2.5795110000000001</v>
      </c>
      <c r="F177" s="101">
        <v>0</v>
      </c>
      <c r="G177" s="101">
        <v>24.87</v>
      </c>
      <c r="H177" s="112"/>
      <c r="I177" s="113" t="s">
        <v>259</v>
      </c>
    </row>
    <row r="178" spans="3:9">
      <c r="C178" s="111" t="s">
        <v>201</v>
      </c>
      <c r="D178" s="101">
        <v>0.31050230000000001</v>
      </c>
      <c r="E178" s="101">
        <v>0.46322839999999998</v>
      </c>
      <c r="F178" s="101">
        <v>0</v>
      </c>
      <c r="G178" s="101">
        <v>1</v>
      </c>
      <c r="H178" s="112"/>
      <c r="I178" s="113" t="s">
        <v>260</v>
      </c>
    </row>
    <row r="179" spans="3:9" ht="16" thickBot="1">
      <c r="C179" s="128" t="s">
        <v>210</v>
      </c>
      <c r="D179" s="105">
        <v>0.26712330000000001</v>
      </c>
      <c r="E179" s="105">
        <v>0.4429632</v>
      </c>
      <c r="F179" s="105">
        <v>0</v>
      </c>
      <c r="G179" s="105">
        <v>1</v>
      </c>
      <c r="H179" s="114"/>
      <c r="I179" s="115" t="s">
        <v>208</v>
      </c>
    </row>
    <row r="180" spans="3:9" ht="17" thickBot="1">
      <c r="C180" s="108" t="s">
        <v>207</v>
      </c>
    </row>
    <row r="181" spans="3:9">
      <c r="C181" s="127" t="s">
        <v>233</v>
      </c>
      <c r="D181" s="97">
        <v>2.2831000000000001E-3</v>
      </c>
      <c r="E181" s="97">
        <v>4.7781799999999999E-2</v>
      </c>
      <c r="F181" s="97">
        <v>0</v>
      </c>
      <c r="G181" s="97">
        <v>1</v>
      </c>
      <c r="H181" s="109"/>
      <c r="I181" s="110" t="s">
        <v>288</v>
      </c>
    </row>
    <row r="182" spans="3:9">
      <c r="C182" s="111" t="s">
        <v>228</v>
      </c>
      <c r="D182" s="101">
        <v>9.1324199999999994E-2</v>
      </c>
      <c r="E182" s="101">
        <v>0.28839900000000002</v>
      </c>
      <c r="F182" s="101">
        <v>0</v>
      </c>
      <c r="G182" s="101">
        <v>1</v>
      </c>
      <c r="H182" s="112"/>
      <c r="I182" s="113" t="s">
        <v>289</v>
      </c>
    </row>
    <row r="183" spans="3:9">
      <c r="C183" s="111" t="s">
        <v>229</v>
      </c>
      <c r="D183" s="101">
        <v>0.16894980000000001</v>
      </c>
      <c r="E183" s="101">
        <v>0.37513600000000002</v>
      </c>
      <c r="F183" s="101">
        <v>0</v>
      </c>
      <c r="G183" s="101">
        <v>1</v>
      </c>
      <c r="H183" s="112"/>
      <c r="I183" s="113" t="s">
        <v>290</v>
      </c>
    </row>
    <row r="184" spans="3:9">
      <c r="C184" s="111" t="s">
        <v>230</v>
      </c>
      <c r="D184" s="101">
        <v>0.50228309999999998</v>
      </c>
      <c r="E184" s="101">
        <v>0.50056650000000003</v>
      </c>
      <c r="F184" s="101">
        <v>0</v>
      </c>
      <c r="G184" s="101">
        <v>1</v>
      </c>
      <c r="H184" s="112"/>
      <c r="I184" s="113" t="s">
        <v>291</v>
      </c>
    </row>
    <row r="185" spans="3:9">
      <c r="C185" s="111" t="s">
        <v>231</v>
      </c>
      <c r="D185" s="101">
        <v>0.2351598</v>
      </c>
      <c r="E185" s="101">
        <v>0.42458360000000001</v>
      </c>
      <c r="F185" s="101">
        <v>0</v>
      </c>
      <c r="G185" s="101">
        <v>1</v>
      </c>
      <c r="H185" s="112"/>
      <c r="I185" s="113" t="s">
        <v>292</v>
      </c>
    </row>
    <row r="186" spans="3:9" ht="16" thickBot="1">
      <c r="C186" s="128" t="s">
        <v>232</v>
      </c>
      <c r="D186" s="105">
        <v>0.45433790000000002</v>
      </c>
      <c r="E186" s="105">
        <v>0.49847999999999998</v>
      </c>
      <c r="F186" s="105">
        <v>0</v>
      </c>
      <c r="G186" s="105">
        <v>1</v>
      </c>
      <c r="H186" s="114"/>
      <c r="I186" s="115" t="s">
        <v>293</v>
      </c>
    </row>
    <row r="188" spans="3:9" ht="17" thickBot="1">
      <c r="C188" s="108" t="s">
        <v>206</v>
      </c>
    </row>
    <row r="189" spans="3:9">
      <c r="C189" s="127" t="s">
        <v>234</v>
      </c>
      <c r="D189" s="97">
        <v>0.39954339999999999</v>
      </c>
      <c r="E189" s="97">
        <v>0.49036459999999998</v>
      </c>
      <c r="F189" s="97">
        <v>0</v>
      </c>
      <c r="G189" s="97">
        <v>1</v>
      </c>
      <c r="H189" s="109"/>
      <c r="I189" s="110" t="s">
        <v>294</v>
      </c>
    </row>
    <row r="190" spans="3:9">
      <c r="C190" s="111" t="s">
        <v>235</v>
      </c>
      <c r="D190" s="101">
        <v>0.30821920000000003</v>
      </c>
      <c r="E190" s="101">
        <v>0.46228570000000002</v>
      </c>
      <c r="F190" s="101">
        <v>0</v>
      </c>
      <c r="G190" s="101">
        <v>1</v>
      </c>
      <c r="H190" s="112"/>
      <c r="I190" s="113" t="s">
        <v>295</v>
      </c>
    </row>
    <row r="191" spans="3:9" ht="16" thickBot="1">
      <c r="C191" s="128" t="s">
        <v>236</v>
      </c>
      <c r="D191" s="105">
        <v>0.29223739999999998</v>
      </c>
      <c r="E191" s="105">
        <v>0.45531090000000002</v>
      </c>
      <c r="F191" s="105">
        <v>0</v>
      </c>
      <c r="G191" s="105">
        <v>1</v>
      </c>
      <c r="H191" s="114"/>
      <c r="I191" s="115" t="s">
        <v>296</v>
      </c>
    </row>
    <row r="192" spans="3:9" ht="17" thickBot="1">
      <c r="C192" s="108" t="s">
        <v>245</v>
      </c>
    </row>
    <row r="193" spans="3:9">
      <c r="C193" s="127" t="s">
        <v>237</v>
      </c>
      <c r="D193" s="97">
        <v>0.26255709999999999</v>
      </c>
      <c r="E193" s="97">
        <v>0.4405269</v>
      </c>
      <c r="F193" s="97">
        <v>0</v>
      </c>
      <c r="G193" s="97">
        <v>1</v>
      </c>
      <c r="H193" s="109"/>
      <c r="I193" s="110" t="s">
        <v>297</v>
      </c>
    </row>
    <row r="194" spans="3:9">
      <c r="C194" s="111" t="s">
        <v>238</v>
      </c>
      <c r="D194" s="101">
        <v>0.2420091</v>
      </c>
      <c r="E194" s="101">
        <v>0.42878959999999999</v>
      </c>
      <c r="F194" s="101">
        <v>0</v>
      </c>
      <c r="G194" s="101">
        <v>1</v>
      </c>
      <c r="H194" s="112"/>
      <c r="I194" s="113" t="s">
        <v>298</v>
      </c>
    </row>
    <row r="195" spans="3:9">
      <c r="C195" s="111" t="s">
        <v>239</v>
      </c>
      <c r="D195" s="101">
        <v>0.43607309999999999</v>
      </c>
      <c r="E195" s="101">
        <v>0.4964636</v>
      </c>
      <c r="F195" s="101">
        <v>0</v>
      </c>
      <c r="G195" s="101">
        <v>1</v>
      </c>
      <c r="H195" s="112"/>
      <c r="I195" s="113" t="s">
        <v>299</v>
      </c>
    </row>
    <row r="196" spans="3:9">
      <c r="C196" s="111" t="s">
        <v>240</v>
      </c>
      <c r="D196" s="101">
        <v>5.9360700000000002E-2</v>
      </c>
      <c r="E196" s="101">
        <v>0.2365688</v>
      </c>
      <c r="F196" s="101">
        <v>0</v>
      </c>
      <c r="G196" s="101">
        <v>1</v>
      </c>
      <c r="H196" s="112"/>
      <c r="I196" s="113" t="s">
        <v>300</v>
      </c>
    </row>
    <row r="197" spans="3:9">
      <c r="C197" s="111" t="s">
        <v>241</v>
      </c>
      <c r="D197" s="101">
        <v>0.27168949999999997</v>
      </c>
      <c r="E197" s="101">
        <v>0.44533929999999999</v>
      </c>
      <c r="F197" s="101">
        <v>0</v>
      </c>
      <c r="G197" s="101">
        <v>1</v>
      </c>
      <c r="H197" s="112"/>
      <c r="I197" s="113" t="s">
        <v>301</v>
      </c>
    </row>
    <row r="198" spans="3:9">
      <c r="C198" s="111" t="s">
        <v>242</v>
      </c>
      <c r="D198" s="101">
        <v>0.23287669999999999</v>
      </c>
      <c r="E198" s="101">
        <v>0.42314770000000002</v>
      </c>
      <c r="F198" s="101">
        <v>0</v>
      </c>
      <c r="G198" s="101">
        <v>1</v>
      </c>
      <c r="H198" s="112"/>
      <c r="I198" s="113" t="s">
        <v>302</v>
      </c>
    </row>
    <row r="199" spans="3:9">
      <c r="C199" s="111" t="s">
        <v>243</v>
      </c>
      <c r="D199" s="101">
        <v>0.43835619999999997</v>
      </c>
      <c r="E199" s="101">
        <v>0.4967529</v>
      </c>
      <c r="F199" s="101">
        <v>0</v>
      </c>
      <c r="G199" s="101">
        <v>1</v>
      </c>
      <c r="H199" s="112"/>
      <c r="I199" s="113" t="s">
        <v>303</v>
      </c>
    </row>
    <row r="200" spans="3:9" ht="16" thickBot="1">
      <c r="C200" s="128" t="s">
        <v>244</v>
      </c>
      <c r="D200" s="105">
        <v>5.7077599999999999E-2</v>
      </c>
      <c r="E200" s="105">
        <v>0.2322562</v>
      </c>
      <c r="F200" s="105">
        <v>0</v>
      </c>
      <c r="G200" s="105">
        <v>1</v>
      </c>
      <c r="H200" s="114"/>
      <c r="I200" s="115" t="s">
        <v>304</v>
      </c>
    </row>
    <row r="202" spans="3:9" ht="16" thickBot="1"/>
    <row r="203" spans="3:9" ht="17" thickBot="1">
      <c r="C203" s="131" t="s">
        <v>305</v>
      </c>
      <c r="D203" s="132"/>
      <c r="E203" s="132"/>
      <c r="F203" s="132"/>
      <c r="G203" s="132"/>
      <c r="H203" s="132"/>
      <c r="I203" s="133"/>
    </row>
    <row r="204" spans="3:9" ht="17" thickBot="1">
      <c r="C204" s="108" t="s">
        <v>278</v>
      </c>
    </row>
    <row r="205" spans="3:9">
      <c r="C205" s="127" t="s">
        <v>183</v>
      </c>
      <c r="D205" s="97">
        <v>0.2420091</v>
      </c>
      <c r="E205" s="97">
        <v>0.42878959999999999</v>
      </c>
      <c r="F205" s="97">
        <v>0</v>
      </c>
      <c r="G205" s="97">
        <v>1</v>
      </c>
      <c r="H205" s="109"/>
      <c r="I205" s="110" t="s">
        <v>306</v>
      </c>
    </row>
    <row r="206" spans="3:9">
      <c r="C206" s="111" t="s">
        <v>188</v>
      </c>
      <c r="D206" s="101">
        <v>0.1917808</v>
      </c>
      <c r="E206" s="101">
        <v>0.3941518</v>
      </c>
      <c r="F206" s="101">
        <v>0</v>
      </c>
      <c r="G206" s="101">
        <v>1</v>
      </c>
      <c r="H206" s="112"/>
      <c r="I206" s="113" t="s">
        <v>307</v>
      </c>
    </row>
    <row r="207" spans="3:9">
      <c r="C207" s="111" t="s">
        <v>186</v>
      </c>
      <c r="D207" s="101">
        <v>6.1643799999999999E-2</v>
      </c>
      <c r="E207" s="101">
        <v>0.24078260000000001</v>
      </c>
      <c r="F207" s="101">
        <v>0</v>
      </c>
      <c r="G207" s="101">
        <v>1</v>
      </c>
      <c r="H207" s="112"/>
      <c r="I207" s="113" t="s">
        <v>308</v>
      </c>
    </row>
    <row r="208" spans="3:9">
      <c r="C208" s="111" t="s">
        <v>187</v>
      </c>
      <c r="D208" s="101">
        <v>4.79452E-2</v>
      </c>
      <c r="E208" s="101">
        <v>0.21389459999999999</v>
      </c>
      <c r="F208" s="101">
        <v>0</v>
      </c>
      <c r="G208" s="101">
        <v>1</v>
      </c>
      <c r="H208" s="112"/>
      <c r="I208" s="113" t="s">
        <v>309</v>
      </c>
    </row>
    <row r="209" spans="3:9">
      <c r="C209" s="111" t="s">
        <v>184</v>
      </c>
      <c r="D209" s="101">
        <v>0.34931509999999999</v>
      </c>
      <c r="E209" s="101">
        <v>0.47729880000000002</v>
      </c>
      <c r="F209" s="101">
        <v>0</v>
      </c>
      <c r="G209" s="101">
        <v>1</v>
      </c>
      <c r="H209" s="112"/>
      <c r="I209" s="113" t="s">
        <v>310</v>
      </c>
    </row>
    <row r="210" spans="3:9">
      <c r="C210" s="111" t="s">
        <v>185</v>
      </c>
      <c r="D210" s="101">
        <v>9.1324000000000006E-3</v>
      </c>
      <c r="E210" s="101">
        <v>9.5235100000000003E-2</v>
      </c>
      <c r="F210" s="101">
        <v>0</v>
      </c>
      <c r="G210" s="101">
        <v>1</v>
      </c>
      <c r="H210" s="112"/>
      <c r="I210" s="113" t="s">
        <v>311</v>
      </c>
    </row>
    <row r="211" spans="3:9" ht="16" thickBot="1">
      <c r="C211" s="130" t="s">
        <v>330</v>
      </c>
      <c r="D211" s="105">
        <v>9.8173499999999997E-2</v>
      </c>
      <c r="E211" s="105">
        <v>0.29788940000000003</v>
      </c>
      <c r="F211" s="105">
        <v>0</v>
      </c>
      <c r="G211" s="105">
        <v>1</v>
      </c>
      <c r="H211" s="114"/>
      <c r="I211" s="115" t="s">
        <v>331</v>
      </c>
    </row>
    <row r="212" spans="3:9" ht="17" thickBot="1">
      <c r="C212" s="108" t="s">
        <v>190</v>
      </c>
      <c r="D212" s="129"/>
    </row>
    <row r="213" spans="3:9">
      <c r="C213" s="127" t="s">
        <v>199</v>
      </c>
      <c r="D213" s="97">
        <v>1.8333330000000001</v>
      </c>
      <c r="E213" s="97">
        <v>1.6114809999999999</v>
      </c>
      <c r="F213" s="97">
        <v>0</v>
      </c>
      <c r="G213" s="97">
        <v>6</v>
      </c>
      <c r="H213" s="109"/>
      <c r="I213" s="110" t="s">
        <v>312</v>
      </c>
    </row>
    <row r="214" spans="3:9">
      <c r="C214" s="111" t="s">
        <v>189</v>
      </c>
      <c r="D214" s="101">
        <v>0.30821920000000003</v>
      </c>
      <c r="E214" s="101">
        <v>0.46228570000000002</v>
      </c>
      <c r="F214" s="101">
        <v>0</v>
      </c>
      <c r="G214" s="101">
        <v>1</v>
      </c>
      <c r="H214" s="112"/>
      <c r="I214" s="113" t="s">
        <v>313</v>
      </c>
    </row>
    <row r="215" spans="3:9">
      <c r="C215" s="111" t="s">
        <v>202</v>
      </c>
      <c r="D215" s="101">
        <v>2.7397299999999999E-2</v>
      </c>
      <c r="E215" s="101">
        <v>0.16342470000000001</v>
      </c>
      <c r="F215" s="101">
        <v>0</v>
      </c>
      <c r="G215" s="101">
        <v>1</v>
      </c>
      <c r="H215" s="112"/>
      <c r="I215" s="113" t="s">
        <v>255</v>
      </c>
    </row>
    <row r="216" spans="3:9">
      <c r="C216" s="111" t="s">
        <v>203</v>
      </c>
      <c r="D216" s="101">
        <v>0.2899543</v>
      </c>
      <c r="E216" s="101">
        <v>0.45425979999999999</v>
      </c>
      <c r="F216" s="101">
        <v>0</v>
      </c>
      <c r="G216" s="101">
        <v>1</v>
      </c>
      <c r="H216" s="112"/>
      <c r="I216" s="113" t="s">
        <v>256</v>
      </c>
    </row>
    <row r="217" spans="3:9">
      <c r="C217" s="111" t="s">
        <v>204</v>
      </c>
      <c r="D217" s="101">
        <v>0.35301369999999999</v>
      </c>
      <c r="E217" s="101">
        <v>1.973786</v>
      </c>
      <c r="F217" s="101">
        <v>0</v>
      </c>
      <c r="G217" s="101">
        <v>30</v>
      </c>
      <c r="H217" s="112"/>
      <c r="I217" s="113" t="s">
        <v>257</v>
      </c>
    </row>
    <row r="218" spans="3:9">
      <c r="C218" s="111" t="s">
        <v>205</v>
      </c>
      <c r="D218" s="101">
        <v>0.10045659999999999</v>
      </c>
      <c r="E218" s="101">
        <v>0.30095159999999999</v>
      </c>
      <c r="F218" s="101">
        <v>0</v>
      </c>
      <c r="G218" s="101">
        <v>1</v>
      </c>
      <c r="H218" s="112"/>
      <c r="I218" s="113" t="s">
        <v>258</v>
      </c>
    </row>
    <row r="219" spans="3:9">
      <c r="C219" s="111" t="s">
        <v>200</v>
      </c>
      <c r="D219" s="101">
        <v>0.59344750000000002</v>
      </c>
      <c r="E219" s="101">
        <v>1.393475</v>
      </c>
      <c r="F219" s="101">
        <v>0</v>
      </c>
      <c r="G219" s="101">
        <v>15.5</v>
      </c>
      <c r="H219" s="112"/>
      <c r="I219" s="113" t="s">
        <v>259</v>
      </c>
    </row>
    <row r="220" spans="3:9">
      <c r="C220" s="111" t="s">
        <v>201</v>
      </c>
      <c r="D220" s="101">
        <v>0.23287669999999999</v>
      </c>
      <c r="E220" s="101">
        <v>0.42314770000000002</v>
      </c>
      <c r="F220" s="101">
        <v>0</v>
      </c>
      <c r="G220" s="101">
        <v>1</v>
      </c>
      <c r="H220" s="112"/>
      <c r="I220" s="113" t="s">
        <v>260</v>
      </c>
    </row>
    <row r="221" spans="3:9" ht="16" thickBot="1">
      <c r="C221" s="128" t="s">
        <v>210</v>
      </c>
      <c r="D221" s="105">
        <v>0.1780822</v>
      </c>
      <c r="E221" s="105">
        <v>0.38301940000000001</v>
      </c>
      <c r="F221" s="105">
        <v>0</v>
      </c>
      <c r="G221" s="105">
        <v>1</v>
      </c>
      <c r="H221" s="114"/>
      <c r="I221" s="115" t="s">
        <v>208</v>
      </c>
    </row>
    <row r="222" spans="3:9" ht="17" thickBot="1">
      <c r="C222" s="108" t="s">
        <v>207</v>
      </c>
    </row>
    <row r="223" spans="3:9">
      <c r="C223" s="127" t="s">
        <v>233</v>
      </c>
      <c r="D223" s="97">
        <v>4.5662000000000003E-3</v>
      </c>
      <c r="E223" s="97">
        <v>6.7496399999999998E-2</v>
      </c>
      <c r="F223" s="97">
        <v>0</v>
      </c>
      <c r="G223" s="97">
        <v>1</v>
      </c>
      <c r="H223" s="109"/>
      <c r="I223" s="110" t="s">
        <v>314</v>
      </c>
    </row>
    <row r="224" spans="3:9">
      <c r="C224" s="111" t="s">
        <v>228</v>
      </c>
      <c r="D224" s="101">
        <v>4.3379000000000001E-2</v>
      </c>
      <c r="E224" s="101">
        <v>0.2039417</v>
      </c>
      <c r="F224" s="101">
        <v>0</v>
      </c>
      <c r="G224" s="101">
        <v>1</v>
      </c>
      <c r="H224" s="112"/>
      <c r="I224" s="113" t="s">
        <v>315</v>
      </c>
    </row>
    <row r="225" spans="3:9">
      <c r="C225" s="111" t="s">
        <v>229</v>
      </c>
      <c r="D225" s="101">
        <v>0.15068490000000001</v>
      </c>
      <c r="E225" s="101">
        <v>0.35815059999999999</v>
      </c>
      <c r="F225" s="101">
        <v>0</v>
      </c>
      <c r="G225" s="101">
        <v>1</v>
      </c>
      <c r="H225" s="112"/>
      <c r="I225" s="113" t="s">
        <v>316</v>
      </c>
    </row>
    <row r="226" spans="3:9">
      <c r="C226" s="111" t="s">
        <v>230</v>
      </c>
      <c r="D226" s="101">
        <v>0.39497719999999997</v>
      </c>
      <c r="E226" s="101">
        <v>0.48940479999999997</v>
      </c>
      <c r="F226" s="101">
        <v>0</v>
      </c>
      <c r="G226" s="101">
        <v>1</v>
      </c>
      <c r="H226" s="112"/>
      <c r="I226" s="113" t="s">
        <v>317</v>
      </c>
    </row>
    <row r="227" spans="3:9">
      <c r="C227" s="111" t="s">
        <v>231</v>
      </c>
      <c r="D227" s="101">
        <v>5.7077599999999999E-2</v>
      </c>
      <c r="E227" s="101">
        <v>0.2322562</v>
      </c>
      <c r="F227" s="101">
        <v>0</v>
      </c>
      <c r="G227" s="101">
        <v>1</v>
      </c>
      <c r="H227" s="112"/>
      <c r="I227" s="113" t="s">
        <v>318</v>
      </c>
    </row>
    <row r="228" spans="3:9" ht="16" thickBot="1">
      <c r="C228" s="128" t="s">
        <v>232</v>
      </c>
      <c r="D228" s="105">
        <v>0.37214609999999998</v>
      </c>
      <c r="E228" s="105">
        <v>0.48392980000000002</v>
      </c>
      <c r="F228" s="105">
        <v>0</v>
      </c>
      <c r="G228" s="105">
        <v>1</v>
      </c>
      <c r="H228" s="114"/>
      <c r="I228" s="115" t="s">
        <v>319</v>
      </c>
    </row>
    <row r="230" spans="3:9" ht="17" thickBot="1">
      <c r="C230" s="108" t="s">
        <v>206</v>
      </c>
      <c r="D230" s="129"/>
    </row>
    <row r="231" spans="3:9">
      <c r="C231" s="127" t="s">
        <v>234</v>
      </c>
      <c r="D231" s="97">
        <v>0.31278539999999999</v>
      </c>
      <c r="E231" s="97">
        <v>0.46415790000000001</v>
      </c>
      <c r="F231" s="97">
        <v>0</v>
      </c>
      <c r="G231" s="97">
        <v>1</v>
      </c>
      <c r="H231" s="109"/>
      <c r="I231" s="110" t="s">
        <v>320</v>
      </c>
    </row>
    <row r="232" spans="3:9">
      <c r="C232" s="111" t="s">
        <v>235</v>
      </c>
      <c r="D232" s="101">
        <v>0.1027397</v>
      </c>
      <c r="E232" s="101">
        <v>0.30396580000000001</v>
      </c>
      <c r="F232" s="101">
        <v>0</v>
      </c>
      <c r="G232" s="101">
        <v>1</v>
      </c>
      <c r="H232" s="112"/>
      <c r="I232" s="113" t="s">
        <v>321</v>
      </c>
    </row>
    <row r="233" spans="3:9">
      <c r="C233" s="111" t="s">
        <v>236</v>
      </c>
      <c r="D233" s="101">
        <v>0.2351598</v>
      </c>
      <c r="E233" s="101">
        <v>0.42458360000000001</v>
      </c>
      <c r="F233" s="101">
        <v>0</v>
      </c>
      <c r="G233" s="101">
        <v>1</v>
      </c>
      <c r="H233" s="112"/>
      <c r="I233" s="113" t="s">
        <v>322</v>
      </c>
    </row>
    <row r="234" spans="3:9" ht="16" thickBot="1">
      <c r="C234" s="130" t="s">
        <v>333</v>
      </c>
      <c r="D234" s="105">
        <v>0.34931509999999999</v>
      </c>
      <c r="E234" s="105">
        <v>0.47729880000000002</v>
      </c>
      <c r="F234" s="105">
        <v>0</v>
      </c>
      <c r="G234" s="105">
        <v>1</v>
      </c>
      <c r="H234" s="114"/>
      <c r="I234" s="115"/>
    </row>
    <row r="235" spans="3:9" ht="17" thickBot="1">
      <c r="C235" s="108" t="s">
        <v>245</v>
      </c>
    </row>
    <row r="236" spans="3:9">
      <c r="C236" s="127" t="s">
        <v>237</v>
      </c>
      <c r="D236" s="97">
        <v>0.54337899999999995</v>
      </c>
      <c r="E236" s="97">
        <v>0.49868430000000002</v>
      </c>
      <c r="F236" s="97">
        <v>0</v>
      </c>
      <c r="G236" s="97">
        <v>1</v>
      </c>
      <c r="H236" s="109"/>
      <c r="I236" s="110" t="s">
        <v>323</v>
      </c>
    </row>
    <row r="237" spans="3:9">
      <c r="C237" s="111" t="s">
        <v>238</v>
      </c>
      <c r="D237" s="101">
        <v>0.1552511</v>
      </c>
      <c r="E237" s="101">
        <v>0.36255799999999999</v>
      </c>
      <c r="F237" s="101">
        <v>0</v>
      </c>
      <c r="G237" s="101">
        <v>1</v>
      </c>
      <c r="H237" s="112"/>
      <c r="I237" s="113" t="s">
        <v>324</v>
      </c>
    </row>
    <row r="238" spans="3:9">
      <c r="C238" s="111" t="s">
        <v>239</v>
      </c>
      <c r="D238" s="101">
        <v>0.26255709999999999</v>
      </c>
      <c r="E238" s="101">
        <v>0.4405269</v>
      </c>
      <c r="F238" s="101">
        <v>0</v>
      </c>
      <c r="G238" s="101">
        <v>1</v>
      </c>
      <c r="H238" s="112"/>
      <c r="I238" s="113" t="s">
        <v>325</v>
      </c>
    </row>
    <row r="239" spans="3:9">
      <c r="C239" s="111" t="s">
        <v>240</v>
      </c>
      <c r="D239" s="101">
        <v>3.8812800000000001E-2</v>
      </c>
      <c r="E239" s="101">
        <v>0.1933694</v>
      </c>
      <c r="F239" s="101">
        <v>0</v>
      </c>
      <c r="G239" s="101">
        <v>1</v>
      </c>
      <c r="H239" s="112"/>
      <c r="I239" s="113" t="s">
        <v>326</v>
      </c>
    </row>
    <row r="240" spans="3:9">
      <c r="C240" s="111" t="s">
        <v>241</v>
      </c>
      <c r="D240" s="101">
        <v>0.14383560000000001</v>
      </c>
      <c r="E240" s="101">
        <v>0.35132429999999998</v>
      </c>
      <c r="F240" s="101">
        <v>0</v>
      </c>
      <c r="G240" s="101">
        <v>1</v>
      </c>
      <c r="H240" s="112"/>
      <c r="I240" s="113" t="s">
        <v>327</v>
      </c>
    </row>
    <row r="241" spans="3:9">
      <c r="C241" s="111" t="s">
        <v>242</v>
      </c>
      <c r="D241" s="101">
        <v>0.173516</v>
      </c>
      <c r="E241" s="101">
        <v>0.37912580000000001</v>
      </c>
      <c r="F241" s="101">
        <v>0</v>
      </c>
      <c r="G241" s="101">
        <v>1</v>
      </c>
      <c r="H241" s="112"/>
      <c r="I241" s="113" t="s">
        <v>328</v>
      </c>
    </row>
    <row r="242" spans="3:9">
      <c r="C242" s="111" t="s">
        <v>243</v>
      </c>
      <c r="D242" s="101">
        <v>0.30821920000000003</v>
      </c>
      <c r="E242" s="101">
        <v>0.46228570000000002</v>
      </c>
      <c r="F242" s="101">
        <v>0</v>
      </c>
      <c r="G242" s="101">
        <v>1</v>
      </c>
      <c r="H242" s="112"/>
      <c r="I242" s="113" t="s">
        <v>329</v>
      </c>
    </row>
    <row r="243" spans="3:9" ht="16" thickBot="1">
      <c r="C243" s="128" t="s">
        <v>244</v>
      </c>
      <c r="D243" s="105">
        <v>2.51142E-2</v>
      </c>
      <c r="E243" s="105">
        <v>0.15665080000000001</v>
      </c>
      <c r="F243" s="105">
        <v>0</v>
      </c>
      <c r="G243" s="105">
        <v>1</v>
      </c>
      <c r="H243" s="114"/>
      <c r="I243" s="115" t="s">
        <v>332</v>
      </c>
    </row>
    <row r="244" spans="3:9">
      <c r="D244" s="129"/>
    </row>
    <row r="245" spans="3:9" ht="16" thickBot="1">
      <c r="D245" s="129"/>
    </row>
    <row r="246" spans="3:9" ht="17" thickBot="1">
      <c r="C246" s="143" t="s">
        <v>334</v>
      </c>
      <c r="D246" s="144"/>
      <c r="E246" s="144"/>
      <c r="F246" s="144"/>
      <c r="G246" s="144"/>
      <c r="H246" s="144"/>
      <c r="I246" s="145"/>
    </row>
    <row r="247" spans="3:9" ht="17" thickBot="1">
      <c r="C247" s="108" t="s">
        <v>278</v>
      </c>
    </row>
    <row r="248" spans="3:9">
      <c r="C248" s="127" t="s">
        <v>183</v>
      </c>
      <c r="D248" s="97">
        <v>2.2831000000000001E-3</v>
      </c>
      <c r="E248" s="97">
        <v>4.7781799999999999E-2</v>
      </c>
      <c r="F248" s="97">
        <v>0</v>
      </c>
      <c r="G248" s="97">
        <v>1</v>
      </c>
      <c r="H248" s="109"/>
      <c r="I248" s="110" t="s">
        <v>335</v>
      </c>
    </row>
    <row r="249" spans="3:9">
      <c r="C249" s="111" t="s">
        <v>188</v>
      </c>
      <c r="H249" s="112"/>
      <c r="I249" s="113" t="s">
        <v>336</v>
      </c>
    </row>
    <row r="250" spans="3:9">
      <c r="C250" s="111" t="s">
        <v>186</v>
      </c>
      <c r="D250" s="101"/>
      <c r="E250" s="101"/>
      <c r="F250" s="101"/>
      <c r="G250" s="101"/>
      <c r="H250" s="112"/>
      <c r="I250" s="113" t="s">
        <v>337</v>
      </c>
    </row>
    <row r="251" spans="3:9">
      <c r="C251" s="111" t="s">
        <v>187</v>
      </c>
      <c r="D251" s="101"/>
      <c r="E251" s="101"/>
      <c r="F251" s="101"/>
      <c r="G251" s="101"/>
      <c r="H251" s="112"/>
      <c r="I251" s="113" t="s">
        <v>338</v>
      </c>
    </row>
    <row r="252" spans="3:9">
      <c r="C252" s="111" t="s">
        <v>184</v>
      </c>
      <c r="D252" s="101"/>
      <c r="E252" s="101"/>
      <c r="F252" s="101"/>
      <c r="G252" s="101"/>
      <c r="H252" s="112"/>
      <c r="I252" s="113" t="s">
        <v>339</v>
      </c>
    </row>
    <row r="253" spans="3:9">
      <c r="C253" s="111" t="s">
        <v>185</v>
      </c>
      <c r="D253" s="101"/>
      <c r="E253" s="101"/>
      <c r="F253" s="101"/>
      <c r="G253" s="101"/>
      <c r="H253" s="112"/>
      <c r="I253" s="113" t="s">
        <v>340</v>
      </c>
    </row>
    <row r="254" spans="3:9" ht="16" thickBot="1">
      <c r="C254" s="130" t="s">
        <v>330</v>
      </c>
      <c r="D254" s="101">
        <v>0.99771690000000002</v>
      </c>
      <c r="E254" s="101">
        <v>4.7781799999999999E-2</v>
      </c>
      <c r="F254" s="101">
        <v>0</v>
      </c>
      <c r="G254" s="101">
        <v>1</v>
      </c>
      <c r="H254" s="114"/>
      <c r="I254" s="115" t="s">
        <v>341</v>
      </c>
    </row>
    <row r="255" spans="3:9" ht="17" thickBot="1">
      <c r="C255" s="108" t="s">
        <v>190</v>
      </c>
      <c r="D255" s="129"/>
    </row>
    <row r="256" spans="3:9">
      <c r="C256" s="127" t="s">
        <v>199</v>
      </c>
      <c r="D256" s="97">
        <v>9.1324000000000006E-3</v>
      </c>
      <c r="E256" s="97">
        <v>0.1911274</v>
      </c>
      <c r="F256" s="97">
        <v>0</v>
      </c>
      <c r="G256" s="97">
        <v>4</v>
      </c>
      <c r="H256" s="109"/>
      <c r="I256" s="110" t="s">
        <v>342</v>
      </c>
    </row>
    <row r="257" spans="3:9">
      <c r="C257" s="111" t="s">
        <v>189</v>
      </c>
      <c r="D257" s="101"/>
      <c r="E257" s="101"/>
      <c r="F257" s="101"/>
      <c r="G257" s="101"/>
      <c r="H257" s="112"/>
      <c r="I257" s="113" t="s">
        <v>343</v>
      </c>
    </row>
    <row r="258" spans="3:9">
      <c r="C258" s="111" t="s">
        <v>202</v>
      </c>
      <c r="D258" s="101"/>
      <c r="E258" s="101"/>
      <c r="F258" s="101"/>
      <c r="G258" s="101"/>
      <c r="H258" s="112"/>
      <c r="I258" s="113" t="s">
        <v>255</v>
      </c>
    </row>
    <row r="259" spans="3:9">
      <c r="C259" s="111" t="s">
        <v>203</v>
      </c>
      <c r="D259" s="101"/>
      <c r="E259" s="101"/>
      <c r="F259" s="101"/>
      <c r="G259" s="101"/>
      <c r="H259" s="112"/>
      <c r="I259" s="113" t="s">
        <v>256</v>
      </c>
    </row>
    <row r="260" spans="3:9">
      <c r="C260" s="111" t="s">
        <v>204</v>
      </c>
      <c r="D260" s="101"/>
      <c r="E260" s="101"/>
      <c r="F260" s="101"/>
      <c r="G260" s="101"/>
      <c r="H260" s="112"/>
      <c r="I260" s="113" t="s">
        <v>257</v>
      </c>
    </row>
    <row r="261" spans="3:9">
      <c r="C261" s="111" t="s">
        <v>205</v>
      </c>
      <c r="D261" s="101"/>
      <c r="E261" s="101"/>
      <c r="F261" s="101"/>
      <c r="G261" s="101"/>
      <c r="H261" s="112"/>
      <c r="I261" s="113" t="s">
        <v>258</v>
      </c>
    </row>
    <row r="262" spans="3:9">
      <c r="C262" s="111" t="s">
        <v>200</v>
      </c>
      <c r="D262" s="101">
        <v>1.0821900000000001E-2</v>
      </c>
      <c r="E262" s="101">
        <v>0.22648599999999999</v>
      </c>
      <c r="F262" s="101">
        <v>0</v>
      </c>
      <c r="G262" s="101">
        <v>4.74</v>
      </c>
      <c r="H262" s="112"/>
      <c r="I262" s="113" t="s">
        <v>259</v>
      </c>
    </row>
    <row r="263" spans="3:9">
      <c r="C263" s="111" t="s">
        <v>201</v>
      </c>
      <c r="D263" s="101">
        <v>2.2831000000000001E-3</v>
      </c>
      <c r="E263" s="101">
        <v>4.7781799999999999E-2</v>
      </c>
      <c r="F263" s="101">
        <v>0</v>
      </c>
      <c r="G263" s="101">
        <v>1</v>
      </c>
      <c r="H263" s="112"/>
      <c r="I263" s="113" t="s">
        <v>260</v>
      </c>
    </row>
    <row r="264" spans="3:9" ht="16" thickBot="1">
      <c r="C264" s="128" t="s">
        <v>210</v>
      </c>
      <c r="D264" s="105"/>
      <c r="E264" s="105"/>
      <c r="F264" s="105"/>
      <c r="G264" s="105"/>
      <c r="H264" s="114"/>
      <c r="I264" s="115" t="s">
        <v>208</v>
      </c>
    </row>
    <row r="265" spans="3:9" ht="17" thickBot="1">
      <c r="C265" s="108" t="s">
        <v>207</v>
      </c>
    </row>
    <row r="266" spans="3:9">
      <c r="C266" s="127" t="s">
        <v>233</v>
      </c>
      <c r="D266" s="97"/>
      <c r="E266" s="97"/>
      <c r="F266" s="97"/>
      <c r="G266" s="97"/>
      <c r="H266" s="109"/>
      <c r="I266" s="110" t="s">
        <v>344</v>
      </c>
    </row>
    <row r="267" spans="3:9">
      <c r="C267" s="111" t="s">
        <v>228</v>
      </c>
      <c r="D267" s="101"/>
      <c r="E267" s="101"/>
      <c r="F267" s="101"/>
      <c r="G267" s="101"/>
      <c r="H267" s="112"/>
      <c r="I267" s="113" t="s">
        <v>345</v>
      </c>
    </row>
    <row r="268" spans="3:9">
      <c r="C268" s="111" t="s">
        <v>229</v>
      </c>
      <c r="D268" s="101"/>
      <c r="E268" s="101"/>
      <c r="F268" s="101"/>
      <c r="G268" s="101"/>
      <c r="H268" s="112"/>
      <c r="I268" s="113" t="s">
        <v>346</v>
      </c>
    </row>
    <row r="269" spans="3:9">
      <c r="C269" s="111" t="s">
        <v>230</v>
      </c>
      <c r="D269" s="101"/>
      <c r="E269" s="101"/>
      <c r="F269" s="101"/>
      <c r="G269" s="101"/>
      <c r="H269" s="112"/>
      <c r="I269" s="113" t="s">
        <v>347</v>
      </c>
    </row>
    <row r="270" spans="3:9">
      <c r="C270" s="111" t="s">
        <v>231</v>
      </c>
      <c r="D270" s="112">
        <v>2.2831000000000001E-3</v>
      </c>
      <c r="E270" s="112">
        <v>4.7781799999999999E-2</v>
      </c>
      <c r="F270" s="112">
        <v>0</v>
      </c>
      <c r="G270" s="112">
        <v>1</v>
      </c>
      <c r="H270" s="112"/>
      <c r="I270" s="113" t="s">
        <v>348</v>
      </c>
    </row>
    <row r="271" spans="3:9" ht="16" thickBot="1">
      <c r="C271" s="128" t="s">
        <v>232</v>
      </c>
      <c r="D271" s="114"/>
      <c r="E271" s="114"/>
      <c r="F271" s="114"/>
      <c r="G271" s="114"/>
      <c r="H271" s="114"/>
      <c r="I271" s="115" t="s">
        <v>349</v>
      </c>
    </row>
    <row r="273" spans="3:9" ht="17" thickBot="1">
      <c r="C273" s="108" t="s">
        <v>206</v>
      </c>
      <c r="D273" s="129"/>
    </row>
    <row r="274" spans="3:9">
      <c r="C274" s="127" t="s">
        <v>234</v>
      </c>
      <c r="D274" s="109"/>
      <c r="E274" s="109"/>
      <c r="F274" s="109"/>
      <c r="G274" s="109"/>
      <c r="H274" s="109"/>
      <c r="I274" s="110" t="s">
        <v>350</v>
      </c>
    </row>
    <row r="275" spans="3:9">
      <c r="C275" s="111" t="s">
        <v>235</v>
      </c>
      <c r="D275" s="101"/>
      <c r="E275" s="101"/>
      <c r="F275" s="101"/>
      <c r="G275" s="101"/>
      <c r="H275" s="112"/>
      <c r="I275" s="113" t="s">
        <v>351</v>
      </c>
    </row>
    <row r="276" spans="3:9">
      <c r="C276" s="111" t="s">
        <v>236</v>
      </c>
      <c r="D276" s="112">
        <v>2.2831000000000001E-3</v>
      </c>
      <c r="E276" s="112">
        <v>4.7781799999999999E-2</v>
      </c>
      <c r="F276" s="112">
        <v>0</v>
      </c>
      <c r="G276" s="112">
        <v>1</v>
      </c>
      <c r="H276" s="112"/>
      <c r="I276" s="113" t="s">
        <v>352</v>
      </c>
    </row>
    <row r="277" spans="3:9" ht="16" thickBot="1">
      <c r="C277" s="130" t="s">
        <v>333</v>
      </c>
      <c r="D277" s="105"/>
      <c r="E277" s="105"/>
      <c r="F277" s="105"/>
      <c r="G277" s="105"/>
      <c r="H277" s="114"/>
      <c r="I277" s="115" t="s">
        <v>361</v>
      </c>
    </row>
    <row r="278" spans="3:9" ht="17" thickBot="1">
      <c r="C278" s="108" t="s">
        <v>245</v>
      </c>
    </row>
    <row r="279" spans="3:9">
      <c r="C279" s="127" t="s">
        <v>237</v>
      </c>
      <c r="D279" s="97">
        <v>0.99771690000000002</v>
      </c>
      <c r="E279" s="97">
        <v>4.7781799999999999E-2</v>
      </c>
      <c r="F279" s="97">
        <v>0</v>
      </c>
      <c r="G279" s="97">
        <v>1</v>
      </c>
      <c r="H279" s="109"/>
      <c r="I279" s="110" t="s">
        <v>353</v>
      </c>
    </row>
    <row r="280" spans="3:9">
      <c r="C280" s="111" t="s">
        <v>238</v>
      </c>
      <c r="D280" s="101">
        <v>2.2831000000000001E-3</v>
      </c>
      <c r="E280" s="101">
        <v>4.7781799999999999E-2</v>
      </c>
      <c r="F280" s="101">
        <v>0</v>
      </c>
      <c r="G280" s="101">
        <v>1</v>
      </c>
      <c r="H280" s="112"/>
      <c r="I280" s="113" t="s">
        <v>354</v>
      </c>
    </row>
    <row r="281" spans="3:9">
      <c r="C281" s="111" t="s">
        <v>239</v>
      </c>
      <c r="H281" s="112"/>
      <c r="I281" s="113" t="s">
        <v>355</v>
      </c>
    </row>
    <row r="282" spans="3:9">
      <c r="C282" s="111" t="s">
        <v>240</v>
      </c>
      <c r="D282" s="101"/>
      <c r="E282" s="101"/>
      <c r="F282" s="101"/>
      <c r="G282" s="101"/>
      <c r="H282" s="112"/>
      <c r="I282" s="113" t="s">
        <v>356</v>
      </c>
    </row>
    <row r="283" spans="3:9">
      <c r="C283" s="111" t="s">
        <v>241</v>
      </c>
      <c r="D283" s="101">
        <v>2.2831000000000001E-3</v>
      </c>
      <c r="E283" s="101">
        <v>4.7781799999999999E-2</v>
      </c>
      <c r="F283" s="101">
        <v>0</v>
      </c>
      <c r="G283" s="101">
        <v>1</v>
      </c>
      <c r="H283" s="112"/>
      <c r="I283" s="113" t="s">
        <v>357</v>
      </c>
    </row>
    <row r="284" spans="3:9">
      <c r="C284" s="111" t="s">
        <v>242</v>
      </c>
      <c r="D284" s="101"/>
      <c r="E284" s="101"/>
      <c r="F284" s="101"/>
      <c r="G284" s="101"/>
      <c r="H284" s="112"/>
      <c r="I284" s="113" t="s">
        <v>358</v>
      </c>
    </row>
    <row r="285" spans="3:9">
      <c r="C285" s="111" t="s">
        <v>243</v>
      </c>
      <c r="D285" s="101"/>
      <c r="E285" s="101"/>
      <c r="F285" s="101"/>
      <c r="G285" s="101"/>
      <c r="H285" s="112"/>
      <c r="I285" s="113" t="s">
        <v>359</v>
      </c>
    </row>
    <row r="286" spans="3:9" ht="16" thickBot="1">
      <c r="C286" s="128" t="s">
        <v>244</v>
      </c>
      <c r="D286" s="105"/>
      <c r="E286" s="105"/>
      <c r="F286" s="105"/>
      <c r="G286" s="105"/>
      <c r="H286" s="114"/>
      <c r="I286" s="115" t="s">
        <v>360</v>
      </c>
    </row>
  </sheetData>
  <mergeCells count="8">
    <mergeCell ref="H56:H60"/>
    <mergeCell ref="H67:H72"/>
    <mergeCell ref="H16:H21"/>
    <mergeCell ref="H23:H26"/>
    <mergeCell ref="H28:H31"/>
    <mergeCell ref="H33:H36"/>
    <mergeCell ref="H38:H42"/>
    <mergeCell ref="H44:H47"/>
  </mergeCells>
  <phoneticPr fontId="1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329E4-6CE6-BB44-AA7A-758E4F0081C1}">
  <dimension ref="A1:Y131"/>
  <sheetViews>
    <sheetView tabSelected="1" zoomScale="125" zoomScaleNormal="110" workbookViewId="0">
      <pane xSplit="1" ySplit="4" topLeftCell="N5" activePane="bottomRight" state="frozen"/>
      <selection pane="topRight" activeCell="B1" sqref="B1"/>
      <selection pane="bottomLeft" activeCell="A5" sqref="A5"/>
      <selection pane="bottomRight" activeCell="W16" sqref="W16"/>
    </sheetView>
  </sheetViews>
  <sheetFormatPr baseColWidth="10" defaultColWidth="11.5" defaultRowHeight="18"/>
  <cols>
    <col min="1" max="1" width="78.33203125" style="10" customWidth="1"/>
    <col min="2" max="2" width="14.1640625" style="10" bestFit="1" customWidth="1"/>
    <col min="3" max="3" width="13.1640625" style="10" bestFit="1" customWidth="1"/>
    <col min="4" max="4" width="12.6640625" style="10" bestFit="1" customWidth="1"/>
    <col min="5" max="5" width="14.1640625" style="10" bestFit="1" customWidth="1"/>
    <col min="6" max="6" width="13.1640625" style="10" bestFit="1" customWidth="1"/>
    <col min="7" max="7" width="12.6640625" style="10" bestFit="1" customWidth="1"/>
    <col min="8" max="8" width="13" style="10" bestFit="1" customWidth="1"/>
    <col min="9" max="9" width="12.1640625" style="10" bestFit="1" customWidth="1"/>
    <col min="10" max="11" width="13" style="10" bestFit="1" customWidth="1"/>
    <col min="12" max="12" width="12.1640625" style="10" bestFit="1" customWidth="1"/>
    <col min="13" max="14" width="13" style="10" bestFit="1" customWidth="1"/>
    <col min="15" max="15" width="12.1640625" style="10" bestFit="1" customWidth="1"/>
    <col min="16" max="17" width="13" style="10" bestFit="1" customWidth="1"/>
    <col min="18" max="18" width="12.1640625" style="10" bestFit="1" customWidth="1"/>
    <col min="19" max="19" width="13" style="10" bestFit="1" customWidth="1"/>
    <col min="20" max="20" width="14.5" style="10" bestFit="1" customWidth="1"/>
    <col min="21" max="21" width="13.5" style="10" bestFit="1" customWidth="1"/>
    <col min="22" max="22" width="14.6640625" style="10" bestFit="1" customWidth="1"/>
    <col min="23" max="23" width="14.33203125" style="10" bestFit="1" customWidth="1"/>
    <col min="24" max="24" width="19.5" style="10" bestFit="1" customWidth="1"/>
    <col min="25" max="25" width="14.33203125" style="10" bestFit="1" customWidth="1"/>
    <col min="26" max="16384" width="11.5" style="10"/>
  </cols>
  <sheetData>
    <row r="1" spans="1:25" s="11" customFormat="1" ht="41" thickBot="1">
      <c r="A1" s="12"/>
      <c r="B1" s="170" t="s">
        <v>21</v>
      </c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</row>
    <row r="2" spans="1:25" ht="19" thickBot="1">
      <c r="A2" s="152" t="s">
        <v>11</v>
      </c>
      <c r="B2" s="168" t="s">
        <v>28</v>
      </c>
      <c r="C2" s="169"/>
      <c r="D2" s="169"/>
      <c r="E2" s="169"/>
      <c r="F2" s="169"/>
      <c r="G2" s="169"/>
      <c r="H2" s="166" t="s">
        <v>29</v>
      </c>
      <c r="I2" s="167"/>
      <c r="J2" s="167"/>
      <c r="K2" s="167"/>
      <c r="L2" s="167"/>
      <c r="M2" s="167"/>
      <c r="N2" s="158" t="s">
        <v>23</v>
      </c>
      <c r="O2" s="159"/>
      <c r="P2" s="159"/>
      <c r="Q2" s="159"/>
      <c r="R2" s="159"/>
      <c r="S2" s="159"/>
      <c r="T2" s="172" t="s">
        <v>50</v>
      </c>
      <c r="U2" s="173"/>
      <c r="V2" s="173"/>
      <c r="W2" s="173"/>
      <c r="X2" s="173"/>
      <c r="Y2" s="173"/>
    </row>
    <row r="3" spans="1:25" ht="19" thickBot="1">
      <c r="A3" s="153"/>
      <c r="B3" s="155" t="s">
        <v>24</v>
      </c>
      <c r="C3" s="156"/>
      <c r="D3" s="156"/>
      <c r="E3" s="155" t="s">
        <v>34</v>
      </c>
      <c r="F3" s="156"/>
      <c r="G3" s="157"/>
      <c r="H3" s="165" t="s">
        <v>24</v>
      </c>
      <c r="I3" s="163"/>
      <c r="J3" s="164"/>
      <c r="K3" s="163" t="s">
        <v>34</v>
      </c>
      <c r="L3" s="163"/>
      <c r="M3" s="163"/>
      <c r="N3" s="160" t="s">
        <v>24</v>
      </c>
      <c r="O3" s="161"/>
      <c r="P3" s="161"/>
      <c r="Q3" s="160" t="s">
        <v>34</v>
      </c>
      <c r="R3" s="161"/>
      <c r="S3" s="162"/>
      <c r="T3" s="174" t="s">
        <v>24</v>
      </c>
      <c r="U3" s="175"/>
      <c r="V3" s="175"/>
      <c r="W3" s="174" t="s">
        <v>34</v>
      </c>
      <c r="X3" s="175"/>
      <c r="Y3" s="176"/>
    </row>
    <row r="4" spans="1:25" ht="20" thickBot="1">
      <c r="A4" s="154"/>
      <c r="B4" s="67" t="s">
        <v>20</v>
      </c>
      <c r="C4" s="67" t="s">
        <v>12</v>
      </c>
      <c r="D4" s="68" t="s">
        <v>13</v>
      </c>
      <c r="E4" s="67" t="s">
        <v>20</v>
      </c>
      <c r="F4" s="67" t="s">
        <v>12</v>
      </c>
      <c r="G4" s="69" t="s">
        <v>13</v>
      </c>
      <c r="H4" s="70" t="s">
        <v>20</v>
      </c>
      <c r="I4" s="70" t="s">
        <v>12</v>
      </c>
      <c r="J4" s="71" t="s">
        <v>13</v>
      </c>
      <c r="K4" s="71" t="s">
        <v>20</v>
      </c>
      <c r="L4" s="70" t="s">
        <v>12</v>
      </c>
      <c r="M4" s="72" t="s">
        <v>13</v>
      </c>
      <c r="N4" s="73" t="s">
        <v>20</v>
      </c>
      <c r="O4" s="73" t="s">
        <v>12</v>
      </c>
      <c r="P4" s="74" t="s">
        <v>13</v>
      </c>
      <c r="Q4" s="73" t="s">
        <v>20</v>
      </c>
      <c r="R4" s="73" t="s">
        <v>12</v>
      </c>
      <c r="S4" s="75" t="s">
        <v>13</v>
      </c>
      <c r="T4" s="76" t="s">
        <v>20</v>
      </c>
      <c r="U4" s="76" t="s">
        <v>12</v>
      </c>
      <c r="V4" s="77" t="s">
        <v>13</v>
      </c>
      <c r="W4" s="76" t="s">
        <v>20</v>
      </c>
      <c r="X4" s="76" t="s">
        <v>12</v>
      </c>
      <c r="Y4" s="78" t="s">
        <v>13</v>
      </c>
    </row>
    <row r="5" spans="1:25">
      <c r="A5" s="13" t="s">
        <v>56</v>
      </c>
      <c r="B5" s="178">
        <v>2.5283699999999999E-2</v>
      </c>
      <c r="C5" s="178">
        <v>0.12230480000000001</v>
      </c>
      <c r="D5" s="39">
        <f t="shared" ref="D5:D17" si="0">B5/C5</f>
        <v>0.20672696410933994</v>
      </c>
      <c r="E5" s="178">
        <v>4.1941399999999997E-2</v>
      </c>
      <c r="F5" s="178">
        <v>0.13194690000000001</v>
      </c>
      <c r="G5" s="40">
        <f t="shared" ref="G5:G23" si="1">E5/F5</f>
        <v>0.31786574750903579</v>
      </c>
      <c r="H5" s="178">
        <v>0.1987631</v>
      </c>
      <c r="I5" s="178">
        <v>6.4143599999999995E-2</v>
      </c>
      <c r="J5" s="40">
        <f t="shared" ref="J5:J23" si="2">H5/I5</f>
        <v>3.0987206829675915</v>
      </c>
      <c r="K5" s="178">
        <v>0.20470079999999999</v>
      </c>
      <c r="L5" s="178">
        <v>6.7503999999999995E-2</v>
      </c>
      <c r="M5" s="39">
        <f t="shared" ref="M5:M23" si="3">K5/L5</f>
        <v>3.0324247452002844</v>
      </c>
      <c r="N5" s="178">
        <v>0.2170425</v>
      </c>
      <c r="O5" s="178">
        <v>0.1322796</v>
      </c>
      <c r="P5" s="39">
        <f t="shared" ref="P5:P23" si="4">N5/O5</f>
        <v>1.6407858808160896</v>
      </c>
      <c r="Q5" s="178">
        <v>0.2179613</v>
      </c>
      <c r="R5" s="178">
        <v>0.13348280000000001</v>
      </c>
      <c r="S5" s="40">
        <f t="shared" ref="S5:S23" si="5">Q5/R5</f>
        <v>1.6328792923133166</v>
      </c>
      <c r="T5" s="14">
        <v>0.1722504</v>
      </c>
      <c r="U5" s="14">
        <v>5.20814E-2</v>
      </c>
      <c r="V5" s="39">
        <f t="shared" ref="V5:V23" si="6">T5/U5</f>
        <v>3.3073304481062338</v>
      </c>
      <c r="W5" s="178">
        <v>0.18261859999999999</v>
      </c>
      <c r="X5" s="178">
        <v>5.8062200000000001E-2</v>
      </c>
      <c r="Y5" s="40">
        <f t="shared" ref="Y5:Y23" si="7">W5/X5</f>
        <v>3.1452235705846485</v>
      </c>
    </row>
    <row r="6" spans="1:25" ht="19" thickBot="1">
      <c r="A6" s="13" t="s">
        <v>57</v>
      </c>
      <c r="B6" s="178">
        <v>0.54355430000000005</v>
      </c>
      <c r="C6" s="178">
        <v>0.17207710000000001</v>
      </c>
      <c r="D6" s="39">
        <f t="shared" si="0"/>
        <v>3.1587834755467172</v>
      </c>
      <c r="E6" s="178">
        <v>0.51984059999999999</v>
      </c>
      <c r="F6" s="178">
        <v>0.1894692</v>
      </c>
      <c r="G6" s="40">
        <f t="shared" si="1"/>
        <v>2.7436681001450367</v>
      </c>
      <c r="H6" s="178">
        <v>0.49839319999999998</v>
      </c>
      <c r="I6" s="178">
        <v>9.2792899999999998E-2</v>
      </c>
      <c r="J6" s="40">
        <f t="shared" si="2"/>
        <v>5.371027309201458</v>
      </c>
      <c r="K6" s="178">
        <v>0.49068990000000001</v>
      </c>
      <c r="L6" s="178">
        <v>9.8254099999999997E-2</v>
      </c>
      <c r="M6" s="39">
        <f t="shared" si="3"/>
        <v>4.9940908318329722</v>
      </c>
      <c r="N6" s="178">
        <v>0.57485359999999996</v>
      </c>
      <c r="O6" s="178">
        <v>0.1908386</v>
      </c>
      <c r="P6" s="39">
        <f t="shared" si="4"/>
        <v>3.012250142266816</v>
      </c>
      <c r="Q6" s="178">
        <v>0.57328299999999999</v>
      </c>
      <c r="R6" s="178">
        <v>0.19243650000000001</v>
      </c>
      <c r="S6" s="40">
        <f t="shared" si="5"/>
        <v>2.9790762147513594</v>
      </c>
      <c r="T6" s="14">
        <v>0.52726890000000004</v>
      </c>
      <c r="U6" s="14">
        <v>7.5040200000000001E-2</v>
      </c>
      <c r="V6" s="39">
        <f t="shared" si="6"/>
        <v>7.0264858036092654</v>
      </c>
      <c r="W6" s="178">
        <v>0.50424190000000002</v>
      </c>
      <c r="X6" s="178">
        <v>8.4931099999999995E-2</v>
      </c>
      <c r="Y6" s="40">
        <f t="shared" si="7"/>
        <v>5.9370701662877323</v>
      </c>
    </row>
    <row r="7" spans="1:25" ht="19" thickBot="1">
      <c r="A7" s="15" t="s">
        <v>475</v>
      </c>
      <c r="B7" s="178">
        <v>0.60978379999999999</v>
      </c>
      <c r="C7" s="178">
        <v>0.15793389999999999</v>
      </c>
      <c r="D7" s="41">
        <f t="shared" si="0"/>
        <v>3.8610064083771758</v>
      </c>
      <c r="E7" s="178">
        <v>0.61202279999999998</v>
      </c>
      <c r="F7" s="178">
        <v>0.17111399999999999</v>
      </c>
      <c r="G7" s="42">
        <f t="shared" si="1"/>
        <v>3.5766962375959888</v>
      </c>
      <c r="H7" s="178">
        <v>0.32340020000000003</v>
      </c>
      <c r="I7" s="178">
        <v>8.93066E-2</v>
      </c>
      <c r="J7" s="42">
        <f t="shared" si="2"/>
        <v>3.6212351606712163</v>
      </c>
      <c r="K7" s="178">
        <v>0.32236599999999999</v>
      </c>
      <c r="L7" s="178">
        <v>9.3870400000000007E-2</v>
      </c>
      <c r="M7" s="41">
        <f t="shared" si="3"/>
        <v>3.4341602890794114</v>
      </c>
      <c r="N7" s="178">
        <v>0.43268770000000001</v>
      </c>
      <c r="O7" s="178">
        <v>0.18832779999999999</v>
      </c>
      <c r="P7" s="41">
        <f t="shared" si="4"/>
        <v>2.2975243166436394</v>
      </c>
      <c r="Q7" s="178">
        <v>0.43716389999999999</v>
      </c>
      <c r="R7" s="178">
        <v>0.19023760000000001</v>
      </c>
      <c r="S7" s="42">
        <f t="shared" si="5"/>
        <v>2.2979889359411598</v>
      </c>
      <c r="T7" s="14">
        <v>0.38916689999999998</v>
      </c>
      <c r="U7" s="14">
        <v>7.1654899999999994E-2</v>
      </c>
      <c r="V7" s="41">
        <f t="shared" si="6"/>
        <v>5.4311275293106265</v>
      </c>
      <c r="W7" s="178">
        <v>0.39115689999999997</v>
      </c>
      <c r="X7" s="178">
        <v>7.9699699999999998E-2</v>
      </c>
      <c r="Y7" s="42">
        <f t="shared" si="7"/>
        <v>4.9078842203922974</v>
      </c>
    </row>
    <row r="8" spans="1:25">
      <c r="A8" s="13" t="s">
        <v>476</v>
      </c>
      <c r="B8" s="178">
        <v>0.1528825</v>
      </c>
      <c r="C8" s="178">
        <v>0.1274528</v>
      </c>
      <c r="D8" s="35">
        <f t="shared" si="0"/>
        <v>1.1995224898942982</v>
      </c>
      <c r="E8" s="178">
        <v>0.1853804</v>
      </c>
      <c r="F8" s="178">
        <v>0.1402158</v>
      </c>
      <c r="G8" s="36">
        <f t="shared" si="1"/>
        <v>1.322107779579762</v>
      </c>
      <c r="H8" s="178">
        <v>0.69623849999999998</v>
      </c>
      <c r="I8" s="178">
        <v>7.5287000000000007E-2</v>
      </c>
      <c r="J8" s="36">
        <f t="shared" si="2"/>
        <v>9.2477917834420271</v>
      </c>
      <c r="K8" s="178">
        <v>0.68929870000000004</v>
      </c>
      <c r="L8" s="178">
        <v>7.9028299999999996E-2</v>
      </c>
      <c r="M8" s="35">
        <f t="shared" si="3"/>
        <v>8.7221754738492425</v>
      </c>
      <c r="N8" s="178">
        <v>0.72487550000000001</v>
      </c>
      <c r="O8" s="178">
        <v>0.1511981</v>
      </c>
      <c r="P8" s="35">
        <f t="shared" si="4"/>
        <v>4.7942103769822504</v>
      </c>
      <c r="Q8" s="178">
        <v>0.72637339999999995</v>
      </c>
      <c r="R8" s="178">
        <v>0.15257999999999999</v>
      </c>
      <c r="S8" s="36">
        <f t="shared" si="5"/>
        <v>4.7606068947437405</v>
      </c>
      <c r="T8" s="14">
        <v>0.59445510000000001</v>
      </c>
      <c r="U8" s="14">
        <v>5.9359099999999998E-2</v>
      </c>
      <c r="V8" s="35">
        <f t="shared" si="6"/>
        <v>10.014557161412489</v>
      </c>
      <c r="W8" s="178">
        <v>0.5937907</v>
      </c>
      <c r="X8" s="178">
        <v>6.5972199999999995E-2</v>
      </c>
      <c r="Y8" s="36">
        <f t="shared" si="7"/>
        <v>9.0006199581035649</v>
      </c>
    </row>
    <row r="9" spans="1:25">
      <c r="A9" s="13" t="s">
        <v>477</v>
      </c>
      <c r="B9" s="178">
        <v>0.70616820000000002</v>
      </c>
      <c r="C9" s="178">
        <v>0.16148789999999999</v>
      </c>
      <c r="D9" s="39">
        <f t="shared" si="0"/>
        <v>4.3728861419338543</v>
      </c>
      <c r="E9" s="178">
        <v>0.70699279999999998</v>
      </c>
      <c r="F9" s="178">
        <v>0.17256959999999999</v>
      </c>
      <c r="G9" s="40">
        <f t="shared" si="1"/>
        <v>4.0968559931760868</v>
      </c>
      <c r="H9" s="178">
        <v>0.57620309999999997</v>
      </c>
      <c r="I9" s="178">
        <v>7.8951300000000002E-2</v>
      </c>
      <c r="J9" s="40">
        <f t="shared" si="2"/>
        <v>7.2982091491843697</v>
      </c>
      <c r="K9" s="178">
        <v>0.56979469999999999</v>
      </c>
      <c r="L9" s="178">
        <v>8.2683800000000002E-2</v>
      </c>
      <c r="M9" s="39">
        <f t="shared" si="3"/>
        <v>6.8912495555356665</v>
      </c>
      <c r="N9" s="178">
        <v>0.67797090000000004</v>
      </c>
      <c r="O9" s="178">
        <v>0.1605125</v>
      </c>
      <c r="P9" s="39">
        <f t="shared" si="4"/>
        <v>4.2237888014952105</v>
      </c>
      <c r="Q9" s="178">
        <v>0.67597700000000005</v>
      </c>
      <c r="R9" s="178">
        <v>0.1617198</v>
      </c>
      <c r="S9" s="40">
        <f t="shared" si="5"/>
        <v>4.1799272568974244</v>
      </c>
      <c r="T9" s="14">
        <v>0.60375429999999997</v>
      </c>
      <c r="U9" s="14">
        <v>6.4724699999999996E-2</v>
      </c>
      <c r="V9" s="39">
        <f t="shared" si="6"/>
        <v>9.328035510400202</v>
      </c>
      <c r="W9" s="178">
        <v>0.59294809999999998</v>
      </c>
      <c r="X9" s="178">
        <v>7.1232799999999999E-2</v>
      </c>
      <c r="Y9" s="40">
        <f t="shared" si="7"/>
        <v>8.3240880605563721</v>
      </c>
    </row>
    <row r="10" spans="1:25">
      <c r="A10" s="13" t="s">
        <v>453</v>
      </c>
      <c r="B10" s="178">
        <v>0.23823749999999999</v>
      </c>
      <c r="C10" s="178">
        <v>0.123094</v>
      </c>
      <c r="D10" s="39">
        <f t="shared" si="0"/>
        <v>1.9354111492030481</v>
      </c>
      <c r="E10" s="178">
        <v>0.25379109999999999</v>
      </c>
      <c r="F10" s="178">
        <v>0.13336809999999999</v>
      </c>
      <c r="G10" s="40">
        <f t="shared" si="1"/>
        <v>1.9029370591618235</v>
      </c>
      <c r="H10" s="178">
        <v>0.3669615</v>
      </c>
      <c r="I10" s="178">
        <v>6.6752599999999995E-2</v>
      </c>
      <c r="J10" s="40">
        <f t="shared" si="2"/>
        <v>5.4973364333374279</v>
      </c>
      <c r="K10" s="178">
        <v>0.36277389999999998</v>
      </c>
      <c r="L10" s="178">
        <v>7.0260799999999998E-2</v>
      </c>
      <c r="M10" s="39">
        <f t="shared" si="3"/>
        <v>5.1632475007400993</v>
      </c>
      <c r="N10" s="178">
        <v>0.3133668</v>
      </c>
      <c r="O10" s="178">
        <v>0.14022109999999999</v>
      </c>
      <c r="P10" s="39">
        <f t="shared" si="4"/>
        <v>2.2348048902768558</v>
      </c>
      <c r="Q10" s="178">
        <v>0.31302750000000001</v>
      </c>
      <c r="R10" s="178">
        <v>0.14128769999999999</v>
      </c>
      <c r="S10" s="40">
        <f t="shared" si="5"/>
        <v>2.2155325622824922</v>
      </c>
      <c r="T10" s="14">
        <v>0.32899659999999997</v>
      </c>
      <c r="U10" s="14">
        <v>5.4048600000000002E-2</v>
      </c>
      <c r="V10" s="39">
        <f t="shared" si="6"/>
        <v>6.0870512834745014</v>
      </c>
      <c r="W10" s="178">
        <v>0.32502399999999998</v>
      </c>
      <c r="X10" s="178">
        <v>6.0291999999999998E-2</v>
      </c>
      <c r="Y10" s="40">
        <f t="shared" si="7"/>
        <v>5.3908312877330324</v>
      </c>
    </row>
    <row r="11" spans="1:25" ht="19" thickBot="1">
      <c r="A11" s="180" t="s">
        <v>478</v>
      </c>
      <c r="B11" s="178">
        <v>0.42817820000000001</v>
      </c>
      <c r="C11" s="178">
        <v>0.11929380000000001</v>
      </c>
      <c r="D11" s="41">
        <f t="shared" si="0"/>
        <v>3.5892745473779861</v>
      </c>
      <c r="E11" s="178">
        <v>0.4024528</v>
      </c>
      <c r="F11" s="178">
        <v>0.12909770000000001</v>
      </c>
      <c r="G11" s="42">
        <f t="shared" si="1"/>
        <v>3.1174281183940531</v>
      </c>
      <c r="H11" s="178">
        <v>0.43960460000000001</v>
      </c>
      <c r="I11" s="178">
        <v>6.2968399999999994E-2</v>
      </c>
      <c r="J11" s="42">
        <f t="shared" si="2"/>
        <v>6.9813525514385004</v>
      </c>
      <c r="K11" s="178">
        <v>0.44187209999999999</v>
      </c>
      <c r="L11" s="178">
        <v>6.6040199999999993E-2</v>
      </c>
      <c r="M11" s="41">
        <f t="shared" si="3"/>
        <v>6.6909564174548235</v>
      </c>
      <c r="N11" s="178">
        <v>0.2146527</v>
      </c>
      <c r="O11" s="178">
        <v>0.12717339999999999</v>
      </c>
      <c r="P11" s="41">
        <f t="shared" si="4"/>
        <v>1.6878741938172606</v>
      </c>
      <c r="Q11" s="178">
        <v>0.2160773</v>
      </c>
      <c r="R11" s="178">
        <v>0.1282836</v>
      </c>
      <c r="S11" s="42">
        <f t="shared" si="5"/>
        <v>1.6843719696048443</v>
      </c>
      <c r="T11" s="14">
        <v>0.40266449999999998</v>
      </c>
      <c r="U11" s="14">
        <v>5.0888000000000003E-2</v>
      </c>
      <c r="V11" s="41">
        <f t="shared" si="6"/>
        <v>7.9127593931771729</v>
      </c>
      <c r="W11" s="178">
        <v>0.40067540000000001</v>
      </c>
      <c r="X11" s="178">
        <v>5.6422E-2</v>
      </c>
      <c r="Y11" s="42">
        <f t="shared" si="7"/>
        <v>7.1014037077735637</v>
      </c>
    </row>
    <row r="12" spans="1:25">
      <c r="A12" s="15" t="s">
        <v>48</v>
      </c>
      <c r="B12" s="178">
        <v>0.1434242</v>
      </c>
      <c r="C12" s="178">
        <v>3.7123499999999997E-2</v>
      </c>
      <c r="D12" s="35">
        <f t="shared" si="0"/>
        <v>3.8634342128301484</v>
      </c>
      <c r="E12" s="178">
        <v>0.1421936</v>
      </c>
      <c r="F12" s="178">
        <v>4.0946900000000001E-2</v>
      </c>
      <c r="G12" s="36">
        <f t="shared" si="1"/>
        <v>3.4726340699784353</v>
      </c>
      <c r="H12" s="178">
        <v>9.3588099999999994E-2</v>
      </c>
      <c r="I12" s="178">
        <v>2.0167899999999999E-2</v>
      </c>
      <c r="J12" s="36">
        <f t="shared" si="2"/>
        <v>4.6404484353849433</v>
      </c>
      <c r="K12" s="178">
        <v>9.12385E-2</v>
      </c>
      <c r="L12" s="178">
        <v>2.13613E-2</v>
      </c>
      <c r="M12" s="35">
        <f t="shared" si="3"/>
        <v>4.2712054041654772</v>
      </c>
      <c r="N12" s="178">
        <v>9.0120500000000006E-2</v>
      </c>
      <c r="O12" s="178">
        <v>4.1924500000000003E-2</v>
      </c>
      <c r="P12" s="35">
        <f t="shared" si="4"/>
        <v>2.1495903350069767</v>
      </c>
      <c r="Q12" s="178">
        <v>8.9516999999999999E-2</v>
      </c>
      <c r="R12" s="178">
        <v>4.2317E-2</v>
      </c>
      <c r="S12" s="36">
        <f t="shared" si="5"/>
        <v>2.1153909776212867</v>
      </c>
      <c r="T12" s="14">
        <v>0.10401539999999999</v>
      </c>
      <c r="U12" s="14">
        <v>1.6314100000000002E-2</v>
      </c>
      <c r="V12" s="35">
        <f t="shared" si="6"/>
        <v>6.3757976229151456</v>
      </c>
      <c r="W12" s="178">
        <v>9.8446400000000003E-2</v>
      </c>
      <c r="X12" s="178">
        <v>1.8441699999999998E-2</v>
      </c>
      <c r="Y12" s="36">
        <f t="shared" si="7"/>
        <v>5.3382497275196981</v>
      </c>
    </row>
    <row r="13" spans="1:25">
      <c r="A13" s="13" t="s">
        <v>454</v>
      </c>
      <c r="B13" s="178">
        <v>-0.23550389999999999</v>
      </c>
      <c r="C13" s="178">
        <v>0.1930182</v>
      </c>
      <c r="D13" s="39">
        <f t="shared" si="0"/>
        <v>-1.2201124039080251</v>
      </c>
      <c r="E13" s="178">
        <v>-0.23141020000000001</v>
      </c>
      <c r="F13" s="178">
        <v>0.2082079</v>
      </c>
      <c r="G13" s="40">
        <f t="shared" si="1"/>
        <v>-1.1114381346721234</v>
      </c>
      <c r="H13" s="178">
        <v>-0.21154909999999999</v>
      </c>
      <c r="I13" s="178">
        <v>9.5172800000000002E-2</v>
      </c>
      <c r="J13" s="40">
        <f t="shared" si="2"/>
        <v>-2.2227894944774134</v>
      </c>
      <c r="K13" s="178">
        <v>-0.20703460000000001</v>
      </c>
      <c r="L13" s="178">
        <v>9.99443E-2</v>
      </c>
      <c r="M13" s="39">
        <f t="shared" si="3"/>
        <v>-2.0714998254027495</v>
      </c>
      <c r="N13" s="178">
        <v>-0.2450801</v>
      </c>
      <c r="O13" s="178">
        <v>0.19110469999999999</v>
      </c>
      <c r="P13" s="39">
        <f t="shared" si="4"/>
        <v>-1.2824388934442743</v>
      </c>
      <c r="Q13" s="178">
        <v>-0.24443319999999999</v>
      </c>
      <c r="R13" s="178">
        <v>0.1925306</v>
      </c>
      <c r="S13" s="40">
        <f t="shared" si="5"/>
        <v>-1.2695810432211814</v>
      </c>
      <c r="T13" s="14">
        <v>-0.2162154</v>
      </c>
      <c r="U13" s="14">
        <v>7.7590800000000001E-2</v>
      </c>
      <c r="V13" s="39">
        <f t="shared" si="6"/>
        <v>-2.7866112992777494</v>
      </c>
      <c r="W13" s="178">
        <v>-0.1996484</v>
      </c>
      <c r="X13" s="178">
        <v>8.6045999999999997E-2</v>
      </c>
      <c r="Y13" s="40">
        <f t="shared" si="7"/>
        <v>-2.3202519582548868</v>
      </c>
    </row>
    <row r="14" spans="1:25" ht="19" thickBot="1">
      <c r="A14" s="180" t="s">
        <v>470</v>
      </c>
      <c r="B14" s="178">
        <v>0.53330010000000005</v>
      </c>
      <c r="C14" s="178">
        <v>0.1785505</v>
      </c>
      <c r="D14" s="39">
        <f t="shared" si="0"/>
        <v>2.9868306165482599</v>
      </c>
      <c r="E14" s="178">
        <v>0.53573130000000002</v>
      </c>
      <c r="F14" s="178">
        <v>0.19234789999999999</v>
      </c>
      <c r="G14" s="40">
        <f t="shared" si="1"/>
        <v>2.7852204261133084</v>
      </c>
      <c r="H14" s="178">
        <v>7.6216999999999993E-2</v>
      </c>
      <c r="I14" s="178">
        <v>6.4303899999999997E-2</v>
      </c>
      <c r="J14" s="40">
        <f t="shared" si="2"/>
        <v>1.1852624801917147</v>
      </c>
      <c r="K14" s="178">
        <v>7.3127300000000006E-2</v>
      </c>
      <c r="L14" s="178">
        <v>6.7308699999999999E-2</v>
      </c>
      <c r="M14" s="39">
        <f t="shared" si="3"/>
        <v>1.0864464772013129</v>
      </c>
      <c r="N14" s="178">
        <v>-0.116635</v>
      </c>
      <c r="O14" s="178">
        <v>0.12718499999999999</v>
      </c>
      <c r="P14" s="39">
        <f t="shared" si="4"/>
        <v>-0.91704996658410987</v>
      </c>
      <c r="Q14" s="178">
        <v>-0.1157933</v>
      </c>
      <c r="R14" s="178">
        <v>0.1283958</v>
      </c>
      <c r="S14" s="40">
        <f t="shared" si="5"/>
        <v>-0.90184647784429084</v>
      </c>
      <c r="T14" s="14">
        <v>0.1030792</v>
      </c>
      <c r="U14" s="14">
        <v>5.48557E-2</v>
      </c>
      <c r="V14" s="39">
        <f t="shared" si="6"/>
        <v>1.8790973408415168</v>
      </c>
      <c r="W14" s="178">
        <v>9.8151000000000002E-2</v>
      </c>
      <c r="X14" s="178">
        <v>6.10314E-2</v>
      </c>
      <c r="Y14" s="40">
        <f t="shared" si="7"/>
        <v>1.608204956792733</v>
      </c>
    </row>
    <row r="15" spans="1:25" ht="19" thickBot="1">
      <c r="A15" s="15" t="s">
        <v>469</v>
      </c>
      <c r="B15" s="178">
        <v>-0.1162036</v>
      </c>
      <c r="C15" s="178">
        <v>7.2152499999999994E-2</v>
      </c>
      <c r="D15" s="41">
        <f t="shared" si="0"/>
        <v>-1.6105277017428365</v>
      </c>
      <c r="E15" s="178">
        <v>-0.1093326</v>
      </c>
      <c r="F15" s="178">
        <v>7.8919900000000001E-2</v>
      </c>
      <c r="G15" s="42">
        <f t="shared" si="1"/>
        <v>-1.3853616134840516</v>
      </c>
      <c r="H15" s="178">
        <v>-5.8997300000000003E-2</v>
      </c>
      <c r="I15" s="178">
        <v>3.8888199999999998E-2</v>
      </c>
      <c r="J15" s="42">
        <f t="shared" si="2"/>
        <v>-1.5171003029196519</v>
      </c>
      <c r="K15" s="178">
        <v>-5.9267899999999998E-2</v>
      </c>
      <c r="L15" s="178">
        <v>4.1051700000000003E-2</v>
      </c>
      <c r="M15" s="41">
        <f t="shared" si="3"/>
        <v>-1.4437380181575914</v>
      </c>
      <c r="N15" s="178">
        <v>-6.4864500000000005E-2</v>
      </c>
      <c r="O15" s="178">
        <v>8.0999600000000005E-2</v>
      </c>
      <c r="P15" s="41">
        <f t="shared" si="4"/>
        <v>-0.80080025086543638</v>
      </c>
      <c r="Q15" s="178">
        <v>-6.4970200000000006E-2</v>
      </c>
      <c r="R15" s="178">
        <v>8.1692799999999996E-2</v>
      </c>
      <c r="S15" s="42">
        <f t="shared" si="5"/>
        <v>-0.79529897371616609</v>
      </c>
      <c r="T15" s="14">
        <v>-7.0486999999999994E-2</v>
      </c>
      <c r="U15" s="14">
        <v>3.1465899999999998E-2</v>
      </c>
      <c r="V15" s="41">
        <f t="shared" si="6"/>
        <v>-2.2401075449931511</v>
      </c>
      <c r="W15" s="178">
        <v>-6.9065699999999994E-2</v>
      </c>
      <c r="X15" s="178">
        <v>3.5372300000000002E-2</v>
      </c>
      <c r="Y15" s="42">
        <f t="shared" si="7"/>
        <v>-1.9525363066580343</v>
      </c>
    </row>
    <row r="16" spans="1:25" ht="19" thickBot="1">
      <c r="A16" s="13" t="s">
        <v>460</v>
      </c>
      <c r="B16" s="178">
        <v>1.1235539999999999</v>
      </c>
      <c r="C16" s="178">
        <v>0.28912409999999999</v>
      </c>
      <c r="D16" s="35">
        <f t="shared" si="0"/>
        <v>3.8860613833298574</v>
      </c>
      <c r="E16" s="178">
        <v>1.062403</v>
      </c>
      <c r="F16" s="178">
        <v>0.31442930000000002</v>
      </c>
      <c r="G16" s="36">
        <f t="shared" si="1"/>
        <v>3.3788295174781737</v>
      </c>
      <c r="H16" s="178">
        <v>0.4857843</v>
      </c>
      <c r="I16" s="178">
        <v>0.15635840000000001</v>
      </c>
      <c r="J16" s="36">
        <f t="shared" si="2"/>
        <v>3.1068641019606238</v>
      </c>
      <c r="K16" s="178">
        <v>0.46754960000000001</v>
      </c>
      <c r="L16" s="178">
        <v>0.1646262</v>
      </c>
      <c r="M16" s="35">
        <f t="shared" si="3"/>
        <v>2.8400679843184133</v>
      </c>
      <c r="N16" s="178">
        <v>0.19195770000000001</v>
      </c>
      <c r="O16" s="178">
        <v>0.3283816</v>
      </c>
      <c r="P16" s="35">
        <f t="shared" si="4"/>
        <v>0.58455680829863799</v>
      </c>
      <c r="Q16" s="178">
        <v>0.18362139999999999</v>
      </c>
      <c r="R16" s="178">
        <v>0.33264110000000002</v>
      </c>
      <c r="S16" s="36">
        <f t="shared" si="5"/>
        <v>0.55201056033063856</v>
      </c>
      <c r="T16" s="14">
        <v>0.58205300000000004</v>
      </c>
      <c r="U16" s="14">
        <v>0.1261485</v>
      </c>
      <c r="V16" s="35">
        <f t="shared" si="6"/>
        <v>4.6140302896982526</v>
      </c>
      <c r="W16" s="178">
        <v>0.53833839999999999</v>
      </c>
      <c r="X16" s="178">
        <v>0.14080319999999999</v>
      </c>
      <c r="Y16" s="36">
        <f t="shared" si="7"/>
        <v>3.8233392422899484</v>
      </c>
    </row>
    <row r="17" spans="1:25">
      <c r="A17" s="13" t="s">
        <v>461</v>
      </c>
      <c r="B17" s="178">
        <v>-0.48650450000000001</v>
      </c>
      <c r="C17" s="178">
        <v>0.21072840000000001</v>
      </c>
      <c r="D17" s="35">
        <f t="shared" si="0"/>
        <v>-2.3086802728061335</v>
      </c>
      <c r="E17" s="178">
        <v>-0.43390669999999998</v>
      </c>
      <c r="F17" s="178">
        <v>0.230161</v>
      </c>
      <c r="G17" s="36">
        <f t="shared" si="1"/>
        <v>-1.8852312077198135</v>
      </c>
      <c r="H17" s="178">
        <v>-0.1087288</v>
      </c>
      <c r="I17" s="178">
        <v>0.1087186</v>
      </c>
      <c r="J17" s="40">
        <f t="shared" si="2"/>
        <v>-1.000093820192681</v>
      </c>
      <c r="K17" s="178">
        <v>-0.10343769999999999</v>
      </c>
      <c r="L17" s="178">
        <v>0.1138994</v>
      </c>
      <c r="M17" s="39">
        <f t="shared" si="3"/>
        <v>-0.90814964784713526</v>
      </c>
      <c r="N17" s="178">
        <v>-0.2134316</v>
      </c>
      <c r="O17" s="178">
        <v>0.2257556</v>
      </c>
      <c r="P17" s="39">
        <f t="shared" si="4"/>
        <v>-0.94540999204449416</v>
      </c>
      <c r="Q17" s="178">
        <v>-0.2106179</v>
      </c>
      <c r="R17" s="178">
        <v>0.22754779999999999</v>
      </c>
      <c r="S17" s="40">
        <f t="shared" si="5"/>
        <v>-0.92559848963602376</v>
      </c>
      <c r="T17" s="14">
        <v>-0.19217770000000001</v>
      </c>
      <c r="U17" s="14">
        <v>8.8695200000000002E-2</v>
      </c>
      <c r="V17" s="39">
        <f t="shared" si="6"/>
        <v>-2.1667204087707113</v>
      </c>
      <c r="W17" s="178">
        <v>-0.17557539999999999</v>
      </c>
      <c r="X17" s="178">
        <v>9.8251699999999997E-2</v>
      </c>
      <c r="Y17" s="40">
        <f t="shared" si="7"/>
        <v>-1.7869960519767087</v>
      </c>
    </row>
    <row r="18" spans="1:25">
      <c r="A18" s="13" t="s">
        <v>473</v>
      </c>
      <c r="B18" s="178">
        <v>-1.14313E-2</v>
      </c>
      <c r="C18" s="178">
        <v>0.108363</v>
      </c>
      <c r="D18" s="39">
        <f t="shared" ref="D18:D23" si="8">B18/C18</f>
        <v>-0.10549080405673524</v>
      </c>
      <c r="E18" s="178">
        <v>-1.90145E-2</v>
      </c>
      <c r="F18" s="178">
        <v>0.11713800000000001</v>
      </c>
      <c r="G18" s="39">
        <f t="shared" si="1"/>
        <v>-0.16232563301405178</v>
      </c>
      <c r="H18" s="178">
        <v>2.5736000000000001E-3</v>
      </c>
      <c r="I18" s="178">
        <v>5.77977E-2</v>
      </c>
      <c r="J18" s="39">
        <f t="shared" si="2"/>
        <v>4.4527723421520234E-2</v>
      </c>
      <c r="K18" s="178">
        <v>-1.1942000000000001E-3</v>
      </c>
      <c r="L18" s="178">
        <v>6.0827600000000003E-2</v>
      </c>
      <c r="M18" s="39">
        <f t="shared" si="3"/>
        <v>-1.9632535230717636E-2</v>
      </c>
      <c r="N18" s="178">
        <v>0.32590439999999998</v>
      </c>
      <c r="O18" s="178">
        <v>0.1240695</v>
      </c>
      <c r="P18" s="39">
        <f t="shared" si="4"/>
        <v>2.626789017445867</v>
      </c>
      <c r="Q18" s="178">
        <v>0.32606350000000001</v>
      </c>
      <c r="R18" s="178">
        <v>0.12507070000000001</v>
      </c>
      <c r="S18" s="39">
        <f t="shared" si="5"/>
        <v>2.6070334618739639</v>
      </c>
      <c r="T18" s="14">
        <v>5.16953E-2</v>
      </c>
      <c r="U18" s="14">
        <v>4.7071099999999998E-2</v>
      </c>
      <c r="V18" s="39">
        <f t="shared" si="6"/>
        <v>1.098238621999486</v>
      </c>
      <c r="W18" s="178">
        <v>4.37858E-2</v>
      </c>
      <c r="X18" s="178">
        <v>5.2449299999999997E-2</v>
      </c>
      <c r="Y18" s="39">
        <f t="shared" si="7"/>
        <v>0.83482143708304979</v>
      </c>
    </row>
    <row r="19" spans="1:25">
      <c r="A19" s="13" t="s">
        <v>479</v>
      </c>
      <c r="B19" s="178">
        <v>-0.28524559999999999</v>
      </c>
      <c r="C19" s="178">
        <v>0.15450050000000001</v>
      </c>
      <c r="D19" s="39">
        <f t="shared" si="8"/>
        <v>-1.8462438632884681</v>
      </c>
      <c r="E19" s="178">
        <v>-0.29631099999999999</v>
      </c>
      <c r="F19" s="178">
        <v>0.16617750000000001</v>
      </c>
      <c r="G19" s="39">
        <f t="shared" si="1"/>
        <v>-1.7830993967294007</v>
      </c>
      <c r="H19" s="178">
        <v>-0.1243765</v>
      </c>
      <c r="I19" s="178">
        <v>7.6474100000000003E-2</v>
      </c>
      <c r="J19" s="39">
        <f t="shared" si="2"/>
        <v>-1.6263872343708523</v>
      </c>
      <c r="K19" s="178">
        <v>-0.1205672</v>
      </c>
      <c r="L19" s="178">
        <v>8.0062900000000006E-2</v>
      </c>
      <c r="M19" s="39">
        <f t="shared" si="3"/>
        <v>-1.5059059814221067</v>
      </c>
      <c r="N19" s="178">
        <v>-0.1194987</v>
      </c>
      <c r="O19" s="178">
        <v>0.1518265</v>
      </c>
      <c r="P19" s="39">
        <f t="shared" si="4"/>
        <v>-0.78707406151100101</v>
      </c>
      <c r="Q19" s="178">
        <v>-0.1173409</v>
      </c>
      <c r="R19" s="178">
        <v>0.15329329999999999</v>
      </c>
      <c r="S19" s="39">
        <f t="shared" si="5"/>
        <v>-0.76546659247338278</v>
      </c>
      <c r="T19" s="14">
        <v>-0.1502704</v>
      </c>
      <c r="U19" s="14">
        <v>6.2395699999999998E-2</v>
      </c>
      <c r="V19" s="39">
        <f t="shared" si="6"/>
        <v>-2.4083454468817562</v>
      </c>
      <c r="W19" s="178">
        <v>-0.14009869999999999</v>
      </c>
      <c r="X19" s="178">
        <v>6.8941799999999998E-2</v>
      </c>
      <c r="Y19" s="39">
        <f t="shared" si="7"/>
        <v>-2.0321299995068305</v>
      </c>
    </row>
    <row r="20" spans="1:25">
      <c r="A20" s="13" t="s">
        <v>462</v>
      </c>
      <c r="B20" s="178">
        <v>0.2060834</v>
      </c>
      <c r="C20" s="178">
        <v>0.11580849999999999</v>
      </c>
      <c r="D20" s="39">
        <f t="shared" si="8"/>
        <v>1.77951877452864</v>
      </c>
      <c r="E20" s="178">
        <v>0.19420370000000001</v>
      </c>
      <c r="F20" s="178">
        <v>0.12851180000000001</v>
      </c>
      <c r="G20" s="39">
        <f t="shared" si="1"/>
        <v>1.511174071174787</v>
      </c>
      <c r="H20" s="178">
        <v>0.1191953</v>
      </c>
      <c r="I20" s="178">
        <v>6.5876500000000004E-2</v>
      </c>
      <c r="J20" s="39">
        <f t="shared" si="2"/>
        <v>1.8093751185931251</v>
      </c>
      <c r="K20" s="178">
        <v>0.1214098</v>
      </c>
      <c r="L20" s="178">
        <v>6.9661799999999996E-2</v>
      </c>
      <c r="M20" s="39">
        <f t="shared" si="3"/>
        <v>1.7428461509751401</v>
      </c>
      <c r="N20" s="178">
        <v>-5.85858E-2</v>
      </c>
      <c r="O20" s="178">
        <v>0.1704542</v>
      </c>
      <c r="P20" s="39">
        <f t="shared" si="4"/>
        <v>-0.34370405657355468</v>
      </c>
      <c r="Q20" s="178">
        <v>-5.9255799999999997E-2</v>
      </c>
      <c r="R20" s="178">
        <v>0.1720516</v>
      </c>
      <c r="S20" s="39">
        <f t="shared" si="5"/>
        <v>-0.34440714297338704</v>
      </c>
      <c r="T20" s="14">
        <v>0.1194617</v>
      </c>
      <c r="U20" s="14">
        <v>5.4202899999999998E-2</v>
      </c>
      <c r="V20" s="39">
        <f t="shared" si="6"/>
        <v>2.2039724811772063</v>
      </c>
      <c r="W20" s="178">
        <v>0.1191682</v>
      </c>
      <c r="X20" s="178">
        <v>6.1495000000000001E-2</v>
      </c>
      <c r="Y20" s="39">
        <f t="shared" si="7"/>
        <v>1.937851857874624</v>
      </c>
    </row>
    <row r="21" spans="1:25">
      <c r="A21" s="13" t="s">
        <v>463</v>
      </c>
      <c r="B21" s="178">
        <v>-0.15743090000000001</v>
      </c>
      <c r="C21" s="178">
        <v>0.17751220000000001</v>
      </c>
      <c r="D21" s="39">
        <f t="shared" si="8"/>
        <v>-0.88687369093504564</v>
      </c>
      <c r="E21" s="178">
        <v>-0.15635979999999999</v>
      </c>
      <c r="F21" s="178">
        <v>0.19192819999999999</v>
      </c>
      <c r="G21" s="39">
        <f t="shared" si="1"/>
        <v>-0.81467861419009813</v>
      </c>
      <c r="H21" s="178">
        <v>-0.24706710000000001</v>
      </c>
      <c r="I21" s="178">
        <v>9.2806200000000005E-2</v>
      </c>
      <c r="J21" s="39">
        <f t="shared" si="2"/>
        <v>-2.6621831300064005</v>
      </c>
      <c r="K21" s="178">
        <v>-0.24111479999999999</v>
      </c>
      <c r="L21" s="178">
        <v>9.7394800000000004E-2</v>
      </c>
      <c r="M21" s="39">
        <f t="shared" si="3"/>
        <v>-2.4756434635113989</v>
      </c>
      <c r="N21" s="178">
        <v>-2.54314E-2</v>
      </c>
      <c r="O21" s="178">
        <v>0.19763149999999999</v>
      </c>
      <c r="P21" s="39">
        <f t="shared" si="4"/>
        <v>-0.1286809036008936</v>
      </c>
      <c r="Q21" s="178">
        <v>-2.2649499999999999E-2</v>
      </c>
      <c r="R21" s="178">
        <v>0.1992932</v>
      </c>
      <c r="S21" s="39">
        <f t="shared" si="5"/>
        <v>-0.11364913604678935</v>
      </c>
      <c r="T21" s="14">
        <v>-0.19641400000000001</v>
      </c>
      <c r="U21" s="14">
        <v>7.5874399999999995E-2</v>
      </c>
      <c r="V21" s="39">
        <f t="shared" si="6"/>
        <v>-2.5886728593570432</v>
      </c>
      <c r="W21" s="178">
        <v>-0.1811507</v>
      </c>
      <c r="X21" s="178">
        <v>8.4043800000000002E-2</v>
      </c>
      <c r="Y21" s="39">
        <f t="shared" si="7"/>
        <v>-2.1554320485270773</v>
      </c>
    </row>
    <row r="22" spans="1:25">
      <c r="A22" s="13" t="s">
        <v>474</v>
      </c>
      <c r="B22" s="178">
        <v>0.1097588</v>
      </c>
      <c r="C22" s="178">
        <v>0.13677300000000001</v>
      </c>
      <c r="D22" s="39">
        <f t="shared" si="8"/>
        <v>0.80248879530316652</v>
      </c>
      <c r="E22" s="178">
        <v>0.1012227</v>
      </c>
      <c r="F22" s="178">
        <v>0.14764050000000001</v>
      </c>
      <c r="G22" s="39">
        <f t="shared" si="1"/>
        <v>0.68560252776169139</v>
      </c>
      <c r="H22" s="178">
        <v>0.15877810000000001</v>
      </c>
      <c r="I22" s="178">
        <v>7.5855699999999998E-2</v>
      </c>
      <c r="J22" s="39">
        <f t="shared" si="2"/>
        <v>2.0931597757320808</v>
      </c>
      <c r="K22" s="178">
        <v>0.16272900000000001</v>
      </c>
      <c r="L22" s="178">
        <v>7.9640600000000006E-2</v>
      </c>
      <c r="M22" s="39">
        <f t="shared" si="3"/>
        <v>2.0432919892617583</v>
      </c>
      <c r="N22" s="178">
        <v>0.13555030000000001</v>
      </c>
      <c r="O22" s="178">
        <v>0.15733169999999999</v>
      </c>
      <c r="P22" s="39">
        <f t="shared" si="4"/>
        <v>0.86155746108381226</v>
      </c>
      <c r="Q22" s="178">
        <v>0.1366665</v>
      </c>
      <c r="R22" s="178">
        <v>0.15862680000000001</v>
      </c>
      <c r="S22" s="39">
        <f t="shared" si="5"/>
        <v>0.86155996338575813</v>
      </c>
      <c r="T22" s="14">
        <v>0.15010879999999999</v>
      </c>
      <c r="U22" s="14">
        <v>6.1031299999999997E-2</v>
      </c>
      <c r="V22" s="39">
        <f t="shared" si="6"/>
        <v>2.4595379747768766</v>
      </c>
      <c r="W22" s="178">
        <v>0.15410950000000001</v>
      </c>
      <c r="X22" s="178">
        <v>6.7916199999999996E-2</v>
      </c>
      <c r="Y22" s="39">
        <f t="shared" si="7"/>
        <v>2.2691125239633552</v>
      </c>
    </row>
    <row r="23" spans="1:25" ht="19" thickBot="1">
      <c r="A23" s="180" t="s">
        <v>467</v>
      </c>
      <c r="B23" s="178">
        <v>-8.7895399999999999E-2</v>
      </c>
      <c r="C23" s="178">
        <v>0.1426539</v>
      </c>
      <c r="D23" s="39">
        <f t="shared" si="8"/>
        <v>-0.61614438862169207</v>
      </c>
      <c r="E23" s="178">
        <v>-0.1107496</v>
      </c>
      <c r="F23" s="178">
        <v>0.1532046</v>
      </c>
      <c r="G23" s="39">
        <f t="shared" si="1"/>
        <v>-0.72288691070633648</v>
      </c>
      <c r="H23" s="178">
        <v>0.1194219</v>
      </c>
      <c r="I23" s="178">
        <v>7.4553300000000003E-2</v>
      </c>
      <c r="J23" s="39">
        <f t="shared" si="2"/>
        <v>1.6018325144561005</v>
      </c>
      <c r="K23" s="178">
        <v>0.1175929</v>
      </c>
      <c r="L23" s="178">
        <v>7.8412800000000005E-2</v>
      </c>
      <c r="M23" s="39">
        <f t="shared" si="3"/>
        <v>1.4996645955762324</v>
      </c>
      <c r="N23" s="178">
        <v>0.32137979999999999</v>
      </c>
      <c r="O23" s="178">
        <v>0.1542617</v>
      </c>
      <c r="P23" s="39">
        <f t="shared" si="4"/>
        <v>2.0833414904671734</v>
      </c>
      <c r="Q23" s="178">
        <v>0.3208008</v>
      </c>
      <c r="R23" s="178">
        <v>0.15533739999999999</v>
      </c>
      <c r="S23" s="39">
        <f t="shared" si="5"/>
        <v>2.0651871345857469</v>
      </c>
      <c r="T23" s="14">
        <v>0.1179784</v>
      </c>
      <c r="U23" s="14">
        <v>6.0695100000000002E-2</v>
      </c>
      <c r="V23" s="39">
        <f t="shared" si="6"/>
        <v>1.943787884030177</v>
      </c>
      <c r="W23" s="178">
        <v>0.1102788</v>
      </c>
      <c r="X23" s="178">
        <v>6.7479700000000004E-2</v>
      </c>
      <c r="Y23" s="39">
        <f t="shared" si="7"/>
        <v>1.6342514860024568</v>
      </c>
    </row>
    <row r="24" spans="1:25" ht="19" thickBot="1">
      <c r="A24" s="180" t="s">
        <v>481</v>
      </c>
      <c r="B24" s="207">
        <v>-5.5004</v>
      </c>
      <c r="C24" s="202">
        <v>0.69567650000000003</v>
      </c>
      <c r="D24" s="206">
        <f t="shared" ref="D24" si="9">B24/C24</f>
        <v>-7.9065485178815154</v>
      </c>
      <c r="E24" s="202">
        <v>-5.3812530000000001</v>
      </c>
      <c r="F24" s="202">
        <v>0.75940300000000005</v>
      </c>
      <c r="G24" s="206">
        <f t="shared" ref="G24" si="10">E24/F24</f>
        <v>-7.0861624196902033</v>
      </c>
      <c r="H24" s="202">
        <v>-1.8091280000000001</v>
      </c>
      <c r="I24" s="202">
        <v>0.35283540000000002</v>
      </c>
      <c r="J24" s="206">
        <f t="shared" ref="J24" si="11">H24/I24</f>
        <v>-5.1273993482513376</v>
      </c>
      <c r="K24" s="202">
        <v>-1.7421139999999999</v>
      </c>
      <c r="L24" s="202">
        <v>0.37458989999999998</v>
      </c>
      <c r="M24" s="206">
        <f t="shared" ref="M24" si="12">K24/L24</f>
        <v>-4.6507233644046462</v>
      </c>
      <c r="N24" s="202">
        <v>-2.2656000000000001</v>
      </c>
      <c r="O24" s="202">
        <v>0.73780829999999997</v>
      </c>
      <c r="P24" s="206">
        <f t="shared" ref="P24" si="13">N24/O24</f>
        <v>-3.0707163364792724</v>
      </c>
      <c r="Q24" s="202">
        <v>-2.2513969999999999</v>
      </c>
      <c r="R24" s="202">
        <v>0.74664450000000004</v>
      </c>
      <c r="S24" s="206">
        <f t="shared" ref="S24" si="14">Q24/R24</f>
        <v>-3.0153533575885172</v>
      </c>
      <c r="T24" s="14">
        <v>-1.6363529999999999</v>
      </c>
      <c r="U24" s="14">
        <v>0.28662840000000001</v>
      </c>
      <c r="V24" s="206">
        <f t="shared" ref="V24" si="15">T24/U24</f>
        <v>-5.7089702206759689</v>
      </c>
      <c r="W24" s="202">
        <v>-1.498389</v>
      </c>
      <c r="X24" s="202">
        <v>0.32390649999999999</v>
      </c>
      <c r="Y24" s="193">
        <f t="shared" ref="Y24" si="16">W24/X24</f>
        <v>-4.625992377429907</v>
      </c>
    </row>
    <row r="25" spans="1:25" ht="20" thickBot="1">
      <c r="A25" s="189" t="s">
        <v>484</v>
      </c>
      <c r="B25" s="203"/>
      <c r="C25" s="204"/>
      <c r="D25" s="204"/>
      <c r="E25" s="202">
        <v>-1.6472910000000001</v>
      </c>
      <c r="F25" s="202">
        <v>0.49839349999999999</v>
      </c>
      <c r="G25" s="193">
        <f>E25/F25</f>
        <v>-3.3052016127818682</v>
      </c>
      <c r="H25" s="203"/>
      <c r="I25" s="204"/>
      <c r="J25" s="205"/>
      <c r="K25" s="202">
        <v>-2.2025779999999999</v>
      </c>
      <c r="L25" s="202">
        <v>0.6728073</v>
      </c>
      <c r="M25" s="206">
        <f>K25/L25</f>
        <v>-3.2737129933043234</v>
      </c>
      <c r="N25" s="203"/>
      <c r="O25" s="204"/>
      <c r="P25" s="204"/>
      <c r="Q25" s="202">
        <v>-4.104552</v>
      </c>
      <c r="R25" s="202">
        <v>4.3833780000000004</v>
      </c>
      <c r="S25" s="193">
        <f>Q25/R25</f>
        <v>-0.93639015389500968</v>
      </c>
      <c r="T25" s="204"/>
      <c r="U25" s="204"/>
      <c r="V25" s="204"/>
      <c r="W25" s="202">
        <v>-1.3623130000000001</v>
      </c>
      <c r="X25" s="202">
        <v>0.31210260000000001</v>
      </c>
      <c r="Y25" s="193">
        <f>W25/X25</f>
        <v>-4.364952422696895</v>
      </c>
    </row>
    <row r="26" spans="1:25" ht="25" thickBot="1">
      <c r="A26" s="46" t="s">
        <v>33</v>
      </c>
      <c r="B26" s="200"/>
      <c r="C26" s="201"/>
      <c r="D26" s="201"/>
      <c r="E26" s="202">
        <v>0.19257079999999999</v>
      </c>
      <c r="F26" s="202">
        <v>9.5976000000000006E-2</v>
      </c>
      <c r="G26" s="193">
        <f>E26/F26</f>
        <v>2.0064474451946319</v>
      </c>
      <c r="H26" s="201"/>
      <c r="I26" s="201"/>
      <c r="J26" s="201"/>
      <c r="K26" s="202">
        <v>0.1105179</v>
      </c>
      <c r="L26" s="202">
        <v>7.4357199999999998E-2</v>
      </c>
      <c r="M26" s="193">
        <f>K26/L26</f>
        <v>1.4863106733443434</v>
      </c>
      <c r="N26" s="201"/>
      <c r="O26" s="201"/>
      <c r="P26" s="201"/>
      <c r="Q26" s="202">
        <v>1.6497399999999999E-2</v>
      </c>
      <c r="R26" s="202">
        <v>7.2314400000000001E-2</v>
      </c>
      <c r="S26" s="193">
        <f>Q26/R26</f>
        <v>0.22813436881174426</v>
      </c>
      <c r="T26" s="201"/>
      <c r="U26" s="201"/>
      <c r="V26" s="201"/>
      <c r="W26" s="202">
        <v>0.25606770000000001</v>
      </c>
      <c r="X26" s="202">
        <v>7.9919400000000002E-2</v>
      </c>
      <c r="Y26" s="193">
        <f>W26/X26</f>
        <v>3.2040743549125743</v>
      </c>
    </row>
    <row r="27" spans="1:25" ht="20" thickBot="1">
      <c r="A27" s="47" t="s">
        <v>16</v>
      </c>
      <c r="B27" s="208">
        <v>434</v>
      </c>
      <c r="C27" s="191"/>
      <c r="D27" s="192"/>
      <c r="E27" s="10">
        <v>434</v>
      </c>
      <c r="F27" s="20"/>
      <c r="G27" s="54"/>
      <c r="H27" s="10">
        <v>434</v>
      </c>
      <c r="I27" s="53"/>
      <c r="J27" s="54"/>
      <c r="K27" s="10">
        <v>434</v>
      </c>
      <c r="L27" s="20"/>
      <c r="M27" s="54"/>
      <c r="N27" s="10">
        <v>434</v>
      </c>
      <c r="O27" s="53"/>
      <c r="P27" s="54"/>
      <c r="Q27" s="10">
        <v>434</v>
      </c>
      <c r="R27" s="20"/>
      <c r="S27" s="54"/>
      <c r="T27" s="10">
        <v>434</v>
      </c>
      <c r="U27" s="53"/>
      <c r="V27" s="54"/>
      <c r="W27" s="10">
        <v>434</v>
      </c>
      <c r="X27" s="20"/>
      <c r="Y27" s="42"/>
    </row>
    <row r="28" spans="1:25" ht="19">
      <c r="A28" s="48" t="s">
        <v>18</v>
      </c>
      <c r="B28" s="209">
        <v>-669.29669999999999</v>
      </c>
      <c r="C28" s="50"/>
      <c r="D28" s="51"/>
      <c r="E28" s="10">
        <v>-589.81380000000001</v>
      </c>
      <c r="F28" s="20"/>
      <c r="G28" s="51"/>
      <c r="H28" s="10">
        <v>-1210.8030000000001</v>
      </c>
      <c r="I28" s="50"/>
      <c r="J28" s="51"/>
      <c r="K28" s="10">
        <v>-997.29280000000006</v>
      </c>
      <c r="L28" s="20"/>
      <c r="M28" s="51"/>
      <c r="N28" s="10">
        <v>-536.4624</v>
      </c>
      <c r="O28" s="50"/>
      <c r="P28" s="51"/>
      <c r="Q28" s="10">
        <v>-522.24459999999999</v>
      </c>
      <c r="R28" s="20"/>
      <c r="S28" s="51"/>
      <c r="T28" s="10">
        <v>-1544.2449999999999</v>
      </c>
      <c r="U28" s="50"/>
      <c r="V28" s="51"/>
      <c r="W28" s="10">
        <v>-1151.731</v>
      </c>
      <c r="X28" s="20"/>
      <c r="Y28" s="51"/>
    </row>
    <row r="29" spans="1:25" ht="19">
      <c r="A29" s="48" t="s">
        <v>22</v>
      </c>
      <c r="B29" s="209">
        <v>-491.9205</v>
      </c>
      <c r="C29" s="50"/>
      <c r="D29" s="51"/>
      <c r="E29" s="10">
        <v>-489.01889999999997</v>
      </c>
      <c r="F29" s="50"/>
      <c r="G29" s="51"/>
      <c r="H29" s="10">
        <v>-809.92020000000002</v>
      </c>
      <c r="I29" s="50"/>
      <c r="J29" s="51"/>
      <c r="K29" s="10">
        <v>-808.6155</v>
      </c>
      <c r="L29" s="50"/>
      <c r="M29" s="51"/>
      <c r="N29" s="10">
        <v>-465.02319999999997</v>
      </c>
      <c r="O29" s="50"/>
      <c r="P29" s="51"/>
      <c r="Q29" s="10">
        <v>-464.99610000000001</v>
      </c>
      <c r="R29" s="50"/>
      <c r="S29" s="51"/>
      <c r="T29" s="10">
        <v>-932.59109999999998</v>
      </c>
      <c r="U29" s="50"/>
      <c r="V29" s="51"/>
      <c r="W29" s="10">
        <v>-925.22209999999995</v>
      </c>
      <c r="X29" s="20"/>
      <c r="Y29" s="51"/>
    </row>
    <row r="30" spans="1:25" ht="19">
      <c r="A30" s="48" t="s">
        <v>17</v>
      </c>
      <c r="B30" s="209">
        <v>20</v>
      </c>
      <c r="C30" s="53"/>
      <c r="D30" s="54"/>
      <c r="E30" s="10">
        <v>21</v>
      </c>
      <c r="F30" s="53"/>
      <c r="G30" s="54"/>
      <c r="H30" s="10">
        <v>20</v>
      </c>
      <c r="I30" s="53"/>
      <c r="J30" s="54"/>
      <c r="K30" s="10">
        <v>21</v>
      </c>
      <c r="L30" s="53"/>
      <c r="M30" s="54"/>
      <c r="N30" s="10">
        <v>20</v>
      </c>
      <c r="O30" s="53"/>
      <c r="P30" s="54"/>
      <c r="Q30" s="10">
        <v>21</v>
      </c>
      <c r="R30" s="53"/>
      <c r="S30" s="54"/>
      <c r="T30" s="10">
        <v>20</v>
      </c>
      <c r="U30" s="53"/>
      <c r="V30" s="54"/>
      <c r="W30" s="10">
        <v>21</v>
      </c>
      <c r="X30" s="53"/>
      <c r="Y30" s="54"/>
    </row>
    <row r="31" spans="1:25" ht="19">
      <c r="A31" s="48" t="s">
        <v>14</v>
      </c>
      <c r="B31" s="209">
        <v>1023.841</v>
      </c>
      <c r="C31" s="50"/>
      <c r="D31" s="51"/>
      <c r="E31" s="10">
        <v>1020.038</v>
      </c>
      <c r="F31" s="50"/>
      <c r="G31" s="51"/>
      <c r="H31" s="10">
        <v>1659.84</v>
      </c>
      <c r="I31" s="50"/>
      <c r="J31" s="51"/>
      <c r="K31" s="10">
        <v>1659.231</v>
      </c>
      <c r="L31" s="50"/>
      <c r="M31" s="51"/>
      <c r="N31" s="10">
        <v>970.04639999999995</v>
      </c>
      <c r="O31" s="50"/>
      <c r="P31" s="51"/>
      <c r="Q31" s="10">
        <v>971.99220000000003</v>
      </c>
      <c r="R31" s="50"/>
      <c r="S31" s="51"/>
      <c r="T31" s="10">
        <v>1905.182</v>
      </c>
      <c r="U31" s="50"/>
      <c r="V31" s="51"/>
      <c r="W31" s="10">
        <v>1892.444</v>
      </c>
      <c r="X31" s="50"/>
      <c r="Y31" s="51"/>
    </row>
    <row r="32" spans="1:25" ht="19">
      <c r="A32" s="48" t="s">
        <v>15</v>
      </c>
      <c r="B32" s="209">
        <v>1105.3019999999999</v>
      </c>
      <c r="C32" s="50"/>
      <c r="D32" s="51"/>
      <c r="E32" s="10">
        <v>1105.5719999999999</v>
      </c>
      <c r="F32" s="50"/>
      <c r="G32" s="51"/>
      <c r="H32" s="10">
        <v>1741.3009999999999</v>
      </c>
      <c r="I32" s="50"/>
      <c r="J32" s="51"/>
      <c r="K32" s="10">
        <v>1744.7650000000001</v>
      </c>
      <c r="L32" s="50"/>
      <c r="M32" s="51"/>
      <c r="N32" s="10">
        <v>1051.5070000000001</v>
      </c>
      <c r="O32" s="50"/>
      <c r="P32" s="51"/>
      <c r="Q32" s="10">
        <v>1057.5260000000001</v>
      </c>
      <c r="R32" s="50"/>
      <c r="S32" s="51"/>
      <c r="T32" s="10">
        <v>1986.643</v>
      </c>
      <c r="U32" s="50"/>
      <c r="V32" s="51"/>
      <c r="W32" s="10">
        <v>1977.9780000000001</v>
      </c>
      <c r="X32" s="50"/>
      <c r="Y32" s="51"/>
    </row>
    <row r="33" spans="1:25" ht="19">
      <c r="A33" s="48" t="s">
        <v>19</v>
      </c>
      <c r="B33" s="55">
        <f>1-((B29)/B28)</f>
        <v>0.26501878763185294</v>
      </c>
      <c r="C33" s="56"/>
      <c r="D33" s="57"/>
      <c r="E33" s="56">
        <f>1-((E29)/E28)</f>
        <v>0.17089274615141259</v>
      </c>
      <c r="F33" s="56"/>
      <c r="G33" s="57"/>
      <c r="H33" s="63">
        <f>1-((H29)/H28)</f>
        <v>0.33108837688707415</v>
      </c>
      <c r="I33" s="56"/>
      <c r="J33" s="57"/>
      <c r="K33" s="55">
        <f>1-((K29)/K28)</f>
        <v>0.18918947374331796</v>
      </c>
      <c r="L33" s="56"/>
      <c r="M33" s="57"/>
      <c r="N33" s="55">
        <f>1-((N29)/N28)</f>
        <v>0.13316720799071846</v>
      </c>
      <c r="O33" s="56"/>
      <c r="P33" s="57"/>
      <c r="Q33" s="55">
        <f>1-((Q29)/Q28)</f>
        <v>0.10962008989657335</v>
      </c>
      <c r="R33" s="56"/>
      <c r="S33" s="57"/>
      <c r="T33" s="55">
        <f>1-((T29)/T28)</f>
        <v>0.39608604852209328</v>
      </c>
      <c r="U33" s="56"/>
      <c r="V33" s="57"/>
      <c r="W33" s="55">
        <f>1-((W29)/W28)</f>
        <v>0.19666823242580089</v>
      </c>
      <c r="X33" s="56"/>
      <c r="Y33" s="57"/>
    </row>
    <row r="34" spans="1:25" ht="20" thickBot="1">
      <c r="A34" s="49" t="s">
        <v>31</v>
      </c>
      <c r="B34" s="58">
        <f>1-((B29-B30)/B28)</f>
        <v>0.23513667406398386</v>
      </c>
      <c r="C34" s="59"/>
      <c r="D34" s="60"/>
      <c r="E34" s="59">
        <f>1-((E29-E30)/E28)</f>
        <v>0.13528828928722936</v>
      </c>
      <c r="F34" s="59"/>
      <c r="G34" s="60"/>
      <c r="H34" s="64">
        <f>1-((H29-H30)/H28)</f>
        <v>0.31457041318860302</v>
      </c>
      <c r="I34" s="59"/>
      <c r="J34" s="60"/>
      <c r="K34" s="58">
        <f>1-((K29-K30)/K28)</f>
        <v>0.16813246821795969</v>
      </c>
      <c r="L34" s="59"/>
      <c r="M34" s="60"/>
      <c r="N34" s="58">
        <f>1-((N29-N30)/N28)</f>
        <v>9.5885937206410032E-2</v>
      </c>
      <c r="O34" s="59"/>
      <c r="P34" s="60"/>
      <c r="Q34" s="58">
        <f>1-((Q29-Q30)/Q28)</f>
        <v>6.9409047025091319E-2</v>
      </c>
      <c r="R34" s="59"/>
      <c r="S34" s="60"/>
      <c r="T34" s="58">
        <f>1-((T29-T30)/T28)</f>
        <v>0.38313473574465184</v>
      </c>
      <c r="U34" s="59"/>
      <c r="V34" s="60"/>
      <c r="W34" s="58">
        <f>1-((W29-W30)/W28)</f>
        <v>0.17843480812793966</v>
      </c>
      <c r="X34" s="59"/>
      <c r="Y34" s="60"/>
    </row>
    <row r="35" spans="1:25">
      <c r="B35" s="208"/>
      <c r="C35" s="187"/>
      <c r="D35" s="187"/>
      <c r="E35" s="187"/>
      <c r="F35" s="187"/>
      <c r="G35" s="187"/>
      <c r="H35" s="187"/>
      <c r="I35" s="187"/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212" t="s">
        <v>504</v>
      </c>
      <c r="U35" s="210"/>
      <c r="V35" s="210"/>
      <c r="W35" s="210"/>
      <c r="X35" s="210"/>
      <c r="Y35" s="213"/>
    </row>
    <row r="36" spans="1:25">
      <c r="B36" s="20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9"/>
      <c r="U36" s="20"/>
      <c r="V36" s="20"/>
      <c r="W36" s="20"/>
      <c r="X36" s="20"/>
      <c r="Y36" s="183"/>
    </row>
    <row r="37" spans="1:25" ht="19">
      <c r="A37" s="211" t="s">
        <v>505</v>
      </c>
      <c r="B37" s="214">
        <f>-2*(B29 - E29)</f>
        <v>5.8032000000000608</v>
      </c>
      <c r="C37" s="20"/>
      <c r="D37" s="20"/>
      <c r="E37" s="20"/>
      <c r="F37" s="20"/>
      <c r="G37" s="20"/>
      <c r="H37" s="214">
        <f>-2*(H29 - K29)</f>
        <v>2.6094000000000506</v>
      </c>
      <c r="I37" s="20"/>
      <c r="J37" s="20"/>
      <c r="K37" s="20"/>
      <c r="L37" s="20"/>
      <c r="M37" s="20"/>
      <c r="N37" s="214">
        <f>-2*(N29 - Q29)</f>
        <v>5.4199999999923421E-2</v>
      </c>
      <c r="O37" s="20"/>
      <c r="P37" s="20"/>
      <c r="Q37" s="20"/>
      <c r="R37" s="20"/>
      <c r="S37" s="20"/>
      <c r="T37" s="214">
        <f>-2*(T29 - W29)</f>
        <v>14.738000000000056</v>
      </c>
      <c r="U37" s="20"/>
      <c r="V37" s="20"/>
      <c r="W37" s="20"/>
      <c r="X37" s="20"/>
      <c r="Y37" s="183"/>
    </row>
    <row r="38" spans="1:25" ht="19">
      <c r="A38" s="211" t="s">
        <v>506</v>
      </c>
      <c r="B38" s="215">
        <f>(COUNT(E5:E25)-COUNT(B5:B24))</f>
        <v>1</v>
      </c>
      <c r="C38" s="20"/>
      <c r="D38" s="20"/>
      <c r="E38" s="20"/>
      <c r="F38" s="20"/>
      <c r="G38" s="20"/>
      <c r="H38" s="215">
        <f>(COUNT(K5:K25)-COUNT(H5:H24))</f>
        <v>1</v>
      </c>
      <c r="I38" s="20"/>
      <c r="J38" s="20"/>
      <c r="K38" s="20"/>
      <c r="L38" s="20"/>
      <c r="M38" s="20"/>
      <c r="N38" s="215">
        <f>(COUNT(Q5:Q25)-COUNT(N5:N24))</f>
        <v>1</v>
      </c>
      <c r="O38" s="20"/>
      <c r="P38" s="20"/>
      <c r="Q38" s="20"/>
      <c r="R38" s="20"/>
      <c r="S38" s="20"/>
      <c r="T38" s="215">
        <f>(COUNT(W5:W25)-COUNT(T5:T24))</f>
        <v>1</v>
      </c>
      <c r="U38" s="20"/>
      <c r="V38" s="20"/>
      <c r="W38" s="20"/>
      <c r="X38" s="20"/>
      <c r="Y38" s="183"/>
    </row>
    <row r="39" spans="1:25" ht="19">
      <c r="A39" s="211" t="s">
        <v>507</v>
      </c>
      <c r="B39" s="214">
        <f>1-_xlfn.CHISQ.DIST(B37,B38,TRUE)</f>
        <v>1.5997034867445414E-2</v>
      </c>
      <c r="C39" s="20"/>
      <c r="D39" s="20"/>
      <c r="E39" s="20"/>
      <c r="F39" s="20"/>
      <c r="G39" s="20"/>
      <c r="H39" s="214">
        <f>1-_xlfn.CHISQ.DIST(H37,H38,TRUE)</f>
        <v>0.10623194858647589</v>
      </c>
      <c r="I39" s="20"/>
      <c r="J39" s="20"/>
      <c r="K39" s="20"/>
      <c r="L39" s="20"/>
      <c r="M39" s="20"/>
      <c r="N39" s="214">
        <f>1-_xlfn.CHISQ.DIST(N37,N38,TRUE)</f>
        <v>0.81590977478275717</v>
      </c>
      <c r="O39" s="20"/>
      <c r="P39" s="20"/>
      <c r="Q39" s="20"/>
      <c r="R39" s="20"/>
      <c r="S39" s="20"/>
      <c r="T39" s="214">
        <f>1-_xlfn.CHISQ.DIST(T37,T38,TRUE)</f>
        <v>1.2353125442710056E-4</v>
      </c>
      <c r="U39" s="20"/>
      <c r="V39" s="20"/>
      <c r="W39" s="20"/>
      <c r="X39" s="20"/>
      <c r="Y39" s="183"/>
    </row>
    <row r="40" spans="1:25" ht="19">
      <c r="A40" s="211" t="s">
        <v>508</v>
      </c>
      <c r="B40" s="214">
        <v>0.01</v>
      </c>
      <c r="C40" s="20"/>
      <c r="D40" s="20"/>
      <c r="E40" s="20"/>
      <c r="F40" s="20"/>
      <c r="G40" s="20"/>
      <c r="H40" s="214">
        <v>0.01</v>
      </c>
      <c r="I40" s="20"/>
      <c r="J40" s="20"/>
      <c r="K40" s="20"/>
      <c r="L40" s="20"/>
      <c r="M40" s="20"/>
      <c r="N40" s="214">
        <v>0.01</v>
      </c>
      <c r="O40" s="20"/>
      <c r="P40" s="20"/>
      <c r="Q40" s="20"/>
      <c r="R40" s="20"/>
      <c r="S40" s="20"/>
      <c r="T40" s="214">
        <v>0.01</v>
      </c>
      <c r="U40" s="20"/>
      <c r="V40" s="20"/>
      <c r="W40" s="20"/>
      <c r="X40" s="20"/>
      <c r="Y40" s="183"/>
    </row>
    <row r="41" spans="1:25" ht="19">
      <c r="A41" s="211" t="s">
        <v>509</v>
      </c>
      <c r="B41" s="214">
        <f>CHIINV(B40,B38)</f>
        <v>6.6348966010212118</v>
      </c>
      <c r="C41" s="20"/>
      <c r="D41" s="20"/>
      <c r="E41" s="20"/>
      <c r="F41" s="20"/>
      <c r="G41" s="20"/>
      <c r="H41" s="214">
        <f>CHIINV(H40,H38)</f>
        <v>6.6348966010212118</v>
      </c>
      <c r="I41" s="20"/>
      <c r="J41" s="20"/>
      <c r="K41" s="20"/>
      <c r="L41" s="20"/>
      <c r="M41" s="20"/>
      <c r="N41" s="214">
        <f>CHIINV(N40,N38)</f>
        <v>6.6348966010212118</v>
      </c>
      <c r="O41" s="20"/>
      <c r="P41" s="20"/>
      <c r="Q41" s="20"/>
      <c r="R41" s="20"/>
      <c r="S41" s="20"/>
      <c r="T41" s="214">
        <f>CHIINV(T40,T38)</f>
        <v>6.6348966010212118</v>
      </c>
      <c r="U41" s="20"/>
      <c r="V41" s="20"/>
      <c r="W41" s="20"/>
      <c r="X41" s="20"/>
      <c r="Y41" s="183"/>
    </row>
    <row r="42" spans="1:25" ht="20" thickBot="1">
      <c r="A42" s="211" t="s">
        <v>510</v>
      </c>
      <c r="B42" s="216" t="str">
        <f>IF(B37&gt;B41,"Accept H1","Accept H0")</f>
        <v>Accept H0</v>
      </c>
      <c r="C42" s="184"/>
      <c r="D42" s="184"/>
      <c r="E42" s="184"/>
      <c r="F42" s="184"/>
      <c r="G42" s="184"/>
      <c r="H42" s="216" t="str">
        <f>IF(H37&gt;H41,"Accept H1","Accept H0")</f>
        <v>Accept H0</v>
      </c>
      <c r="I42" s="184"/>
      <c r="J42" s="184"/>
      <c r="K42" s="184"/>
      <c r="L42" s="184"/>
      <c r="M42" s="184"/>
      <c r="N42" s="216" t="str">
        <f>IF(N37&gt;N41,"Accept H1","Accept H0")</f>
        <v>Accept H0</v>
      </c>
      <c r="O42" s="184"/>
      <c r="P42" s="184"/>
      <c r="Q42" s="184"/>
      <c r="R42" s="184"/>
      <c r="S42" s="184"/>
      <c r="T42" s="216" t="str">
        <f>IF(T37&gt;T41,"Accept H1","Accept H0")</f>
        <v>Accept H1</v>
      </c>
      <c r="U42" s="184"/>
      <c r="V42" s="184"/>
      <c r="W42" s="184"/>
      <c r="X42" s="184"/>
      <c r="Y42" s="185"/>
    </row>
    <row r="43" spans="1:25" ht="19">
      <c r="A43" s="211" t="s">
        <v>511</v>
      </c>
    </row>
    <row r="45" spans="1:25">
      <c r="A45" s="211"/>
    </row>
    <row r="46" spans="1:25">
      <c r="U46" s="177"/>
      <c r="V46" s="177"/>
      <c r="W46" s="217"/>
      <c r="X46" s="218"/>
      <c r="Y46" s="217"/>
    </row>
    <row r="47" spans="1:25">
      <c r="U47" s="177"/>
      <c r="V47" s="177"/>
      <c r="W47" s="217"/>
      <c r="X47" s="218"/>
      <c r="Y47" s="217"/>
    </row>
    <row r="48" spans="1:25">
      <c r="U48" s="177"/>
      <c r="V48" s="177"/>
      <c r="W48" s="217"/>
      <c r="X48" s="218"/>
      <c r="Y48" s="217"/>
    </row>
    <row r="49" spans="21:25">
      <c r="U49" s="177"/>
      <c r="V49" s="177"/>
      <c r="W49" s="217"/>
      <c r="X49" s="218"/>
      <c r="Y49" s="217"/>
    </row>
    <row r="50" spans="21:25">
      <c r="U50" s="177"/>
      <c r="V50" s="177"/>
      <c r="W50" s="217"/>
      <c r="X50" s="218"/>
      <c r="Y50" s="217"/>
    </row>
    <row r="51" spans="21:25">
      <c r="U51" s="177"/>
      <c r="V51" s="177"/>
      <c r="W51" s="217"/>
      <c r="X51" s="218"/>
      <c r="Y51" s="217"/>
    </row>
    <row r="52" spans="21:25">
      <c r="U52" s="177"/>
      <c r="V52" s="177"/>
      <c r="W52" s="217"/>
      <c r="X52" s="218"/>
      <c r="Y52" s="217"/>
    </row>
    <row r="53" spans="21:25">
      <c r="U53" s="177"/>
      <c r="V53" s="177"/>
      <c r="W53" s="217"/>
      <c r="X53" s="218"/>
      <c r="Y53" s="217"/>
    </row>
    <row r="54" spans="21:25">
      <c r="U54" s="177"/>
      <c r="V54" s="177"/>
      <c r="W54" s="217"/>
      <c r="X54" s="218"/>
      <c r="Y54" s="217"/>
    </row>
    <row r="55" spans="21:25">
      <c r="U55" s="177"/>
      <c r="V55" s="177"/>
      <c r="W55" s="217"/>
      <c r="X55" s="218"/>
      <c r="Y55" s="217"/>
    </row>
    <row r="56" spans="21:25">
      <c r="U56" s="177"/>
      <c r="V56" s="177"/>
      <c r="W56" s="217"/>
      <c r="X56" s="218"/>
      <c r="Y56" s="217"/>
    </row>
    <row r="57" spans="21:25">
      <c r="U57" s="177"/>
      <c r="V57" s="177"/>
      <c r="W57" s="217"/>
      <c r="X57" s="218"/>
      <c r="Y57" s="217"/>
    </row>
    <row r="58" spans="21:25">
      <c r="U58" s="177"/>
      <c r="V58" s="177"/>
      <c r="W58" s="217"/>
      <c r="X58" s="218"/>
      <c r="Y58" s="217"/>
    </row>
    <row r="59" spans="21:25">
      <c r="U59" s="177"/>
      <c r="V59" s="177"/>
      <c r="W59" s="217"/>
      <c r="X59" s="218"/>
      <c r="Y59" s="217"/>
    </row>
    <row r="60" spans="21:25">
      <c r="U60" s="177"/>
      <c r="V60" s="177"/>
      <c r="W60" s="217"/>
      <c r="X60" s="218"/>
      <c r="Y60" s="217"/>
    </row>
    <row r="61" spans="21:25">
      <c r="U61" s="177"/>
      <c r="V61" s="177"/>
      <c r="W61" s="217"/>
      <c r="X61" s="218"/>
      <c r="Y61" s="217"/>
    </row>
    <row r="62" spans="21:25">
      <c r="U62" s="177"/>
      <c r="V62" s="177"/>
      <c r="W62" s="217"/>
      <c r="X62" s="218"/>
      <c r="Y62" s="217"/>
    </row>
    <row r="63" spans="21:25">
      <c r="U63" s="177"/>
      <c r="V63" s="177"/>
      <c r="W63" s="217"/>
      <c r="X63" s="218"/>
      <c r="Y63" s="217"/>
    </row>
    <row r="64" spans="21:25">
      <c r="U64" s="177"/>
      <c r="V64" s="177"/>
      <c r="W64" s="217"/>
      <c r="X64" s="218"/>
      <c r="Y64" s="217"/>
    </row>
    <row r="65" spans="21:25">
      <c r="U65" s="14"/>
      <c r="Y65" s="217"/>
    </row>
    <row r="66" spans="21:25">
      <c r="U66" s="14"/>
      <c r="Y66" s="217"/>
    </row>
    <row r="67" spans="21:25">
      <c r="U67" s="14"/>
    </row>
    <row r="68" spans="21:25">
      <c r="U68" s="14"/>
    </row>
    <row r="69" spans="21:25">
      <c r="U69" s="14"/>
    </row>
    <row r="70" spans="21:25">
      <c r="U70" s="14"/>
    </row>
    <row r="71" spans="21:25">
      <c r="U71" s="14"/>
    </row>
    <row r="72" spans="21:25">
      <c r="U72" s="14"/>
    </row>
    <row r="73" spans="21:25">
      <c r="U73" s="14"/>
    </row>
    <row r="74" spans="21:25">
      <c r="U74" s="14"/>
    </row>
    <row r="75" spans="21:25">
      <c r="U75" s="14"/>
    </row>
    <row r="76" spans="21:25">
      <c r="U76" s="14"/>
    </row>
    <row r="77" spans="21:25">
      <c r="U77" s="14"/>
    </row>
    <row r="78" spans="21:25">
      <c r="U78" s="14"/>
    </row>
    <row r="79" spans="21:25">
      <c r="U79" s="14"/>
    </row>
    <row r="80" spans="21:25">
      <c r="U80" s="14"/>
    </row>
    <row r="81" spans="21:21">
      <c r="U81" s="14"/>
    </row>
    <row r="82" spans="21:21">
      <c r="U82" s="14"/>
    </row>
    <row r="83" spans="21:21">
      <c r="U83" s="14"/>
    </row>
    <row r="84" spans="21:21">
      <c r="U84" s="14"/>
    </row>
    <row r="85" spans="21:21">
      <c r="U85" s="14"/>
    </row>
    <row r="86" spans="21:21">
      <c r="U86" s="14"/>
    </row>
    <row r="87" spans="21:21">
      <c r="U87" s="14"/>
    </row>
    <row r="88" spans="21:21">
      <c r="U88" s="14"/>
    </row>
    <row r="89" spans="21:21">
      <c r="U89" s="14"/>
    </row>
    <row r="90" spans="21:21">
      <c r="U90" s="14"/>
    </row>
    <row r="91" spans="21:21">
      <c r="U91" s="14"/>
    </row>
    <row r="92" spans="21:21">
      <c r="U92" s="14"/>
    </row>
    <row r="93" spans="21:21">
      <c r="U93" s="14"/>
    </row>
    <row r="94" spans="21:21">
      <c r="U94" s="14"/>
    </row>
    <row r="95" spans="21:21">
      <c r="U95" s="14"/>
    </row>
    <row r="96" spans="21:21">
      <c r="U96" s="14"/>
    </row>
    <row r="97" spans="21:21">
      <c r="U97" s="14"/>
    </row>
    <row r="98" spans="21:21">
      <c r="U98" s="14"/>
    </row>
    <row r="99" spans="21:21">
      <c r="U99" s="14"/>
    </row>
    <row r="100" spans="21:21">
      <c r="U100" s="14"/>
    </row>
    <row r="101" spans="21:21">
      <c r="U101" s="14"/>
    </row>
    <row r="102" spans="21:21">
      <c r="U102" s="14"/>
    </row>
    <row r="103" spans="21:21">
      <c r="U103" s="14"/>
    </row>
    <row r="104" spans="21:21">
      <c r="U104" s="14"/>
    </row>
    <row r="105" spans="21:21">
      <c r="U105" s="14"/>
    </row>
    <row r="106" spans="21:21">
      <c r="U106" s="14"/>
    </row>
    <row r="107" spans="21:21">
      <c r="U107" s="14"/>
    </row>
    <row r="108" spans="21:21">
      <c r="U108" s="14"/>
    </row>
    <row r="109" spans="21:21">
      <c r="U109" s="14"/>
    </row>
    <row r="110" spans="21:21">
      <c r="U110" s="14"/>
    </row>
    <row r="111" spans="21:21">
      <c r="U111" s="14"/>
    </row>
    <row r="112" spans="21:21">
      <c r="U112" s="14"/>
    </row>
    <row r="113" spans="21:21">
      <c r="U113" s="14"/>
    </row>
    <row r="114" spans="21:21">
      <c r="U114" s="14"/>
    </row>
    <row r="115" spans="21:21">
      <c r="U115" s="14"/>
    </row>
    <row r="116" spans="21:21">
      <c r="U116" s="14"/>
    </row>
    <row r="117" spans="21:21">
      <c r="U117" s="14"/>
    </row>
    <row r="118" spans="21:21">
      <c r="U118" s="14"/>
    </row>
    <row r="119" spans="21:21">
      <c r="U119" s="14"/>
    </row>
    <row r="120" spans="21:21">
      <c r="U120" s="14"/>
    </row>
    <row r="121" spans="21:21">
      <c r="U121" s="14"/>
    </row>
    <row r="122" spans="21:21">
      <c r="U122" s="14"/>
    </row>
    <row r="123" spans="21:21">
      <c r="U123" s="14"/>
    </row>
    <row r="124" spans="21:21">
      <c r="U124" s="14"/>
    </row>
    <row r="125" spans="21:21">
      <c r="U125" s="14"/>
    </row>
    <row r="126" spans="21:21">
      <c r="U126" s="14"/>
    </row>
    <row r="127" spans="21:21">
      <c r="U127" s="14"/>
    </row>
    <row r="128" spans="21:21">
      <c r="U128" s="14"/>
    </row>
    <row r="129" spans="21:21">
      <c r="U129" s="14"/>
    </row>
    <row r="130" spans="21:21">
      <c r="U130" s="14"/>
    </row>
    <row r="131" spans="21:21">
      <c r="U131" s="14"/>
    </row>
  </sheetData>
  <mergeCells count="15">
    <mergeCell ref="T35:Y35"/>
    <mergeCell ref="B1:Y1"/>
    <mergeCell ref="T2:Y2"/>
    <mergeCell ref="T3:V3"/>
    <mergeCell ref="W3:Y3"/>
    <mergeCell ref="A2:A4"/>
    <mergeCell ref="B3:D3"/>
    <mergeCell ref="E3:G3"/>
    <mergeCell ref="N2:S2"/>
    <mergeCell ref="Q3:S3"/>
    <mergeCell ref="N3:P3"/>
    <mergeCell ref="H2:M2"/>
    <mergeCell ref="K3:M3"/>
    <mergeCell ref="H3:J3"/>
    <mergeCell ref="B2:G2"/>
  </mergeCells>
  <phoneticPr fontId="12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41" operator="between" id="{F9C49628-B818-3449-A190-870DD4196E1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42" operator="between" id="{2AE892D3-4566-6A42-ACB2-AAE58F098FE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43" operator="between" id="{5ECBA927-D81D-3A41-88F0-E221638C769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44" operator="between" id="{C9BF2471-6CD8-7F45-9821-01044329623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45" operator="between" id="{4D41712E-9965-AE4E-A84C-5D0E4CA82BF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46" operator="between" id="{EB7BBD11-4048-1A44-B5AA-3D2E77567F5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47" operator="between" id="{3ACADD33-2CAB-504F-9D3A-976304AF0F3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48" operator="between" id="{2CE263DA-B2A0-384A-B7B6-12E62692A77C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49" operator="lessThan" id="{3644A785-2808-C547-AF70-2477AFC0541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50" operator="greaterThan" id="{4DB2AFF3-DF1C-B44D-A77A-02F74AEF12A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G25 M25 S25 Y25</xm:sqref>
        </x14:conditionalFormatting>
        <x14:conditionalFormatting xmlns:xm="http://schemas.microsoft.com/office/excel/2006/main">
          <x14:cfRule type="cellIs" priority="801" operator="between" id="{7656994D-612B-B146-91CD-E5EC913B148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802" operator="between" id="{784DAABC-6C09-FD4D-9A06-F458EF256B5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803" operator="between" id="{9767FF12-AA88-BE44-98F0-09E5F558FA9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804" operator="between" id="{6B6DED7A-6BC6-664C-AA66-47204857CD1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805" operator="between" id="{B477553A-0CCB-9E40-A024-3E3997F36F0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806" operator="between" id="{8617B2F8-1E97-5946-BFA3-97E034A098D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807" operator="between" id="{0C70CEFF-77AB-6D40-A5FE-D60DDC829DD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08" operator="between" id="{3E708B9D-17B0-D843-8069-70C527571C6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809" operator="lessThan" id="{71B9855F-C371-FB45-A26A-2AE8689487A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10" operator="greaterThan" id="{27E7C33B-0595-5D46-85A2-12E61F0E7F0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D5:D17</xm:sqref>
        </x14:conditionalFormatting>
        <x14:conditionalFormatting xmlns:xm="http://schemas.microsoft.com/office/excel/2006/main">
          <x14:cfRule type="cellIs" priority="791" operator="between" id="{A772F645-456E-AB46-8E56-9EB204A0162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92" operator="between" id="{441DF8B3-FB2B-5743-80BE-CC5C94E1AB6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93" operator="between" id="{DF896901-777A-3442-9305-BD8FEA2E377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94" operator="between" id="{146DE74E-356D-5843-B43B-74B9E28FC00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95" operator="between" id="{1CFF9C58-E0FB-E64C-9D34-887ED34430C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96" operator="between" id="{7306134D-57B5-5E44-A023-3FF4ACCD21BA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97" operator="between" id="{1E0F849F-401A-F547-8110-1C3A108A825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98" operator="between" id="{1C6FC8B3-1FD3-934A-B998-66D8ADDA4E8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99" operator="lessThan" id="{EEEAB8D0-B6B8-514F-9C2E-BC314A1CBB2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00" operator="greaterThan" id="{8ABF9CFD-D72F-FA48-9FFE-41FDB72199B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781" operator="between" id="{AA6D23DA-8647-6241-ADCF-2D5C99272B6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82" operator="between" id="{B24724B8-45F8-8D40-A4B1-6EBBDA13F00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83" operator="between" id="{97195977-D4E2-6143-870E-65BD9DCFED1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84" operator="between" id="{B8AD965C-E446-F04E-AF48-221E3D73157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85" operator="between" id="{E66B5741-BAA7-F54F-B756-D64E6C8EBCF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86" operator="between" id="{6D790449-4AB2-1748-AE76-AF62161DCC7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87" operator="between" id="{5CD94074-AA00-E241-874E-943B3A88FDA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88" operator="between" id="{F6EC57B8-2D1D-B74A-B2B8-B64D31D1214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89" operator="lessThan" id="{F09B379A-2F86-2A49-9918-426CD3BC569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90" operator="greaterThan" id="{262B95C7-06D6-0C47-94FD-C2673CE730F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D12:D13</xm:sqref>
        </x14:conditionalFormatting>
        <x14:conditionalFormatting xmlns:xm="http://schemas.microsoft.com/office/excel/2006/main">
          <x14:cfRule type="cellIs" priority="771" operator="between" id="{94A71435-077D-7942-9AD0-ED7AA8BCA2B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72" operator="between" id="{71DB857C-FF24-6346-BC97-055CC937869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73" operator="between" id="{CDD46164-FB3E-374A-8CA1-746D9274D80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74" operator="between" id="{D4992C28-DB1F-B64F-8353-7C757D8853B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75" operator="between" id="{9B4C169D-6DD3-BA4C-B81F-26B4E1F3BC7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76" operator="between" id="{D7FAE843-3257-4E45-8FDE-7478BD49319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77" operator="between" id="{08AFB359-20E4-7843-A207-B1347A5C7BC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78" operator="between" id="{763EF2C3-8429-CF4D-B05C-D45641EA466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79" operator="lessThan" id="{8E00AA75-0E55-174B-A9E2-0ED44FC2CDB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80" operator="greaterThan" id="{E6F9D27D-A42F-1B4A-8F72-BBC68FC5F8D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G5:G17</xm:sqref>
        </x14:conditionalFormatting>
        <x14:conditionalFormatting xmlns:xm="http://schemas.microsoft.com/office/excel/2006/main">
          <x14:cfRule type="cellIs" priority="761" operator="between" id="{0B6A637E-72CA-514C-96D2-F7C8EC6733D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62" operator="between" id="{0CB664D9-B745-C945-B74D-783E3A1CE32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63" operator="between" id="{BEB7F77A-FED9-5248-B7FE-BBDDF34C51E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64" operator="between" id="{3CE76F87-83E2-B144-9C92-2121422906B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65" operator="between" id="{F5265C82-B8BE-5446-B0D0-FEBC8DFAB4F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66" operator="between" id="{B1AD3435-ABFE-FD4B-AF52-3956E046B8F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67" operator="between" id="{FD9DB119-6F96-6A44-B5F5-352B04AD1A7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68" operator="between" id="{40DDF286-A496-C74D-9DFD-059FB4483A4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69" operator="lessThan" id="{7E5FE8ED-256F-0D40-A344-6A2D0B0214F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70" operator="greaterThan" id="{351A67EF-5233-8A4C-BC57-F83BFFD94BB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ellIs" priority="751" operator="between" id="{1AB64138-42BB-E242-8590-4FBC6895D6E5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52" operator="between" id="{8C0AC9F8-405A-F14D-AC4B-0B537835D9E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53" operator="between" id="{438CAACE-7879-1545-B8F9-5B2F024B384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54" operator="between" id="{5AAF0B40-F9B2-8644-8CCB-CA1C4A9EDAA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55" operator="between" id="{D3BF1631-1C85-D142-A71E-320681E641B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56" operator="between" id="{794A65C5-3478-F442-9540-AB95C04D0C6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57" operator="between" id="{CECB0501-C0A5-0444-B0EA-E736FE9DA4C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58" operator="between" id="{01D28764-D9F4-944A-98D8-E923CDF934F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59" operator="lessThan" id="{7561AFAF-8A67-0A48-A1F7-9C339D6D8B4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60" operator="greaterThan" id="{7CD53919-61A5-FC43-BD64-3AD49495B47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661" operator="between" id="{ED7097F6-5B0C-964E-84E1-0813BCC0799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62" operator="between" id="{BA6419EA-BBB4-C148-8118-84151F51189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63" operator="between" id="{0B5A2BED-03E9-524A-96C3-C4D0D486C2E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64" operator="between" id="{8ABD7606-5A01-DA44-A1B4-D2C0B6E0CFB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65" operator="between" id="{1B2692B2-438F-5E4C-B55E-7D3D0325FA1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6" operator="between" id="{F487CA35-5280-4C4A-B2E3-A3A7C2D40D1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67" operator="between" id="{2B7E9459-ABCF-D940-8F53-1A6F465F9FF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68" operator="between" id="{81DDB78C-813B-8E41-8650-E90BB3C5820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69" operator="lessThan" id="{04FD48A8-07B6-ED4A-96DE-7C1F5F4A646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70" operator="greaterThan" id="{4FB01890-1AF6-8741-BFEC-A8E1944A889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J5:J7 J9:J11</xm:sqref>
        </x14:conditionalFormatting>
        <x14:conditionalFormatting xmlns:xm="http://schemas.microsoft.com/office/excel/2006/main">
          <x14:cfRule type="cellIs" priority="651" operator="between" id="{66F046B8-4510-AD4F-BC51-8C589F757E7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52" operator="between" id="{6AA0C3AF-8516-284E-80AB-19D6AE6F678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53" operator="between" id="{14934549-BDB6-BF47-8525-10376347362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54" operator="between" id="{3FE9C72C-BE20-D940-A735-2109AF95F66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5" operator="between" id="{7C2FB6AD-055C-9841-B2B9-F215B454C00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56" operator="between" id="{B90C320C-FF9D-6F49-8051-87824C5385F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57" operator="between" id="{B9205B0B-A8DE-024B-8A5E-864B0CB98E4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58" operator="between" id="{0E775D85-CB89-274B-8A93-7031E786B12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59" operator="lessThan" id="{3172555E-676B-2644-95EB-3059D16B0DE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60" operator="greaterThan" id="{FCF9B09F-B53B-344B-B600-07B50CE0EE5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J5:J17</xm:sqref>
        </x14:conditionalFormatting>
        <x14:conditionalFormatting xmlns:xm="http://schemas.microsoft.com/office/excel/2006/main">
          <x14:cfRule type="cellIs" priority="641" operator="between" id="{DE4FD09A-5B2B-C943-A371-4CB9CD1813E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42" operator="between" id="{C8FA8E75-77D0-A342-BEA1-977C36F4E8A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43" operator="between" id="{1EAA2DA2-0B64-814E-AFD3-27303441B2F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4" operator="between" id="{96BD779E-6D82-0745-A974-A7030AA711D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45" operator="between" id="{5E1A075E-5B98-4D44-A171-D52CDDAF57C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46" operator="between" id="{13A4B0C1-3052-2A49-94AE-D548B196DC5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47" operator="between" id="{144E8F3B-C97E-E94E-9624-F79D14A0A79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48" operator="between" id="{1259D807-4E1E-634F-AB4D-BC96FB2CB70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49" operator="lessThan" id="{4B517DA5-CEF0-DF4E-A948-9A8AE266AE2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50" operator="greaterThan" id="{64D9AD4E-7D8D-4847-9DC5-59C3C51C3C2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ellIs" priority="631" operator="between" id="{7D230F7B-65C7-F140-8A00-7CAA0BA6CBE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32" operator="between" id="{32E8DA15-1EA2-0D4C-9A66-6D33F3C8F0A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3" operator="between" id="{49A3A7BD-47C2-C745-87FB-53AF63F14B8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34" operator="between" id="{61E258EF-FAAB-DD45-B18E-58C4C068953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35" operator="between" id="{83970F1C-7DC1-4548-9E2A-7ABF7D011D9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36" operator="between" id="{53007D31-DB16-3343-B878-21DAFBC4B42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37" operator="between" id="{B2A50BDF-3314-0046-B0C0-5D5A0998B2D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38" operator="between" id="{6A262ED8-BDA5-714E-B8DD-C5755BCA3EB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39" operator="lessThan" id="{3C3EFB07-87DA-FB42-A6F1-6BE9106CF42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40" operator="greaterThan" id="{BAC3FD99-0EA0-0F43-90A9-46F7C7706E6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J12:J13</xm:sqref>
        </x14:conditionalFormatting>
        <x14:conditionalFormatting xmlns:xm="http://schemas.microsoft.com/office/excel/2006/main">
          <x14:cfRule type="cellIs" priority="621" operator="between" id="{D4003291-7E8A-5D42-AABA-024B498AB0D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2" operator="between" id="{338115E6-1F98-6E40-860F-2AEFAB1DAD8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23" operator="between" id="{FC603E5E-544B-9746-8E44-CB61AC3E614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24" operator="between" id="{7AB92E65-B73B-0E4D-A707-FB3777A4BAD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25" operator="between" id="{76558438-F9C2-164A-BD5E-2FC0705BE37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26" operator="between" id="{DA6C4132-3CED-6D4B-BD56-751A52573B4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27" operator="between" id="{F92D7CAA-50EF-9F40-A31B-327B517D8D2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28" operator="between" id="{2446464B-F7B8-B346-B5F3-19556F93443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29" operator="lessThan" id="{0AE21CFF-3363-8442-A493-4B90704DF74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30" operator="greaterThan" id="{92C88E17-6158-C54B-8D76-75BA69A6F0E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M5:M7 M9:M11</xm:sqref>
        </x14:conditionalFormatting>
        <x14:conditionalFormatting xmlns:xm="http://schemas.microsoft.com/office/excel/2006/main">
          <x14:cfRule type="cellIs" priority="611" operator="between" id="{D95BD123-0835-5445-A9D9-8651AFC26C8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12" operator="between" id="{1BBE15E5-7474-B44C-9AE4-BD6AA220D24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13" operator="between" id="{39AD4C3F-6C5B-1743-A3DB-F107172D755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14" operator="between" id="{2B230031-1D35-0042-831A-3D883A91F1F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15" operator="between" id="{21418EF2-005D-C44D-B782-2170487EF21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16" operator="between" id="{9176C649-02A9-D740-BDDB-F9DF64D9514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17" operator="between" id="{B60FFE72-5C26-814E-A3FB-292528B50FE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18" operator="between" id="{C462A58D-482D-BE44-912E-0CCD18C24AC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19" operator="lessThan" id="{508A3576-7D4C-1F4F-AAD7-77776ABA6B6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20" operator="greaterThan" id="{27B400A0-67BF-B04D-87A2-94EEEAF6009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M5:M17</xm:sqref>
        </x14:conditionalFormatting>
        <x14:conditionalFormatting xmlns:xm="http://schemas.microsoft.com/office/excel/2006/main">
          <x14:cfRule type="cellIs" priority="601" operator="between" id="{C6759D62-4D7F-BD4A-8AC2-97D943DF58B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02" operator="between" id="{F7198672-DBAD-9647-BCAE-B3DD47D4156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03" operator="between" id="{4F8B49D9-D05A-184E-96FE-E3777643AAB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04" operator="between" id="{18723956-CA43-2548-9AFF-4E873038F59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05" operator="between" id="{A927FE8D-1B0D-C04A-8B71-787B44DCD69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06" operator="between" id="{51A1101C-9C15-6D4B-A2E6-67E6E848D25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07" operator="between" id="{5CD81DDA-D3D7-2545-8B0B-06E870F05EF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08" operator="between" id="{0C72FF60-4C6C-A14B-BA9A-6CEFC66B7C0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09" operator="lessThan" id="{07D83478-E254-9A4B-B5C8-97C4A87F812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10" operator="greaterThan" id="{E6B799DB-CAB7-7547-8C36-6E3681A3CA5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ellIs" priority="591" operator="between" id="{5E815AFF-BA58-0A45-9C14-51F83685912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92" operator="between" id="{7E657481-F8BC-FF45-8EA6-347083E3246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93" operator="between" id="{A9FFF9DF-8278-5D48-BAB5-D2C17A7E022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94" operator="between" id="{A66478FD-C9DF-3040-969F-C0D0674AA02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95" operator="between" id="{0FA8A308-DE4F-DA48-AA78-32796697B1F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96" operator="between" id="{14DA6F0D-2CD7-BC44-883F-EA2EB4061AE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97" operator="between" id="{0BB1C8C6-0CE5-F74D-BAB0-64D577343F8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98" operator="between" id="{D0CA6110-3979-7A46-81A4-20FF30522DF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9" operator="lessThan" id="{100CA241-5D35-CB4C-899B-C25B8EEFE77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0" operator="greaterThan" id="{3A695559-F48B-3743-AF82-E837F1110FC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M12:M13</xm:sqref>
        </x14:conditionalFormatting>
        <x14:conditionalFormatting xmlns:xm="http://schemas.microsoft.com/office/excel/2006/main">
          <x14:cfRule type="cellIs" priority="451" operator="between" id="{F033B69F-A147-5147-B144-AEBE7561C02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52" operator="between" id="{63CC6EEA-9A54-9644-A770-0765E03EED5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53" operator="between" id="{A82862CB-8640-A840-A042-928400DED14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54" operator="between" id="{31351A3F-6A30-3F4B-8323-8FAEBF9269D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55" operator="between" id="{0C515AE9-5DF3-BE43-9817-F159CD4ACBE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56" operator="between" id="{5788DB4A-0B21-8747-A960-D5D06CA82D6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57" operator="between" id="{35AA7655-998A-8C41-B50A-FBCFBE895E2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58" operator="between" id="{B5E6E1A5-9D5E-C24D-9F56-7662361299F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59" operator="lessThan" id="{4508A1FB-0705-7A41-9A00-660FAE9D964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60" operator="greaterThan" id="{FFE944E9-8B84-F348-895D-4681A913CC4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P12:P13</xm:sqref>
        </x14:conditionalFormatting>
        <x14:conditionalFormatting xmlns:xm="http://schemas.microsoft.com/office/excel/2006/main">
          <x14:cfRule type="cellIs" priority="481" operator="between" id="{5EDCACAE-315C-2148-B173-50999850F36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82" operator="between" id="{D8877CCE-CF91-B146-8C15-83DFF09F079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83" operator="between" id="{15E130B5-119D-3F44-B894-D3A54ED5737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84" operator="between" id="{DEB8DAAA-D6A2-9645-B6ED-F15D55CD0FE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85" operator="between" id="{D6BB6DAB-63F5-1142-A202-7AA206F96A1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86" operator="between" id="{06534318-164B-9D47-A73A-98D2F9F7EAC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87" operator="between" id="{266846CC-7613-7547-BAA4-9264BD3C83D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88" operator="between" id="{3D4737A4-6AAE-F748-8A40-8D330BD6C58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89" operator="lessThan" id="{3D75F914-FBEE-7B41-9AD3-A12308F16AB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90" operator="greaterThan" id="{DD5353E7-4193-4B40-8861-AA830B9E0E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P5:P17</xm:sqref>
        </x14:conditionalFormatting>
        <x14:conditionalFormatting xmlns:xm="http://schemas.microsoft.com/office/excel/2006/main">
          <x14:cfRule type="cellIs" priority="471" operator="between" id="{2BB365B2-282A-D548-A3D0-F3815D3CEA8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72" operator="between" id="{68F5A659-0165-F842-B5AB-E3BDF3C3283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73" operator="between" id="{FF6C11BF-29EB-354A-8E96-42026332FC0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74" operator="between" id="{DDEB7BFA-C9F2-8F40-89BC-A4C43B1F023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75" operator="between" id="{C9A70481-1B00-814D-AC19-CDB9E7BF757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76" operator="between" id="{1B05A258-9956-2343-B47E-9D2DAC7278D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77" operator="between" id="{3BD2C5F4-40F3-3648-A023-30C61FAFE04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78" operator="between" id="{FDDF91E0-80A2-B148-A5DF-A34A2F196D6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79" operator="lessThan" id="{61274BC8-1580-494D-AC55-84EDC85094C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80" operator="greaterThan" id="{181A33B1-7577-EB43-AF2D-E13523B1DD8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P5:P7 P9:P11</xm:sqref>
        </x14:conditionalFormatting>
        <x14:conditionalFormatting xmlns:xm="http://schemas.microsoft.com/office/excel/2006/main">
          <x14:cfRule type="cellIs" priority="461" operator="between" id="{F202E92B-B73D-0340-862E-CE8D9640528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62" operator="between" id="{596690BA-4837-4640-9D3B-8CF44BD0575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63" operator="between" id="{7531F80F-3BA5-E147-A04E-3F2B1A8F4F0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64" operator="between" id="{D280ED56-C36B-F94E-9DCA-4390FCD84DA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65" operator="between" id="{E330D28A-F926-1847-A597-98FD6C90037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66" operator="between" id="{FFB59591-FC18-E440-AE99-8FCDA760A30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67" operator="between" id="{99D10758-9D10-2B4A-AD54-3A14C95227E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68" operator="between" id="{B26CC018-9348-2347-9A52-5C0A3EA0855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69" operator="lessThan" id="{52C907D3-ECA4-E24F-8AF2-1C62516AC42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70" operator="greaterThan" id="{2FCDE26E-3803-144D-A73F-1B15BBD2601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ellIs" priority="441" operator="between" id="{5BBB5920-3873-8040-B94C-FC860E9BED4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42" operator="between" id="{0CB82648-0F7B-0341-8158-A0E0CF3EFA9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43" operator="between" id="{B778DA52-8E32-364F-BEA6-48AAFC9EC9D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44" operator="between" id="{370C704E-CAB1-B241-8193-82CF96DA14E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45" operator="between" id="{342D7849-EE6F-D64B-9593-44A91DBCF19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46" operator="between" id="{E769AB2B-6410-B04F-AF69-615C3E3D7B1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47" operator="between" id="{1ABEB5A7-779A-DF4A-B256-B108F6E75EC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48" operator="between" id="{F0621497-2877-014F-A7AD-FAA65D3D5A8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49" operator="lessThan" id="{45925307-AB3D-7E4A-8DD3-CBCE534CBEA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50" operator="greaterThan" id="{A9840E88-451E-8140-8BD2-89BB5A8CB86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S5:S17</xm:sqref>
        </x14:conditionalFormatting>
        <x14:conditionalFormatting xmlns:xm="http://schemas.microsoft.com/office/excel/2006/main">
          <x14:cfRule type="cellIs" priority="431" operator="between" id="{8C4AC305-3CDA-2743-98C4-E85768F319F6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32" operator="between" id="{14F26F2B-CBDA-C04A-A035-A56601EFD25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33" operator="between" id="{435A3007-AD53-3B46-B862-F34BC77C9BC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34" operator="between" id="{4CD384E1-35E0-BE44-A5CE-FE3CD7E3A80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35" operator="between" id="{A9014049-8AD2-D74A-AEFF-2F1AA46FA9D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36" operator="between" id="{A920547D-D6A1-6944-B0EA-E1B35DD90D6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37" operator="between" id="{4EE14E59-14BA-7D42-A283-E9856AD15ED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38" operator="between" id="{7F2A4C94-EA99-8E45-9328-EBC9261964B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39" operator="lessThan" id="{5D83BD09-B927-1B45-B089-E4135880269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40" operator="greaterThan" id="{AB8B20C8-2FA4-B141-999F-5B308F0FF2C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S5:S7 S9:S11</xm:sqref>
        </x14:conditionalFormatting>
        <x14:conditionalFormatting xmlns:xm="http://schemas.microsoft.com/office/excel/2006/main">
          <x14:cfRule type="cellIs" priority="421" operator="between" id="{DA40F026-6895-6D4F-8924-2CCC34AB0B6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22" operator="between" id="{4D102FBB-F2C0-044D-841D-3A5FACE68FF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23" operator="between" id="{655B2287-6575-EE4A-998F-0DAED245D6F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24" operator="between" id="{8C11D7D7-FBD9-6C4E-ACF9-D2FE62E731E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25" operator="between" id="{5B4F49D5-E598-F94F-AEE5-A56F9491F54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26" operator="between" id="{C0365AE3-930D-BA48-880D-3F257EDFC1A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27" operator="between" id="{80A45A5F-5743-D448-80B7-210B92988D6E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28" operator="between" id="{986EF34A-AEC2-4741-94FD-257FE7AE0A3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29" operator="lessThan" id="{A4712685-2B09-1340-BBEE-D79E071BE06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30" operator="greaterThan" id="{9AD8E64D-6CD0-0E4F-B4E8-944783835B1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S8</xm:sqref>
        </x14:conditionalFormatting>
        <x14:conditionalFormatting xmlns:xm="http://schemas.microsoft.com/office/excel/2006/main">
          <x14:cfRule type="cellIs" priority="411" operator="between" id="{87C9D6BA-177C-0245-888C-ACE59ECB87B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12" operator="between" id="{3FFE73A2-19DC-8448-A770-1E1A2F6CA3F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13" operator="between" id="{5AC9DEE6-EF73-4B4A-809B-D9A413C8F3A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14" operator="between" id="{B87509A3-B64D-924A-9EF1-D1577FADAA9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15" operator="between" id="{C3661000-D719-1846-8B10-925A13195911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16" operator="between" id="{79182F33-7D66-6242-AB2C-21FFB5F9C40F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17" operator="between" id="{57C33393-62E4-694A-9636-2581363A381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18" operator="between" id="{B8D3E761-7916-B348-8CE1-FD5AE1E07C3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19" operator="lessThan" id="{B5610FA1-78C1-1B48-ADD4-7BF5A71FA01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20" operator="greaterThan" id="{C0BDC584-868C-F14D-96EB-C4DA8C4F997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S12:S13</xm:sqref>
        </x14:conditionalFormatting>
        <x14:conditionalFormatting xmlns:xm="http://schemas.microsoft.com/office/excel/2006/main">
          <x14:cfRule type="cellIs" priority="271" operator="between" id="{2F03A43F-5953-2944-8331-0F8B8A39D17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72" operator="between" id="{F1AC41B5-F879-5A4C-A566-8B38DC275A6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73" operator="between" id="{16DB9D67-DC81-3D47-A7B6-38E0A038470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74" operator="between" id="{B008D548-AF97-254A-A948-14D9DC2B577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75" operator="between" id="{ED1AD990-3953-AC4D-BA99-1C11CA03800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76" operator="between" id="{54888525-0E93-BF41-AD2D-C568DA88268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7" operator="between" id="{D9DC38A1-A2F0-7B46-BC9C-152854F39D2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78" operator="between" id="{5FCB7229-F5CC-274A-8360-B2A7E2E89CC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79" operator="lessThan" id="{F9FCED5F-B82E-664F-8FFA-1C4CA19A1EC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80" operator="greaterThan" id="{6FA0D3A3-7E8A-D647-872F-95236288D88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V12:V13</xm:sqref>
        </x14:conditionalFormatting>
        <x14:conditionalFormatting xmlns:xm="http://schemas.microsoft.com/office/excel/2006/main">
          <x14:cfRule type="cellIs" priority="301" operator="between" id="{3BBE9E15-A858-A747-96B0-9E0DF0D62E3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02" operator="between" id="{2C97D076-B06D-3341-832A-61507D0D6BF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03" operator="between" id="{5BD2F077-0D0F-5B49-BF57-CF8C40DD62D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04" operator="between" id="{86AEEFBF-A586-0C4D-8421-23C71775F50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05" operator="between" id="{1E4110E1-B76E-074B-96F8-7677D9EFDF4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06" operator="between" id="{9364A6C8-2085-7B4B-BA9A-AFCC68DEEFD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07" operator="between" id="{0F864200-B3EE-3A4C-9A7B-2C6ED168885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08" operator="between" id="{ED5D2921-B053-AA47-9CB3-A03C733F183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09" operator="lessThan" id="{985365D9-C7DE-4E45-9127-DDF52E0FAED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10" operator="greaterThan" id="{52ECAD31-35B5-CD4D-8B2C-2052C1CC7DE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V5:V17</xm:sqref>
        </x14:conditionalFormatting>
        <x14:conditionalFormatting xmlns:xm="http://schemas.microsoft.com/office/excel/2006/main">
          <x14:cfRule type="cellIs" priority="291" operator="between" id="{1771D743-EA33-A243-8360-F24A422BB8B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92" operator="between" id="{3C2FB00A-19FE-5445-A3A5-91E1E536703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93" operator="between" id="{2486F7F7-724F-874B-AC9A-D9727365F92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94" operator="between" id="{2527C0D0-C379-BC4A-BDC7-17072A375EF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95" operator="between" id="{9DD15200-9C55-244E-9B96-24AA4FEEB70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96" operator="between" id="{97857612-BBD1-DD4E-89BD-F12DB298AFA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97" operator="between" id="{31F9A8EA-363E-B647-9F17-A04AB1518FE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98" operator="between" id="{91AD7CC4-C7B5-9445-9A9B-FDCB4EF3BDD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9" operator="lessThan" id="{5F9B4C9F-7CFD-2A4E-BE67-F2FA46CC56D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0" operator="greaterThan" id="{CBD59C29-2193-8945-ADC0-2936B882853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V5:V7 V9:V11</xm:sqref>
        </x14:conditionalFormatting>
        <x14:conditionalFormatting xmlns:xm="http://schemas.microsoft.com/office/excel/2006/main">
          <x14:cfRule type="cellIs" priority="281" operator="between" id="{DD0183B6-1837-794D-9709-D32C5384FFF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82" operator="between" id="{16D9F9E8-01AD-4744-AEB5-FD0AB80C373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83" operator="between" id="{45317420-339D-7D44-848A-9595642C59D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84" operator="between" id="{9372B8B9-CCB5-B741-8720-E0C22D5001B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85" operator="between" id="{87C68109-557C-7542-A9CB-F5324BEEAE3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86" operator="between" id="{5E8DBF0F-BE43-C34C-9589-DEE1ECB40BA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87" operator="between" id="{9E98156D-D352-AC4E-B075-87488BD0849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8" operator="between" id="{3004F25F-FF69-1640-BF89-731490999D6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89" operator="lessThan" id="{84C88414-3D2C-F64D-BFEA-A843001C3B0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90" operator="greaterThan" id="{EE654C39-2C3F-E644-B705-E4BB40AD78A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V8</xm:sqref>
        </x14:conditionalFormatting>
        <x14:conditionalFormatting xmlns:xm="http://schemas.microsoft.com/office/excel/2006/main">
          <x14:cfRule type="cellIs" priority="261" operator="between" id="{D5FD27AF-C3C0-F746-B4F5-EC803E21537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62" operator="between" id="{8F54F579-32E7-B442-97B3-7D78CA54A52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63" operator="between" id="{FEFCEB0B-9088-444D-A21F-868A28A9B6E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64" operator="between" id="{19198E36-54E0-3547-A55F-9A348D8C6F3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65" operator="between" id="{AA053CFB-13F0-EF48-9433-EB5F6B53486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6" operator="between" id="{6FB9CF78-716E-D04B-B949-FE94A6E4242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67" operator="between" id="{E1FD7EEA-0B8C-6C4E-A490-16AB224E620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68" operator="between" id="{7994AA1D-AC95-B74A-9ABE-B7DD921EF48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69" operator="lessThan" id="{89ABF00E-0551-4E4C-9EA5-1244D900FC4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70" operator="greaterThan" id="{CBE25BC0-29E6-D048-9480-66D6539D9C3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Y5:Y17</xm:sqref>
        </x14:conditionalFormatting>
        <x14:conditionalFormatting xmlns:xm="http://schemas.microsoft.com/office/excel/2006/main">
          <x14:cfRule type="cellIs" priority="251" operator="between" id="{9936C884-B1D3-2A43-93B0-6A0D61D6596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52" operator="between" id="{C05B5126-02DE-D14E-B077-E1CE1469236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53" operator="between" id="{264C2339-282F-1D4B-BE81-3C099C38EC6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54" operator="between" id="{7D2C1F19-BAD2-0F41-99D9-91B5F83CB27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5" operator="between" id="{7C57DE1D-07B7-ED48-95C6-BCBC3DA4990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56" operator="between" id="{FF4EDD01-6A3C-8841-931F-C13F01C7BFE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57" operator="between" id="{00FEE26E-3B91-444D-A674-9B9F25AF4D0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58" operator="between" id="{FD3D5670-2F5A-4340-A0D0-5633939D5C3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59" operator="lessThan" id="{196619A4-ECAC-AE4B-B90E-6EC122C00EA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60" operator="greaterThan" id="{EE410A23-7F0F-9243-ABB0-73745592D75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Y5:Y7 Y9:Y11</xm:sqref>
        </x14:conditionalFormatting>
        <x14:conditionalFormatting xmlns:xm="http://schemas.microsoft.com/office/excel/2006/main">
          <x14:cfRule type="cellIs" priority="241" operator="between" id="{A4858BD2-CB7E-E04C-A672-A7D8D88BCB9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42" operator="between" id="{03F30884-0CC8-6149-A456-F3C151A3A74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43" operator="between" id="{5DBFAD8C-50BA-9545-907F-394A4BCC6AC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4" operator="between" id="{8F908EDB-39E3-C343-BF58-78A143EA0AE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45" operator="between" id="{808E1A7E-799D-444D-8842-6B91481B619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46" operator="between" id="{78FAD616-5686-1D48-B69A-9622D6A8013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47" operator="between" id="{39F00989-63CB-734D-8EFF-366AA382BB2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48" operator="between" id="{F699F23E-8113-504B-8303-4B79B7ED30B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49" operator="lessThan" id="{6C9BA53D-73E6-0248-9E8E-5A5F132D67A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50" operator="greaterThan" id="{C8E83C5A-6696-FD43-A028-BD63095ED546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Y8</xm:sqref>
        </x14:conditionalFormatting>
        <x14:conditionalFormatting xmlns:xm="http://schemas.microsoft.com/office/excel/2006/main">
          <x14:cfRule type="cellIs" priority="231" operator="between" id="{CCECF93B-BC1B-9F48-B85F-0AEF6806661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32" operator="between" id="{63D7AD15-6E70-6F41-B950-A5FCA425EC3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3" operator="between" id="{2AC02E29-13BD-3B41-82AB-E5E95B3B1B3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34" operator="between" id="{38560C06-7AD7-B64E-BB9A-FE6B7216445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35" operator="between" id="{A4D8D766-1CDC-AD41-8D5B-4FE12B12EA7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36" operator="between" id="{CCC6B2D0-D01F-B14A-A06F-60DB0513349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37" operator="between" id="{E7D10A02-26E9-144A-B8DD-2844491D13E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38" operator="between" id="{F1CCB15E-14F9-B642-9519-132F71061C2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39" operator="lessThan" id="{8DA21D0F-D45A-BF4D-989F-CFD3D035891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40" operator="greaterThan" id="{FD43D5CC-D231-1E4F-8206-EEC386BC1D4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Y12:Y13</xm:sqref>
        </x14:conditionalFormatting>
        <x14:conditionalFormatting xmlns:xm="http://schemas.microsoft.com/office/excel/2006/main">
          <x14:cfRule type="cellIs" priority="91" operator="between" id="{F7F59D7A-0B62-A449-B58E-D29F3EB84D9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92" operator="between" id="{5A6A724D-5AD4-6045-83C4-E7BF0C63AFC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93" operator="between" id="{539C9504-8CD4-A141-AA3B-E1DF9E74CB1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94" operator="between" id="{ED3B520A-D449-E04C-AC64-EA37BE7DF46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95" operator="between" id="{8940A628-4BE6-524F-A1B7-876218712C8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96" operator="between" id="{138A051C-EB72-AC45-A940-0FF43725107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97" operator="between" id="{464733C8-A072-4E43-8150-6F80A6DF025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98" operator="between" id="{0A6179BF-09EC-4445-A556-1A77F620CCB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9" operator="lessThan" id="{E28E5C81-B404-2946-91C5-898A25337EE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0" operator="greaterThan" id="{06964CEF-211F-FD45-BAC5-7EAF322014E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J18:J23 M18:M23 P18:P23 S18:S23 V18:V23 Y18:Y23</xm:sqref>
        </x14:conditionalFormatting>
        <x14:conditionalFormatting xmlns:xm="http://schemas.microsoft.com/office/excel/2006/main">
          <x14:cfRule type="cellIs" priority="121" operator="between" id="{4021D37E-4656-DE4A-969D-16ABECCC3AB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2" operator="between" id="{A3CBB5C2-1CA4-304D-A25E-2439C4D664B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23" operator="between" id="{1AFEE0B6-B9DA-D441-A53D-B3278361C6C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24" operator="between" id="{3631F210-DD1B-C742-8264-FB84182DD49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25" operator="between" id="{A03831E4-1F48-C440-8D8A-AC936087779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26" operator="between" id="{739D0B13-6935-F44A-ABF5-432E8B59123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27" operator="between" id="{B2C7295A-2F60-054A-87BC-6992874E556E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28" operator="between" id="{ACC0B595-B47B-1444-9531-CEBAEEF08EA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29" operator="lessThan" id="{679376A7-1D6D-5144-A98F-B2C2B19C16D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30" operator="greaterThan" id="{2FB541EF-6982-6140-B4D1-F647506F640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 G18:G23</xm:sqref>
        </x14:conditionalFormatting>
        <x14:conditionalFormatting xmlns:xm="http://schemas.microsoft.com/office/excel/2006/main">
          <x14:cfRule type="cellIs" priority="111" operator="between" id="{14D705C6-C7D1-5E43-967F-DDD7BF2D12C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12" operator="between" id="{3A2708E3-A615-574E-A126-2F7A5CA48F0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13" operator="between" id="{D40C8ED5-967E-0541-84FC-15B634A47B6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14" operator="between" id="{70D21EB5-D622-C349-A07F-BB51FA13E4C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15" operator="between" id="{66384D68-E055-0946-AF65-9E84535987C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16" operator="between" id="{54FF90F9-4122-7148-80FC-CBA9118639C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17" operator="between" id="{D72D805A-48A0-BF4F-9927-DCF466D8F7C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18" operator="between" id="{EA0D320E-4545-774B-A500-92FC1C27E66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19" operator="lessThan" id="{40397485-3EEB-C04B-8578-3209707A409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20" operator="greaterThan" id="{809D6A05-4535-8447-A7E6-A644B885345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 G18:G23</xm:sqref>
        </x14:conditionalFormatting>
        <x14:conditionalFormatting xmlns:xm="http://schemas.microsoft.com/office/excel/2006/main">
          <x14:cfRule type="cellIs" priority="101" operator="between" id="{119A2A93-0363-B641-BC20-A10EACC4F39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02" operator="between" id="{4E4C62C9-B0B3-7B48-AC06-06CB7C7ABEF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03" operator="between" id="{5F1D636A-7704-2041-A60C-A8BBCB34E75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04" operator="between" id="{BB1E092F-3F23-9049-A254-81DB3E36A38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05" operator="between" id="{BDF09524-6AF3-384A-ACB7-8252686C341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06" operator="between" id="{4BC1064B-81CE-974F-9977-FAF8884B4EB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07" operator="between" id="{3C99C784-D18E-EA43-A8F0-980DD15B48A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08" operator="between" id="{69C05B55-99B3-C840-85AB-86EFA32B16F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09" operator="lessThan" id="{140103A7-9334-6D46-AD07-1ABBA9402CE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10" operator="greaterThan" id="{D405821C-9D97-F449-A38A-1439484ADB0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J18:J23 M18:M23 P18:P23 S18:S23 V18:V23 Y18:Y23</xm:sqref>
        </x14:conditionalFormatting>
        <x14:conditionalFormatting xmlns:xm="http://schemas.microsoft.com/office/excel/2006/main">
          <x14:cfRule type="cellIs" priority="51" operator="between" id="{3B7A9E8C-AE2E-2047-8C5A-25592504880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2" operator="between" id="{073A2A99-82F0-6447-B34D-075AF846586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3" operator="between" id="{D2D6BADA-E357-F940-BA83-C6CB71D75D9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4" operator="between" id="{856DD85C-67EE-E74D-99FE-CF5E22F3B72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5" operator="between" id="{27849188-889E-6742-A14E-38F4F20359D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6" operator="between" id="{BD3F0D04-04D3-6046-B926-5EDC8D62A3E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7" operator="between" id="{714535F0-181F-2842-807A-70121A25B0C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8" operator="between" id="{5F3277A3-E9B8-824B-B323-EAE90B61119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" operator="lessThan" id="{A1A1ADD8-A2D3-A746-8C47-95A0DA9A224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" operator="greaterThan" id="{A48DC44B-7735-2A49-847F-2594C3E6EF2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J24 M24 P24 S24 V24 Y24</xm:sqref>
        </x14:conditionalFormatting>
        <x14:conditionalFormatting xmlns:xm="http://schemas.microsoft.com/office/excel/2006/main">
          <x14:cfRule type="cellIs" priority="81" operator="between" id="{162C9D06-7AAD-864F-AC35-9C728B837FA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82" operator="between" id="{949638FA-3739-F14F-8D6A-5A1C13EE600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83" operator="between" id="{E4B80358-691E-654C-8FAF-423665710CC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84" operator="between" id="{8A8599E3-8D3C-9F4B-B466-4AE12AC4CD0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85" operator="between" id="{0A030C86-00A1-484E-8BE3-2CDD6BD6347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86" operator="between" id="{ADB49977-FB3B-6445-830E-5A5BDCC0BCD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87" operator="between" id="{0662E78B-0CA6-4343-80B4-F8754386D12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8" operator="between" id="{1AC3E7FA-7C26-544D-B5A0-26760473320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89" operator="lessThan" id="{E643CBD1-AEA1-8340-9DAA-23637A315DA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90" operator="greaterThan" id="{1DF1E2A3-BB2A-424D-8F6F-33E39CA4F86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D24 G24</xm:sqref>
        </x14:conditionalFormatting>
        <x14:conditionalFormatting xmlns:xm="http://schemas.microsoft.com/office/excel/2006/main">
          <x14:cfRule type="cellIs" priority="71" operator="between" id="{D5EFEB94-7611-B040-8A1E-43F577B3B0B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2" operator="between" id="{7F88DB18-8E20-684A-8D7B-59278B0E835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3" operator="between" id="{B42C9FA7-C00D-0248-BCE9-8FBC3472B4F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4" operator="between" id="{4817BE83-B427-5C41-B036-5AB3B6AC9A7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5" operator="between" id="{4843694B-68EB-7D4C-9F03-8E3E9032022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6" operator="between" id="{0F65A2B8-BC84-DA46-BD73-94E0C285A0C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7" operator="between" id="{1EFCD2F5-DEF7-3546-A4E0-7BA6CF716A7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8" operator="between" id="{93528083-3FD2-B24F-86FA-C62FBEAAE79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9" operator="lessThan" id="{720384C2-9595-A447-8E78-966F9F9A91C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0" operator="greaterThan" id="{F14FF57D-9D14-BF4F-8ECA-E45324E08D8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D24 G24</xm:sqref>
        </x14:conditionalFormatting>
        <x14:conditionalFormatting xmlns:xm="http://schemas.microsoft.com/office/excel/2006/main">
          <x14:cfRule type="cellIs" priority="61" operator="between" id="{C9CFEE86-7327-934E-809F-717C18A9C0B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" operator="between" id="{3C5A5695-92BD-D740-81D4-C57CF3806F5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" operator="between" id="{4599B9B5-4F89-F044-B7F5-E099EA6B924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" operator="between" id="{2D4B0594-0A48-864B-B1FD-FAB66A467D1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" operator="between" id="{24D576A4-FF9B-3C47-86DB-2E2D93C2984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" operator="between" id="{087A1D82-189F-B44F-879B-B880E0C3F4B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7" operator="between" id="{10C6F19F-F685-5B4D-9789-5BB067993ED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8" operator="between" id="{6767D1BE-65A4-8743-884C-34563620A1D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9" operator="lessThan" id="{E06F0EA5-A89F-E241-BF15-34CF09BFD87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0" operator="greaterThan" id="{5530B367-64A4-A34D-82C0-8D2F22ECD59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J24 M24 P24 S24 V24 Y24</xm:sqref>
        </x14:conditionalFormatting>
        <x14:conditionalFormatting xmlns:xm="http://schemas.microsoft.com/office/excel/2006/main">
          <x14:cfRule type="cellIs" priority="31" operator="between" id="{79B20CD5-6132-3C4B-845F-3AA282DE9FB5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" operator="between" id="{7BF2A219-477C-EF48-A9C5-C09C8DACAD2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" operator="between" id="{DD8EF8A1-ED33-F54E-A0FC-9403F48CF69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" operator="between" id="{CC9D20E0-5F32-4940-9717-3FB0BE3D193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5" operator="between" id="{6007AAC7-6B3A-1F47-9258-6B47FFF325E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6" operator="between" id="{DABA9800-94BF-AF45-B0DD-F765D18A3CD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7" operator="between" id="{0A31541E-1EC8-294B-8D91-910B0B785DF3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8" operator="between" id="{9672872F-4A9E-1F48-99B8-63841A7BE4E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9" operator="lessThan" id="{F5DF5486-E456-4444-9EF9-9E869428C72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0" operator="greaterThan" id="{1B4A7B28-0C34-3742-BE3E-3D68ECD5ABF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ellIs" priority="21" operator="between" id="{273BB9F7-9A71-E140-9852-91BF96FE5E5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" operator="between" id="{72975787-AD16-384E-B116-2A927E76573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" operator="between" id="{340CC96D-0DAF-7A4D-AB75-6C79A7841D8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" operator="between" id="{2F232665-F8C8-FC4A-9EE1-CC800AC8AB9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" operator="between" id="{61998659-53E3-804C-864E-76EE099453B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" operator="between" id="{3CB1B315-EC82-524C-83E1-26A6233A6CB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" operator="between" id="{A68C3321-2744-AF44-BEC5-9F4B1FB0C5B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" operator="between" id="{C660C6BD-41AA-AE49-B864-19A6C473577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" operator="lessThan" id="{782CCB0C-E510-C543-B097-E334780C9B2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" operator="greaterThan" id="{9B6E6208-471F-3340-B609-B5D7BF85000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M26</xm:sqref>
        </x14:conditionalFormatting>
        <x14:conditionalFormatting xmlns:xm="http://schemas.microsoft.com/office/excel/2006/main">
          <x14:cfRule type="cellIs" priority="11" operator="between" id="{7093A5C7-4F5B-1B47-956F-904E8214F6F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" operator="between" id="{96F5098A-F7F2-8E40-9C67-8AC5225D81C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" operator="between" id="{254CC5C2-2823-5B47-93CD-5C24ACC18F8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" operator="between" id="{25F12FED-9506-5C47-9D2F-CB7B8D407C1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between" id="{C100B3B2-C8DB-7A43-8D36-80DB5F03BE6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" operator="between" id="{215172A5-5954-7243-A1D4-7F0EA273EFE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" operator="between" id="{8A069CFC-E7C4-564C-A1DB-A7811FFD1C5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" operator="between" id="{18452719-3892-1947-93B6-831F5282ECF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" operator="lessThan" id="{499B8344-73F6-974A-B5B9-65C30E7E7CF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" operator="greaterThan" id="{307D160F-FCCA-C444-B582-B878CEA2313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S26</xm:sqref>
        </x14:conditionalFormatting>
        <x14:conditionalFormatting xmlns:xm="http://schemas.microsoft.com/office/excel/2006/main">
          <x14:cfRule type="cellIs" priority="1" operator="between" id="{DEC809F6-8740-8D47-9F34-1372F97D1B8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between" id="{D79CDCB1-0235-C648-908A-745EDDC5DD3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between" id="{5782AAD1-5974-4440-A2B0-984FE880289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between" id="{E5F345AF-C70C-674C-9A07-40AF4CF406E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between" id="{C97ADF7A-D84D-8E45-895E-E2E9DEFF91D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" operator="between" id="{011070CE-C7FE-084E-BFFF-D7D1DF80773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" operator="between" id="{6C3B5FEF-0463-7A4A-8A19-9EF832E9237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" operator="between" id="{A08DBB94-F38B-4A47-AD96-6BA08672B5F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lessThan" id="{A1DB5E5C-2B44-E04F-9E50-7D84AA7EE80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" operator="greaterThan" id="{1E61E743-1CCC-0740-998E-DFB055001A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Y26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F2195-4E4B-2B4C-A29B-ABD2EBF61032}">
  <dimension ref="A1:CN145"/>
  <sheetViews>
    <sheetView topLeftCell="AL1" workbookViewId="0">
      <selection activeCell="AV33" sqref="AV33"/>
    </sheetView>
  </sheetViews>
  <sheetFormatPr baseColWidth="10" defaultRowHeight="18"/>
  <cols>
    <col min="24" max="24" width="3.33203125" style="195" customWidth="1"/>
    <col min="47" max="47" width="3" style="197" customWidth="1"/>
    <col min="70" max="70" width="4" style="199" customWidth="1"/>
  </cols>
  <sheetData>
    <row r="1" spans="1:92">
      <c r="A1" t="s">
        <v>482</v>
      </c>
      <c r="B1" t="s">
        <v>364</v>
      </c>
      <c r="C1" t="s">
        <v>365</v>
      </c>
      <c r="D1" t="s">
        <v>366</v>
      </c>
      <c r="E1" t="s">
        <v>367</v>
      </c>
      <c r="F1" t="s">
        <v>368</v>
      </c>
      <c r="G1">
        <v>434</v>
      </c>
      <c r="M1" t="s">
        <v>362</v>
      </c>
      <c r="N1" t="s">
        <v>363</v>
      </c>
      <c r="O1" t="s">
        <v>364</v>
      </c>
      <c r="P1" t="s">
        <v>365</v>
      </c>
      <c r="Q1" t="s">
        <v>366</v>
      </c>
      <c r="R1" t="s">
        <v>367</v>
      </c>
      <c r="S1" t="s">
        <v>368</v>
      </c>
      <c r="T1">
        <v>434</v>
      </c>
      <c r="X1" s="194"/>
      <c r="Y1" t="s">
        <v>482</v>
      </c>
      <c r="Z1" t="s">
        <v>364</v>
      </c>
      <c r="AA1" t="s">
        <v>365</v>
      </c>
      <c r="AB1" t="s">
        <v>366</v>
      </c>
      <c r="AC1" t="s">
        <v>367</v>
      </c>
      <c r="AD1" t="s">
        <v>368</v>
      </c>
      <c r="AE1">
        <v>434</v>
      </c>
      <c r="AJ1" t="s">
        <v>362</v>
      </c>
      <c r="AK1" t="s">
        <v>363</v>
      </c>
      <c r="AL1" t="s">
        <v>364</v>
      </c>
      <c r="AM1" t="s">
        <v>365</v>
      </c>
      <c r="AN1" t="s">
        <v>366</v>
      </c>
      <c r="AO1" t="s">
        <v>367</v>
      </c>
      <c r="AP1" t="s">
        <v>368</v>
      </c>
      <c r="AQ1">
        <v>434</v>
      </c>
      <c r="AU1" s="196"/>
      <c r="AV1" t="s">
        <v>482</v>
      </c>
      <c r="AW1" t="s">
        <v>364</v>
      </c>
      <c r="AX1" t="s">
        <v>365</v>
      </c>
      <c r="AY1" t="s">
        <v>366</v>
      </c>
      <c r="AZ1" t="s">
        <v>367</v>
      </c>
      <c r="BA1" t="s">
        <v>368</v>
      </c>
      <c r="BB1">
        <v>434</v>
      </c>
      <c r="BG1" t="s">
        <v>362</v>
      </c>
      <c r="BH1" t="s">
        <v>363</v>
      </c>
      <c r="BI1" t="s">
        <v>364</v>
      </c>
      <c r="BJ1" t="s">
        <v>365</v>
      </c>
      <c r="BK1" t="s">
        <v>366</v>
      </c>
      <c r="BL1" t="s">
        <v>367</v>
      </c>
      <c r="BM1" t="s">
        <v>368</v>
      </c>
      <c r="BN1">
        <v>434</v>
      </c>
      <c r="BR1" s="198"/>
      <c r="BS1" t="s">
        <v>482</v>
      </c>
      <c r="BT1" t="s">
        <v>364</v>
      </c>
      <c r="BU1" t="s">
        <v>365</v>
      </c>
      <c r="BV1" t="s">
        <v>366</v>
      </c>
      <c r="BW1" t="s">
        <v>367</v>
      </c>
      <c r="BX1" t="s">
        <v>368</v>
      </c>
      <c r="BY1">
        <v>434</v>
      </c>
      <c r="CD1" t="s">
        <v>362</v>
      </c>
      <c r="CE1" t="s">
        <v>363</v>
      </c>
      <c r="CF1" t="s">
        <v>364</v>
      </c>
      <c r="CG1" t="s">
        <v>365</v>
      </c>
      <c r="CH1" t="s">
        <v>366</v>
      </c>
      <c r="CI1" t="s">
        <v>367</v>
      </c>
      <c r="CJ1" t="s">
        <v>368</v>
      </c>
      <c r="CK1">
        <v>434</v>
      </c>
    </row>
    <row r="2" spans="1:92">
      <c r="B2" t="s">
        <v>369</v>
      </c>
      <c r="C2" t="s">
        <v>370</v>
      </c>
      <c r="D2" t="s">
        <v>368</v>
      </c>
      <c r="E2">
        <v>1223.31</v>
      </c>
      <c r="N2" t="s">
        <v>369</v>
      </c>
      <c r="O2" t="s">
        <v>370</v>
      </c>
      <c r="P2" t="s">
        <v>368</v>
      </c>
      <c r="Q2">
        <v>453.02</v>
      </c>
      <c r="Z2" t="s">
        <v>369</v>
      </c>
      <c r="AA2" t="s">
        <v>370</v>
      </c>
      <c r="AB2" t="s">
        <v>368</v>
      </c>
      <c r="AC2">
        <v>354.75</v>
      </c>
      <c r="AK2" t="s">
        <v>369</v>
      </c>
      <c r="AL2" t="s">
        <v>370</v>
      </c>
      <c r="AM2" t="s">
        <v>368</v>
      </c>
      <c r="AN2">
        <v>201.59</v>
      </c>
      <c r="AW2" t="s">
        <v>369</v>
      </c>
      <c r="AX2" t="s">
        <v>370</v>
      </c>
      <c r="AY2" t="s">
        <v>368</v>
      </c>
      <c r="AZ2">
        <v>801.76</v>
      </c>
      <c r="BH2" t="s">
        <v>369</v>
      </c>
      <c r="BI2" t="s">
        <v>370</v>
      </c>
      <c r="BJ2" t="s">
        <v>368</v>
      </c>
      <c r="BK2">
        <v>377.35</v>
      </c>
      <c r="BT2" t="s">
        <v>369</v>
      </c>
      <c r="BU2" t="s">
        <v>370</v>
      </c>
      <c r="BV2" t="s">
        <v>368</v>
      </c>
      <c r="BW2">
        <v>142.88</v>
      </c>
      <c r="CE2" t="s">
        <v>369</v>
      </c>
      <c r="CF2" t="s">
        <v>370</v>
      </c>
      <c r="CG2" t="s">
        <v>368</v>
      </c>
      <c r="CH2">
        <v>114.5</v>
      </c>
    </row>
    <row r="3" spans="1:92">
      <c r="B3" t="s">
        <v>373</v>
      </c>
      <c r="C3" t="s">
        <v>374</v>
      </c>
      <c r="D3" t="s">
        <v>375</v>
      </c>
      <c r="E3" t="s">
        <v>368</v>
      </c>
      <c r="F3">
        <v>0</v>
      </c>
      <c r="M3" t="s">
        <v>371</v>
      </c>
      <c r="N3" t="s">
        <v>368</v>
      </c>
      <c r="O3" t="s">
        <v>372</v>
      </c>
      <c r="P3" t="s">
        <v>373</v>
      </c>
      <c r="Q3" t="s">
        <v>374</v>
      </c>
      <c r="R3" t="s">
        <v>375</v>
      </c>
      <c r="S3" t="s">
        <v>368</v>
      </c>
      <c r="T3">
        <v>0</v>
      </c>
      <c r="Z3" t="s">
        <v>373</v>
      </c>
      <c r="AA3" t="s">
        <v>374</v>
      </c>
      <c r="AB3" t="s">
        <v>375</v>
      </c>
      <c r="AC3" t="s">
        <v>368</v>
      </c>
      <c r="AD3">
        <v>0</v>
      </c>
      <c r="AJ3" t="s">
        <v>371</v>
      </c>
      <c r="AK3" t="s">
        <v>368</v>
      </c>
      <c r="AL3" t="s">
        <v>372</v>
      </c>
      <c r="AM3" t="s">
        <v>373</v>
      </c>
      <c r="AN3" t="s">
        <v>374</v>
      </c>
      <c r="AO3" t="s">
        <v>375</v>
      </c>
      <c r="AP3" t="s">
        <v>368</v>
      </c>
      <c r="AQ3">
        <v>0</v>
      </c>
      <c r="AW3" t="s">
        <v>373</v>
      </c>
      <c r="AX3" t="s">
        <v>374</v>
      </c>
      <c r="AY3" t="s">
        <v>375</v>
      </c>
      <c r="AZ3" t="s">
        <v>368</v>
      </c>
      <c r="BA3">
        <v>0</v>
      </c>
      <c r="BG3" t="s">
        <v>371</v>
      </c>
      <c r="BH3" t="s">
        <v>368</v>
      </c>
      <c r="BI3" t="s">
        <v>372</v>
      </c>
      <c r="BJ3" t="s">
        <v>373</v>
      </c>
      <c r="BK3" t="s">
        <v>374</v>
      </c>
      <c r="BL3" t="s">
        <v>375</v>
      </c>
      <c r="BM3" t="s">
        <v>368</v>
      </c>
      <c r="BN3">
        <v>0</v>
      </c>
      <c r="BT3" t="s">
        <v>373</v>
      </c>
      <c r="BU3" t="s">
        <v>374</v>
      </c>
      <c r="BV3" t="s">
        <v>375</v>
      </c>
      <c r="BW3" t="s">
        <v>368</v>
      </c>
      <c r="BX3">
        <v>0</v>
      </c>
      <c r="CD3" t="s">
        <v>371</v>
      </c>
      <c r="CE3" t="s">
        <v>368</v>
      </c>
      <c r="CF3" t="s">
        <v>372</v>
      </c>
      <c r="CG3" t="s">
        <v>373</v>
      </c>
      <c r="CH3" t="s">
        <v>374</v>
      </c>
      <c r="CI3" t="s">
        <v>375</v>
      </c>
      <c r="CJ3" t="s">
        <v>368</v>
      </c>
      <c r="CK3">
        <v>0</v>
      </c>
    </row>
    <row r="4" spans="1:92">
      <c r="A4" t="s">
        <v>376</v>
      </c>
      <c r="B4" t="s">
        <v>377</v>
      </c>
      <c r="C4" t="s">
        <v>368</v>
      </c>
      <c r="D4">
        <v>-932.59105</v>
      </c>
      <c r="E4" t="s">
        <v>378</v>
      </c>
      <c r="F4" t="s">
        <v>379</v>
      </c>
      <c r="G4" t="s">
        <v>368</v>
      </c>
      <c r="H4">
        <v>0.39610000000000001</v>
      </c>
      <c r="M4" t="s">
        <v>376</v>
      </c>
      <c r="N4" t="s">
        <v>377</v>
      </c>
      <c r="O4" t="s">
        <v>368</v>
      </c>
      <c r="P4">
        <v>-925.22213999999997</v>
      </c>
      <c r="Q4" t="s">
        <v>378</v>
      </c>
      <c r="R4" t="s">
        <v>379</v>
      </c>
      <c r="S4" t="s">
        <v>368</v>
      </c>
      <c r="T4">
        <v>0.19670000000000001</v>
      </c>
      <c r="Y4" t="s">
        <v>376</v>
      </c>
      <c r="Z4" t="s">
        <v>377</v>
      </c>
      <c r="AA4" t="s">
        <v>368</v>
      </c>
      <c r="AB4">
        <v>-491.92052000000001</v>
      </c>
      <c r="AC4" t="s">
        <v>378</v>
      </c>
      <c r="AD4" t="s">
        <v>379</v>
      </c>
      <c r="AE4" t="s">
        <v>368</v>
      </c>
      <c r="AF4">
        <v>0.26500000000000001</v>
      </c>
      <c r="AJ4" t="s">
        <v>376</v>
      </c>
      <c r="AK4" t="s">
        <v>377</v>
      </c>
      <c r="AL4" t="s">
        <v>368</v>
      </c>
      <c r="AM4">
        <v>-489.01888000000002</v>
      </c>
      <c r="AN4" t="s">
        <v>378</v>
      </c>
      <c r="AO4" t="s">
        <v>379</v>
      </c>
      <c r="AP4" t="s">
        <v>368</v>
      </c>
      <c r="AQ4">
        <v>0.1709</v>
      </c>
      <c r="AV4" t="s">
        <v>376</v>
      </c>
      <c r="AW4" t="s">
        <v>377</v>
      </c>
      <c r="AX4" t="s">
        <v>368</v>
      </c>
      <c r="AY4">
        <v>-809.92016999999998</v>
      </c>
      <c r="AZ4" t="s">
        <v>378</v>
      </c>
      <c r="BA4" t="s">
        <v>379</v>
      </c>
      <c r="BB4" t="s">
        <v>368</v>
      </c>
      <c r="BC4">
        <v>0.33110000000000001</v>
      </c>
      <c r="BG4" t="s">
        <v>376</v>
      </c>
      <c r="BH4" t="s">
        <v>377</v>
      </c>
      <c r="BI4" t="s">
        <v>368</v>
      </c>
      <c r="BJ4">
        <v>-808.61554000000001</v>
      </c>
      <c r="BK4" t="s">
        <v>378</v>
      </c>
      <c r="BL4" t="s">
        <v>379</v>
      </c>
      <c r="BM4" t="s">
        <v>368</v>
      </c>
      <c r="BN4">
        <v>0.18920000000000001</v>
      </c>
      <c r="BS4" t="s">
        <v>376</v>
      </c>
      <c r="BT4" t="s">
        <v>377</v>
      </c>
      <c r="BU4" t="s">
        <v>368</v>
      </c>
      <c r="BV4">
        <v>-465.02319</v>
      </c>
      <c r="BW4" t="s">
        <v>378</v>
      </c>
      <c r="BX4" t="s">
        <v>379</v>
      </c>
      <c r="BY4" t="s">
        <v>368</v>
      </c>
      <c r="BZ4">
        <v>0.13320000000000001</v>
      </c>
      <c r="CD4" t="s">
        <v>376</v>
      </c>
      <c r="CE4" t="s">
        <v>377</v>
      </c>
      <c r="CF4" t="s">
        <v>368</v>
      </c>
      <c r="CG4">
        <v>-464.99612000000002</v>
      </c>
      <c r="CH4" t="s">
        <v>378</v>
      </c>
      <c r="CI4" t="s">
        <v>379</v>
      </c>
      <c r="CJ4" t="s">
        <v>368</v>
      </c>
      <c r="CK4">
        <v>0.1096</v>
      </c>
    </row>
    <row r="6" spans="1:92">
      <c r="A6" t="s">
        <v>380</v>
      </c>
      <c r="M6" t="s">
        <v>380</v>
      </c>
      <c r="Y6" t="s">
        <v>380</v>
      </c>
      <c r="AJ6" t="s">
        <v>380</v>
      </c>
      <c r="AV6" t="s">
        <v>380</v>
      </c>
      <c r="BG6" t="s">
        <v>380</v>
      </c>
      <c r="BS6" t="s">
        <v>380</v>
      </c>
      <c r="CD6" t="s">
        <v>380</v>
      </c>
    </row>
    <row r="7" spans="1:92">
      <c r="B7" t="s">
        <v>381</v>
      </c>
      <c r="C7" t="s">
        <v>382</v>
      </c>
      <c r="D7" t="s">
        <v>383</v>
      </c>
      <c r="E7" t="s">
        <v>384</v>
      </c>
      <c r="F7" t="s">
        <v>385</v>
      </c>
      <c r="G7" t="s">
        <v>386</v>
      </c>
      <c r="H7" t="s">
        <v>387</v>
      </c>
      <c r="I7" t="s">
        <v>388</v>
      </c>
      <c r="J7" t="s">
        <v>389</v>
      </c>
      <c r="K7" t="s">
        <v>390</v>
      </c>
      <c r="N7" t="s">
        <v>381</v>
      </c>
      <c r="O7" t="s">
        <v>382</v>
      </c>
      <c r="P7" t="s">
        <v>383</v>
      </c>
      <c r="Q7" t="s">
        <v>384</v>
      </c>
      <c r="R7" t="s">
        <v>385</v>
      </c>
      <c r="S7" t="s">
        <v>386</v>
      </c>
      <c r="T7" t="s">
        <v>387</v>
      </c>
      <c r="U7" t="s">
        <v>388</v>
      </c>
      <c r="V7" t="s">
        <v>389</v>
      </c>
      <c r="W7" t="s">
        <v>390</v>
      </c>
      <c r="Z7" t="s">
        <v>456</v>
      </c>
      <c r="AA7" t="s">
        <v>382</v>
      </c>
      <c r="AB7" t="s">
        <v>383</v>
      </c>
      <c r="AC7" t="s">
        <v>384</v>
      </c>
      <c r="AD7" t="s">
        <v>385</v>
      </c>
      <c r="AE7" t="s">
        <v>386</v>
      </c>
      <c r="AF7" t="s">
        <v>387</v>
      </c>
      <c r="AG7" t="s">
        <v>388</v>
      </c>
      <c r="AH7" t="s">
        <v>389</v>
      </c>
      <c r="AI7" t="s">
        <v>390</v>
      </c>
      <c r="AK7" t="s">
        <v>456</v>
      </c>
      <c r="AL7" t="s">
        <v>382</v>
      </c>
      <c r="AM7" t="s">
        <v>383</v>
      </c>
      <c r="AN7" t="s">
        <v>384</v>
      </c>
      <c r="AO7" t="s">
        <v>385</v>
      </c>
      <c r="AP7" t="s">
        <v>386</v>
      </c>
      <c r="AQ7" t="s">
        <v>387</v>
      </c>
      <c r="AR7" t="s">
        <v>388</v>
      </c>
      <c r="AS7" t="s">
        <v>389</v>
      </c>
      <c r="AT7" t="s">
        <v>390</v>
      </c>
      <c r="AW7" t="s">
        <v>483</v>
      </c>
      <c r="AX7" t="s">
        <v>382</v>
      </c>
      <c r="AY7" t="s">
        <v>383</v>
      </c>
      <c r="AZ7" t="s">
        <v>384</v>
      </c>
      <c r="BA7" t="s">
        <v>385</v>
      </c>
      <c r="BB7" t="s">
        <v>386</v>
      </c>
      <c r="BC7" t="s">
        <v>387</v>
      </c>
      <c r="BD7" t="s">
        <v>388</v>
      </c>
      <c r="BE7" t="s">
        <v>389</v>
      </c>
      <c r="BF7" t="s">
        <v>390</v>
      </c>
      <c r="BH7" t="s">
        <v>483</v>
      </c>
      <c r="BI7" t="s">
        <v>382</v>
      </c>
      <c r="BJ7" t="s">
        <v>383</v>
      </c>
      <c r="BK7" t="s">
        <v>384</v>
      </c>
      <c r="BL7" t="s">
        <v>385</v>
      </c>
      <c r="BM7" t="s">
        <v>386</v>
      </c>
      <c r="BN7" t="s">
        <v>387</v>
      </c>
      <c r="BO7" t="s">
        <v>388</v>
      </c>
      <c r="BP7" t="s">
        <v>389</v>
      </c>
      <c r="BQ7" t="s">
        <v>390</v>
      </c>
      <c r="BT7" t="s">
        <v>485</v>
      </c>
      <c r="BU7" t="s">
        <v>382</v>
      </c>
      <c r="BV7" t="s">
        <v>383</v>
      </c>
      <c r="BW7" t="s">
        <v>384</v>
      </c>
      <c r="BX7" t="s">
        <v>385</v>
      </c>
      <c r="BY7" t="s">
        <v>386</v>
      </c>
      <c r="BZ7" t="s">
        <v>387</v>
      </c>
      <c r="CA7" t="s">
        <v>388</v>
      </c>
      <c r="CB7" t="s">
        <v>389</v>
      </c>
      <c r="CC7" t="s">
        <v>390</v>
      </c>
      <c r="CE7" t="s">
        <v>485</v>
      </c>
      <c r="CF7" t="s">
        <v>382</v>
      </c>
      <c r="CG7" t="s">
        <v>383</v>
      </c>
      <c r="CH7" t="s">
        <v>384</v>
      </c>
      <c r="CI7" t="s">
        <v>385</v>
      </c>
      <c r="CJ7" t="s">
        <v>386</v>
      </c>
      <c r="CK7" t="s">
        <v>387</v>
      </c>
      <c r="CL7" t="s">
        <v>388</v>
      </c>
      <c r="CM7" t="s">
        <v>389</v>
      </c>
      <c r="CN7" t="s">
        <v>390</v>
      </c>
    </row>
    <row r="8" spans="1:92">
      <c r="A8" t="s">
        <v>391</v>
      </c>
      <c r="M8" t="s">
        <v>391</v>
      </c>
      <c r="Y8" t="s">
        <v>391</v>
      </c>
      <c r="AJ8" t="s">
        <v>391</v>
      </c>
      <c r="AV8" t="s">
        <v>391</v>
      </c>
      <c r="BG8" t="s">
        <v>391</v>
      </c>
      <c r="BS8" t="s">
        <v>391</v>
      </c>
      <c r="CD8" t="s">
        <v>391</v>
      </c>
    </row>
    <row r="9" spans="1:92">
      <c r="B9" t="s">
        <v>36</v>
      </c>
      <c r="C9" t="s">
        <v>382</v>
      </c>
      <c r="D9">
        <v>0.1722504</v>
      </c>
      <c r="E9">
        <v>5.20814E-2</v>
      </c>
      <c r="F9">
        <v>3.31</v>
      </c>
      <c r="G9">
        <v>1E-3</v>
      </c>
      <c r="H9">
        <v>7.0172799999999994E-2</v>
      </c>
      <c r="I9">
        <v>0.27432800000000002</v>
      </c>
      <c r="N9" t="s">
        <v>36</v>
      </c>
      <c r="O9" t="s">
        <v>382</v>
      </c>
      <c r="P9">
        <v>0.18261859999999999</v>
      </c>
      <c r="Q9">
        <v>5.8062200000000001E-2</v>
      </c>
      <c r="R9">
        <v>3.15</v>
      </c>
      <c r="S9">
        <v>2E-3</v>
      </c>
      <c r="T9">
        <v>6.8818799999999999E-2</v>
      </c>
      <c r="U9">
        <v>0.29641840000000003</v>
      </c>
      <c r="Z9" t="s">
        <v>36</v>
      </c>
      <c r="AA9" t="s">
        <v>382</v>
      </c>
      <c r="AB9">
        <v>2.5283699999999999E-2</v>
      </c>
      <c r="AC9">
        <v>0.12230480000000001</v>
      </c>
      <c r="AD9">
        <v>0.21</v>
      </c>
      <c r="AE9">
        <v>0.83599999999999997</v>
      </c>
      <c r="AF9">
        <v>-0.21442919999999999</v>
      </c>
      <c r="AG9">
        <v>0.26499669999999997</v>
      </c>
      <c r="AK9" t="s">
        <v>36</v>
      </c>
      <c r="AL9" t="s">
        <v>382</v>
      </c>
      <c r="AM9">
        <v>4.1941399999999997E-2</v>
      </c>
      <c r="AN9">
        <v>0.13194690000000001</v>
      </c>
      <c r="AO9">
        <v>0.32</v>
      </c>
      <c r="AP9">
        <v>0.751</v>
      </c>
      <c r="AQ9">
        <v>-0.2166699</v>
      </c>
      <c r="AR9">
        <v>0.3005526</v>
      </c>
      <c r="AW9" t="s">
        <v>36</v>
      </c>
      <c r="AX9" t="s">
        <v>382</v>
      </c>
      <c r="AY9">
        <v>0.1987631</v>
      </c>
      <c r="AZ9">
        <v>6.4143599999999995E-2</v>
      </c>
      <c r="BA9">
        <v>3.1</v>
      </c>
      <c r="BB9">
        <v>2E-3</v>
      </c>
      <c r="BC9">
        <v>7.3043999999999998E-2</v>
      </c>
      <c r="BD9">
        <v>0.3244821</v>
      </c>
      <c r="BH9" t="s">
        <v>36</v>
      </c>
      <c r="BI9" t="s">
        <v>382</v>
      </c>
      <c r="BJ9">
        <v>0.20470079999999999</v>
      </c>
      <c r="BK9">
        <v>6.7503999999999995E-2</v>
      </c>
      <c r="BL9">
        <v>3.03</v>
      </c>
      <c r="BM9">
        <v>2E-3</v>
      </c>
      <c r="BN9">
        <v>7.2395500000000002E-2</v>
      </c>
      <c r="BO9">
        <v>0.33700619999999998</v>
      </c>
      <c r="BT9" t="s">
        <v>36</v>
      </c>
      <c r="BU9" t="s">
        <v>382</v>
      </c>
      <c r="BV9">
        <v>0.2170425</v>
      </c>
      <c r="BW9">
        <v>0.1322796</v>
      </c>
      <c r="BX9">
        <v>1.64</v>
      </c>
      <c r="BY9">
        <v>0.10100000000000001</v>
      </c>
      <c r="BZ9">
        <v>-4.22207E-2</v>
      </c>
      <c r="CA9">
        <v>0.4763057</v>
      </c>
      <c r="CE9" t="s">
        <v>36</v>
      </c>
      <c r="CF9" t="s">
        <v>382</v>
      </c>
      <c r="CG9">
        <v>0.2179613</v>
      </c>
      <c r="CH9">
        <v>0.13348280000000001</v>
      </c>
      <c r="CI9">
        <v>1.63</v>
      </c>
      <c r="CJ9">
        <v>0.10199999999999999</v>
      </c>
      <c r="CK9">
        <v>-4.3660200000000003E-2</v>
      </c>
      <c r="CL9">
        <v>0.47958279999999998</v>
      </c>
    </row>
    <row r="10" spans="1:92">
      <c r="B10" t="s">
        <v>37</v>
      </c>
      <c r="C10" t="s">
        <v>382</v>
      </c>
      <c r="D10">
        <v>0.52726890000000004</v>
      </c>
      <c r="E10">
        <v>7.5040200000000001E-2</v>
      </c>
      <c r="F10">
        <v>7.03</v>
      </c>
      <c r="G10">
        <v>0</v>
      </c>
      <c r="H10">
        <v>0.3801928</v>
      </c>
      <c r="I10">
        <v>0.67434490000000002</v>
      </c>
      <c r="N10" t="s">
        <v>37</v>
      </c>
      <c r="O10" t="s">
        <v>382</v>
      </c>
      <c r="P10">
        <v>0.50424190000000002</v>
      </c>
      <c r="Q10">
        <v>8.4931099999999995E-2</v>
      </c>
      <c r="R10">
        <v>5.94</v>
      </c>
      <c r="S10">
        <v>0</v>
      </c>
      <c r="T10">
        <v>0.33778010000000003</v>
      </c>
      <c r="U10">
        <v>0.67070379999999996</v>
      </c>
      <c r="Z10" t="s">
        <v>37</v>
      </c>
      <c r="AA10" t="s">
        <v>382</v>
      </c>
      <c r="AB10">
        <v>0.54355430000000005</v>
      </c>
      <c r="AC10">
        <v>0.17207710000000001</v>
      </c>
      <c r="AD10">
        <v>3.16</v>
      </c>
      <c r="AE10">
        <v>2E-3</v>
      </c>
      <c r="AF10">
        <v>0.20628930000000001</v>
      </c>
      <c r="AG10">
        <v>0.88081920000000002</v>
      </c>
      <c r="AK10" t="s">
        <v>37</v>
      </c>
      <c r="AL10" t="s">
        <v>382</v>
      </c>
      <c r="AM10">
        <v>0.51984059999999999</v>
      </c>
      <c r="AN10">
        <v>0.1894692</v>
      </c>
      <c r="AO10">
        <v>2.74</v>
      </c>
      <c r="AP10">
        <v>6.0000000000000001E-3</v>
      </c>
      <c r="AQ10">
        <v>0.1484877</v>
      </c>
      <c r="AR10">
        <v>0.89119340000000002</v>
      </c>
      <c r="AW10" t="s">
        <v>37</v>
      </c>
      <c r="AX10" t="s">
        <v>382</v>
      </c>
      <c r="AY10">
        <v>0.49839319999999998</v>
      </c>
      <c r="AZ10">
        <v>9.2792899999999998E-2</v>
      </c>
      <c r="BA10">
        <v>5.37</v>
      </c>
      <c r="BB10">
        <v>0</v>
      </c>
      <c r="BC10">
        <v>0.31652249999999998</v>
      </c>
      <c r="BD10">
        <v>0.68026399999999998</v>
      </c>
      <c r="BH10" t="s">
        <v>37</v>
      </c>
      <c r="BI10" t="s">
        <v>382</v>
      </c>
      <c r="BJ10">
        <v>0.49068990000000001</v>
      </c>
      <c r="BK10">
        <v>9.8254099999999997E-2</v>
      </c>
      <c r="BL10">
        <v>4.99</v>
      </c>
      <c r="BM10">
        <v>0</v>
      </c>
      <c r="BN10">
        <v>0.29811549999999998</v>
      </c>
      <c r="BO10">
        <v>0.68326430000000005</v>
      </c>
      <c r="BT10" t="s">
        <v>37</v>
      </c>
      <c r="BU10" t="s">
        <v>382</v>
      </c>
      <c r="BV10">
        <v>0.57485359999999996</v>
      </c>
      <c r="BW10">
        <v>0.1908386</v>
      </c>
      <c r="BX10">
        <v>3.01</v>
      </c>
      <c r="BY10">
        <v>3.0000000000000001E-3</v>
      </c>
      <c r="BZ10">
        <v>0.20081679999999999</v>
      </c>
      <c r="CA10">
        <v>0.94889040000000002</v>
      </c>
      <c r="CE10" t="s">
        <v>37</v>
      </c>
      <c r="CF10" t="s">
        <v>382</v>
      </c>
      <c r="CG10">
        <v>0.57328299999999999</v>
      </c>
      <c r="CH10">
        <v>0.19243650000000001</v>
      </c>
      <c r="CI10">
        <v>2.98</v>
      </c>
      <c r="CJ10">
        <v>3.0000000000000001E-3</v>
      </c>
      <c r="CK10">
        <v>0.19611439999999999</v>
      </c>
      <c r="CL10">
        <v>0.9504515</v>
      </c>
    </row>
    <row r="11" spans="1:92">
      <c r="B11" t="s">
        <v>42</v>
      </c>
      <c r="C11" t="s">
        <v>382</v>
      </c>
      <c r="D11">
        <v>0.38916689999999998</v>
      </c>
      <c r="E11">
        <v>7.1654899999999994E-2</v>
      </c>
      <c r="F11">
        <v>5.43</v>
      </c>
      <c r="G11">
        <v>0</v>
      </c>
      <c r="H11">
        <v>0.2487259</v>
      </c>
      <c r="I11">
        <v>0.52960790000000002</v>
      </c>
      <c r="N11" t="s">
        <v>42</v>
      </c>
      <c r="O11" t="s">
        <v>382</v>
      </c>
      <c r="P11">
        <v>0.39115689999999997</v>
      </c>
      <c r="Q11">
        <v>7.9699699999999998E-2</v>
      </c>
      <c r="R11">
        <v>4.91</v>
      </c>
      <c r="S11">
        <v>0</v>
      </c>
      <c r="T11">
        <v>0.2349483</v>
      </c>
      <c r="U11">
        <v>0.54736549999999995</v>
      </c>
      <c r="Z11" t="s">
        <v>42</v>
      </c>
      <c r="AA11" t="s">
        <v>382</v>
      </c>
      <c r="AB11">
        <v>0.60978379999999999</v>
      </c>
      <c r="AC11">
        <v>0.15793389999999999</v>
      </c>
      <c r="AD11">
        <v>3.86</v>
      </c>
      <c r="AE11">
        <v>0</v>
      </c>
      <c r="AF11">
        <v>0.30023909999999998</v>
      </c>
      <c r="AG11">
        <v>0.91932849999999999</v>
      </c>
      <c r="AK11" t="s">
        <v>42</v>
      </c>
      <c r="AL11" t="s">
        <v>382</v>
      </c>
      <c r="AM11">
        <v>0.61202279999999998</v>
      </c>
      <c r="AN11">
        <v>0.17111399999999999</v>
      </c>
      <c r="AO11">
        <v>3.58</v>
      </c>
      <c r="AP11">
        <v>0</v>
      </c>
      <c r="AQ11">
        <v>0.27664549999999999</v>
      </c>
      <c r="AR11">
        <v>0.94740020000000003</v>
      </c>
      <c r="AW11" t="s">
        <v>42</v>
      </c>
      <c r="AX11" t="s">
        <v>382</v>
      </c>
      <c r="AY11">
        <v>0.32340020000000003</v>
      </c>
      <c r="AZ11">
        <v>8.93066E-2</v>
      </c>
      <c r="BA11">
        <v>3.62</v>
      </c>
      <c r="BB11">
        <v>0</v>
      </c>
      <c r="BC11">
        <v>0.14836240000000001</v>
      </c>
      <c r="BD11">
        <v>0.49843799999999999</v>
      </c>
      <c r="BH11" t="s">
        <v>42</v>
      </c>
      <c r="BI11" t="s">
        <v>382</v>
      </c>
      <c r="BJ11">
        <v>0.32236599999999999</v>
      </c>
      <c r="BK11">
        <v>9.3870400000000007E-2</v>
      </c>
      <c r="BL11">
        <v>3.43</v>
      </c>
      <c r="BM11">
        <v>1E-3</v>
      </c>
      <c r="BN11">
        <v>0.13838329999999999</v>
      </c>
      <c r="BO11">
        <v>0.50634860000000004</v>
      </c>
      <c r="BT11" t="s">
        <v>42</v>
      </c>
      <c r="BU11" t="s">
        <v>382</v>
      </c>
      <c r="BV11">
        <v>0.43268770000000001</v>
      </c>
      <c r="BW11">
        <v>0.18832779999999999</v>
      </c>
      <c r="BX11">
        <v>2.2999999999999998</v>
      </c>
      <c r="BY11">
        <v>2.1999999999999999E-2</v>
      </c>
      <c r="BZ11">
        <v>6.3572000000000004E-2</v>
      </c>
      <c r="CA11">
        <v>0.80180340000000005</v>
      </c>
      <c r="CE11" t="s">
        <v>42</v>
      </c>
      <c r="CF11" t="s">
        <v>382</v>
      </c>
      <c r="CG11">
        <v>0.43716389999999999</v>
      </c>
      <c r="CH11">
        <v>0.19023760000000001</v>
      </c>
      <c r="CI11">
        <v>2.2999999999999998</v>
      </c>
      <c r="CJ11">
        <v>2.1999999999999999E-2</v>
      </c>
      <c r="CK11">
        <v>6.4305100000000004E-2</v>
      </c>
      <c r="CL11">
        <v>0.81002269999999998</v>
      </c>
    </row>
    <row r="12" spans="1:92">
      <c r="B12" t="s">
        <v>38</v>
      </c>
      <c r="C12" t="s">
        <v>382</v>
      </c>
      <c r="D12">
        <v>0.59445510000000001</v>
      </c>
      <c r="E12">
        <v>5.9359099999999998E-2</v>
      </c>
      <c r="F12">
        <v>10.01</v>
      </c>
      <c r="G12">
        <v>0</v>
      </c>
      <c r="H12">
        <v>0.47811340000000002</v>
      </c>
      <c r="I12">
        <v>0.71079680000000001</v>
      </c>
      <c r="N12" t="s">
        <v>38</v>
      </c>
      <c r="O12" t="s">
        <v>382</v>
      </c>
      <c r="P12">
        <v>0.5937907</v>
      </c>
      <c r="Q12">
        <v>6.5972199999999995E-2</v>
      </c>
      <c r="R12">
        <v>9</v>
      </c>
      <c r="S12">
        <v>0</v>
      </c>
      <c r="T12">
        <v>0.4644877</v>
      </c>
      <c r="U12">
        <v>0.72309380000000001</v>
      </c>
      <c r="Z12" t="s">
        <v>38</v>
      </c>
      <c r="AA12" t="s">
        <v>382</v>
      </c>
      <c r="AB12">
        <v>0.1528825</v>
      </c>
      <c r="AC12">
        <v>0.1274528</v>
      </c>
      <c r="AD12">
        <v>1.2</v>
      </c>
      <c r="AE12">
        <v>0.23</v>
      </c>
      <c r="AF12">
        <v>-9.6920300000000001E-2</v>
      </c>
      <c r="AG12">
        <v>0.40268540000000003</v>
      </c>
      <c r="AK12" t="s">
        <v>38</v>
      </c>
      <c r="AL12" t="s">
        <v>382</v>
      </c>
      <c r="AM12">
        <v>0.1853804</v>
      </c>
      <c r="AN12">
        <v>0.1402158</v>
      </c>
      <c r="AO12">
        <v>1.32</v>
      </c>
      <c r="AP12">
        <v>0.186</v>
      </c>
      <c r="AQ12">
        <v>-8.94374E-2</v>
      </c>
      <c r="AR12">
        <v>0.4601983</v>
      </c>
      <c r="AW12" t="s">
        <v>38</v>
      </c>
      <c r="AX12" t="s">
        <v>382</v>
      </c>
      <c r="AY12">
        <v>0.69623849999999998</v>
      </c>
      <c r="AZ12">
        <v>7.5287000000000007E-2</v>
      </c>
      <c r="BA12">
        <v>9.25</v>
      </c>
      <c r="BB12">
        <v>0</v>
      </c>
      <c r="BC12">
        <v>0.54867869999999996</v>
      </c>
      <c r="BD12">
        <v>0.84379820000000005</v>
      </c>
      <c r="BH12" t="s">
        <v>38</v>
      </c>
      <c r="BI12" t="s">
        <v>382</v>
      </c>
      <c r="BJ12">
        <v>0.68929870000000004</v>
      </c>
      <c r="BK12">
        <v>7.9028299999999996E-2</v>
      </c>
      <c r="BL12">
        <v>8.7200000000000006</v>
      </c>
      <c r="BM12">
        <v>0</v>
      </c>
      <c r="BN12">
        <v>0.53440589999999999</v>
      </c>
      <c r="BO12">
        <v>0.84419140000000004</v>
      </c>
      <c r="BT12" t="s">
        <v>38</v>
      </c>
      <c r="BU12" t="s">
        <v>382</v>
      </c>
      <c r="BV12">
        <v>0.72487550000000001</v>
      </c>
      <c r="BW12">
        <v>0.1511981</v>
      </c>
      <c r="BX12">
        <v>4.79</v>
      </c>
      <c r="BY12">
        <v>0</v>
      </c>
      <c r="BZ12">
        <v>0.42853259999999999</v>
      </c>
      <c r="CA12">
        <v>1.021218</v>
      </c>
      <c r="CE12" t="s">
        <v>38</v>
      </c>
      <c r="CF12" t="s">
        <v>382</v>
      </c>
      <c r="CG12">
        <v>0.72637339999999995</v>
      </c>
      <c r="CH12">
        <v>0.15257999999999999</v>
      </c>
      <c r="CI12">
        <v>4.76</v>
      </c>
      <c r="CJ12">
        <v>0</v>
      </c>
      <c r="CK12">
        <v>0.42732219999999999</v>
      </c>
      <c r="CL12">
        <v>1.025425</v>
      </c>
    </row>
    <row r="13" spans="1:92">
      <c r="B13" t="s">
        <v>39</v>
      </c>
      <c r="C13" t="s">
        <v>382</v>
      </c>
      <c r="D13">
        <v>0.60375429999999997</v>
      </c>
      <c r="E13">
        <v>6.4724699999999996E-2</v>
      </c>
      <c r="F13">
        <v>9.33</v>
      </c>
      <c r="G13">
        <v>0</v>
      </c>
      <c r="H13">
        <v>0.47689619999999999</v>
      </c>
      <c r="I13">
        <v>0.73061240000000005</v>
      </c>
      <c r="N13" t="s">
        <v>39</v>
      </c>
      <c r="O13" t="s">
        <v>382</v>
      </c>
      <c r="P13">
        <v>0.59294809999999998</v>
      </c>
      <c r="Q13">
        <v>7.1232799999999999E-2</v>
      </c>
      <c r="R13">
        <v>8.32</v>
      </c>
      <c r="S13">
        <v>0</v>
      </c>
      <c r="T13">
        <v>0.45333440000000003</v>
      </c>
      <c r="U13">
        <v>0.73256169999999998</v>
      </c>
      <c r="Z13" t="s">
        <v>39</v>
      </c>
      <c r="AA13" t="s">
        <v>382</v>
      </c>
      <c r="AB13">
        <v>0.70616820000000002</v>
      </c>
      <c r="AC13">
        <v>0.16148789999999999</v>
      </c>
      <c r="AD13">
        <v>4.37</v>
      </c>
      <c r="AE13">
        <v>0</v>
      </c>
      <c r="AF13">
        <v>0.3896578</v>
      </c>
      <c r="AG13">
        <v>1.0226789999999999</v>
      </c>
      <c r="AK13" t="s">
        <v>39</v>
      </c>
      <c r="AL13" t="s">
        <v>382</v>
      </c>
      <c r="AM13">
        <v>0.70699279999999998</v>
      </c>
      <c r="AN13">
        <v>0.17256959999999999</v>
      </c>
      <c r="AO13">
        <v>4.0999999999999996</v>
      </c>
      <c r="AP13">
        <v>0</v>
      </c>
      <c r="AQ13">
        <v>0.36876249999999999</v>
      </c>
      <c r="AR13">
        <v>1.045223</v>
      </c>
      <c r="AW13" t="s">
        <v>39</v>
      </c>
      <c r="AX13" t="s">
        <v>382</v>
      </c>
      <c r="AY13">
        <v>0.57620309999999997</v>
      </c>
      <c r="AZ13">
        <v>7.8951300000000002E-2</v>
      </c>
      <c r="BA13">
        <v>7.3</v>
      </c>
      <c r="BB13">
        <v>0</v>
      </c>
      <c r="BC13">
        <v>0.42146129999999998</v>
      </c>
      <c r="BD13">
        <v>0.73094490000000001</v>
      </c>
      <c r="BH13" t="s">
        <v>39</v>
      </c>
      <c r="BI13" t="s">
        <v>382</v>
      </c>
      <c r="BJ13">
        <v>0.56979469999999999</v>
      </c>
      <c r="BK13">
        <v>8.2683800000000002E-2</v>
      </c>
      <c r="BL13">
        <v>6.89</v>
      </c>
      <c r="BM13">
        <v>0</v>
      </c>
      <c r="BN13">
        <v>0.40773740000000003</v>
      </c>
      <c r="BO13">
        <v>0.7318519</v>
      </c>
      <c r="BT13" t="s">
        <v>39</v>
      </c>
      <c r="BU13" t="s">
        <v>382</v>
      </c>
      <c r="BV13">
        <v>0.67797090000000004</v>
      </c>
      <c r="BW13">
        <v>0.1605125</v>
      </c>
      <c r="BX13">
        <v>4.22</v>
      </c>
      <c r="BY13">
        <v>0</v>
      </c>
      <c r="BZ13">
        <v>0.36337229999999998</v>
      </c>
      <c r="CA13">
        <v>0.99256960000000005</v>
      </c>
      <c r="CE13" t="s">
        <v>39</v>
      </c>
      <c r="CF13" t="s">
        <v>382</v>
      </c>
      <c r="CG13">
        <v>0.67597700000000005</v>
      </c>
      <c r="CH13">
        <v>0.1617198</v>
      </c>
      <c r="CI13">
        <v>4.18</v>
      </c>
      <c r="CJ13">
        <v>0</v>
      </c>
      <c r="CK13">
        <v>0.3590121</v>
      </c>
      <c r="CL13">
        <v>0.99294199999999999</v>
      </c>
    </row>
    <row r="14" spans="1:92">
      <c r="B14" t="s">
        <v>115</v>
      </c>
      <c r="C14" t="s">
        <v>382</v>
      </c>
      <c r="D14">
        <v>0.32899659999999997</v>
      </c>
      <c r="E14">
        <v>5.4048600000000002E-2</v>
      </c>
      <c r="F14">
        <v>6.09</v>
      </c>
      <c r="G14">
        <v>0</v>
      </c>
      <c r="H14">
        <v>0.22306329999999999</v>
      </c>
      <c r="I14">
        <v>0.43492979999999998</v>
      </c>
      <c r="N14" t="s">
        <v>115</v>
      </c>
      <c r="O14" t="s">
        <v>382</v>
      </c>
      <c r="P14">
        <v>0.32502399999999998</v>
      </c>
      <c r="Q14">
        <v>6.0291999999999998E-2</v>
      </c>
      <c r="R14">
        <v>5.39</v>
      </c>
      <c r="S14">
        <v>0</v>
      </c>
      <c r="T14">
        <v>0.2068538</v>
      </c>
      <c r="U14">
        <v>0.44319419999999998</v>
      </c>
      <c r="Z14" t="s">
        <v>115</v>
      </c>
      <c r="AA14" t="s">
        <v>382</v>
      </c>
      <c r="AB14">
        <v>0.23823749999999999</v>
      </c>
      <c r="AC14">
        <v>0.123094</v>
      </c>
      <c r="AD14">
        <v>1.94</v>
      </c>
      <c r="AE14">
        <v>5.2999999999999999E-2</v>
      </c>
      <c r="AF14">
        <v>-3.0222000000000001E-3</v>
      </c>
      <c r="AG14">
        <v>0.47949730000000002</v>
      </c>
      <c r="AK14" t="s">
        <v>115</v>
      </c>
      <c r="AL14" t="s">
        <v>382</v>
      </c>
      <c r="AM14">
        <v>0.25379109999999999</v>
      </c>
      <c r="AN14">
        <v>0.13336809999999999</v>
      </c>
      <c r="AO14">
        <v>1.9</v>
      </c>
      <c r="AP14">
        <v>5.7000000000000002E-2</v>
      </c>
      <c r="AQ14">
        <v>-7.6055999999999997E-3</v>
      </c>
      <c r="AR14">
        <v>0.51518779999999997</v>
      </c>
      <c r="AW14" t="s">
        <v>115</v>
      </c>
      <c r="AX14" t="s">
        <v>382</v>
      </c>
      <c r="AY14">
        <v>0.3669615</v>
      </c>
      <c r="AZ14">
        <v>6.6752599999999995E-2</v>
      </c>
      <c r="BA14">
        <v>5.5</v>
      </c>
      <c r="BB14">
        <v>0</v>
      </c>
      <c r="BC14">
        <v>0.2361288</v>
      </c>
      <c r="BD14">
        <v>0.49779410000000002</v>
      </c>
      <c r="BH14" t="s">
        <v>115</v>
      </c>
      <c r="BI14" t="s">
        <v>382</v>
      </c>
      <c r="BJ14">
        <v>0.36277389999999998</v>
      </c>
      <c r="BK14">
        <v>7.0260799999999998E-2</v>
      </c>
      <c r="BL14">
        <v>5.16</v>
      </c>
      <c r="BM14">
        <v>0</v>
      </c>
      <c r="BN14">
        <v>0.2250653</v>
      </c>
      <c r="BO14">
        <v>0.5004826</v>
      </c>
      <c r="BT14" t="s">
        <v>115</v>
      </c>
      <c r="BU14" t="s">
        <v>382</v>
      </c>
      <c r="BV14">
        <v>0.3133668</v>
      </c>
      <c r="BW14">
        <v>0.14022109999999999</v>
      </c>
      <c r="BX14">
        <v>2.23</v>
      </c>
      <c r="BY14">
        <v>2.5000000000000001E-2</v>
      </c>
      <c r="BZ14">
        <v>3.8538500000000003E-2</v>
      </c>
      <c r="CA14">
        <v>0.58819500000000002</v>
      </c>
      <c r="CE14" t="s">
        <v>115</v>
      </c>
      <c r="CF14" t="s">
        <v>382</v>
      </c>
      <c r="CG14">
        <v>0.31302750000000001</v>
      </c>
      <c r="CH14">
        <v>0.14128769999999999</v>
      </c>
      <c r="CI14">
        <v>2.2200000000000002</v>
      </c>
      <c r="CJ14">
        <v>2.7E-2</v>
      </c>
      <c r="CK14">
        <v>3.6108700000000001E-2</v>
      </c>
      <c r="CL14">
        <v>0.58994630000000003</v>
      </c>
    </row>
    <row r="15" spans="1:92">
      <c r="B15" t="s">
        <v>40</v>
      </c>
      <c r="C15" t="s">
        <v>382</v>
      </c>
      <c r="D15">
        <v>0.40266449999999998</v>
      </c>
      <c r="E15">
        <v>5.0888000000000003E-2</v>
      </c>
      <c r="F15">
        <v>7.91</v>
      </c>
      <c r="G15">
        <v>0</v>
      </c>
      <c r="H15">
        <v>0.30292590000000003</v>
      </c>
      <c r="I15">
        <v>0.50240309999999999</v>
      </c>
      <c r="N15" t="s">
        <v>40</v>
      </c>
      <c r="O15" t="s">
        <v>382</v>
      </c>
      <c r="P15">
        <v>0.40067540000000001</v>
      </c>
      <c r="Q15">
        <v>5.6422E-2</v>
      </c>
      <c r="R15">
        <v>7.1</v>
      </c>
      <c r="S15">
        <v>0</v>
      </c>
      <c r="T15">
        <v>0.29009040000000003</v>
      </c>
      <c r="U15">
        <v>0.51126050000000001</v>
      </c>
      <c r="Z15" t="s">
        <v>40</v>
      </c>
      <c r="AA15" t="s">
        <v>382</v>
      </c>
      <c r="AB15">
        <v>0.42817820000000001</v>
      </c>
      <c r="AC15">
        <v>0.11929380000000001</v>
      </c>
      <c r="AD15">
        <v>3.59</v>
      </c>
      <c r="AE15">
        <v>0</v>
      </c>
      <c r="AF15">
        <v>0.1943665</v>
      </c>
      <c r="AG15">
        <v>0.66198979999999996</v>
      </c>
      <c r="AK15" t="s">
        <v>40</v>
      </c>
      <c r="AL15" t="s">
        <v>382</v>
      </c>
      <c r="AM15">
        <v>0.4024528</v>
      </c>
      <c r="AN15">
        <v>0.12909770000000001</v>
      </c>
      <c r="AO15">
        <v>3.12</v>
      </c>
      <c r="AP15">
        <v>2E-3</v>
      </c>
      <c r="AQ15">
        <v>0.149426</v>
      </c>
      <c r="AR15">
        <v>0.65547960000000005</v>
      </c>
      <c r="AW15" t="s">
        <v>40</v>
      </c>
      <c r="AX15" t="s">
        <v>382</v>
      </c>
      <c r="AY15">
        <v>0.43960460000000001</v>
      </c>
      <c r="AZ15">
        <v>6.2968399999999994E-2</v>
      </c>
      <c r="BA15">
        <v>6.98</v>
      </c>
      <c r="BB15">
        <v>0</v>
      </c>
      <c r="BC15">
        <v>0.31618889999999999</v>
      </c>
      <c r="BD15">
        <v>0.56302039999999998</v>
      </c>
      <c r="BH15" t="s">
        <v>40</v>
      </c>
      <c r="BI15" t="s">
        <v>382</v>
      </c>
      <c r="BJ15">
        <v>0.44187209999999999</v>
      </c>
      <c r="BK15">
        <v>6.6040199999999993E-2</v>
      </c>
      <c r="BL15">
        <v>6.69</v>
      </c>
      <c r="BM15">
        <v>0</v>
      </c>
      <c r="BN15">
        <v>0.31243569999999998</v>
      </c>
      <c r="BO15">
        <v>0.5713085</v>
      </c>
      <c r="BT15" t="s">
        <v>40</v>
      </c>
      <c r="BU15" t="s">
        <v>382</v>
      </c>
      <c r="BV15">
        <v>0.2146527</v>
      </c>
      <c r="BW15">
        <v>0.12717339999999999</v>
      </c>
      <c r="BX15">
        <v>1.69</v>
      </c>
      <c r="BY15">
        <v>9.0999999999999998E-2</v>
      </c>
      <c r="BZ15">
        <v>-3.46027E-2</v>
      </c>
      <c r="CA15">
        <v>0.46390799999999999</v>
      </c>
      <c r="CE15" t="s">
        <v>40</v>
      </c>
      <c r="CF15" t="s">
        <v>382</v>
      </c>
      <c r="CG15">
        <v>0.2160773</v>
      </c>
      <c r="CH15">
        <v>0.1282836</v>
      </c>
      <c r="CI15">
        <v>1.68</v>
      </c>
      <c r="CJ15">
        <v>9.1999999999999998E-2</v>
      </c>
      <c r="CK15">
        <v>-3.5353900000000001E-2</v>
      </c>
      <c r="CL15">
        <v>0.46750839999999999</v>
      </c>
    </row>
    <row r="16" spans="1:92">
      <c r="B16" t="s">
        <v>125</v>
      </c>
      <c r="C16" t="s">
        <v>382</v>
      </c>
      <c r="D16">
        <v>0.10401539999999999</v>
      </c>
      <c r="E16">
        <v>1.6314100000000002E-2</v>
      </c>
      <c r="F16">
        <v>6.38</v>
      </c>
      <c r="G16">
        <v>0</v>
      </c>
      <c r="H16">
        <v>7.2040400000000004E-2</v>
      </c>
      <c r="I16">
        <v>0.13599049999999999</v>
      </c>
      <c r="N16" t="s">
        <v>125</v>
      </c>
      <c r="O16" t="s">
        <v>382</v>
      </c>
      <c r="P16">
        <v>9.8446400000000003E-2</v>
      </c>
      <c r="Q16">
        <v>1.8441699999999998E-2</v>
      </c>
      <c r="R16">
        <v>5.34</v>
      </c>
      <c r="S16">
        <v>0</v>
      </c>
      <c r="T16">
        <v>6.2301299999999997E-2</v>
      </c>
      <c r="U16">
        <v>0.1345915</v>
      </c>
      <c r="Z16" t="s">
        <v>125</v>
      </c>
      <c r="AA16" t="s">
        <v>382</v>
      </c>
      <c r="AB16">
        <v>0.1434242</v>
      </c>
      <c r="AC16">
        <v>3.7123499999999997E-2</v>
      </c>
      <c r="AD16">
        <v>3.86</v>
      </c>
      <c r="AE16">
        <v>0</v>
      </c>
      <c r="AF16">
        <v>7.0663500000000004E-2</v>
      </c>
      <c r="AG16">
        <v>0.21618480000000001</v>
      </c>
      <c r="AK16" t="s">
        <v>125</v>
      </c>
      <c r="AL16" t="s">
        <v>382</v>
      </c>
      <c r="AM16">
        <v>0.1421936</v>
      </c>
      <c r="AN16">
        <v>4.0946900000000001E-2</v>
      </c>
      <c r="AO16">
        <v>3.47</v>
      </c>
      <c r="AP16">
        <v>1E-3</v>
      </c>
      <c r="AQ16">
        <v>6.19392E-2</v>
      </c>
      <c r="AR16">
        <v>0.2224479</v>
      </c>
      <c r="AW16" t="s">
        <v>125</v>
      </c>
      <c r="AX16" t="s">
        <v>382</v>
      </c>
      <c r="AY16">
        <v>9.3588099999999994E-2</v>
      </c>
      <c r="AZ16">
        <v>2.0167899999999999E-2</v>
      </c>
      <c r="BA16">
        <v>4.6399999999999997</v>
      </c>
      <c r="BB16">
        <v>0</v>
      </c>
      <c r="BC16">
        <v>5.4059700000000002E-2</v>
      </c>
      <c r="BD16">
        <v>0.1331166</v>
      </c>
      <c r="BH16" t="s">
        <v>125</v>
      </c>
      <c r="BI16" t="s">
        <v>382</v>
      </c>
      <c r="BJ16">
        <v>9.12385E-2</v>
      </c>
      <c r="BK16">
        <v>2.13613E-2</v>
      </c>
      <c r="BL16">
        <v>4.2699999999999996</v>
      </c>
      <c r="BM16">
        <v>0</v>
      </c>
      <c r="BN16">
        <v>4.9371199999999997E-2</v>
      </c>
      <c r="BO16">
        <v>0.1331058</v>
      </c>
      <c r="BT16" t="s">
        <v>125</v>
      </c>
      <c r="BU16" t="s">
        <v>382</v>
      </c>
      <c r="BV16">
        <v>9.0120500000000006E-2</v>
      </c>
      <c r="BW16">
        <v>4.1924500000000003E-2</v>
      </c>
      <c r="BX16">
        <v>2.15</v>
      </c>
      <c r="BY16">
        <v>3.2000000000000001E-2</v>
      </c>
      <c r="BZ16">
        <v>7.9500999999999999E-3</v>
      </c>
      <c r="CA16">
        <v>0.172291</v>
      </c>
      <c r="CE16" t="s">
        <v>125</v>
      </c>
      <c r="CF16" t="s">
        <v>382</v>
      </c>
      <c r="CG16">
        <v>8.9516999999999999E-2</v>
      </c>
      <c r="CH16">
        <v>4.2317E-2</v>
      </c>
      <c r="CI16">
        <v>2.12</v>
      </c>
      <c r="CJ16">
        <v>3.4000000000000002E-2</v>
      </c>
      <c r="CK16">
        <v>6.5772000000000001E-3</v>
      </c>
      <c r="CL16">
        <v>0.17245679999999999</v>
      </c>
    </row>
    <row r="17" spans="1:90">
      <c r="B17" t="s">
        <v>392</v>
      </c>
      <c r="C17" t="s">
        <v>382</v>
      </c>
      <c r="D17">
        <v>-0.2162154</v>
      </c>
      <c r="E17">
        <v>7.7590800000000001E-2</v>
      </c>
      <c r="F17">
        <v>-2.79</v>
      </c>
      <c r="G17">
        <v>5.0000000000000001E-3</v>
      </c>
      <c r="H17">
        <v>-0.36829070000000003</v>
      </c>
      <c r="I17">
        <v>-6.4140199999999994E-2</v>
      </c>
      <c r="N17" t="s">
        <v>392</v>
      </c>
      <c r="O17" t="s">
        <v>382</v>
      </c>
      <c r="P17">
        <v>-0.1996484</v>
      </c>
      <c r="Q17">
        <v>8.6045999999999997E-2</v>
      </c>
      <c r="R17">
        <v>-2.3199999999999998</v>
      </c>
      <c r="S17">
        <v>0.02</v>
      </c>
      <c r="T17">
        <v>-0.3682955</v>
      </c>
      <c r="U17">
        <v>-3.1001299999999999E-2</v>
      </c>
      <c r="Z17" t="s">
        <v>392</v>
      </c>
      <c r="AA17" t="s">
        <v>382</v>
      </c>
      <c r="AB17">
        <v>-0.23550389999999999</v>
      </c>
      <c r="AC17">
        <v>0.1930182</v>
      </c>
      <c r="AD17">
        <v>-1.22</v>
      </c>
      <c r="AE17">
        <v>0.222</v>
      </c>
      <c r="AF17">
        <v>-0.61381249999999998</v>
      </c>
      <c r="AG17">
        <v>0.14280480000000001</v>
      </c>
      <c r="AK17" t="s">
        <v>392</v>
      </c>
      <c r="AL17" t="s">
        <v>382</v>
      </c>
      <c r="AM17">
        <v>-0.23141020000000001</v>
      </c>
      <c r="AN17">
        <v>0.2082079</v>
      </c>
      <c r="AO17">
        <v>-1.1100000000000001</v>
      </c>
      <c r="AP17">
        <v>0.26600000000000001</v>
      </c>
      <c r="AQ17">
        <v>-0.63949029999999996</v>
      </c>
      <c r="AR17">
        <v>0.17666979999999999</v>
      </c>
      <c r="AW17" t="s">
        <v>392</v>
      </c>
      <c r="AX17" t="s">
        <v>382</v>
      </c>
      <c r="AY17">
        <v>-0.21154909999999999</v>
      </c>
      <c r="AZ17">
        <v>9.5172800000000002E-2</v>
      </c>
      <c r="BA17">
        <v>-2.2200000000000002</v>
      </c>
      <c r="BB17">
        <v>2.5999999999999999E-2</v>
      </c>
      <c r="BC17">
        <v>-0.3980843</v>
      </c>
      <c r="BD17">
        <v>-2.5013899999999999E-2</v>
      </c>
      <c r="BH17" t="s">
        <v>392</v>
      </c>
      <c r="BI17" t="s">
        <v>382</v>
      </c>
      <c r="BJ17">
        <v>-0.20703460000000001</v>
      </c>
      <c r="BK17">
        <v>9.99443E-2</v>
      </c>
      <c r="BL17">
        <v>-2.0699999999999998</v>
      </c>
      <c r="BM17">
        <v>3.7999999999999999E-2</v>
      </c>
      <c r="BN17">
        <v>-0.4029218</v>
      </c>
      <c r="BO17">
        <v>-1.11474E-2</v>
      </c>
      <c r="BT17" t="s">
        <v>392</v>
      </c>
      <c r="BU17" t="s">
        <v>382</v>
      </c>
      <c r="BV17">
        <v>-0.2450801</v>
      </c>
      <c r="BW17">
        <v>0.19110469999999999</v>
      </c>
      <c r="BX17">
        <v>-1.28</v>
      </c>
      <c r="BY17">
        <v>0.2</v>
      </c>
      <c r="BZ17">
        <v>-0.61963849999999998</v>
      </c>
      <c r="CA17">
        <v>0.12947819999999999</v>
      </c>
      <c r="CE17" t="s">
        <v>392</v>
      </c>
      <c r="CF17" t="s">
        <v>382</v>
      </c>
      <c r="CG17">
        <v>-0.24443319999999999</v>
      </c>
      <c r="CH17">
        <v>0.1925306</v>
      </c>
      <c r="CI17">
        <v>-1.27</v>
      </c>
      <c r="CJ17">
        <v>0.20399999999999999</v>
      </c>
      <c r="CK17">
        <v>-0.62178619999999996</v>
      </c>
      <c r="CL17">
        <v>0.13291990000000001</v>
      </c>
    </row>
    <row r="18" spans="1:90">
      <c r="B18" t="s">
        <v>394</v>
      </c>
      <c r="C18" t="s">
        <v>382</v>
      </c>
      <c r="D18">
        <v>0.1030792</v>
      </c>
      <c r="E18">
        <v>5.48557E-2</v>
      </c>
      <c r="F18">
        <v>1.88</v>
      </c>
      <c r="G18">
        <v>0.06</v>
      </c>
      <c r="H18">
        <v>-4.4359999999999998E-3</v>
      </c>
      <c r="I18">
        <v>0.21059439999999999</v>
      </c>
      <c r="N18" t="s">
        <v>394</v>
      </c>
      <c r="O18" t="s">
        <v>382</v>
      </c>
      <c r="P18">
        <v>9.8151000000000002E-2</v>
      </c>
      <c r="Q18">
        <v>6.10314E-2</v>
      </c>
      <c r="R18">
        <v>1.61</v>
      </c>
      <c r="S18">
        <v>0.108</v>
      </c>
      <c r="T18">
        <v>-2.1468299999999999E-2</v>
      </c>
      <c r="U18">
        <v>0.2177704</v>
      </c>
      <c r="Z18" t="s">
        <v>394</v>
      </c>
      <c r="AA18" t="s">
        <v>382</v>
      </c>
      <c r="AB18">
        <v>0.53330010000000005</v>
      </c>
      <c r="AC18">
        <v>0.1785505</v>
      </c>
      <c r="AD18">
        <v>2.99</v>
      </c>
      <c r="AE18">
        <v>3.0000000000000001E-3</v>
      </c>
      <c r="AF18">
        <v>0.1833476</v>
      </c>
      <c r="AG18">
        <v>0.88325260000000005</v>
      </c>
      <c r="AK18" t="s">
        <v>394</v>
      </c>
      <c r="AL18" t="s">
        <v>382</v>
      </c>
      <c r="AM18">
        <v>0.53573130000000002</v>
      </c>
      <c r="AN18">
        <v>0.19234789999999999</v>
      </c>
      <c r="AO18">
        <v>2.79</v>
      </c>
      <c r="AP18">
        <v>5.0000000000000001E-3</v>
      </c>
      <c r="AQ18">
        <v>0.1587364</v>
      </c>
      <c r="AR18">
        <v>0.91272629999999999</v>
      </c>
      <c r="AW18" t="s">
        <v>394</v>
      </c>
      <c r="AX18" t="s">
        <v>382</v>
      </c>
      <c r="AY18">
        <v>7.6216999999999993E-2</v>
      </c>
      <c r="AZ18">
        <v>6.4303899999999997E-2</v>
      </c>
      <c r="BA18">
        <v>1.19</v>
      </c>
      <c r="BB18">
        <v>0.23599999999999999</v>
      </c>
      <c r="BC18">
        <v>-4.9816399999999997E-2</v>
      </c>
      <c r="BD18">
        <v>0.20225029999999999</v>
      </c>
      <c r="BH18" t="s">
        <v>394</v>
      </c>
      <c r="BI18" t="s">
        <v>382</v>
      </c>
      <c r="BJ18">
        <v>7.3127300000000006E-2</v>
      </c>
      <c r="BK18">
        <v>6.7308699999999999E-2</v>
      </c>
      <c r="BL18">
        <v>1.0900000000000001</v>
      </c>
      <c r="BM18">
        <v>0.27700000000000002</v>
      </c>
      <c r="BN18">
        <v>-5.8795300000000002E-2</v>
      </c>
      <c r="BO18">
        <v>0.20504990000000001</v>
      </c>
      <c r="BT18" t="s">
        <v>394</v>
      </c>
      <c r="BU18" t="s">
        <v>382</v>
      </c>
      <c r="BV18">
        <v>-0.116635</v>
      </c>
      <c r="BW18">
        <v>0.12718499999999999</v>
      </c>
      <c r="BX18">
        <v>-0.92</v>
      </c>
      <c r="BY18">
        <v>0.35899999999999999</v>
      </c>
      <c r="BZ18">
        <v>-0.36591299999999999</v>
      </c>
      <c r="CA18">
        <v>0.13264300000000001</v>
      </c>
      <c r="CE18" t="s">
        <v>394</v>
      </c>
      <c r="CF18" t="s">
        <v>382</v>
      </c>
      <c r="CG18">
        <v>-0.1157933</v>
      </c>
      <c r="CH18">
        <v>0.1283958</v>
      </c>
      <c r="CI18">
        <v>-0.9</v>
      </c>
      <c r="CJ18">
        <v>0.36699999999999999</v>
      </c>
      <c r="CK18">
        <v>-0.36744450000000001</v>
      </c>
      <c r="CL18">
        <v>0.1358579</v>
      </c>
    </row>
    <row r="19" spans="1:90">
      <c r="B19" t="s">
        <v>393</v>
      </c>
      <c r="C19" t="s">
        <v>382</v>
      </c>
      <c r="D19">
        <v>-7.0486999999999994E-2</v>
      </c>
      <c r="E19">
        <v>3.1465899999999998E-2</v>
      </c>
      <c r="F19">
        <v>-2.2400000000000002</v>
      </c>
      <c r="G19">
        <v>2.5000000000000001E-2</v>
      </c>
      <c r="H19">
        <v>-0.132159</v>
      </c>
      <c r="I19">
        <v>-8.8149000000000005E-3</v>
      </c>
      <c r="N19" t="s">
        <v>393</v>
      </c>
      <c r="O19" t="s">
        <v>382</v>
      </c>
      <c r="P19">
        <v>-6.9065699999999994E-2</v>
      </c>
      <c r="Q19">
        <v>3.5372300000000002E-2</v>
      </c>
      <c r="R19">
        <v>-1.95</v>
      </c>
      <c r="S19">
        <v>5.0999999999999997E-2</v>
      </c>
      <c r="T19">
        <v>-0.13839419999999999</v>
      </c>
      <c r="U19">
        <v>2.6279999999999999E-4</v>
      </c>
      <c r="Z19" t="s">
        <v>393</v>
      </c>
      <c r="AA19" t="s">
        <v>382</v>
      </c>
      <c r="AB19">
        <v>-0.1162036</v>
      </c>
      <c r="AC19">
        <v>7.2152499999999994E-2</v>
      </c>
      <c r="AD19">
        <v>-1.61</v>
      </c>
      <c r="AE19">
        <v>0.107</v>
      </c>
      <c r="AF19">
        <v>-0.25761980000000001</v>
      </c>
      <c r="AG19">
        <v>2.5212600000000002E-2</v>
      </c>
      <c r="AK19" t="s">
        <v>393</v>
      </c>
      <c r="AL19" t="s">
        <v>382</v>
      </c>
      <c r="AM19">
        <v>-0.1093326</v>
      </c>
      <c r="AN19">
        <v>7.8919900000000001E-2</v>
      </c>
      <c r="AO19">
        <v>-1.39</v>
      </c>
      <c r="AP19">
        <v>0.16600000000000001</v>
      </c>
      <c r="AQ19">
        <v>-0.26401279999999999</v>
      </c>
      <c r="AR19">
        <v>4.5347499999999999E-2</v>
      </c>
      <c r="AW19" t="s">
        <v>393</v>
      </c>
      <c r="AX19" t="s">
        <v>382</v>
      </c>
      <c r="AY19">
        <v>-5.8997300000000003E-2</v>
      </c>
      <c r="AZ19">
        <v>3.8888199999999998E-2</v>
      </c>
      <c r="BA19">
        <v>-1.52</v>
      </c>
      <c r="BB19">
        <v>0.129</v>
      </c>
      <c r="BC19">
        <v>-0.1352168</v>
      </c>
      <c r="BD19">
        <v>1.72222E-2</v>
      </c>
      <c r="BH19" t="s">
        <v>393</v>
      </c>
      <c r="BI19" t="s">
        <v>382</v>
      </c>
      <c r="BJ19">
        <v>-5.9267899999999998E-2</v>
      </c>
      <c r="BK19">
        <v>4.1051700000000003E-2</v>
      </c>
      <c r="BL19">
        <v>-1.44</v>
      </c>
      <c r="BM19">
        <v>0.14899999999999999</v>
      </c>
      <c r="BN19">
        <v>-0.13972789999999999</v>
      </c>
      <c r="BO19">
        <v>2.1191999999999999E-2</v>
      </c>
      <c r="BT19" t="s">
        <v>393</v>
      </c>
      <c r="BU19" t="s">
        <v>382</v>
      </c>
      <c r="BV19">
        <v>-6.4864500000000005E-2</v>
      </c>
      <c r="BW19">
        <v>8.0999600000000005E-2</v>
      </c>
      <c r="BX19">
        <v>-0.8</v>
      </c>
      <c r="BY19">
        <v>0.42299999999999999</v>
      </c>
      <c r="BZ19">
        <v>-0.22362090000000001</v>
      </c>
      <c r="CA19">
        <v>9.38919E-2</v>
      </c>
      <c r="CE19" t="s">
        <v>393</v>
      </c>
      <c r="CF19" t="s">
        <v>382</v>
      </c>
      <c r="CG19">
        <v>-6.4970200000000006E-2</v>
      </c>
      <c r="CH19">
        <v>8.1692799999999996E-2</v>
      </c>
      <c r="CI19">
        <v>-0.8</v>
      </c>
      <c r="CJ19">
        <v>0.42599999999999999</v>
      </c>
      <c r="CK19">
        <v>-0.22508529999999999</v>
      </c>
      <c r="CL19">
        <v>9.5144800000000002E-2</v>
      </c>
    </row>
    <row r="20" spans="1:90">
      <c r="B20" t="s">
        <v>396</v>
      </c>
      <c r="C20" t="s">
        <v>382</v>
      </c>
      <c r="D20">
        <v>0.58205300000000004</v>
      </c>
      <c r="E20">
        <v>0.1261485</v>
      </c>
      <c r="F20">
        <v>4.6100000000000003</v>
      </c>
      <c r="G20">
        <v>0</v>
      </c>
      <c r="H20">
        <v>0.33480650000000001</v>
      </c>
      <c r="I20">
        <v>0.82929949999999997</v>
      </c>
      <c r="N20" t="s">
        <v>396</v>
      </c>
      <c r="O20" t="s">
        <v>382</v>
      </c>
      <c r="P20">
        <v>0.53833839999999999</v>
      </c>
      <c r="Q20">
        <v>0.14080319999999999</v>
      </c>
      <c r="R20">
        <v>3.82</v>
      </c>
      <c r="S20">
        <v>0</v>
      </c>
      <c r="T20">
        <v>0.26236930000000003</v>
      </c>
      <c r="U20">
        <v>0.81430760000000002</v>
      </c>
      <c r="Z20" t="s">
        <v>396</v>
      </c>
      <c r="AA20" t="s">
        <v>382</v>
      </c>
      <c r="AB20">
        <v>1.1235539999999999</v>
      </c>
      <c r="AC20">
        <v>0.28912409999999999</v>
      </c>
      <c r="AD20">
        <v>3.89</v>
      </c>
      <c r="AE20">
        <v>0</v>
      </c>
      <c r="AF20">
        <v>0.55688079999999995</v>
      </c>
      <c r="AG20">
        <v>1.6902269999999999</v>
      </c>
      <c r="AK20" t="s">
        <v>396</v>
      </c>
      <c r="AL20" t="s">
        <v>382</v>
      </c>
      <c r="AM20">
        <v>1.062403</v>
      </c>
      <c r="AN20">
        <v>0.31442930000000002</v>
      </c>
      <c r="AO20">
        <v>3.38</v>
      </c>
      <c r="AP20">
        <v>1E-3</v>
      </c>
      <c r="AQ20">
        <v>0.44613330000000001</v>
      </c>
      <c r="AR20">
        <v>1.6786730000000001</v>
      </c>
      <c r="AW20" t="s">
        <v>396</v>
      </c>
      <c r="AX20" t="s">
        <v>382</v>
      </c>
      <c r="AY20">
        <v>0.4857843</v>
      </c>
      <c r="AZ20">
        <v>0.15635840000000001</v>
      </c>
      <c r="BA20">
        <v>3.11</v>
      </c>
      <c r="BB20">
        <v>2E-3</v>
      </c>
      <c r="BC20">
        <v>0.1793274</v>
      </c>
      <c r="BD20">
        <v>0.79224130000000004</v>
      </c>
      <c r="BH20" t="s">
        <v>396</v>
      </c>
      <c r="BI20" t="s">
        <v>382</v>
      </c>
      <c r="BJ20">
        <v>0.46754960000000001</v>
      </c>
      <c r="BK20">
        <v>0.1646262</v>
      </c>
      <c r="BL20">
        <v>2.84</v>
      </c>
      <c r="BM20">
        <v>5.0000000000000001E-3</v>
      </c>
      <c r="BN20">
        <v>0.14488819999999999</v>
      </c>
      <c r="BO20">
        <v>0.79021090000000005</v>
      </c>
      <c r="BT20" t="s">
        <v>396</v>
      </c>
      <c r="BU20" t="s">
        <v>382</v>
      </c>
      <c r="BV20">
        <v>0.19195770000000001</v>
      </c>
      <c r="BW20">
        <v>0.3283816</v>
      </c>
      <c r="BX20">
        <v>0.57999999999999996</v>
      </c>
      <c r="BY20">
        <v>0.55900000000000005</v>
      </c>
      <c r="BZ20">
        <v>-0.45165840000000002</v>
      </c>
      <c r="CA20">
        <v>0.83557380000000003</v>
      </c>
      <c r="CE20" t="s">
        <v>396</v>
      </c>
      <c r="CF20" t="s">
        <v>382</v>
      </c>
      <c r="CG20">
        <v>0.18362139999999999</v>
      </c>
      <c r="CH20">
        <v>0.33264110000000002</v>
      </c>
      <c r="CI20">
        <v>0.55000000000000004</v>
      </c>
      <c r="CJ20">
        <v>0.58099999999999996</v>
      </c>
      <c r="CK20">
        <v>-0.46834320000000002</v>
      </c>
      <c r="CL20">
        <v>0.83558600000000005</v>
      </c>
    </row>
    <row r="21" spans="1:90">
      <c r="B21" t="s">
        <v>397</v>
      </c>
      <c r="C21" t="s">
        <v>382</v>
      </c>
      <c r="D21">
        <v>-0.19217770000000001</v>
      </c>
      <c r="E21">
        <v>8.8695200000000002E-2</v>
      </c>
      <c r="F21">
        <v>-2.17</v>
      </c>
      <c r="G21">
        <v>0.03</v>
      </c>
      <c r="H21">
        <v>-0.36601709999999998</v>
      </c>
      <c r="I21">
        <v>-1.8338199999999999E-2</v>
      </c>
      <c r="N21" t="s">
        <v>397</v>
      </c>
      <c r="O21" t="s">
        <v>382</v>
      </c>
      <c r="P21">
        <v>-0.17557539999999999</v>
      </c>
      <c r="Q21">
        <v>9.8251699999999997E-2</v>
      </c>
      <c r="R21">
        <v>-1.79</v>
      </c>
      <c r="S21">
        <v>7.3999999999999996E-2</v>
      </c>
      <c r="T21">
        <v>-0.36814520000000001</v>
      </c>
      <c r="U21">
        <v>1.69943E-2</v>
      </c>
      <c r="Z21" t="s">
        <v>397</v>
      </c>
      <c r="AA21" t="s">
        <v>382</v>
      </c>
      <c r="AB21">
        <v>-0.48650450000000001</v>
      </c>
      <c r="AC21">
        <v>0.21072840000000001</v>
      </c>
      <c r="AD21">
        <v>-2.31</v>
      </c>
      <c r="AE21">
        <v>2.1000000000000001E-2</v>
      </c>
      <c r="AF21">
        <v>-0.89952449999999995</v>
      </c>
      <c r="AG21">
        <v>-7.3484499999999994E-2</v>
      </c>
      <c r="AK21" t="s">
        <v>397</v>
      </c>
      <c r="AL21" t="s">
        <v>382</v>
      </c>
      <c r="AM21">
        <v>-0.43390669999999998</v>
      </c>
      <c r="AN21">
        <v>0.230161</v>
      </c>
      <c r="AO21">
        <v>-1.89</v>
      </c>
      <c r="AP21">
        <v>5.8999999999999997E-2</v>
      </c>
      <c r="AQ21">
        <v>-0.88501390000000002</v>
      </c>
      <c r="AR21">
        <v>1.7200500000000001E-2</v>
      </c>
      <c r="AW21" t="s">
        <v>397</v>
      </c>
      <c r="AX21" t="s">
        <v>382</v>
      </c>
      <c r="AY21">
        <v>-0.1087288</v>
      </c>
      <c r="AZ21">
        <v>0.1087186</v>
      </c>
      <c r="BA21">
        <v>-1</v>
      </c>
      <c r="BB21">
        <v>0.317</v>
      </c>
      <c r="BC21">
        <v>-0.32181330000000002</v>
      </c>
      <c r="BD21">
        <v>0.1043557</v>
      </c>
      <c r="BH21" t="s">
        <v>397</v>
      </c>
      <c r="BI21" t="s">
        <v>382</v>
      </c>
      <c r="BJ21">
        <v>-0.10343769999999999</v>
      </c>
      <c r="BK21">
        <v>0.1138994</v>
      </c>
      <c r="BL21">
        <v>-0.91</v>
      </c>
      <c r="BM21">
        <v>0.36399999999999999</v>
      </c>
      <c r="BN21">
        <v>-0.32667649999999998</v>
      </c>
      <c r="BO21">
        <v>0.11980109999999999</v>
      </c>
      <c r="BT21" t="s">
        <v>397</v>
      </c>
      <c r="BU21" t="s">
        <v>382</v>
      </c>
      <c r="BV21">
        <v>-0.2134316</v>
      </c>
      <c r="BW21">
        <v>0.2257556</v>
      </c>
      <c r="BX21">
        <v>-0.95</v>
      </c>
      <c r="BY21">
        <v>0.34399999999999997</v>
      </c>
      <c r="BZ21">
        <v>-0.65590459999999995</v>
      </c>
      <c r="CA21">
        <v>0.2290413</v>
      </c>
      <c r="CE21" t="s">
        <v>397</v>
      </c>
      <c r="CF21" t="s">
        <v>382</v>
      </c>
      <c r="CG21">
        <v>-0.2106179</v>
      </c>
      <c r="CH21">
        <v>0.22754779999999999</v>
      </c>
      <c r="CI21">
        <v>-0.93</v>
      </c>
      <c r="CJ21">
        <v>0.35499999999999998</v>
      </c>
      <c r="CK21">
        <v>-0.65660350000000001</v>
      </c>
      <c r="CL21">
        <v>0.23536770000000001</v>
      </c>
    </row>
    <row r="22" spans="1:90">
      <c r="B22" t="s">
        <v>480</v>
      </c>
      <c r="C22" t="s">
        <v>382</v>
      </c>
      <c r="D22">
        <v>5.16953E-2</v>
      </c>
      <c r="E22">
        <v>4.7071099999999998E-2</v>
      </c>
      <c r="F22">
        <v>1.1000000000000001</v>
      </c>
      <c r="G22">
        <v>0.27200000000000002</v>
      </c>
      <c r="H22">
        <v>-4.0562399999999998E-2</v>
      </c>
      <c r="I22">
        <v>0.14395289999999999</v>
      </c>
      <c r="N22" t="s">
        <v>480</v>
      </c>
      <c r="O22" t="s">
        <v>382</v>
      </c>
      <c r="P22">
        <v>4.37858E-2</v>
      </c>
      <c r="Q22">
        <v>5.2449299999999997E-2</v>
      </c>
      <c r="R22">
        <v>0.83</v>
      </c>
      <c r="S22">
        <v>0.40400000000000003</v>
      </c>
      <c r="T22">
        <v>-5.9012799999999997E-2</v>
      </c>
      <c r="U22">
        <v>0.14658450000000001</v>
      </c>
      <c r="Z22" t="s">
        <v>480</v>
      </c>
      <c r="AA22" t="s">
        <v>382</v>
      </c>
      <c r="AB22">
        <v>-1.14313E-2</v>
      </c>
      <c r="AC22">
        <v>0.108363</v>
      </c>
      <c r="AD22">
        <v>-0.11</v>
      </c>
      <c r="AE22">
        <v>0.91600000000000004</v>
      </c>
      <c r="AF22">
        <v>-0.22381889999999999</v>
      </c>
      <c r="AG22">
        <v>0.2009563</v>
      </c>
      <c r="AK22" t="s">
        <v>480</v>
      </c>
      <c r="AL22" t="s">
        <v>382</v>
      </c>
      <c r="AM22">
        <v>-1.90145E-2</v>
      </c>
      <c r="AN22">
        <v>0.11713800000000001</v>
      </c>
      <c r="AO22">
        <v>-0.16</v>
      </c>
      <c r="AP22">
        <v>0.871</v>
      </c>
      <c r="AQ22">
        <v>-0.24860070000000001</v>
      </c>
      <c r="AR22">
        <v>0.2105717</v>
      </c>
      <c r="AW22" t="s">
        <v>480</v>
      </c>
      <c r="AX22" t="s">
        <v>382</v>
      </c>
      <c r="AY22">
        <v>2.5736000000000001E-3</v>
      </c>
      <c r="AZ22">
        <v>5.77977E-2</v>
      </c>
      <c r="BA22">
        <v>0.04</v>
      </c>
      <c r="BB22">
        <v>0.96399999999999997</v>
      </c>
      <c r="BC22">
        <v>-0.1107078</v>
      </c>
      <c r="BD22">
        <v>0.1158549</v>
      </c>
      <c r="BH22" t="s">
        <v>480</v>
      </c>
      <c r="BI22" t="s">
        <v>382</v>
      </c>
      <c r="BJ22">
        <v>-1.1942000000000001E-3</v>
      </c>
      <c r="BK22">
        <v>6.0827600000000003E-2</v>
      </c>
      <c r="BL22">
        <v>-0.02</v>
      </c>
      <c r="BM22">
        <v>0.98399999999999999</v>
      </c>
      <c r="BN22">
        <v>-0.1204142</v>
      </c>
      <c r="BO22">
        <v>0.1180257</v>
      </c>
      <c r="BT22" t="s">
        <v>480</v>
      </c>
      <c r="BU22" t="s">
        <v>382</v>
      </c>
      <c r="BV22">
        <v>0.32590439999999998</v>
      </c>
      <c r="BW22">
        <v>0.1240695</v>
      </c>
      <c r="BX22">
        <v>2.63</v>
      </c>
      <c r="BY22">
        <v>8.9999999999999993E-3</v>
      </c>
      <c r="BZ22">
        <v>8.2732600000000003E-2</v>
      </c>
      <c r="CA22">
        <v>0.56907609999999997</v>
      </c>
      <c r="CE22" t="s">
        <v>480</v>
      </c>
      <c r="CF22" t="s">
        <v>382</v>
      </c>
      <c r="CG22">
        <v>0.32606350000000001</v>
      </c>
      <c r="CH22">
        <v>0.12507070000000001</v>
      </c>
      <c r="CI22">
        <v>2.61</v>
      </c>
      <c r="CJ22">
        <v>8.9999999999999993E-3</v>
      </c>
      <c r="CK22">
        <v>8.0929500000000001E-2</v>
      </c>
      <c r="CL22">
        <v>0.57119759999999997</v>
      </c>
    </row>
    <row r="23" spans="1:90">
      <c r="B23" t="s">
        <v>395</v>
      </c>
      <c r="C23" t="s">
        <v>382</v>
      </c>
      <c r="D23">
        <v>-0.1502704</v>
      </c>
      <c r="E23">
        <v>6.2395699999999998E-2</v>
      </c>
      <c r="F23">
        <v>-2.41</v>
      </c>
      <c r="G23">
        <v>1.6E-2</v>
      </c>
      <c r="H23">
        <v>-0.27256370000000002</v>
      </c>
      <c r="I23">
        <v>-2.7977200000000001E-2</v>
      </c>
      <c r="N23" t="s">
        <v>395</v>
      </c>
      <c r="O23" t="s">
        <v>382</v>
      </c>
      <c r="P23">
        <v>-0.14009869999999999</v>
      </c>
      <c r="Q23">
        <v>6.8941799999999998E-2</v>
      </c>
      <c r="R23">
        <v>-2.0299999999999998</v>
      </c>
      <c r="S23">
        <v>4.2000000000000003E-2</v>
      </c>
      <c r="T23">
        <v>-0.27522219999999997</v>
      </c>
      <c r="U23">
        <v>-4.9751999999999999E-3</v>
      </c>
      <c r="Z23" t="s">
        <v>395</v>
      </c>
      <c r="AA23" t="s">
        <v>382</v>
      </c>
      <c r="AB23">
        <v>-0.28524559999999999</v>
      </c>
      <c r="AC23">
        <v>0.15450050000000001</v>
      </c>
      <c r="AD23">
        <v>-1.85</v>
      </c>
      <c r="AE23">
        <v>6.5000000000000002E-2</v>
      </c>
      <c r="AF23">
        <v>-0.58806099999999994</v>
      </c>
      <c r="AG23">
        <v>1.75698E-2</v>
      </c>
      <c r="AK23" t="s">
        <v>395</v>
      </c>
      <c r="AL23" t="s">
        <v>382</v>
      </c>
      <c r="AM23">
        <v>-0.29631099999999999</v>
      </c>
      <c r="AN23">
        <v>0.16617750000000001</v>
      </c>
      <c r="AO23">
        <v>-1.78</v>
      </c>
      <c r="AP23">
        <v>7.4999999999999997E-2</v>
      </c>
      <c r="AQ23">
        <v>-0.62201300000000004</v>
      </c>
      <c r="AR23">
        <v>2.9390900000000001E-2</v>
      </c>
      <c r="AW23" t="s">
        <v>395</v>
      </c>
      <c r="AX23" t="s">
        <v>382</v>
      </c>
      <c r="AY23">
        <v>-0.1243765</v>
      </c>
      <c r="AZ23">
        <v>7.6474100000000003E-2</v>
      </c>
      <c r="BA23">
        <v>-1.63</v>
      </c>
      <c r="BB23">
        <v>0.104</v>
      </c>
      <c r="BC23">
        <v>-0.27426289999999998</v>
      </c>
      <c r="BD23">
        <v>2.5509899999999999E-2</v>
      </c>
      <c r="BH23" t="s">
        <v>395</v>
      </c>
      <c r="BI23" t="s">
        <v>382</v>
      </c>
      <c r="BJ23">
        <v>-0.1205672</v>
      </c>
      <c r="BK23">
        <v>8.0062900000000006E-2</v>
      </c>
      <c r="BL23">
        <v>-1.51</v>
      </c>
      <c r="BM23">
        <v>0.13200000000000001</v>
      </c>
      <c r="BN23">
        <v>-0.2774877</v>
      </c>
      <c r="BO23">
        <v>3.6353200000000002E-2</v>
      </c>
      <c r="BT23" t="s">
        <v>395</v>
      </c>
      <c r="BU23" t="s">
        <v>382</v>
      </c>
      <c r="BV23">
        <v>-0.1194987</v>
      </c>
      <c r="BW23">
        <v>0.1518265</v>
      </c>
      <c r="BX23">
        <v>-0.79</v>
      </c>
      <c r="BY23">
        <v>0.43099999999999999</v>
      </c>
      <c r="BZ23">
        <v>-0.41707329999999998</v>
      </c>
      <c r="CA23">
        <v>0.17807580000000001</v>
      </c>
      <c r="CE23" t="s">
        <v>395</v>
      </c>
      <c r="CF23" t="s">
        <v>382</v>
      </c>
      <c r="CG23">
        <v>-0.1173409</v>
      </c>
      <c r="CH23">
        <v>0.15329329999999999</v>
      </c>
      <c r="CI23">
        <v>-0.77</v>
      </c>
      <c r="CJ23">
        <v>0.44400000000000001</v>
      </c>
      <c r="CK23">
        <v>-0.4177902</v>
      </c>
      <c r="CL23">
        <v>0.18310850000000001</v>
      </c>
    </row>
    <row r="24" spans="1:90">
      <c r="B24" t="s">
        <v>398</v>
      </c>
      <c r="C24" t="s">
        <v>382</v>
      </c>
      <c r="D24">
        <v>0.1194617</v>
      </c>
      <c r="E24">
        <v>5.4202899999999998E-2</v>
      </c>
      <c r="F24">
        <v>2.2000000000000002</v>
      </c>
      <c r="G24">
        <v>2.8000000000000001E-2</v>
      </c>
      <c r="H24">
        <v>1.3225900000000001E-2</v>
      </c>
      <c r="I24">
        <v>0.2256975</v>
      </c>
      <c r="N24" t="s">
        <v>398</v>
      </c>
      <c r="O24" t="s">
        <v>382</v>
      </c>
      <c r="P24">
        <v>0.1191682</v>
      </c>
      <c r="Q24">
        <v>6.1495000000000001E-2</v>
      </c>
      <c r="R24">
        <v>1.94</v>
      </c>
      <c r="S24">
        <v>5.2999999999999999E-2</v>
      </c>
      <c r="T24">
        <v>-1.3596999999999999E-3</v>
      </c>
      <c r="U24">
        <v>0.2396962</v>
      </c>
      <c r="Z24" t="s">
        <v>398</v>
      </c>
      <c r="AA24" t="s">
        <v>382</v>
      </c>
      <c r="AB24">
        <v>0.2060834</v>
      </c>
      <c r="AC24">
        <v>0.11580849999999999</v>
      </c>
      <c r="AD24">
        <v>1.78</v>
      </c>
      <c r="AE24">
        <v>7.4999999999999997E-2</v>
      </c>
      <c r="AF24">
        <v>-2.0896999999999999E-2</v>
      </c>
      <c r="AG24">
        <v>0.4330639</v>
      </c>
      <c r="AK24" t="s">
        <v>398</v>
      </c>
      <c r="AL24" t="s">
        <v>382</v>
      </c>
      <c r="AM24">
        <v>0.19420370000000001</v>
      </c>
      <c r="AN24">
        <v>0.12851180000000001</v>
      </c>
      <c r="AO24">
        <v>1.51</v>
      </c>
      <c r="AP24">
        <v>0.13100000000000001</v>
      </c>
      <c r="AQ24">
        <v>-5.7674799999999998E-2</v>
      </c>
      <c r="AR24">
        <v>0.44608219999999998</v>
      </c>
      <c r="AW24" t="s">
        <v>398</v>
      </c>
      <c r="AX24" t="s">
        <v>382</v>
      </c>
      <c r="AY24">
        <v>0.1191953</v>
      </c>
      <c r="AZ24">
        <v>6.5876500000000004E-2</v>
      </c>
      <c r="BA24">
        <v>1.81</v>
      </c>
      <c r="BB24">
        <v>7.0000000000000007E-2</v>
      </c>
      <c r="BC24">
        <v>-9.9203E-3</v>
      </c>
      <c r="BD24">
        <v>0.2483108</v>
      </c>
      <c r="BH24" t="s">
        <v>398</v>
      </c>
      <c r="BI24" t="s">
        <v>382</v>
      </c>
      <c r="BJ24">
        <v>0.1214098</v>
      </c>
      <c r="BK24">
        <v>6.9661799999999996E-2</v>
      </c>
      <c r="BL24">
        <v>1.74</v>
      </c>
      <c r="BM24">
        <v>8.1000000000000003E-2</v>
      </c>
      <c r="BN24">
        <v>-1.5124800000000001E-2</v>
      </c>
      <c r="BO24">
        <v>0.25794440000000002</v>
      </c>
      <c r="BT24" t="s">
        <v>398</v>
      </c>
      <c r="BU24" t="s">
        <v>382</v>
      </c>
      <c r="BV24">
        <v>-5.85858E-2</v>
      </c>
      <c r="BW24">
        <v>0.1704542</v>
      </c>
      <c r="BX24">
        <v>-0.34</v>
      </c>
      <c r="BY24">
        <v>0.73099999999999998</v>
      </c>
      <c r="BZ24">
        <v>-0.39266990000000002</v>
      </c>
      <c r="CA24">
        <v>0.27549820000000003</v>
      </c>
      <c r="CD24" t="s">
        <v>398</v>
      </c>
      <c r="CE24" t="s">
        <v>382</v>
      </c>
      <c r="CF24">
        <v>-5.9255799999999997E-2</v>
      </c>
      <c r="CG24">
        <v>0.1720516</v>
      </c>
      <c r="CH24">
        <v>-0.34</v>
      </c>
      <c r="CI24">
        <v>0.73099999999999998</v>
      </c>
      <c r="CJ24">
        <v>-0.39647060000000001</v>
      </c>
      <c r="CK24">
        <v>0.27795910000000001</v>
      </c>
    </row>
    <row r="25" spans="1:90">
      <c r="B25" t="s">
        <v>399</v>
      </c>
      <c r="C25" t="s">
        <v>382</v>
      </c>
      <c r="D25">
        <v>-0.19641400000000001</v>
      </c>
      <c r="E25">
        <v>7.5874399999999995E-2</v>
      </c>
      <c r="F25">
        <v>-2.59</v>
      </c>
      <c r="G25">
        <v>0.01</v>
      </c>
      <c r="H25">
        <v>-0.34512520000000002</v>
      </c>
      <c r="I25">
        <v>-4.7702799999999997E-2</v>
      </c>
      <c r="N25" t="s">
        <v>399</v>
      </c>
      <c r="O25" t="s">
        <v>382</v>
      </c>
      <c r="P25">
        <v>-0.1811507</v>
      </c>
      <c r="Q25">
        <v>8.4043800000000002E-2</v>
      </c>
      <c r="R25">
        <v>-2.16</v>
      </c>
      <c r="S25">
        <v>3.1E-2</v>
      </c>
      <c r="T25">
        <v>-0.3458735</v>
      </c>
      <c r="U25">
        <v>-1.6427899999999999E-2</v>
      </c>
      <c r="Z25" t="s">
        <v>399</v>
      </c>
      <c r="AA25" t="s">
        <v>382</v>
      </c>
      <c r="AB25">
        <v>-0.15743090000000001</v>
      </c>
      <c r="AC25">
        <v>0.17751220000000001</v>
      </c>
      <c r="AD25">
        <v>-0.89</v>
      </c>
      <c r="AE25">
        <v>0.375</v>
      </c>
      <c r="AF25">
        <v>-0.50534840000000003</v>
      </c>
      <c r="AG25">
        <v>0.19048670000000001</v>
      </c>
      <c r="AK25" t="s">
        <v>399</v>
      </c>
      <c r="AL25" t="s">
        <v>382</v>
      </c>
      <c r="AM25">
        <v>-0.15635979999999999</v>
      </c>
      <c r="AN25">
        <v>0.19192819999999999</v>
      </c>
      <c r="AO25">
        <v>-0.81</v>
      </c>
      <c r="AP25">
        <v>0.41499999999999998</v>
      </c>
      <c r="AQ25">
        <v>-0.53253220000000001</v>
      </c>
      <c r="AR25">
        <v>0.2198126</v>
      </c>
      <c r="AW25" t="s">
        <v>399</v>
      </c>
      <c r="AX25" t="s">
        <v>382</v>
      </c>
      <c r="AY25">
        <v>-0.24706710000000001</v>
      </c>
      <c r="AZ25">
        <v>9.2806200000000005E-2</v>
      </c>
      <c r="BA25">
        <v>-2.66</v>
      </c>
      <c r="BB25">
        <v>8.0000000000000002E-3</v>
      </c>
      <c r="BC25">
        <v>-0.42896390000000001</v>
      </c>
      <c r="BD25">
        <v>-6.5170400000000003E-2</v>
      </c>
      <c r="BH25" t="s">
        <v>399</v>
      </c>
      <c r="BI25" t="s">
        <v>382</v>
      </c>
      <c r="BJ25">
        <v>-0.24111479999999999</v>
      </c>
      <c r="BK25">
        <v>9.7394800000000004E-2</v>
      </c>
      <c r="BL25">
        <v>-2.48</v>
      </c>
      <c r="BM25">
        <v>1.2999999999999999E-2</v>
      </c>
      <c r="BN25">
        <v>-0.43200509999999998</v>
      </c>
      <c r="BO25">
        <v>-5.0224400000000002E-2</v>
      </c>
      <c r="BT25" t="s">
        <v>399</v>
      </c>
      <c r="BU25" t="s">
        <v>382</v>
      </c>
      <c r="BV25">
        <v>-2.54314E-2</v>
      </c>
      <c r="BW25">
        <v>0.19763149999999999</v>
      </c>
      <c r="BX25">
        <v>-0.13</v>
      </c>
      <c r="BY25">
        <v>0.89800000000000002</v>
      </c>
      <c r="BZ25">
        <v>-0.41278209999999999</v>
      </c>
      <c r="CA25">
        <v>0.3619192</v>
      </c>
      <c r="CE25" t="s">
        <v>399</v>
      </c>
      <c r="CF25" t="s">
        <v>382</v>
      </c>
      <c r="CG25">
        <v>-2.2649499999999999E-2</v>
      </c>
      <c r="CH25">
        <v>0.1992932</v>
      </c>
      <c r="CI25">
        <v>-0.11</v>
      </c>
      <c r="CJ25">
        <v>0.91</v>
      </c>
      <c r="CK25">
        <v>-0.41325689999999998</v>
      </c>
      <c r="CL25">
        <v>0.36795800000000001</v>
      </c>
    </row>
    <row r="26" spans="1:90">
      <c r="B26" t="s">
        <v>400</v>
      </c>
      <c r="C26" t="s">
        <v>382</v>
      </c>
      <c r="D26">
        <v>0.15010879999999999</v>
      </c>
      <c r="E26">
        <v>6.1031299999999997E-2</v>
      </c>
      <c r="F26">
        <v>2.46</v>
      </c>
      <c r="G26">
        <v>1.4E-2</v>
      </c>
      <c r="H26">
        <v>3.0489599999999999E-2</v>
      </c>
      <c r="I26">
        <v>0.26972800000000002</v>
      </c>
      <c r="N26" t="s">
        <v>400</v>
      </c>
      <c r="O26" t="s">
        <v>382</v>
      </c>
      <c r="P26">
        <v>0.15410950000000001</v>
      </c>
      <c r="Q26">
        <v>6.7916199999999996E-2</v>
      </c>
      <c r="R26">
        <v>2.27</v>
      </c>
      <c r="S26">
        <v>2.3E-2</v>
      </c>
      <c r="T26">
        <v>2.09962E-2</v>
      </c>
      <c r="U26">
        <v>0.2872228</v>
      </c>
      <c r="Z26" t="s">
        <v>400</v>
      </c>
      <c r="AA26" t="s">
        <v>382</v>
      </c>
      <c r="AB26">
        <v>0.1097588</v>
      </c>
      <c r="AC26">
        <v>0.13677300000000001</v>
      </c>
      <c r="AD26">
        <v>0.8</v>
      </c>
      <c r="AE26">
        <v>0.42199999999999999</v>
      </c>
      <c r="AF26">
        <v>-0.15831129999999999</v>
      </c>
      <c r="AG26">
        <v>0.37782890000000002</v>
      </c>
      <c r="AK26" t="s">
        <v>400</v>
      </c>
      <c r="AL26" t="s">
        <v>382</v>
      </c>
      <c r="AM26">
        <v>0.1012227</v>
      </c>
      <c r="AN26">
        <v>0.14764050000000001</v>
      </c>
      <c r="AO26">
        <v>0.69</v>
      </c>
      <c r="AP26">
        <v>0.49299999999999999</v>
      </c>
      <c r="AQ26">
        <v>-0.18814729999999999</v>
      </c>
      <c r="AR26">
        <v>0.39059280000000002</v>
      </c>
      <c r="AW26" t="s">
        <v>400</v>
      </c>
      <c r="AX26" t="s">
        <v>382</v>
      </c>
      <c r="AY26">
        <v>0.15877810000000001</v>
      </c>
      <c r="AZ26">
        <v>7.5855699999999998E-2</v>
      </c>
      <c r="BA26">
        <v>2.09</v>
      </c>
      <c r="BB26">
        <v>3.5999999999999997E-2</v>
      </c>
      <c r="BC26">
        <v>1.01037E-2</v>
      </c>
      <c r="BD26">
        <v>0.30745250000000002</v>
      </c>
      <c r="BH26" t="s">
        <v>400</v>
      </c>
      <c r="BI26" t="s">
        <v>382</v>
      </c>
      <c r="BJ26">
        <v>0.16272900000000001</v>
      </c>
      <c r="BK26">
        <v>7.9640600000000006E-2</v>
      </c>
      <c r="BL26">
        <v>2.04</v>
      </c>
      <c r="BM26">
        <v>4.1000000000000002E-2</v>
      </c>
      <c r="BN26">
        <v>6.6363000000000004E-3</v>
      </c>
      <c r="BO26">
        <v>0.31882169999999999</v>
      </c>
      <c r="BT26" t="s">
        <v>400</v>
      </c>
      <c r="BU26" t="s">
        <v>382</v>
      </c>
      <c r="BV26">
        <v>0.13555030000000001</v>
      </c>
      <c r="BW26">
        <v>0.15733169999999999</v>
      </c>
      <c r="BX26">
        <v>0.86</v>
      </c>
      <c r="BY26">
        <v>0.38900000000000001</v>
      </c>
      <c r="BZ26">
        <v>-0.1728141</v>
      </c>
      <c r="CA26">
        <v>0.4439147</v>
      </c>
      <c r="CE26" t="s">
        <v>400</v>
      </c>
      <c r="CF26" t="s">
        <v>382</v>
      </c>
      <c r="CG26">
        <v>0.1366665</v>
      </c>
      <c r="CH26">
        <v>0.15862680000000001</v>
      </c>
      <c r="CI26">
        <v>0.86</v>
      </c>
      <c r="CJ26">
        <v>0.38900000000000001</v>
      </c>
      <c r="CK26">
        <v>-0.17423640000000001</v>
      </c>
      <c r="CL26">
        <v>0.44756940000000001</v>
      </c>
    </row>
    <row r="27" spans="1:90">
      <c r="B27" t="s">
        <v>401</v>
      </c>
      <c r="C27" t="s">
        <v>382</v>
      </c>
      <c r="D27">
        <v>0.1179784</v>
      </c>
      <c r="E27">
        <v>6.0695100000000002E-2</v>
      </c>
      <c r="F27">
        <v>1.94</v>
      </c>
      <c r="G27">
        <v>5.1999999999999998E-2</v>
      </c>
      <c r="H27">
        <v>-9.817999999999999E-4</v>
      </c>
      <c r="I27">
        <v>0.2369385</v>
      </c>
      <c r="N27" t="s">
        <v>401</v>
      </c>
      <c r="O27" t="s">
        <v>382</v>
      </c>
      <c r="P27">
        <v>0.1102788</v>
      </c>
      <c r="Q27">
        <v>6.7479700000000004E-2</v>
      </c>
      <c r="R27">
        <v>1.63</v>
      </c>
      <c r="S27">
        <v>0.10199999999999999</v>
      </c>
      <c r="T27">
        <v>-2.1979100000000001E-2</v>
      </c>
      <c r="U27">
        <v>0.24253669999999999</v>
      </c>
      <c r="Z27" t="s">
        <v>401</v>
      </c>
      <c r="AA27" t="s">
        <v>382</v>
      </c>
      <c r="AB27">
        <v>-8.7895399999999999E-2</v>
      </c>
      <c r="AC27">
        <v>0.1426539</v>
      </c>
      <c r="AD27">
        <v>-0.62</v>
      </c>
      <c r="AE27">
        <v>0.53800000000000003</v>
      </c>
      <c r="AF27">
        <v>-0.36749189999999998</v>
      </c>
      <c r="AG27">
        <v>0.19170100000000001</v>
      </c>
      <c r="AK27" t="s">
        <v>401</v>
      </c>
      <c r="AL27" t="s">
        <v>382</v>
      </c>
      <c r="AM27">
        <v>-0.1107496</v>
      </c>
      <c r="AN27">
        <v>0.1532046</v>
      </c>
      <c r="AO27">
        <v>-0.72</v>
      </c>
      <c r="AP27">
        <v>0.47</v>
      </c>
      <c r="AQ27">
        <v>-0.41102509999999998</v>
      </c>
      <c r="AR27">
        <v>0.1895259</v>
      </c>
      <c r="AW27" t="s">
        <v>401</v>
      </c>
      <c r="AX27" t="s">
        <v>382</v>
      </c>
      <c r="AY27">
        <v>0.1194219</v>
      </c>
      <c r="AZ27">
        <v>7.4553300000000003E-2</v>
      </c>
      <c r="BA27">
        <v>1.6</v>
      </c>
      <c r="BB27">
        <v>0.109</v>
      </c>
      <c r="BC27">
        <v>-2.6699899999999999E-2</v>
      </c>
      <c r="BD27">
        <v>0.2655438</v>
      </c>
      <c r="BH27" t="s">
        <v>401</v>
      </c>
      <c r="BI27" t="s">
        <v>382</v>
      </c>
      <c r="BJ27">
        <v>0.1175929</v>
      </c>
      <c r="BK27">
        <v>7.8412800000000005E-2</v>
      </c>
      <c r="BL27">
        <v>1.5</v>
      </c>
      <c r="BM27">
        <v>0.13400000000000001</v>
      </c>
      <c r="BN27">
        <v>-3.6093300000000002E-2</v>
      </c>
      <c r="BO27">
        <v>0.2712791</v>
      </c>
      <c r="BT27" t="s">
        <v>401</v>
      </c>
      <c r="BU27" t="s">
        <v>382</v>
      </c>
      <c r="BV27">
        <v>0.32137979999999999</v>
      </c>
      <c r="BW27">
        <v>0.1542617</v>
      </c>
      <c r="BX27">
        <v>2.08</v>
      </c>
      <c r="BY27">
        <v>3.6999999999999998E-2</v>
      </c>
      <c r="BZ27">
        <v>1.9032400000000001E-2</v>
      </c>
      <c r="CA27">
        <v>0.62372709999999998</v>
      </c>
      <c r="CE27" t="s">
        <v>401</v>
      </c>
      <c r="CF27" t="s">
        <v>382</v>
      </c>
      <c r="CG27">
        <v>0.3208008</v>
      </c>
      <c r="CH27">
        <v>0.15533739999999999</v>
      </c>
      <c r="CI27">
        <v>2.0699999999999998</v>
      </c>
      <c r="CJ27">
        <v>3.9E-2</v>
      </c>
      <c r="CK27">
        <v>1.6345100000000001E-2</v>
      </c>
      <c r="CL27">
        <v>0.62525660000000005</v>
      </c>
    </row>
    <row r="28" spans="1:90">
      <c r="B28" t="s">
        <v>402</v>
      </c>
      <c r="C28" t="s">
        <v>382</v>
      </c>
      <c r="D28">
        <v>-1.6363529999999999</v>
      </c>
      <c r="E28">
        <v>0.28662840000000001</v>
      </c>
      <c r="F28">
        <v>-5.71</v>
      </c>
      <c r="G28">
        <v>0</v>
      </c>
      <c r="H28">
        <v>-2.198134</v>
      </c>
      <c r="I28">
        <v>-1.0745720000000001</v>
      </c>
      <c r="N28" t="s">
        <v>402</v>
      </c>
      <c r="O28" t="s">
        <v>382</v>
      </c>
      <c r="P28">
        <v>-1.498389</v>
      </c>
      <c r="Q28">
        <v>0.32390649999999999</v>
      </c>
      <c r="R28">
        <v>-4.63</v>
      </c>
      <c r="S28">
        <v>0</v>
      </c>
      <c r="T28">
        <v>-2.1332339999999999</v>
      </c>
      <c r="U28">
        <v>-0.86354390000000003</v>
      </c>
      <c r="Z28" t="s">
        <v>402</v>
      </c>
      <c r="AA28" t="s">
        <v>382</v>
      </c>
      <c r="AB28">
        <v>-5.5004</v>
      </c>
      <c r="AC28">
        <v>0.69567650000000003</v>
      </c>
      <c r="AD28">
        <v>-7.91</v>
      </c>
      <c r="AE28">
        <v>0</v>
      </c>
      <c r="AF28">
        <v>-6.8639010000000003</v>
      </c>
      <c r="AG28">
        <v>-4.1368989999999997</v>
      </c>
      <c r="AK28" t="s">
        <v>402</v>
      </c>
      <c r="AL28" t="s">
        <v>382</v>
      </c>
      <c r="AM28">
        <v>-5.3812530000000001</v>
      </c>
      <c r="AN28">
        <v>0.75940300000000005</v>
      </c>
      <c r="AO28">
        <v>-7.09</v>
      </c>
      <c r="AP28">
        <v>0</v>
      </c>
      <c r="AQ28">
        <v>-6.869656</v>
      </c>
      <c r="AR28">
        <v>-3.8928500000000001</v>
      </c>
      <c r="AW28" t="s">
        <v>402</v>
      </c>
      <c r="AX28" t="s">
        <v>382</v>
      </c>
      <c r="AY28">
        <v>-1.8091280000000001</v>
      </c>
      <c r="AZ28">
        <v>0.35283540000000002</v>
      </c>
      <c r="BA28">
        <v>-5.13</v>
      </c>
      <c r="BB28">
        <v>0</v>
      </c>
      <c r="BC28">
        <v>-2.5006729999999999</v>
      </c>
      <c r="BD28">
        <v>-1.117583</v>
      </c>
      <c r="BH28" t="s">
        <v>402</v>
      </c>
      <c r="BI28" t="s">
        <v>382</v>
      </c>
      <c r="BJ28">
        <v>-1.7421139999999999</v>
      </c>
      <c r="BK28">
        <v>0.37458989999999998</v>
      </c>
      <c r="BL28">
        <v>-4.6500000000000004</v>
      </c>
      <c r="BM28">
        <v>0</v>
      </c>
      <c r="BN28">
        <v>-2.4762960000000001</v>
      </c>
      <c r="BO28">
        <v>-1.0079309999999999</v>
      </c>
      <c r="BT28" t="s">
        <v>402</v>
      </c>
      <c r="BU28" t="s">
        <v>382</v>
      </c>
      <c r="BV28">
        <v>-2.2656000000000001</v>
      </c>
      <c r="BW28">
        <v>0.73780829999999997</v>
      </c>
      <c r="BX28">
        <v>-3.07</v>
      </c>
      <c r="BY28">
        <v>2E-3</v>
      </c>
      <c r="BZ28">
        <v>-3.711678</v>
      </c>
      <c r="CA28">
        <v>-0.81952230000000004</v>
      </c>
      <c r="CE28" t="s">
        <v>402</v>
      </c>
      <c r="CF28" t="s">
        <v>382</v>
      </c>
      <c r="CG28">
        <v>-2.2513969999999999</v>
      </c>
      <c r="CH28">
        <v>0.74664450000000004</v>
      </c>
      <c r="CI28">
        <v>-3.02</v>
      </c>
      <c r="CJ28">
        <v>3.0000000000000001E-3</v>
      </c>
      <c r="CK28">
        <v>-3.7147929999999998</v>
      </c>
      <c r="CL28">
        <v>-0.78800079999999995</v>
      </c>
    </row>
    <row r="29" spans="1:90">
      <c r="A29" t="s">
        <v>380</v>
      </c>
      <c r="M29" t="s">
        <v>391</v>
      </c>
      <c r="Y29" t="s">
        <v>380</v>
      </c>
      <c r="AJ29" t="s">
        <v>391</v>
      </c>
      <c r="AV29" t="s">
        <v>380</v>
      </c>
      <c r="BG29" t="s">
        <v>391</v>
      </c>
      <c r="BS29" t="s">
        <v>380</v>
      </c>
      <c r="CD29" t="s">
        <v>391</v>
      </c>
    </row>
    <row r="30" spans="1:90">
      <c r="N30" t="s">
        <v>403</v>
      </c>
      <c r="O30" t="s">
        <v>382</v>
      </c>
      <c r="P30">
        <v>-1.3623130000000001</v>
      </c>
      <c r="Q30">
        <v>0.31210260000000001</v>
      </c>
      <c r="R30">
        <v>-1.9740230000000001</v>
      </c>
      <c r="S30">
        <v>-0.75060369999999998</v>
      </c>
      <c r="AK30" t="s">
        <v>403</v>
      </c>
      <c r="AL30" t="s">
        <v>382</v>
      </c>
      <c r="AM30">
        <v>-1.6472910000000001</v>
      </c>
      <c r="AN30">
        <v>0.49839349999999999</v>
      </c>
      <c r="AO30">
        <v>-2.6241249999999998</v>
      </c>
      <c r="AP30">
        <v>-0.670458</v>
      </c>
      <c r="BH30" t="s">
        <v>403</v>
      </c>
      <c r="BI30" t="s">
        <v>382</v>
      </c>
      <c r="BJ30">
        <v>-2.2025779999999999</v>
      </c>
      <c r="BK30">
        <v>0.6728073</v>
      </c>
      <c r="BL30">
        <v>-3.5212560000000002</v>
      </c>
      <c r="BM30">
        <v>-0.88389989999999996</v>
      </c>
      <c r="CE30" t="s">
        <v>403</v>
      </c>
      <c r="CF30" t="s">
        <v>382</v>
      </c>
      <c r="CG30">
        <v>-4.104552</v>
      </c>
      <c r="CH30">
        <v>4.3833780000000004</v>
      </c>
      <c r="CI30">
        <v>-12.69581</v>
      </c>
      <c r="CJ30">
        <v>4.4867100000000004</v>
      </c>
    </row>
    <row r="31" spans="1:90">
      <c r="A31" t="s">
        <v>409</v>
      </c>
      <c r="B31" t="s">
        <v>486</v>
      </c>
      <c r="C31" t="s">
        <v>487</v>
      </c>
      <c r="D31" t="s">
        <v>488</v>
      </c>
      <c r="M31" t="s">
        <v>391</v>
      </c>
      <c r="Y31" t="s">
        <v>409</v>
      </c>
      <c r="Z31" t="s">
        <v>486</v>
      </c>
      <c r="AA31" t="s">
        <v>487</v>
      </c>
      <c r="AB31" t="s">
        <v>492</v>
      </c>
      <c r="AJ31" t="s">
        <v>391</v>
      </c>
      <c r="AV31" t="s">
        <v>409</v>
      </c>
      <c r="AW31" t="s">
        <v>486</v>
      </c>
      <c r="AX31" t="s">
        <v>487</v>
      </c>
      <c r="AY31" t="s">
        <v>496</v>
      </c>
      <c r="BG31" t="s">
        <v>391</v>
      </c>
      <c r="BS31" t="s">
        <v>409</v>
      </c>
      <c r="BT31" t="s">
        <v>486</v>
      </c>
      <c r="BU31" t="s">
        <v>487</v>
      </c>
      <c r="BV31" t="s">
        <v>500</v>
      </c>
      <c r="CD31" t="s">
        <v>391</v>
      </c>
    </row>
    <row r="32" spans="1:90">
      <c r="N32" t="s">
        <v>33</v>
      </c>
      <c r="O32" t="s">
        <v>382</v>
      </c>
      <c r="P32">
        <v>0.25606770000000001</v>
      </c>
      <c r="Q32">
        <v>7.9919400000000002E-2</v>
      </c>
      <c r="R32">
        <v>0.13889689999999999</v>
      </c>
      <c r="S32">
        <v>0.47208149999999999</v>
      </c>
      <c r="AK32" t="s">
        <v>33</v>
      </c>
      <c r="AL32" t="s">
        <v>382</v>
      </c>
      <c r="AM32">
        <v>0.19257079999999999</v>
      </c>
      <c r="AN32">
        <v>9.5976000000000006E-2</v>
      </c>
      <c r="AO32">
        <v>7.2503200000000004E-2</v>
      </c>
      <c r="AP32">
        <v>0.51147430000000005</v>
      </c>
      <c r="BH32" t="s">
        <v>33</v>
      </c>
      <c r="BI32" t="s">
        <v>382</v>
      </c>
      <c r="BJ32">
        <v>0.1105179</v>
      </c>
      <c r="BK32">
        <v>7.4357199999999998E-2</v>
      </c>
      <c r="BL32">
        <v>2.95623E-2</v>
      </c>
      <c r="BM32">
        <v>0.41316849999999999</v>
      </c>
      <c r="CE32" t="s">
        <v>33</v>
      </c>
      <c r="CF32" t="s">
        <v>382</v>
      </c>
      <c r="CG32">
        <v>1.6497399999999999E-2</v>
      </c>
      <c r="CH32">
        <v>7.2314400000000001E-2</v>
      </c>
      <c r="CI32" s="190">
        <v>3.0599999999999999E-6</v>
      </c>
      <c r="CJ32">
        <v>88.828760000000003</v>
      </c>
    </row>
    <row r="33" spans="1:92">
      <c r="A33" t="s">
        <v>409</v>
      </c>
      <c r="B33" t="s">
        <v>410</v>
      </c>
      <c r="C33" t="s">
        <v>411</v>
      </c>
      <c r="M33" t="s">
        <v>380</v>
      </c>
      <c r="Y33" t="s">
        <v>409</v>
      </c>
      <c r="Z33" t="s">
        <v>410</v>
      </c>
      <c r="AA33" t="s">
        <v>411</v>
      </c>
      <c r="AJ33" t="s">
        <v>380</v>
      </c>
      <c r="AV33" t="s">
        <v>409</v>
      </c>
      <c r="AW33" t="s">
        <v>410</v>
      </c>
      <c r="AX33" t="s">
        <v>411</v>
      </c>
      <c r="BG33" t="s">
        <v>380</v>
      </c>
      <c r="BS33" t="s">
        <v>409</v>
      </c>
      <c r="BT33" t="s">
        <v>410</v>
      </c>
      <c r="BU33" t="s">
        <v>411</v>
      </c>
      <c r="CD33" t="s">
        <v>380</v>
      </c>
    </row>
    <row r="34" spans="1:92">
      <c r="M34" t="s">
        <v>404</v>
      </c>
      <c r="N34" t="s">
        <v>405</v>
      </c>
      <c r="O34" t="s">
        <v>366</v>
      </c>
      <c r="P34" t="s">
        <v>406</v>
      </c>
      <c r="Q34" t="s">
        <v>407</v>
      </c>
      <c r="R34" t="s">
        <v>368</v>
      </c>
      <c r="S34">
        <v>14.74</v>
      </c>
      <c r="T34" t="s">
        <v>408</v>
      </c>
      <c r="U34" t="s">
        <v>368</v>
      </c>
      <c r="V34">
        <v>0</v>
      </c>
      <c r="AJ34" t="s">
        <v>404</v>
      </c>
      <c r="AK34" t="s">
        <v>405</v>
      </c>
      <c r="AL34" t="s">
        <v>366</v>
      </c>
      <c r="AM34" t="s">
        <v>406</v>
      </c>
      <c r="AN34" t="s">
        <v>407</v>
      </c>
      <c r="AO34" t="s">
        <v>368</v>
      </c>
      <c r="AP34">
        <v>5.8</v>
      </c>
      <c r="AQ34" t="s">
        <v>408</v>
      </c>
      <c r="AR34" t="s">
        <v>368</v>
      </c>
      <c r="AS34">
        <v>8.0000000000000002E-3</v>
      </c>
      <c r="BG34" t="s">
        <v>404</v>
      </c>
      <c r="BH34" t="s">
        <v>405</v>
      </c>
      <c r="BI34" t="s">
        <v>366</v>
      </c>
      <c r="BJ34" t="s">
        <v>406</v>
      </c>
      <c r="BK34" t="s">
        <v>407</v>
      </c>
      <c r="BL34" t="s">
        <v>368</v>
      </c>
      <c r="BM34">
        <v>2.61</v>
      </c>
      <c r="BN34" t="s">
        <v>408</v>
      </c>
      <c r="BO34" t="s">
        <v>368</v>
      </c>
      <c r="BP34">
        <v>5.2999999999999999E-2</v>
      </c>
      <c r="CD34" t="s">
        <v>404</v>
      </c>
      <c r="CE34" t="s">
        <v>405</v>
      </c>
      <c r="CF34" t="s">
        <v>366</v>
      </c>
      <c r="CG34" t="s">
        <v>406</v>
      </c>
      <c r="CH34" t="s">
        <v>407</v>
      </c>
      <c r="CI34" t="s">
        <v>368</v>
      </c>
      <c r="CJ34">
        <v>0.05</v>
      </c>
      <c r="CK34" t="s">
        <v>408</v>
      </c>
      <c r="CL34" t="s">
        <v>368</v>
      </c>
      <c r="CM34">
        <v>0.40799999999999997</v>
      </c>
    </row>
    <row r="35" spans="1:92">
      <c r="A35" t="s">
        <v>412</v>
      </c>
      <c r="B35" t="s">
        <v>413</v>
      </c>
      <c r="C35" t="s">
        <v>414</v>
      </c>
      <c r="D35" t="s">
        <v>415</v>
      </c>
      <c r="E35" t="s">
        <v>416</v>
      </c>
      <c r="F35" t="s">
        <v>413</v>
      </c>
      <c r="G35" t="s">
        <v>414</v>
      </c>
      <c r="Y35" t="s">
        <v>412</v>
      </c>
      <c r="Z35" t="s">
        <v>413</v>
      </c>
      <c r="AA35" t="s">
        <v>414</v>
      </c>
      <c r="AB35" t="s">
        <v>415</v>
      </c>
      <c r="AC35" t="s">
        <v>416</v>
      </c>
      <c r="AD35" t="s">
        <v>413</v>
      </c>
      <c r="AE35" t="s">
        <v>414</v>
      </c>
      <c r="AV35" t="s">
        <v>412</v>
      </c>
      <c r="AW35" t="s">
        <v>413</v>
      </c>
      <c r="AX35" t="s">
        <v>414</v>
      </c>
      <c r="AY35" t="s">
        <v>415</v>
      </c>
      <c r="AZ35" t="s">
        <v>416</v>
      </c>
      <c r="BA35" t="s">
        <v>413</v>
      </c>
      <c r="BB35" t="s">
        <v>414</v>
      </c>
      <c r="BS35" t="s">
        <v>412</v>
      </c>
      <c r="BT35" t="s">
        <v>413</v>
      </c>
      <c r="BU35" t="s">
        <v>414</v>
      </c>
      <c r="BV35" t="s">
        <v>415</v>
      </c>
      <c r="BW35" t="s">
        <v>416</v>
      </c>
      <c r="BX35" t="s">
        <v>413</v>
      </c>
      <c r="BY35" t="s">
        <v>414</v>
      </c>
    </row>
    <row r="36" spans="1:92">
      <c r="M36" t="s">
        <v>409</v>
      </c>
      <c r="N36" t="s">
        <v>486</v>
      </c>
      <c r="O36" t="s">
        <v>487</v>
      </c>
      <c r="P36" t="s">
        <v>490</v>
      </c>
      <c r="AJ36" t="s">
        <v>409</v>
      </c>
      <c r="AK36" t="s">
        <v>486</v>
      </c>
      <c r="AL36" t="s">
        <v>487</v>
      </c>
      <c r="AM36" t="s">
        <v>494</v>
      </c>
      <c r="BG36" t="s">
        <v>409</v>
      </c>
      <c r="BH36" t="s">
        <v>486</v>
      </c>
      <c r="BI36" t="s">
        <v>487</v>
      </c>
      <c r="BJ36" t="s">
        <v>498</v>
      </c>
      <c r="CD36" t="s">
        <v>409</v>
      </c>
      <c r="CE36" t="s">
        <v>486</v>
      </c>
      <c r="CF36" t="s">
        <v>487</v>
      </c>
      <c r="CG36" t="s">
        <v>502</v>
      </c>
    </row>
    <row r="37" spans="1:92">
      <c r="A37" t="s">
        <v>417</v>
      </c>
      <c r="Y37" t="s">
        <v>417</v>
      </c>
      <c r="AV37" t="s">
        <v>417</v>
      </c>
      <c r="BS37" t="s">
        <v>417</v>
      </c>
    </row>
    <row r="38" spans="1:92">
      <c r="B38" t="s">
        <v>418</v>
      </c>
      <c r="C38" t="s">
        <v>382</v>
      </c>
      <c r="D38" t="s">
        <v>419</v>
      </c>
      <c r="E38" t="s">
        <v>420</v>
      </c>
      <c r="F38" t="s">
        <v>421</v>
      </c>
      <c r="G38" t="s">
        <v>422</v>
      </c>
      <c r="H38" t="s">
        <v>14</v>
      </c>
      <c r="I38" t="s">
        <v>15</v>
      </c>
      <c r="M38" t="s">
        <v>409</v>
      </c>
      <c r="N38" t="s">
        <v>410</v>
      </c>
      <c r="O38" t="s">
        <v>411</v>
      </c>
      <c r="Z38" t="s">
        <v>418</v>
      </c>
      <c r="AA38" t="s">
        <v>382</v>
      </c>
      <c r="AB38" t="s">
        <v>419</v>
      </c>
      <c r="AC38" t="s">
        <v>420</v>
      </c>
      <c r="AD38" t="s">
        <v>421</v>
      </c>
      <c r="AE38" t="s">
        <v>422</v>
      </c>
      <c r="AF38" t="s">
        <v>14</v>
      </c>
      <c r="AG38" t="s">
        <v>15</v>
      </c>
      <c r="AJ38" t="s">
        <v>409</v>
      </c>
      <c r="AK38" t="s">
        <v>410</v>
      </c>
      <c r="AL38" t="s">
        <v>411</v>
      </c>
      <c r="AW38" t="s">
        <v>418</v>
      </c>
      <c r="AX38" t="s">
        <v>382</v>
      </c>
      <c r="AY38" t="s">
        <v>419</v>
      </c>
      <c r="AZ38" t="s">
        <v>420</v>
      </c>
      <c r="BA38" t="s">
        <v>421</v>
      </c>
      <c r="BB38" t="s">
        <v>422</v>
      </c>
      <c r="BC38" t="s">
        <v>14</v>
      </c>
      <c r="BD38" t="s">
        <v>15</v>
      </c>
      <c r="BG38" t="s">
        <v>409</v>
      </c>
      <c r="BH38" t="s">
        <v>410</v>
      </c>
      <c r="BI38" t="s">
        <v>411</v>
      </c>
      <c r="BT38" t="s">
        <v>418</v>
      </c>
      <c r="BU38" t="s">
        <v>382</v>
      </c>
      <c r="BV38" t="s">
        <v>419</v>
      </c>
      <c r="BW38" t="s">
        <v>420</v>
      </c>
      <c r="BX38" t="s">
        <v>421</v>
      </c>
      <c r="BY38" t="s">
        <v>422</v>
      </c>
      <c r="BZ38" t="s">
        <v>14</v>
      </c>
      <c r="CA38" t="s">
        <v>15</v>
      </c>
      <c r="CD38" t="s">
        <v>409</v>
      </c>
      <c r="CE38" t="s">
        <v>410</v>
      </c>
      <c r="CF38" t="s">
        <v>411</v>
      </c>
    </row>
    <row r="39" spans="1:92">
      <c r="A39" t="s">
        <v>423</v>
      </c>
      <c r="Y39" t="s">
        <v>423</v>
      </c>
      <c r="AV39" t="s">
        <v>423</v>
      </c>
      <c r="BS39" t="s">
        <v>423</v>
      </c>
    </row>
    <row r="40" spans="1:92">
      <c r="A40" t="s">
        <v>489</v>
      </c>
      <c r="B40" t="s">
        <v>382</v>
      </c>
      <c r="C40">
        <v>434</v>
      </c>
      <c r="D40">
        <v>-1544.2449999999999</v>
      </c>
      <c r="E40">
        <v>-932.59109999999998</v>
      </c>
      <c r="F40">
        <v>20</v>
      </c>
      <c r="G40">
        <v>1905.182</v>
      </c>
      <c r="H40">
        <v>1986.643</v>
      </c>
      <c r="M40" t="s">
        <v>412</v>
      </c>
      <c r="N40" t="s">
        <v>413</v>
      </c>
      <c r="O40" t="s">
        <v>414</v>
      </c>
      <c r="P40" t="s">
        <v>415</v>
      </c>
      <c r="Q40" t="s">
        <v>416</v>
      </c>
      <c r="R40" t="s">
        <v>413</v>
      </c>
      <c r="S40" t="s">
        <v>414</v>
      </c>
      <c r="Y40" t="s">
        <v>493</v>
      </c>
      <c r="Z40" t="s">
        <v>382</v>
      </c>
      <c r="AA40">
        <v>434</v>
      </c>
      <c r="AB40">
        <v>-669.29669999999999</v>
      </c>
      <c r="AC40">
        <v>-491.9205</v>
      </c>
      <c r="AD40">
        <v>20</v>
      </c>
      <c r="AE40">
        <v>1023.841</v>
      </c>
      <c r="AF40">
        <v>1105.3019999999999</v>
      </c>
      <c r="AJ40" t="s">
        <v>412</v>
      </c>
      <c r="AK40" t="s">
        <v>413</v>
      </c>
      <c r="AL40" t="s">
        <v>414</v>
      </c>
      <c r="AM40" t="s">
        <v>415</v>
      </c>
      <c r="AN40" t="s">
        <v>416</v>
      </c>
      <c r="AO40" t="s">
        <v>413</v>
      </c>
      <c r="AP40" t="s">
        <v>414</v>
      </c>
      <c r="AV40" t="s">
        <v>497</v>
      </c>
      <c r="AW40" t="s">
        <v>382</v>
      </c>
      <c r="AX40">
        <v>434</v>
      </c>
      <c r="AY40">
        <v>-1210.8030000000001</v>
      </c>
      <c r="AZ40">
        <v>-809.92020000000002</v>
      </c>
      <c r="BA40">
        <v>20</v>
      </c>
      <c r="BB40">
        <v>1659.84</v>
      </c>
      <c r="BC40">
        <v>1741.3009999999999</v>
      </c>
      <c r="BG40" t="s">
        <v>412</v>
      </c>
      <c r="BH40" t="s">
        <v>413</v>
      </c>
      <c r="BI40" t="s">
        <v>414</v>
      </c>
      <c r="BJ40" t="s">
        <v>415</v>
      </c>
      <c r="BK40" t="s">
        <v>416</v>
      </c>
      <c r="BL40" t="s">
        <v>413</v>
      </c>
      <c r="BM40" t="s">
        <v>414</v>
      </c>
      <c r="BS40" t="s">
        <v>501</v>
      </c>
      <c r="BT40" t="s">
        <v>382</v>
      </c>
      <c r="BU40">
        <v>434</v>
      </c>
      <c r="BV40">
        <v>-536.4624</v>
      </c>
      <c r="BW40">
        <v>-465.02319999999997</v>
      </c>
      <c r="BX40">
        <v>20</v>
      </c>
      <c r="BY40">
        <v>970.04639999999995</v>
      </c>
      <c r="BZ40">
        <v>1051.5070000000001</v>
      </c>
      <c r="CD40" t="s">
        <v>412</v>
      </c>
      <c r="CE40" t="s">
        <v>413</v>
      </c>
      <c r="CF40" t="s">
        <v>414</v>
      </c>
      <c r="CG40" t="s">
        <v>415</v>
      </c>
      <c r="CH40" t="s">
        <v>416</v>
      </c>
      <c r="CI40" t="s">
        <v>413</v>
      </c>
      <c r="CJ40" t="s">
        <v>414</v>
      </c>
    </row>
    <row r="41" spans="1:92">
      <c r="A41" t="s">
        <v>417</v>
      </c>
      <c r="Y41" t="s">
        <v>417</v>
      </c>
      <c r="AV41" t="s">
        <v>417</v>
      </c>
      <c r="BS41" t="s">
        <v>417</v>
      </c>
    </row>
    <row r="42" spans="1:92">
      <c r="B42" t="s">
        <v>424</v>
      </c>
      <c r="C42" t="s">
        <v>425</v>
      </c>
      <c r="D42" t="s">
        <v>426</v>
      </c>
      <c r="E42" t="s">
        <v>427</v>
      </c>
      <c r="F42" t="s">
        <v>428</v>
      </c>
      <c r="G42" t="s">
        <v>429</v>
      </c>
      <c r="H42" t="s">
        <v>430</v>
      </c>
      <c r="I42" t="s">
        <v>431</v>
      </c>
      <c r="J42" t="s">
        <v>15</v>
      </c>
      <c r="K42" t="s">
        <v>432</v>
      </c>
      <c r="M42" t="s">
        <v>417</v>
      </c>
      <c r="AJ42" t="s">
        <v>417</v>
      </c>
      <c r="AW42" t="s">
        <v>424</v>
      </c>
      <c r="AX42" t="s">
        <v>425</v>
      </c>
      <c r="AY42" t="s">
        <v>426</v>
      </c>
      <c r="AZ42" t="s">
        <v>427</v>
      </c>
      <c r="BA42" t="s">
        <v>428</v>
      </c>
      <c r="BB42" t="s">
        <v>429</v>
      </c>
      <c r="BC42" t="s">
        <v>430</v>
      </c>
      <c r="BD42" t="s">
        <v>431</v>
      </c>
      <c r="BE42" t="s">
        <v>15</v>
      </c>
      <c r="BF42" t="s">
        <v>432</v>
      </c>
      <c r="BG42" t="s">
        <v>417</v>
      </c>
      <c r="BT42" t="s">
        <v>424</v>
      </c>
      <c r="BU42" t="s">
        <v>425</v>
      </c>
      <c r="BV42" t="s">
        <v>426</v>
      </c>
      <c r="BW42" t="s">
        <v>427</v>
      </c>
      <c r="BX42" t="s">
        <v>428</v>
      </c>
      <c r="BY42" t="s">
        <v>429</v>
      </c>
      <c r="BZ42" t="s">
        <v>430</v>
      </c>
      <c r="CA42" t="s">
        <v>431</v>
      </c>
      <c r="CB42" t="s">
        <v>15</v>
      </c>
      <c r="CC42" t="s">
        <v>432</v>
      </c>
      <c r="CD42" t="s">
        <v>417</v>
      </c>
    </row>
    <row r="43" spans="1:92">
      <c r="N43" t="s">
        <v>418</v>
      </c>
      <c r="O43" t="s">
        <v>382</v>
      </c>
      <c r="P43" t="s">
        <v>419</v>
      </c>
      <c r="Q43" t="s">
        <v>420</v>
      </c>
      <c r="R43" t="s">
        <v>421</v>
      </c>
      <c r="S43" t="s">
        <v>422</v>
      </c>
      <c r="T43" t="s">
        <v>14</v>
      </c>
      <c r="U43" t="s">
        <v>15</v>
      </c>
      <c r="AK43" t="s">
        <v>418</v>
      </c>
      <c r="AL43" t="s">
        <v>382</v>
      </c>
      <c r="AM43" t="s">
        <v>419</v>
      </c>
      <c r="AN43" t="s">
        <v>420</v>
      </c>
      <c r="AO43" t="s">
        <v>421</v>
      </c>
      <c r="AP43" t="s">
        <v>422</v>
      </c>
      <c r="AQ43" t="s">
        <v>14</v>
      </c>
      <c r="AR43" t="s">
        <v>15</v>
      </c>
      <c r="BH43" t="s">
        <v>418</v>
      </c>
      <c r="BI43" t="s">
        <v>382</v>
      </c>
      <c r="BJ43" t="s">
        <v>419</v>
      </c>
      <c r="BK43" t="s">
        <v>420</v>
      </c>
      <c r="BL43" t="s">
        <v>421</v>
      </c>
      <c r="BM43" t="s">
        <v>422</v>
      </c>
      <c r="BN43" t="s">
        <v>14</v>
      </c>
      <c r="BO43" t="s">
        <v>15</v>
      </c>
      <c r="CE43" t="s">
        <v>418</v>
      </c>
      <c r="CF43" t="s">
        <v>382</v>
      </c>
      <c r="CG43" t="s">
        <v>419</v>
      </c>
      <c r="CH43" t="s">
        <v>420</v>
      </c>
      <c r="CI43" t="s">
        <v>421</v>
      </c>
      <c r="CJ43" t="s">
        <v>422</v>
      </c>
      <c r="CK43" t="s">
        <v>14</v>
      </c>
      <c r="CL43" t="s">
        <v>15</v>
      </c>
    </row>
    <row r="44" spans="1:92">
      <c r="M44" t="s">
        <v>423</v>
      </c>
      <c r="AJ44" t="s">
        <v>423</v>
      </c>
      <c r="BG44" t="s">
        <v>423</v>
      </c>
      <c r="CD44" t="s">
        <v>423</v>
      </c>
    </row>
    <row r="45" spans="1:92">
      <c r="M45" t="s">
        <v>491</v>
      </c>
      <c r="N45" t="s">
        <v>382</v>
      </c>
      <c r="O45">
        <v>434</v>
      </c>
      <c r="P45">
        <v>-1151.731</v>
      </c>
      <c r="Q45">
        <v>-925.22209999999995</v>
      </c>
      <c r="R45">
        <v>21</v>
      </c>
      <c r="S45">
        <v>1892.444</v>
      </c>
      <c r="T45">
        <v>1977.9780000000001</v>
      </c>
      <c r="AJ45" t="s">
        <v>495</v>
      </c>
      <c r="AK45" t="s">
        <v>382</v>
      </c>
      <c r="AL45">
        <v>434</v>
      </c>
      <c r="AM45">
        <v>-589.81380000000001</v>
      </c>
      <c r="AN45">
        <v>-489.01889999999997</v>
      </c>
      <c r="AO45">
        <v>21</v>
      </c>
      <c r="AP45">
        <v>1020.038</v>
      </c>
      <c r="AQ45">
        <v>1105.5719999999999</v>
      </c>
      <c r="BG45" t="s">
        <v>499</v>
      </c>
      <c r="BH45" t="s">
        <v>382</v>
      </c>
      <c r="BI45">
        <v>434</v>
      </c>
      <c r="BJ45">
        <v>-997.29280000000006</v>
      </c>
      <c r="BK45">
        <v>-808.6155</v>
      </c>
      <c r="BL45">
        <v>21</v>
      </c>
      <c r="BM45">
        <v>1659.231</v>
      </c>
      <c r="BN45">
        <v>1744.7650000000001</v>
      </c>
      <c r="CD45" t="s">
        <v>503</v>
      </c>
      <c r="CE45" t="s">
        <v>382</v>
      </c>
      <c r="CF45">
        <v>434</v>
      </c>
      <c r="CG45">
        <v>-522.24459999999999</v>
      </c>
      <c r="CH45">
        <v>-464.99610000000001</v>
      </c>
      <c r="CI45">
        <v>21</v>
      </c>
      <c r="CJ45">
        <v>971.99220000000003</v>
      </c>
      <c r="CK45">
        <v>1057.5260000000001</v>
      </c>
    </row>
    <row r="46" spans="1:92">
      <c r="M46" t="s">
        <v>417</v>
      </c>
      <c r="AJ46" t="s">
        <v>417</v>
      </c>
      <c r="BG46" t="s">
        <v>417</v>
      </c>
      <c r="CD46" t="s">
        <v>417</v>
      </c>
    </row>
    <row r="47" spans="1:92">
      <c r="N47" t="s">
        <v>424</v>
      </c>
      <c r="O47" t="s">
        <v>425</v>
      </c>
      <c r="P47" t="s">
        <v>426</v>
      </c>
      <c r="Q47" t="s">
        <v>427</v>
      </c>
      <c r="R47" t="s">
        <v>428</v>
      </c>
      <c r="S47" t="s">
        <v>429</v>
      </c>
      <c r="T47" t="s">
        <v>430</v>
      </c>
      <c r="U47" t="s">
        <v>431</v>
      </c>
      <c r="V47" t="s">
        <v>15</v>
      </c>
      <c r="W47" t="s">
        <v>432</v>
      </c>
      <c r="BH47" t="s">
        <v>424</v>
      </c>
      <c r="BI47" t="s">
        <v>425</v>
      </c>
      <c r="BJ47" t="s">
        <v>426</v>
      </c>
      <c r="BK47" t="s">
        <v>427</v>
      </c>
      <c r="BL47" t="s">
        <v>428</v>
      </c>
      <c r="BM47" t="s">
        <v>429</v>
      </c>
      <c r="BN47" t="s">
        <v>430</v>
      </c>
      <c r="BO47" t="s">
        <v>431</v>
      </c>
      <c r="BP47" t="s">
        <v>15</v>
      </c>
      <c r="BQ47" t="s">
        <v>432</v>
      </c>
      <c r="CE47" t="s">
        <v>424</v>
      </c>
      <c r="CF47" t="s">
        <v>425</v>
      </c>
      <c r="CG47" t="s">
        <v>426</v>
      </c>
      <c r="CH47" t="s">
        <v>427</v>
      </c>
      <c r="CI47" t="s">
        <v>428</v>
      </c>
      <c r="CJ47" t="s">
        <v>429</v>
      </c>
      <c r="CK47" t="s">
        <v>430</v>
      </c>
      <c r="CL47" t="s">
        <v>431</v>
      </c>
      <c r="CM47" t="s">
        <v>15</v>
      </c>
      <c r="CN47" t="s">
        <v>432</v>
      </c>
    </row>
    <row r="145" spans="18:18">
      <c r="R145" s="190"/>
    </row>
  </sheetData>
  <phoneticPr fontId="1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7F29-2031-2240-A6E0-FF0B13F6D880}">
  <dimension ref="A1:Y32"/>
  <sheetViews>
    <sheetView zoomScale="125" zoomScaleNormal="110" workbookViewId="0">
      <pane xSplit="1" ySplit="4" topLeftCell="N5" activePane="bottomRight" state="frozen"/>
      <selection pane="topRight" activeCell="B1" sqref="B1"/>
      <selection pane="bottomLeft" activeCell="A5" sqref="A5"/>
      <selection pane="bottomRight" activeCell="G27" sqref="G27"/>
    </sheetView>
  </sheetViews>
  <sheetFormatPr baseColWidth="10" defaultColWidth="11.5" defaultRowHeight="18"/>
  <cols>
    <col min="1" max="1" width="78.33203125" style="10" customWidth="1"/>
    <col min="2" max="2" width="14.1640625" style="10" bestFit="1" customWidth="1"/>
    <col min="3" max="3" width="13.1640625" style="10" bestFit="1" customWidth="1"/>
    <col min="4" max="4" width="12.6640625" style="10" bestFit="1" customWidth="1"/>
    <col min="5" max="5" width="14.1640625" style="10" bestFit="1" customWidth="1"/>
    <col min="6" max="6" width="13.1640625" style="10" bestFit="1" customWidth="1"/>
    <col min="7" max="7" width="12.6640625" style="10" bestFit="1" customWidth="1"/>
    <col min="8" max="8" width="13" style="10" bestFit="1" customWidth="1"/>
    <col min="9" max="9" width="12.1640625" style="10" bestFit="1" customWidth="1"/>
    <col min="10" max="11" width="13" style="10" bestFit="1" customWidth="1"/>
    <col min="12" max="12" width="12.1640625" style="10" bestFit="1" customWidth="1"/>
    <col min="13" max="14" width="13" style="10" bestFit="1" customWidth="1"/>
    <col min="15" max="15" width="12.1640625" style="10" bestFit="1" customWidth="1"/>
    <col min="16" max="17" width="13" style="10" bestFit="1" customWidth="1"/>
    <col min="18" max="18" width="12.1640625" style="10" bestFit="1" customWidth="1"/>
    <col min="19" max="19" width="13" style="10" bestFit="1" customWidth="1"/>
    <col min="20" max="20" width="14.5" style="10" bestFit="1" customWidth="1"/>
    <col min="21" max="21" width="13.5" style="10" bestFit="1" customWidth="1"/>
    <col min="22" max="22" width="14.6640625" style="10" bestFit="1" customWidth="1"/>
    <col min="23" max="23" width="14.33203125" style="10" bestFit="1" customWidth="1"/>
    <col min="24" max="24" width="13.33203125" style="10" bestFit="1" customWidth="1"/>
    <col min="25" max="25" width="14.33203125" style="10" bestFit="1" customWidth="1"/>
    <col min="26" max="16384" width="11.5" style="10"/>
  </cols>
  <sheetData>
    <row r="1" spans="1:25" s="11" customFormat="1" ht="41" thickBot="1">
      <c r="A1" s="12"/>
      <c r="B1" s="170" t="s">
        <v>21</v>
      </c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</row>
    <row r="2" spans="1:25" ht="19" thickBot="1">
      <c r="A2" s="152" t="s">
        <v>11</v>
      </c>
      <c r="B2" s="168" t="s">
        <v>28</v>
      </c>
      <c r="C2" s="169"/>
      <c r="D2" s="169"/>
      <c r="E2" s="169"/>
      <c r="F2" s="169"/>
      <c r="G2" s="169"/>
      <c r="H2" s="166" t="s">
        <v>29</v>
      </c>
      <c r="I2" s="167"/>
      <c r="J2" s="167"/>
      <c r="K2" s="167"/>
      <c r="L2" s="167"/>
      <c r="M2" s="167"/>
      <c r="N2" s="158" t="s">
        <v>23</v>
      </c>
      <c r="O2" s="159"/>
      <c r="P2" s="159"/>
      <c r="Q2" s="159"/>
      <c r="R2" s="159"/>
      <c r="S2" s="159"/>
      <c r="T2" s="172" t="s">
        <v>50</v>
      </c>
      <c r="U2" s="173"/>
      <c r="V2" s="173"/>
      <c r="W2" s="173"/>
      <c r="X2" s="173"/>
      <c r="Y2" s="173"/>
    </row>
    <row r="3" spans="1:25" ht="19" thickBot="1">
      <c r="A3" s="153"/>
      <c r="B3" s="155" t="s">
        <v>24</v>
      </c>
      <c r="C3" s="156"/>
      <c r="D3" s="156"/>
      <c r="E3" s="155" t="s">
        <v>34</v>
      </c>
      <c r="F3" s="156"/>
      <c r="G3" s="157"/>
      <c r="H3" s="165" t="s">
        <v>24</v>
      </c>
      <c r="I3" s="163"/>
      <c r="J3" s="164"/>
      <c r="K3" s="163" t="s">
        <v>34</v>
      </c>
      <c r="L3" s="163"/>
      <c r="M3" s="163"/>
      <c r="N3" s="160" t="s">
        <v>24</v>
      </c>
      <c r="O3" s="161"/>
      <c r="P3" s="161"/>
      <c r="Q3" s="160" t="s">
        <v>34</v>
      </c>
      <c r="R3" s="161"/>
      <c r="S3" s="162"/>
      <c r="T3" s="174" t="s">
        <v>24</v>
      </c>
      <c r="U3" s="175"/>
      <c r="V3" s="175"/>
      <c r="W3" s="174" t="s">
        <v>34</v>
      </c>
      <c r="X3" s="175"/>
      <c r="Y3" s="176"/>
    </row>
    <row r="4" spans="1:25" ht="20" thickBot="1">
      <c r="A4" s="154"/>
      <c r="B4" s="67" t="s">
        <v>20</v>
      </c>
      <c r="C4" s="67" t="s">
        <v>12</v>
      </c>
      <c r="D4" s="84" t="s">
        <v>13</v>
      </c>
      <c r="E4" s="67" t="s">
        <v>20</v>
      </c>
      <c r="F4" s="67" t="s">
        <v>12</v>
      </c>
      <c r="G4" s="85" t="s">
        <v>13</v>
      </c>
      <c r="H4" s="70" t="s">
        <v>20</v>
      </c>
      <c r="I4" s="70" t="s">
        <v>12</v>
      </c>
      <c r="J4" s="91" t="s">
        <v>13</v>
      </c>
      <c r="K4" s="91" t="s">
        <v>20</v>
      </c>
      <c r="L4" s="70" t="s">
        <v>12</v>
      </c>
      <c r="M4" s="90" t="s">
        <v>13</v>
      </c>
      <c r="N4" s="73" t="s">
        <v>20</v>
      </c>
      <c r="O4" s="73" t="s">
        <v>12</v>
      </c>
      <c r="P4" s="88" t="s">
        <v>13</v>
      </c>
      <c r="Q4" s="73" t="s">
        <v>20</v>
      </c>
      <c r="R4" s="73" t="s">
        <v>12</v>
      </c>
      <c r="S4" s="89" t="s">
        <v>13</v>
      </c>
      <c r="T4" s="76" t="s">
        <v>20</v>
      </c>
      <c r="U4" s="76" t="s">
        <v>12</v>
      </c>
      <c r="V4" s="86" t="s">
        <v>13</v>
      </c>
      <c r="W4" s="76" t="s">
        <v>20</v>
      </c>
      <c r="X4" s="76" t="s">
        <v>12</v>
      </c>
      <c r="Y4" s="87" t="s">
        <v>13</v>
      </c>
    </row>
    <row r="5" spans="1:25" ht="19">
      <c r="A5" s="13" t="s">
        <v>56</v>
      </c>
      <c r="B5" s="37"/>
      <c r="C5" s="38"/>
      <c r="D5" s="39" t="e">
        <f t="shared" ref="D5:D23" si="0">B5/C5</f>
        <v>#DIV/0!</v>
      </c>
      <c r="E5" s="37"/>
      <c r="F5" s="38"/>
      <c r="G5" s="40" t="e">
        <f t="shared" ref="G5:G23" si="1">E5/F5</f>
        <v>#DIV/0!</v>
      </c>
      <c r="H5" s="37"/>
      <c r="I5" s="38"/>
      <c r="J5" s="40" t="e">
        <f t="shared" ref="J5:J23" si="2">H5/I5</f>
        <v>#DIV/0!</v>
      </c>
      <c r="K5" s="38"/>
      <c r="L5" s="38"/>
      <c r="M5" s="39" t="e">
        <f t="shared" ref="M5:M23" si="3">K5/L5</f>
        <v>#DIV/0!</v>
      </c>
      <c r="N5" s="37"/>
      <c r="O5" s="38"/>
      <c r="P5" s="39" t="e">
        <f t="shared" ref="P5:P23" si="4">N5/O5</f>
        <v>#DIV/0!</v>
      </c>
      <c r="Q5" s="37"/>
      <c r="R5" s="38"/>
      <c r="S5" s="40" t="e">
        <f t="shared" ref="S5:S23" si="5">Q5/R5</f>
        <v>#DIV/0!</v>
      </c>
      <c r="T5" s="66"/>
      <c r="U5" s="66"/>
      <c r="V5" s="39" t="e">
        <f t="shared" ref="V5:V23" si="6">T5/U5</f>
        <v>#DIV/0!</v>
      </c>
      <c r="W5" s="37"/>
      <c r="X5" s="38"/>
      <c r="Y5" s="40" t="e">
        <f t="shared" ref="Y5:Y23" si="7">W5/X5</f>
        <v>#DIV/0!</v>
      </c>
    </row>
    <row r="6" spans="1:25" ht="20" thickBot="1">
      <c r="A6" s="13" t="s">
        <v>57</v>
      </c>
      <c r="B6" s="37"/>
      <c r="C6" s="38"/>
      <c r="D6" s="39" t="e">
        <f t="shared" si="0"/>
        <v>#DIV/0!</v>
      </c>
      <c r="E6" s="37"/>
      <c r="F6" s="38"/>
      <c r="G6" s="40" t="e">
        <f t="shared" si="1"/>
        <v>#DIV/0!</v>
      </c>
      <c r="H6" s="37"/>
      <c r="I6" s="38"/>
      <c r="J6" s="40" t="e">
        <f t="shared" si="2"/>
        <v>#DIV/0!</v>
      </c>
      <c r="K6" s="38"/>
      <c r="L6" s="38"/>
      <c r="M6" s="39" t="e">
        <f t="shared" si="3"/>
        <v>#DIV/0!</v>
      </c>
      <c r="N6" s="37"/>
      <c r="O6" s="38"/>
      <c r="P6" s="39" t="e">
        <f t="shared" si="4"/>
        <v>#DIV/0!</v>
      </c>
      <c r="Q6" s="37"/>
      <c r="R6" s="38"/>
      <c r="S6" s="40" t="e">
        <f t="shared" si="5"/>
        <v>#DIV/0!</v>
      </c>
      <c r="T6" s="66"/>
      <c r="U6" s="66"/>
      <c r="V6" s="39" t="e">
        <f t="shared" si="6"/>
        <v>#DIV/0!</v>
      </c>
      <c r="W6" s="37"/>
      <c r="X6" s="38"/>
      <c r="Y6" s="40" t="e">
        <f t="shared" si="7"/>
        <v>#DIV/0!</v>
      </c>
    </row>
    <row r="7" spans="1:25" ht="20" thickBot="1">
      <c r="A7" s="15" t="s">
        <v>475</v>
      </c>
      <c r="B7" s="37"/>
      <c r="C7" s="38"/>
      <c r="D7" s="41" t="e">
        <f t="shared" si="0"/>
        <v>#DIV/0!</v>
      </c>
      <c r="E7" s="37"/>
      <c r="F7" s="38"/>
      <c r="G7" s="42" t="e">
        <f t="shared" si="1"/>
        <v>#DIV/0!</v>
      </c>
      <c r="H7" s="37"/>
      <c r="I7" s="38"/>
      <c r="J7" s="42" t="e">
        <f t="shared" si="2"/>
        <v>#DIV/0!</v>
      </c>
      <c r="K7" s="38"/>
      <c r="L7" s="38"/>
      <c r="M7" s="41" t="e">
        <f t="shared" si="3"/>
        <v>#DIV/0!</v>
      </c>
      <c r="N7" s="37"/>
      <c r="O7" s="38"/>
      <c r="P7" s="41" t="e">
        <f t="shared" si="4"/>
        <v>#DIV/0!</v>
      </c>
      <c r="Q7" s="37"/>
      <c r="R7" s="38"/>
      <c r="S7" s="42" t="e">
        <f t="shared" si="5"/>
        <v>#DIV/0!</v>
      </c>
      <c r="T7" s="66"/>
      <c r="U7" s="66"/>
      <c r="V7" s="41" t="e">
        <f t="shared" si="6"/>
        <v>#DIV/0!</v>
      </c>
      <c r="W7" s="37"/>
      <c r="X7" s="38"/>
      <c r="Y7" s="42" t="e">
        <f t="shared" si="7"/>
        <v>#DIV/0!</v>
      </c>
    </row>
    <row r="8" spans="1:25" ht="19">
      <c r="A8" s="13" t="s">
        <v>476</v>
      </c>
      <c r="B8" s="37"/>
      <c r="C8" s="38"/>
      <c r="D8" s="35" t="e">
        <f t="shared" si="0"/>
        <v>#DIV/0!</v>
      </c>
      <c r="E8" s="37"/>
      <c r="F8" s="38"/>
      <c r="G8" s="36" t="e">
        <f t="shared" si="1"/>
        <v>#DIV/0!</v>
      </c>
      <c r="H8" s="37"/>
      <c r="I8" s="38"/>
      <c r="J8" s="36" t="e">
        <f t="shared" si="2"/>
        <v>#DIV/0!</v>
      </c>
      <c r="K8" s="38"/>
      <c r="L8" s="38"/>
      <c r="M8" s="35" t="e">
        <f t="shared" si="3"/>
        <v>#DIV/0!</v>
      </c>
      <c r="N8" s="37"/>
      <c r="O8" s="38"/>
      <c r="P8" s="35" t="e">
        <f t="shared" si="4"/>
        <v>#DIV/0!</v>
      </c>
      <c r="Q8" s="37"/>
      <c r="R8" s="38"/>
      <c r="S8" s="36" t="e">
        <f t="shared" si="5"/>
        <v>#DIV/0!</v>
      </c>
      <c r="T8" s="66"/>
      <c r="U8" s="66"/>
      <c r="V8" s="35" t="e">
        <f t="shared" si="6"/>
        <v>#DIV/0!</v>
      </c>
      <c r="W8" s="37"/>
      <c r="X8" s="38"/>
      <c r="Y8" s="36" t="e">
        <f t="shared" si="7"/>
        <v>#DIV/0!</v>
      </c>
    </row>
    <row r="9" spans="1:25" ht="19">
      <c r="A9" s="13" t="s">
        <v>477</v>
      </c>
      <c r="B9" s="37"/>
      <c r="C9" s="38"/>
      <c r="D9" s="39" t="e">
        <f t="shared" si="0"/>
        <v>#DIV/0!</v>
      </c>
      <c r="E9" s="37"/>
      <c r="F9" s="38"/>
      <c r="G9" s="40" t="e">
        <f t="shared" si="1"/>
        <v>#DIV/0!</v>
      </c>
      <c r="H9" s="37"/>
      <c r="I9" s="38"/>
      <c r="J9" s="40" t="e">
        <f t="shared" si="2"/>
        <v>#DIV/0!</v>
      </c>
      <c r="K9" s="38"/>
      <c r="L9" s="38"/>
      <c r="M9" s="39" t="e">
        <f t="shared" si="3"/>
        <v>#DIV/0!</v>
      </c>
      <c r="N9" s="37"/>
      <c r="O9" s="38"/>
      <c r="P9" s="39" t="e">
        <f t="shared" si="4"/>
        <v>#DIV/0!</v>
      </c>
      <c r="Q9" s="37"/>
      <c r="R9" s="38"/>
      <c r="S9" s="40" t="e">
        <f t="shared" si="5"/>
        <v>#DIV/0!</v>
      </c>
      <c r="T9" s="66"/>
      <c r="U9" s="66"/>
      <c r="V9" s="39" t="e">
        <f t="shared" si="6"/>
        <v>#DIV/0!</v>
      </c>
      <c r="W9" s="37"/>
      <c r="X9" s="38"/>
      <c r="Y9" s="40" t="e">
        <f t="shared" si="7"/>
        <v>#DIV/0!</v>
      </c>
    </row>
    <row r="10" spans="1:25" ht="19">
      <c r="A10" s="13" t="s">
        <v>453</v>
      </c>
      <c r="B10" s="37"/>
      <c r="C10" s="38"/>
      <c r="D10" s="39" t="e">
        <f t="shared" si="0"/>
        <v>#DIV/0!</v>
      </c>
      <c r="E10" s="37"/>
      <c r="F10" s="38"/>
      <c r="G10" s="40" t="e">
        <f t="shared" si="1"/>
        <v>#DIV/0!</v>
      </c>
      <c r="H10" s="37"/>
      <c r="I10" s="38"/>
      <c r="J10" s="40" t="e">
        <f t="shared" si="2"/>
        <v>#DIV/0!</v>
      </c>
      <c r="K10" s="38"/>
      <c r="L10" s="38"/>
      <c r="M10" s="39" t="e">
        <f t="shared" si="3"/>
        <v>#DIV/0!</v>
      </c>
      <c r="N10" s="37"/>
      <c r="O10" s="38"/>
      <c r="P10" s="39" t="e">
        <f t="shared" si="4"/>
        <v>#DIV/0!</v>
      </c>
      <c r="Q10" s="37"/>
      <c r="R10" s="38"/>
      <c r="S10" s="40" t="e">
        <f t="shared" si="5"/>
        <v>#DIV/0!</v>
      </c>
      <c r="T10" s="66"/>
      <c r="U10" s="66"/>
      <c r="V10" s="39" t="e">
        <f t="shared" si="6"/>
        <v>#DIV/0!</v>
      </c>
      <c r="W10" s="37"/>
      <c r="X10" s="38"/>
      <c r="Y10" s="40" t="e">
        <f t="shared" si="7"/>
        <v>#DIV/0!</v>
      </c>
    </row>
    <row r="11" spans="1:25" ht="20" thickBot="1">
      <c r="A11" s="180" t="s">
        <v>478</v>
      </c>
      <c r="B11" s="37"/>
      <c r="C11" s="38"/>
      <c r="D11" s="41" t="e">
        <f t="shared" si="0"/>
        <v>#DIV/0!</v>
      </c>
      <c r="E11" s="37"/>
      <c r="F11" s="38"/>
      <c r="G11" s="42" t="e">
        <f t="shared" si="1"/>
        <v>#DIV/0!</v>
      </c>
      <c r="H11" s="37"/>
      <c r="I11" s="38"/>
      <c r="J11" s="42" t="e">
        <f t="shared" si="2"/>
        <v>#DIV/0!</v>
      </c>
      <c r="K11" s="38"/>
      <c r="L11" s="38"/>
      <c r="M11" s="41" t="e">
        <f t="shared" si="3"/>
        <v>#DIV/0!</v>
      </c>
      <c r="N11" s="37"/>
      <c r="O11" s="38"/>
      <c r="P11" s="41" t="e">
        <f t="shared" si="4"/>
        <v>#DIV/0!</v>
      </c>
      <c r="Q11" s="37"/>
      <c r="R11" s="38"/>
      <c r="S11" s="42" t="e">
        <f t="shared" si="5"/>
        <v>#DIV/0!</v>
      </c>
      <c r="T11" s="66"/>
      <c r="U11" s="66"/>
      <c r="V11" s="41" t="e">
        <f t="shared" si="6"/>
        <v>#DIV/0!</v>
      </c>
      <c r="W11" s="37"/>
      <c r="X11" s="38"/>
      <c r="Y11" s="42" t="e">
        <f t="shared" si="7"/>
        <v>#DIV/0!</v>
      </c>
    </row>
    <row r="12" spans="1:25" ht="19">
      <c r="A12" s="15" t="s">
        <v>48</v>
      </c>
      <c r="B12" s="37"/>
      <c r="C12" s="38"/>
      <c r="D12" s="35" t="e">
        <f t="shared" si="0"/>
        <v>#DIV/0!</v>
      </c>
      <c r="E12" s="37"/>
      <c r="F12" s="38"/>
      <c r="G12" s="36" t="e">
        <f t="shared" si="1"/>
        <v>#DIV/0!</v>
      </c>
      <c r="H12" s="37"/>
      <c r="I12" s="38"/>
      <c r="J12" s="36" t="e">
        <f t="shared" si="2"/>
        <v>#DIV/0!</v>
      </c>
      <c r="K12" s="38"/>
      <c r="L12" s="38"/>
      <c r="M12" s="35" t="e">
        <f t="shared" si="3"/>
        <v>#DIV/0!</v>
      </c>
      <c r="N12" s="37"/>
      <c r="O12" s="38"/>
      <c r="P12" s="35" t="e">
        <f t="shared" si="4"/>
        <v>#DIV/0!</v>
      </c>
      <c r="Q12" s="37"/>
      <c r="R12" s="38"/>
      <c r="S12" s="36" t="e">
        <f t="shared" si="5"/>
        <v>#DIV/0!</v>
      </c>
      <c r="T12" s="66"/>
      <c r="U12" s="66"/>
      <c r="V12" s="35" t="e">
        <f t="shared" si="6"/>
        <v>#DIV/0!</v>
      </c>
      <c r="W12" s="37"/>
      <c r="X12" s="38"/>
      <c r="Y12" s="36" t="e">
        <f t="shared" si="7"/>
        <v>#DIV/0!</v>
      </c>
    </row>
    <row r="13" spans="1:25" ht="19">
      <c r="A13" s="13" t="s">
        <v>454</v>
      </c>
      <c r="B13" s="37"/>
      <c r="C13" s="38"/>
      <c r="D13" s="39" t="e">
        <f t="shared" si="0"/>
        <v>#DIV/0!</v>
      </c>
      <c r="E13" s="37"/>
      <c r="F13" s="38"/>
      <c r="G13" s="40" t="e">
        <f t="shared" si="1"/>
        <v>#DIV/0!</v>
      </c>
      <c r="H13" s="37"/>
      <c r="I13" s="38"/>
      <c r="J13" s="40" t="e">
        <f t="shared" si="2"/>
        <v>#DIV/0!</v>
      </c>
      <c r="K13" s="38"/>
      <c r="L13" s="38"/>
      <c r="M13" s="39" t="e">
        <f t="shared" si="3"/>
        <v>#DIV/0!</v>
      </c>
      <c r="N13" s="37"/>
      <c r="O13" s="38"/>
      <c r="P13" s="39" t="e">
        <f t="shared" si="4"/>
        <v>#DIV/0!</v>
      </c>
      <c r="Q13" s="37"/>
      <c r="R13" s="38"/>
      <c r="S13" s="40" t="e">
        <f t="shared" si="5"/>
        <v>#DIV/0!</v>
      </c>
      <c r="T13" s="66"/>
      <c r="U13" s="66"/>
      <c r="V13" s="39" t="e">
        <f t="shared" si="6"/>
        <v>#DIV/0!</v>
      </c>
      <c r="W13" s="37"/>
      <c r="X13" s="38"/>
      <c r="Y13" s="40" t="e">
        <f t="shared" si="7"/>
        <v>#DIV/0!</v>
      </c>
    </row>
    <row r="14" spans="1:25" ht="20" thickBot="1">
      <c r="A14" s="180" t="s">
        <v>470</v>
      </c>
      <c r="B14" s="37"/>
      <c r="C14" s="38"/>
      <c r="D14" s="39" t="e">
        <f t="shared" si="0"/>
        <v>#DIV/0!</v>
      </c>
      <c r="E14" s="37"/>
      <c r="F14" s="38"/>
      <c r="G14" s="40" t="e">
        <f t="shared" si="1"/>
        <v>#DIV/0!</v>
      </c>
      <c r="H14" s="37"/>
      <c r="I14" s="38"/>
      <c r="J14" s="40" t="e">
        <f t="shared" si="2"/>
        <v>#DIV/0!</v>
      </c>
      <c r="K14" s="38"/>
      <c r="L14" s="38"/>
      <c r="M14" s="39" t="e">
        <f t="shared" si="3"/>
        <v>#DIV/0!</v>
      </c>
      <c r="N14" s="37"/>
      <c r="O14" s="38"/>
      <c r="P14" s="39" t="e">
        <f t="shared" si="4"/>
        <v>#DIV/0!</v>
      </c>
      <c r="Q14" s="37"/>
      <c r="R14" s="38"/>
      <c r="S14" s="40" t="e">
        <f t="shared" si="5"/>
        <v>#DIV/0!</v>
      </c>
      <c r="T14" s="66"/>
      <c r="U14" s="66"/>
      <c r="V14" s="39" t="e">
        <f t="shared" si="6"/>
        <v>#DIV/0!</v>
      </c>
      <c r="W14" s="37"/>
      <c r="X14" s="38"/>
      <c r="Y14" s="40" t="e">
        <f t="shared" si="7"/>
        <v>#DIV/0!</v>
      </c>
    </row>
    <row r="15" spans="1:25" ht="20" thickBot="1">
      <c r="A15" s="15" t="s">
        <v>469</v>
      </c>
      <c r="B15" s="37"/>
      <c r="C15" s="38"/>
      <c r="D15" s="41" t="e">
        <f t="shared" si="0"/>
        <v>#DIV/0!</v>
      </c>
      <c r="E15" s="37"/>
      <c r="F15" s="38"/>
      <c r="G15" s="42" t="e">
        <f t="shared" si="1"/>
        <v>#DIV/0!</v>
      </c>
      <c r="H15" s="37"/>
      <c r="I15" s="38"/>
      <c r="J15" s="42" t="e">
        <f t="shared" si="2"/>
        <v>#DIV/0!</v>
      </c>
      <c r="K15" s="38"/>
      <c r="L15" s="38"/>
      <c r="M15" s="41" t="e">
        <f t="shared" si="3"/>
        <v>#DIV/0!</v>
      </c>
      <c r="N15" s="37"/>
      <c r="O15" s="38"/>
      <c r="P15" s="41" t="e">
        <f t="shared" si="4"/>
        <v>#DIV/0!</v>
      </c>
      <c r="Q15" s="37"/>
      <c r="R15" s="38"/>
      <c r="S15" s="42" t="e">
        <f t="shared" si="5"/>
        <v>#DIV/0!</v>
      </c>
      <c r="T15" s="66"/>
      <c r="U15" s="66"/>
      <c r="V15" s="41" t="e">
        <f t="shared" si="6"/>
        <v>#DIV/0!</v>
      </c>
      <c r="W15" s="37"/>
      <c r="X15" s="38"/>
      <c r="Y15" s="42" t="e">
        <f t="shared" si="7"/>
        <v>#DIV/0!</v>
      </c>
    </row>
    <row r="16" spans="1:25" ht="20" thickBot="1">
      <c r="A16" s="13" t="s">
        <v>460</v>
      </c>
      <c r="B16" s="37"/>
      <c r="C16" s="38"/>
      <c r="D16" s="35" t="e">
        <f t="shared" si="0"/>
        <v>#DIV/0!</v>
      </c>
      <c r="E16" s="37"/>
      <c r="F16" s="38"/>
      <c r="G16" s="36" t="e">
        <f t="shared" si="1"/>
        <v>#DIV/0!</v>
      </c>
      <c r="H16" s="37"/>
      <c r="I16" s="38"/>
      <c r="J16" s="36" t="e">
        <f t="shared" si="2"/>
        <v>#DIV/0!</v>
      </c>
      <c r="K16" s="38"/>
      <c r="L16" s="38"/>
      <c r="M16" s="35" t="e">
        <f t="shared" si="3"/>
        <v>#DIV/0!</v>
      </c>
      <c r="N16" s="37"/>
      <c r="O16" s="38"/>
      <c r="P16" s="35" t="e">
        <f t="shared" si="4"/>
        <v>#DIV/0!</v>
      </c>
      <c r="Q16" s="37"/>
      <c r="R16" s="38"/>
      <c r="S16" s="36" t="e">
        <f t="shared" si="5"/>
        <v>#DIV/0!</v>
      </c>
      <c r="T16" s="66"/>
      <c r="U16" s="66"/>
      <c r="V16" s="35" t="e">
        <f t="shared" si="6"/>
        <v>#DIV/0!</v>
      </c>
      <c r="W16" s="37"/>
      <c r="X16" s="38"/>
      <c r="Y16" s="36" t="e">
        <f t="shared" si="7"/>
        <v>#DIV/0!</v>
      </c>
    </row>
    <row r="17" spans="1:25" ht="19">
      <c r="A17" s="13" t="s">
        <v>461</v>
      </c>
      <c r="B17" s="33"/>
      <c r="C17" s="34"/>
      <c r="D17" s="35" t="e">
        <f t="shared" si="0"/>
        <v>#DIV/0!</v>
      </c>
      <c r="E17" s="33"/>
      <c r="F17" s="34"/>
      <c r="G17" s="36" t="e">
        <f t="shared" si="1"/>
        <v>#DIV/0!</v>
      </c>
      <c r="H17" s="37"/>
      <c r="I17" s="38"/>
      <c r="J17" s="40" t="e">
        <f t="shared" si="2"/>
        <v>#DIV/0!</v>
      </c>
      <c r="K17" s="38"/>
      <c r="L17" s="38"/>
      <c r="M17" s="39" t="e">
        <f t="shared" si="3"/>
        <v>#DIV/0!</v>
      </c>
      <c r="N17" s="37"/>
      <c r="O17" s="38"/>
      <c r="P17" s="39" t="e">
        <f t="shared" si="4"/>
        <v>#DIV/0!</v>
      </c>
      <c r="Q17" s="37"/>
      <c r="R17" s="38"/>
      <c r="S17" s="40" t="e">
        <f t="shared" si="5"/>
        <v>#DIV/0!</v>
      </c>
      <c r="T17" s="66"/>
      <c r="U17" s="66"/>
      <c r="V17" s="39" t="e">
        <f t="shared" si="6"/>
        <v>#DIV/0!</v>
      </c>
      <c r="W17" s="37"/>
      <c r="X17" s="38"/>
      <c r="Y17" s="40" t="e">
        <f t="shared" si="7"/>
        <v>#DIV/0!</v>
      </c>
    </row>
    <row r="18" spans="1:25" ht="19">
      <c r="A18" s="13" t="s">
        <v>473</v>
      </c>
      <c r="B18" s="37"/>
      <c r="C18" s="38"/>
      <c r="D18" s="39" t="e">
        <f t="shared" si="0"/>
        <v>#DIV/0!</v>
      </c>
      <c r="E18" s="37"/>
      <c r="F18" s="38"/>
      <c r="G18" s="39" t="e">
        <f t="shared" si="1"/>
        <v>#DIV/0!</v>
      </c>
      <c r="H18" s="37"/>
      <c r="I18" s="38"/>
      <c r="J18" s="39" t="e">
        <f t="shared" si="2"/>
        <v>#DIV/0!</v>
      </c>
      <c r="K18" s="37"/>
      <c r="L18" s="38"/>
      <c r="M18" s="39" t="e">
        <f t="shared" si="3"/>
        <v>#DIV/0!</v>
      </c>
      <c r="N18" s="37"/>
      <c r="O18" s="38"/>
      <c r="P18" s="39" t="e">
        <f t="shared" si="4"/>
        <v>#DIV/0!</v>
      </c>
      <c r="Q18" s="37"/>
      <c r="R18" s="38"/>
      <c r="S18" s="39" t="e">
        <f t="shared" si="5"/>
        <v>#DIV/0!</v>
      </c>
      <c r="T18" s="37"/>
      <c r="U18" s="38"/>
      <c r="V18" s="39" t="e">
        <f t="shared" si="6"/>
        <v>#DIV/0!</v>
      </c>
      <c r="W18" s="37"/>
      <c r="X18" s="38"/>
      <c r="Y18" s="39" t="e">
        <f t="shared" si="7"/>
        <v>#DIV/0!</v>
      </c>
    </row>
    <row r="19" spans="1:25" ht="19">
      <c r="A19" s="13" t="s">
        <v>479</v>
      </c>
      <c r="B19" s="37"/>
      <c r="C19" s="38"/>
      <c r="D19" s="39" t="e">
        <f t="shared" si="0"/>
        <v>#DIV/0!</v>
      </c>
      <c r="E19" s="37"/>
      <c r="F19" s="38"/>
      <c r="G19" s="39" t="e">
        <f t="shared" si="1"/>
        <v>#DIV/0!</v>
      </c>
      <c r="H19" s="37"/>
      <c r="I19" s="38"/>
      <c r="J19" s="39" t="e">
        <f t="shared" si="2"/>
        <v>#DIV/0!</v>
      </c>
      <c r="K19" s="37"/>
      <c r="L19" s="38"/>
      <c r="M19" s="39" t="e">
        <f t="shared" si="3"/>
        <v>#DIV/0!</v>
      </c>
      <c r="N19" s="37"/>
      <c r="O19" s="38"/>
      <c r="P19" s="39" t="e">
        <f t="shared" si="4"/>
        <v>#DIV/0!</v>
      </c>
      <c r="Q19" s="37"/>
      <c r="R19" s="38"/>
      <c r="S19" s="39" t="e">
        <f t="shared" si="5"/>
        <v>#DIV/0!</v>
      </c>
      <c r="T19" s="37"/>
      <c r="U19" s="38"/>
      <c r="V19" s="39" t="e">
        <f t="shared" si="6"/>
        <v>#DIV/0!</v>
      </c>
      <c r="W19" s="37"/>
      <c r="X19" s="38"/>
      <c r="Y19" s="39" t="e">
        <f t="shared" si="7"/>
        <v>#DIV/0!</v>
      </c>
    </row>
    <row r="20" spans="1:25" ht="19">
      <c r="A20" s="13" t="s">
        <v>462</v>
      </c>
      <c r="B20" s="37"/>
      <c r="C20" s="38"/>
      <c r="D20" s="39" t="e">
        <f t="shared" si="0"/>
        <v>#DIV/0!</v>
      </c>
      <c r="E20" s="37"/>
      <c r="F20" s="38"/>
      <c r="G20" s="39" t="e">
        <f t="shared" si="1"/>
        <v>#DIV/0!</v>
      </c>
      <c r="H20" s="37"/>
      <c r="I20" s="38"/>
      <c r="J20" s="39" t="e">
        <f t="shared" si="2"/>
        <v>#DIV/0!</v>
      </c>
      <c r="K20" s="37"/>
      <c r="L20" s="38"/>
      <c r="M20" s="39" t="e">
        <f t="shared" si="3"/>
        <v>#DIV/0!</v>
      </c>
      <c r="N20" s="37"/>
      <c r="O20" s="38"/>
      <c r="P20" s="39" t="e">
        <f t="shared" si="4"/>
        <v>#DIV/0!</v>
      </c>
      <c r="Q20" s="37"/>
      <c r="R20" s="38"/>
      <c r="S20" s="39" t="e">
        <f t="shared" si="5"/>
        <v>#DIV/0!</v>
      </c>
      <c r="T20" s="37"/>
      <c r="U20" s="38"/>
      <c r="V20" s="39" t="e">
        <f t="shared" si="6"/>
        <v>#DIV/0!</v>
      </c>
      <c r="W20" s="37"/>
      <c r="X20" s="38"/>
      <c r="Y20" s="39" t="e">
        <f t="shared" si="7"/>
        <v>#DIV/0!</v>
      </c>
    </row>
    <row r="21" spans="1:25" ht="19">
      <c r="A21" s="13" t="s">
        <v>463</v>
      </c>
      <c r="B21" s="37"/>
      <c r="C21" s="38"/>
      <c r="D21" s="39" t="e">
        <f t="shared" si="0"/>
        <v>#DIV/0!</v>
      </c>
      <c r="E21" s="37"/>
      <c r="F21" s="38"/>
      <c r="G21" s="39" t="e">
        <f t="shared" si="1"/>
        <v>#DIV/0!</v>
      </c>
      <c r="H21" s="37"/>
      <c r="I21" s="38"/>
      <c r="J21" s="39" t="e">
        <f t="shared" si="2"/>
        <v>#DIV/0!</v>
      </c>
      <c r="K21" s="37"/>
      <c r="L21" s="38"/>
      <c r="M21" s="39" t="e">
        <f t="shared" si="3"/>
        <v>#DIV/0!</v>
      </c>
      <c r="N21" s="37"/>
      <c r="O21" s="38"/>
      <c r="P21" s="39" t="e">
        <f t="shared" si="4"/>
        <v>#DIV/0!</v>
      </c>
      <c r="Q21" s="37"/>
      <c r="R21" s="38"/>
      <c r="S21" s="39" t="e">
        <f t="shared" si="5"/>
        <v>#DIV/0!</v>
      </c>
      <c r="T21" s="37"/>
      <c r="U21" s="38"/>
      <c r="V21" s="39" t="e">
        <f t="shared" si="6"/>
        <v>#DIV/0!</v>
      </c>
      <c r="W21" s="37"/>
      <c r="X21" s="38"/>
      <c r="Y21" s="39" t="e">
        <f t="shared" si="7"/>
        <v>#DIV/0!</v>
      </c>
    </row>
    <row r="22" spans="1:25" ht="19">
      <c r="A22" s="13" t="s">
        <v>474</v>
      </c>
      <c r="B22" s="37"/>
      <c r="C22" s="38"/>
      <c r="D22" s="39" t="e">
        <f t="shared" si="0"/>
        <v>#DIV/0!</v>
      </c>
      <c r="E22" s="37"/>
      <c r="F22" s="38"/>
      <c r="G22" s="39" t="e">
        <f t="shared" si="1"/>
        <v>#DIV/0!</v>
      </c>
      <c r="H22" s="37"/>
      <c r="I22" s="38"/>
      <c r="J22" s="39" t="e">
        <f t="shared" si="2"/>
        <v>#DIV/0!</v>
      </c>
      <c r="K22" s="37"/>
      <c r="L22" s="38"/>
      <c r="M22" s="39" t="e">
        <f t="shared" si="3"/>
        <v>#DIV/0!</v>
      </c>
      <c r="N22" s="37"/>
      <c r="O22" s="38"/>
      <c r="P22" s="39" t="e">
        <f t="shared" si="4"/>
        <v>#DIV/0!</v>
      </c>
      <c r="Q22" s="37"/>
      <c r="R22" s="38"/>
      <c r="S22" s="39" t="e">
        <f t="shared" si="5"/>
        <v>#DIV/0!</v>
      </c>
      <c r="T22" s="37"/>
      <c r="U22" s="38"/>
      <c r="V22" s="39" t="e">
        <f t="shared" si="6"/>
        <v>#DIV/0!</v>
      </c>
      <c r="W22" s="37"/>
      <c r="X22" s="38"/>
      <c r="Y22" s="39" t="e">
        <f t="shared" si="7"/>
        <v>#DIV/0!</v>
      </c>
    </row>
    <row r="23" spans="1:25" ht="20" thickBot="1">
      <c r="A23" s="180" t="s">
        <v>467</v>
      </c>
      <c r="B23" s="37"/>
      <c r="C23" s="38"/>
      <c r="D23" s="39" t="e">
        <f t="shared" si="0"/>
        <v>#DIV/0!</v>
      </c>
      <c r="E23" s="37"/>
      <c r="F23" s="38"/>
      <c r="G23" s="39" t="e">
        <f t="shared" si="1"/>
        <v>#DIV/0!</v>
      </c>
      <c r="H23" s="37"/>
      <c r="I23" s="38"/>
      <c r="J23" s="39" t="e">
        <f t="shared" si="2"/>
        <v>#DIV/0!</v>
      </c>
      <c r="K23" s="37"/>
      <c r="L23" s="38"/>
      <c r="M23" s="39" t="e">
        <f t="shared" si="3"/>
        <v>#DIV/0!</v>
      </c>
      <c r="N23" s="37"/>
      <c r="O23" s="38"/>
      <c r="P23" s="39" t="e">
        <f t="shared" si="4"/>
        <v>#DIV/0!</v>
      </c>
      <c r="Q23" s="37"/>
      <c r="R23" s="38"/>
      <c r="S23" s="39" t="e">
        <f t="shared" si="5"/>
        <v>#DIV/0!</v>
      </c>
      <c r="T23" s="37"/>
      <c r="U23" s="38"/>
      <c r="V23" s="39" t="e">
        <f t="shared" si="6"/>
        <v>#DIV/0!</v>
      </c>
      <c r="W23" s="37"/>
      <c r="X23" s="38"/>
      <c r="Y23" s="39" t="e">
        <f t="shared" si="7"/>
        <v>#DIV/0!</v>
      </c>
    </row>
    <row r="24" spans="1:25" ht="25" thickBot="1">
      <c r="A24" s="46" t="s">
        <v>33</v>
      </c>
      <c r="B24" s="44"/>
      <c r="C24" s="43"/>
      <c r="D24" s="43"/>
      <c r="E24" s="44"/>
      <c r="F24" s="43"/>
      <c r="G24" s="42" t="e">
        <f>E24/F24</f>
        <v>#DIV/0!</v>
      </c>
      <c r="H24" s="44"/>
      <c r="I24" s="43"/>
      <c r="J24" s="45"/>
      <c r="K24" s="43"/>
      <c r="L24" s="43"/>
      <c r="M24" s="41" t="e">
        <f>K24/L24</f>
        <v>#DIV/0!</v>
      </c>
      <c r="N24" s="44"/>
      <c r="O24" s="43"/>
      <c r="P24" s="43"/>
      <c r="Q24" s="44"/>
      <c r="R24" s="43"/>
      <c r="S24" s="42" t="e">
        <f>Q24/R24</f>
        <v>#DIV/0!</v>
      </c>
      <c r="T24" s="43"/>
      <c r="U24" s="43"/>
      <c r="V24" s="43"/>
      <c r="W24" s="44"/>
      <c r="X24" s="43"/>
      <c r="Y24" s="42" t="e">
        <f>W24/X24</f>
        <v>#DIV/0!</v>
      </c>
    </row>
    <row r="25" spans="1:25" ht="19">
      <c r="A25" s="47" t="s">
        <v>16</v>
      </c>
      <c r="B25" s="61"/>
      <c r="C25" s="53"/>
      <c r="D25" s="53"/>
      <c r="E25" s="61"/>
      <c r="F25" s="53"/>
      <c r="G25" s="54"/>
      <c r="H25" s="61"/>
      <c r="I25" s="53"/>
      <c r="J25" s="54"/>
      <c r="K25" s="62"/>
      <c r="L25" s="53"/>
      <c r="M25" s="54"/>
      <c r="N25" s="61"/>
      <c r="O25" s="53"/>
      <c r="P25" s="54"/>
      <c r="Q25" s="62"/>
      <c r="R25" s="53"/>
      <c r="S25" s="54"/>
      <c r="T25" s="65"/>
      <c r="U25" s="53"/>
      <c r="V25" s="54"/>
      <c r="W25" s="65"/>
      <c r="X25" s="53"/>
      <c r="Y25" s="54"/>
    </row>
    <row r="26" spans="1:25" ht="19">
      <c r="A26" s="48" t="s">
        <v>18</v>
      </c>
      <c r="B26" s="61"/>
      <c r="C26" s="50"/>
      <c r="D26" s="50"/>
      <c r="E26" s="61"/>
      <c r="F26" s="50"/>
      <c r="G26" s="51"/>
      <c r="H26" s="61"/>
      <c r="I26" s="50"/>
      <c r="J26" s="51"/>
      <c r="K26" s="62"/>
      <c r="L26" s="50"/>
      <c r="M26" s="51"/>
      <c r="N26" s="61"/>
      <c r="O26" s="50"/>
      <c r="P26" s="51"/>
      <c r="Q26" s="62"/>
      <c r="R26" s="50"/>
      <c r="S26" s="51"/>
      <c r="T26" s="65"/>
      <c r="U26" s="50"/>
      <c r="V26" s="51"/>
      <c r="W26" s="65"/>
      <c r="X26" s="50"/>
      <c r="Y26" s="51"/>
    </row>
    <row r="27" spans="1:25" ht="19">
      <c r="A27" s="48" t="s">
        <v>22</v>
      </c>
      <c r="B27" s="61"/>
      <c r="C27" s="50"/>
      <c r="D27" s="50"/>
      <c r="E27" s="61"/>
      <c r="F27" s="50"/>
      <c r="G27" s="51"/>
      <c r="H27" s="61"/>
      <c r="I27" s="50"/>
      <c r="J27" s="51"/>
      <c r="K27" s="62"/>
      <c r="L27" s="50"/>
      <c r="M27" s="51"/>
      <c r="N27" s="61"/>
      <c r="O27" s="50"/>
      <c r="P27" s="51"/>
      <c r="Q27" s="62"/>
      <c r="R27" s="50"/>
      <c r="S27" s="51"/>
      <c r="T27" s="65"/>
      <c r="U27" s="50"/>
      <c r="V27" s="51"/>
      <c r="W27" s="65"/>
      <c r="X27" s="50"/>
      <c r="Y27" s="51"/>
    </row>
    <row r="28" spans="1:25" ht="19">
      <c r="A28" s="48" t="s">
        <v>17</v>
      </c>
      <c r="B28" s="52"/>
      <c r="C28" s="53"/>
      <c r="D28" s="53"/>
      <c r="E28" s="61"/>
      <c r="F28" s="53"/>
      <c r="G28" s="54"/>
      <c r="H28" s="61"/>
      <c r="I28" s="53"/>
      <c r="J28" s="54"/>
      <c r="K28" s="62"/>
      <c r="L28" s="53"/>
      <c r="M28" s="54"/>
      <c r="N28" s="61"/>
      <c r="O28" s="53"/>
      <c r="P28" s="54"/>
      <c r="Q28" s="62"/>
      <c r="R28" s="53"/>
      <c r="S28" s="54"/>
      <c r="T28" s="65"/>
      <c r="U28" s="53"/>
      <c r="V28" s="54"/>
      <c r="W28" s="65"/>
      <c r="X28" s="53"/>
      <c r="Y28" s="54"/>
    </row>
    <row r="29" spans="1:25" ht="19">
      <c r="A29" s="48" t="s">
        <v>14</v>
      </c>
      <c r="B29" s="61"/>
      <c r="C29" s="50"/>
      <c r="D29" s="50"/>
      <c r="E29" s="61"/>
      <c r="F29" s="50"/>
      <c r="G29" s="51"/>
      <c r="H29" s="61"/>
      <c r="I29" s="50"/>
      <c r="J29" s="51"/>
      <c r="K29" s="62"/>
      <c r="L29" s="50"/>
      <c r="M29" s="51"/>
      <c r="N29" s="61"/>
      <c r="O29" s="50"/>
      <c r="P29" s="51"/>
      <c r="Q29" s="62"/>
      <c r="R29" s="50"/>
      <c r="S29" s="51"/>
      <c r="T29" s="65"/>
      <c r="U29" s="50"/>
      <c r="V29" s="51"/>
      <c r="W29" s="65"/>
      <c r="X29" s="50"/>
      <c r="Y29" s="51"/>
    </row>
    <row r="30" spans="1:25" ht="19">
      <c r="A30" s="48" t="s">
        <v>15</v>
      </c>
      <c r="B30" s="61"/>
      <c r="C30" s="50"/>
      <c r="D30" s="50"/>
      <c r="E30" s="61"/>
      <c r="F30" s="50"/>
      <c r="G30" s="51"/>
      <c r="H30" s="61"/>
      <c r="I30" s="50"/>
      <c r="J30" s="51"/>
      <c r="K30" s="62"/>
      <c r="L30" s="50"/>
      <c r="M30" s="51"/>
      <c r="N30" s="61"/>
      <c r="O30" s="50"/>
      <c r="P30" s="51"/>
      <c r="Q30" s="62"/>
      <c r="R30" s="50"/>
      <c r="S30" s="51"/>
      <c r="T30" s="65"/>
      <c r="U30" s="50"/>
      <c r="V30" s="51"/>
      <c r="W30" s="65"/>
      <c r="X30" s="50"/>
      <c r="Y30" s="51"/>
    </row>
    <row r="31" spans="1:25" ht="19">
      <c r="A31" s="48" t="s">
        <v>19</v>
      </c>
      <c r="B31" s="55" t="e">
        <f>1-((B27)/B26)</f>
        <v>#DIV/0!</v>
      </c>
      <c r="C31" s="56"/>
      <c r="D31" s="56"/>
      <c r="E31" s="55" t="e">
        <f>1-((E27)/E26)</f>
        <v>#DIV/0!</v>
      </c>
      <c r="F31" s="56"/>
      <c r="G31" s="57"/>
      <c r="H31" s="63" t="e">
        <f>1-((H27)/H26)</f>
        <v>#DIV/0!</v>
      </c>
      <c r="I31" s="56"/>
      <c r="J31" s="57"/>
      <c r="K31" s="55" t="e">
        <f>1-((K27)/K26)</f>
        <v>#DIV/0!</v>
      </c>
      <c r="L31" s="56"/>
      <c r="M31" s="57"/>
      <c r="N31" s="55" t="e">
        <f>1-((N27)/N26)</f>
        <v>#DIV/0!</v>
      </c>
      <c r="O31" s="56"/>
      <c r="P31" s="57"/>
      <c r="Q31" s="55" t="e">
        <f>1-((Q27)/Q26)</f>
        <v>#DIV/0!</v>
      </c>
      <c r="R31" s="56"/>
      <c r="S31" s="57"/>
      <c r="T31" s="55" t="e">
        <f>1-((T27)/T26)</f>
        <v>#DIV/0!</v>
      </c>
      <c r="U31" s="56"/>
      <c r="V31" s="57"/>
      <c r="W31" s="55" t="e">
        <f>1-((W27)/W26)</f>
        <v>#DIV/0!</v>
      </c>
      <c r="X31" s="56"/>
      <c r="Y31" s="57"/>
    </row>
    <row r="32" spans="1:25" ht="20" thickBot="1">
      <c r="A32" s="49" t="s">
        <v>31</v>
      </c>
      <c r="B32" s="58" t="e">
        <f>1-((B27-B28)/B26)</f>
        <v>#DIV/0!</v>
      </c>
      <c r="C32" s="59"/>
      <c r="D32" s="59"/>
      <c r="E32" s="58" t="e">
        <f>1-((E27-E28)/E26)</f>
        <v>#DIV/0!</v>
      </c>
      <c r="F32" s="59"/>
      <c r="G32" s="60"/>
      <c r="H32" s="64" t="e">
        <f>1-((H27-H28)/H26)</f>
        <v>#DIV/0!</v>
      </c>
      <c r="I32" s="59"/>
      <c r="J32" s="60"/>
      <c r="K32" s="58" t="e">
        <f>1-((K27-K28)/K26)</f>
        <v>#DIV/0!</v>
      </c>
      <c r="L32" s="59"/>
      <c r="M32" s="60"/>
      <c r="N32" s="58" t="e">
        <f>1-((N27-N28)/N26)</f>
        <v>#DIV/0!</v>
      </c>
      <c r="O32" s="59"/>
      <c r="P32" s="60"/>
      <c r="Q32" s="58" t="e">
        <f>1-((Q27-Q28)/Q26)</f>
        <v>#DIV/0!</v>
      </c>
      <c r="R32" s="59"/>
      <c r="S32" s="60"/>
      <c r="T32" s="58" t="e">
        <f>1-((T27-T28)/T26)</f>
        <v>#DIV/0!</v>
      </c>
      <c r="U32" s="59"/>
      <c r="V32" s="60"/>
      <c r="W32" s="58" t="e">
        <f>1-((W27-W28)/W26)</f>
        <v>#DIV/0!</v>
      </c>
      <c r="X32" s="59"/>
      <c r="Y32" s="60"/>
    </row>
  </sheetData>
  <mergeCells count="14">
    <mergeCell ref="N3:P3"/>
    <mergeCell ref="Q3:S3"/>
    <mergeCell ref="T3:V3"/>
    <mergeCell ref="W3:Y3"/>
    <mergeCell ref="B1:Y1"/>
    <mergeCell ref="A2:A4"/>
    <mergeCell ref="B2:G2"/>
    <mergeCell ref="H2:M2"/>
    <mergeCell ref="N2:S2"/>
    <mergeCell ref="T2:Y2"/>
    <mergeCell ref="B3:D3"/>
    <mergeCell ref="E3:G3"/>
    <mergeCell ref="H3:J3"/>
    <mergeCell ref="K3:M3"/>
  </mergeCells>
  <phoneticPr fontId="12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81" operator="between" id="{E13B7C67-7164-FB43-9C26-18E49A2088E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82" operator="between" id="{9DE5BBAB-B5C8-AC48-A2C6-AD8CA774D15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83" operator="between" id="{E0A26DC2-2B3B-D74A-B205-008A0B400FA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84" operator="between" id="{E23A7407-732C-064C-929E-CB768FFD16B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85" operator="between" id="{102C449A-584F-C141-A8A3-0D773F076B5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86" operator="between" id="{9FD90ED6-11F9-E346-8929-1BD19E4C45D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87" operator="between" id="{9927A011-8FDF-864B-8CBF-03B052F425C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8" operator="between" id="{89766A39-9D8E-E541-9449-4331F58A66C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89" operator="lessThan" id="{553ED5C5-43DE-244C-A69D-D4799CCF8CC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90" operator="greaterThan" id="{0734A603-DE6E-544A-BE83-66D71F881F4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G24 M24 S24 Y24</xm:sqref>
        </x14:conditionalFormatting>
        <x14:conditionalFormatting xmlns:xm="http://schemas.microsoft.com/office/excel/2006/main">
          <x14:cfRule type="cellIs" priority="341" operator="between" id="{9045F960-AC37-CF4F-8F6A-B89BF5770B6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42" operator="between" id="{A195EE70-ED23-C848-BCFD-B9FD2F7A120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43" operator="between" id="{B1809C04-3197-AB4B-9979-5348E4B7618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4" operator="between" id="{8C072ECF-0F07-C94B-AFBB-CC8FA5A9368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45" operator="between" id="{7E74E767-4911-8F44-8E66-E6D9CC75090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46" operator="between" id="{C8E9ACED-3313-AB4F-9904-2BF75E635E1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47" operator="between" id="{EBC31C4A-FDC1-FC41-A6A7-AE25B415355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48" operator="between" id="{DCA6E11B-45D5-4C47-AAD3-09E926A4D3E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49" operator="lessThan" id="{9676E1C5-7EF7-F749-8666-A1AEE30849B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50" operator="greaterThan" id="{DE0A2ECC-ADAD-7D4F-835E-E8299AAA6F2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D5:D17</xm:sqref>
        </x14:conditionalFormatting>
        <x14:conditionalFormatting xmlns:xm="http://schemas.microsoft.com/office/excel/2006/main">
          <x14:cfRule type="cellIs" priority="331" operator="between" id="{A7E52996-D0F6-2A4F-9230-D883B5B9036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32" operator="between" id="{628682F7-6D06-E04A-8BFB-C05268D3AEE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3" operator="between" id="{C4BCF7D6-6CC2-FD4C-A047-CBC0D4A7A7A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34" operator="between" id="{AFE19BCB-2069-9449-8FC5-EFF84E9E7E1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35" operator="between" id="{58B6DFD8-C2A6-D64C-BCAE-F92B01BB324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36" operator="between" id="{44637106-6867-2A44-B2D9-088FC5FAD7A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37" operator="between" id="{02F75F56-AE76-1240-9F3A-6592EF53D16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38" operator="between" id="{8A5DE89E-66C9-124E-B19F-D2A375716A8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39" operator="lessThan" id="{0EF4FFCF-B2EC-3643-89A0-52FA9C59365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40" operator="greaterThan" id="{03A4F74A-A603-9644-9C0A-79E50D7494A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321" operator="between" id="{9E3163CE-F30E-3A4B-A4E9-1BC1BE50EA1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2" operator="between" id="{30CA25F2-81CB-7146-B7C2-7E8EE05E936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23" operator="between" id="{E6F51457-A428-954B-980F-4C86793595A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24" operator="between" id="{41F1A14D-AB30-0541-BBBD-58F69A2CB79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25" operator="between" id="{48BE55A5-4157-DB4D-AA69-AD3646D93051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26" operator="between" id="{62EDBC18-9AD7-0543-AF18-319757E0A35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27" operator="between" id="{CEA3FEB9-D655-5245-A5E9-A994F001E6D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28" operator="between" id="{A528E3DF-AF58-F34C-9085-DFDC7388928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29" operator="lessThan" id="{76F1D714-B89F-8642-A77A-AB4D809BAD6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30" operator="greaterThan" id="{12D5BFF2-09D0-CD49-92C7-9D17650E44C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D12:D13</xm:sqref>
        </x14:conditionalFormatting>
        <x14:conditionalFormatting xmlns:xm="http://schemas.microsoft.com/office/excel/2006/main">
          <x14:cfRule type="cellIs" priority="311" operator="between" id="{D33AE468-FB61-2B48-B951-E358BE1593B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12" operator="between" id="{850AA980-D1AC-054A-8BF4-3DE66783892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13" operator="between" id="{37286FB6-58B5-6043-8555-AAF8E698535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14" operator="between" id="{3F106E75-0F85-DC45-9B84-AC5E3A7E09E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15" operator="between" id="{16528102-5960-CF4B-B9DC-3C019C3A76F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16" operator="between" id="{A2D45850-03C7-8E4B-9DCE-157F364B185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17" operator="between" id="{03DC5BA2-8B89-BD40-9678-C2DDAD642A5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18" operator="between" id="{ABED8A82-5C24-BC4F-980D-F5DA4FA64A4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19" operator="lessThan" id="{FF2A00A6-C5F4-6C42-B2B1-BFC1F5BAFD0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20" operator="greaterThan" id="{34433F16-A2BB-DA4D-91F7-CCB74887D2A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G5:G17</xm:sqref>
        </x14:conditionalFormatting>
        <x14:conditionalFormatting xmlns:xm="http://schemas.microsoft.com/office/excel/2006/main">
          <x14:cfRule type="cellIs" priority="301" operator="between" id="{4175650E-8FFE-8841-9F9D-F6609275A79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02" operator="between" id="{229B4524-618D-6049-99C0-74C5E0D66BF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03" operator="between" id="{CA346B93-F0DD-C243-AE70-9939D5B8D15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04" operator="between" id="{D7FA080F-B6CC-6645-A1C6-DA42EC5C220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05" operator="between" id="{0D285F07-FB91-3A44-89C1-7225B0D9FFC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06" operator="between" id="{93032200-DB32-9042-91C5-4DD89CCF3AC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07" operator="between" id="{39E5AC50-8E5D-B548-8737-488F8F19BD2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08" operator="between" id="{DCAAF833-01D1-D245-8B67-302E70B264B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09" operator="lessThan" id="{A0C49C43-BBE6-1948-A102-18CD3707CD5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10" operator="greaterThan" id="{49DD152C-DF7E-DE4B-A5DE-F3CF5ABF473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ellIs" priority="291" operator="between" id="{C80A9F1E-5CE0-FC4B-91E0-D80A85051A8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92" operator="between" id="{B9E03347-CDFC-3747-8A04-B27B3297E11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93" operator="between" id="{43A8E7C4-A84B-2B43-8A61-C497CAC4259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94" operator="between" id="{BB2CF77F-4105-7F47-8528-C49C74054B3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95" operator="between" id="{5A69178C-D299-3444-9E9C-7386F642DBC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96" operator="between" id="{1FDA7C1E-1062-184F-86C1-4421521659B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97" operator="between" id="{CEBACD45-6CA0-F641-9051-BD71F65C846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98" operator="between" id="{94742B34-A28B-EF49-9473-9256F646CA3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9" operator="lessThan" id="{DD9AD6EC-9C47-7F42-B7FA-46999035F15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0" operator="greaterThan" id="{05DCE3C7-B459-AB41-BABB-D8FE7CABD04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271" operator="between" id="{2FEC47F2-2152-6547-933F-DD30DE2B090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72" operator="between" id="{B6B06E16-E3DB-2046-8281-F717AF5BEE9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73" operator="between" id="{EA33EDB3-5634-5B4C-90CE-97BF824B14B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74" operator="between" id="{F67ECF06-129C-4740-9713-DA94F2338D9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75" operator="between" id="{82CF7089-D67F-5740-83CA-3A4ACD4CF55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76" operator="between" id="{57CF3304-4D1C-4A45-BF47-3B5268800E3F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7" operator="between" id="{9DCC0471-F41A-7745-8665-FF20E639FB7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78" operator="between" id="{224AEAC6-23F7-EC4A-B8A0-35BF7535F45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79" operator="lessThan" id="{DF4D4FED-41DC-1F45-A1FF-3C07F458B65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80" operator="greaterThan" id="{E13A1C26-F18A-4F46-A5F0-8E3767DF152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J5:J7 J9:J11</xm:sqref>
        </x14:conditionalFormatting>
        <x14:conditionalFormatting xmlns:xm="http://schemas.microsoft.com/office/excel/2006/main">
          <x14:cfRule type="cellIs" priority="261" operator="between" id="{C2ABB33D-6ABB-F24F-9157-1538B0385F7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62" operator="between" id="{B368C0A8-B291-9043-9007-A7C3B312F73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63" operator="between" id="{E9D299C9-B2F1-3941-963E-3D53C0BC854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64" operator="between" id="{856A36A7-E205-D940-80C2-6374945485E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65" operator="between" id="{E1E3186C-DE0D-DF41-9478-9DC490D8A6F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6" operator="between" id="{2DBD5EE4-6EAB-8148-8FCC-525A4249BBA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67" operator="between" id="{5714C7C2-D90C-FE44-9A9E-2C7D4397DB8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68" operator="between" id="{816BBA24-AFC5-FA4F-A72B-11095CE1C65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69" operator="lessThan" id="{AF75C96F-E4AF-E34C-9FDE-8050086F823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70" operator="greaterThan" id="{71355A75-9FF3-A14D-9A0D-505AEACFCDC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J5:J17</xm:sqref>
        </x14:conditionalFormatting>
        <x14:conditionalFormatting xmlns:xm="http://schemas.microsoft.com/office/excel/2006/main">
          <x14:cfRule type="cellIs" priority="251" operator="between" id="{E9D8BAD2-DB91-E74F-8C3D-4D3B4B078D8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52" operator="between" id="{F76C06EA-860A-684A-AFCC-607AC7A6E90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53" operator="between" id="{97EA3C27-1277-6346-8A5C-0B24581F836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54" operator="between" id="{1E4BA135-F8F5-7D4F-964E-9C3F11AE4D6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5" operator="between" id="{2E5E7CC7-C1D1-6641-AF3F-388685FCFC3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56" operator="between" id="{69AC7560-C347-6445-B39F-4B026FD4D75A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57" operator="between" id="{0F50B82A-BF76-AA45-A957-2F621F6EA18E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58" operator="between" id="{7E67D5E6-8160-7846-B57D-F2173448FA8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59" operator="lessThan" id="{C96DAF1D-02D3-FB46-B4BA-6AF9366407F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60" operator="greaterThan" id="{F7FCA39E-CE05-AF42-BCBF-4D97F808286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ellIs" priority="241" operator="between" id="{9547DADB-8699-2646-A2D9-F0D27C83BDA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42" operator="between" id="{A8E9EB20-CF09-B14B-92EF-8FB52F4CD69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43" operator="between" id="{D6FA8BF1-DDF9-4C4F-89BE-9373CEE62666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4" operator="between" id="{6E10E4FA-5155-224D-A65A-163D37DB94A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45" operator="between" id="{8D77BDCB-AC83-4544-8AF0-80DF1963C3D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46" operator="between" id="{FAA028D1-4498-1147-B880-D2B224C35C7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47" operator="between" id="{9F783A73-83A0-7745-B0BB-017A71ECF08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48" operator="between" id="{59D66DA5-3171-3240-8954-81953A414A1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49" operator="lessThan" id="{37D66575-1AE4-0D4F-86DA-E082522732D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50" operator="greaterThan" id="{E598F2F7-B27B-7540-9EE2-94B98E5F23C6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J12:J13</xm:sqref>
        </x14:conditionalFormatting>
        <x14:conditionalFormatting xmlns:xm="http://schemas.microsoft.com/office/excel/2006/main">
          <x14:cfRule type="cellIs" priority="231" operator="between" id="{87C591AB-D2D5-4F43-9A3D-B83201B2559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32" operator="between" id="{5EBD67B0-E86C-D543-B76F-91F06D5A312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3" operator="between" id="{690803FF-2F33-1640-9F0C-A31851530B86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34" operator="between" id="{155A64E4-8715-404E-88ED-35173FBE0EF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35" operator="between" id="{14705CD9-03E4-6547-B30B-C637A874BFB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36" operator="between" id="{E30C5A03-5284-A84A-9581-885B1394EA0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37" operator="between" id="{17D0307D-16BC-BD45-BB7A-D3E09AEC8FE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38" operator="between" id="{1FA74241-A664-3B40-B784-90434B30553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39" operator="lessThan" id="{A4AC03CF-3433-C34D-A9AF-9DB9F09F8CF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40" operator="greaterThan" id="{61DE4A1D-F110-E543-B421-A263FF9C2E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M5:M7 M9:M11</xm:sqref>
        </x14:conditionalFormatting>
        <x14:conditionalFormatting xmlns:xm="http://schemas.microsoft.com/office/excel/2006/main">
          <x14:cfRule type="cellIs" priority="221" operator="between" id="{AE96664A-E3EA-4447-8E9C-358059CC856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2" operator="between" id="{EFE25C32-AA75-8D4B-89B9-70BA107C1B0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23" operator="between" id="{BD14BE8B-AD5C-324E-B6D0-120D7D219A6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24" operator="between" id="{204D49FE-EDE0-134C-890D-719401B8C32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25" operator="between" id="{2256023E-77C2-A34A-92E8-92D0633FAEA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26" operator="between" id="{0969B1FA-CCB0-9842-8355-82527D3EFC7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27" operator="between" id="{AE2409D1-12DD-C04C-8EE7-F7FFCB37DB1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28" operator="between" id="{E8A276FC-5E18-4F47-83B6-A4705E6E370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29" operator="lessThan" id="{24EAF337-FF65-0C43-BABD-8D9729E7D1B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30" operator="greaterThan" id="{C510A062-7C4A-8043-B449-1B2A8B7DF4F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M5:M17</xm:sqref>
        </x14:conditionalFormatting>
        <x14:conditionalFormatting xmlns:xm="http://schemas.microsoft.com/office/excel/2006/main">
          <x14:cfRule type="cellIs" priority="211" operator="between" id="{B2FA810A-34D2-174F-9BCF-C020A652987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12" operator="between" id="{C4B2FCF4-A6F4-8746-8786-478A3137C0C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13" operator="between" id="{E4F06B55-53B7-A641-8F50-A922BFE893D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14" operator="between" id="{EF8FDCFE-1F8D-AD45-A4C3-38CDD784F00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15" operator="between" id="{07A08F9C-18BD-0149-92CD-EDEFF81BF44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16" operator="between" id="{87FDD632-8D46-C34D-B1F2-1A5EA534EB3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17" operator="between" id="{12142D64-FB3F-EE46-BA71-F741150951B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18" operator="between" id="{BB3CC43C-BE66-874B-8BD9-BE38B41130B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19" operator="lessThan" id="{7D92D96B-4053-F74A-9938-445F80EE0CC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20" operator="greaterThan" id="{378FDCF9-6EC9-3048-ADA6-08C561B79D3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ellIs" priority="201" operator="between" id="{38B63D3F-638A-AA4C-B8DA-D98A77C8D1F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02" operator="between" id="{DB0C2734-C031-DB4D-B541-3EF98EFE4EF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03" operator="between" id="{7E5104CE-B6F7-E140-8DC7-A736D2631CB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04" operator="between" id="{A72542C8-064D-9645-898C-3807728337A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05" operator="between" id="{FB6B65B8-EBAA-4742-BF32-7100D2D76FC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06" operator="between" id="{0CD73800-E118-D54B-AF48-32835C63B94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07" operator="between" id="{A3B487A8-8B48-754C-B357-3AE279784E2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08" operator="between" id="{51A4C648-FD90-654F-B186-21349313B76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09" operator="lessThan" id="{3FF06CEF-61AD-1D41-B407-C84D2F77103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10" operator="greaterThan" id="{156D2F77-2660-9742-AF18-A752514181D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M12:M13</xm:sqref>
        </x14:conditionalFormatting>
        <x14:conditionalFormatting xmlns:xm="http://schemas.microsoft.com/office/excel/2006/main">
          <x14:cfRule type="cellIs" priority="161" operator="between" id="{CD79ED33-AF09-EA4C-A312-C9CD8139994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62" operator="between" id="{83C318E2-3BEC-AF4C-96AC-DE5A0A6FA75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63" operator="between" id="{EED077C9-D8F5-FD41-9A13-57D2E8F5F23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64" operator="between" id="{2AD9CB2D-C9EB-A647-B560-19A59285578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65" operator="between" id="{4C27660F-34A8-DE48-BE6C-63C4E01BAC5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6" operator="between" id="{0E5F0EF3-2160-A444-8F1E-2DDCB8173E2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67" operator="between" id="{DA113F75-3B25-C749-B33F-D48DE3C418B3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68" operator="between" id="{F0EF2F33-875E-8945-A8DD-66682A9CD50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69" operator="lessThan" id="{64A1617C-E064-284B-BC8A-94B50F4CD41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70" operator="greaterThan" id="{E9236E6D-66FB-FB42-A2F1-37396E96672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P12:P13</xm:sqref>
        </x14:conditionalFormatting>
        <x14:conditionalFormatting xmlns:xm="http://schemas.microsoft.com/office/excel/2006/main">
          <x14:cfRule type="cellIs" priority="191" operator="between" id="{5D9A9427-9D7A-2347-8CB8-78C639E61A6E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92" operator="between" id="{A533E317-818A-714B-BF67-645B4B0788C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93" operator="between" id="{1456FF7D-753B-3546-AF9D-408164988A8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94" operator="between" id="{92E1CC12-F4B0-C54C-83B3-FEC24B8952D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95" operator="between" id="{A1740124-D48F-4A4C-82A3-94F83513A92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96" operator="between" id="{A952418C-9AFD-BF4D-9857-5339FEAC1B9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97" operator="between" id="{5A34F546-D0F9-FD47-9393-523BEC5F3BF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98" operator="between" id="{0CCA3486-1FA4-D744-B6DC-9ADB7B72C00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9" operator="lessThan" id="{398F1109-F501-7448-BB73-ADC8CF9D624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0" operator="greaterThan" id="{8DED9FAE-7492-214D-9228-F12B13142EB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P5:P17</xm:sqref>
        </x14:conditionalFormatting>
        <x14:conditionalFormatting xmlns:xm="http://schemas.microsoft.com/office/excel/2006/main">
          <x14:cfRule type="cellIs" priority="181" operator="between" id="{D7F804A6-1D57-DB46-8343-51A06B376E7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82" operator="between" id="{C0B4F84A-4D00-5D45-A78B-FEA2BBAB858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83" operator="between" id="{131C0959-EA06-B148-AE7B-0C4674C5BF7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84" operator="between" id="{E39121F0-213A-7D41-9D5C-EFFF3C5D751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85" operator="between" id="{AFBAE5C6-BA27-9C45-BAC0-C7539BF8C22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86" operator="between" id="{8D8C1D4C-83A1-1841-916F-6D2EBE3ECE8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87" operator="between" id="{71439453-17C5-194D-94F2-420D45FF3AA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8" operator="between" id="{D2CBBFA5-53D6-F745-97A1-E18FAD6E90C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89" operator="lessThan" id="{26C166C1-C917-4F4D-9789-A7531E10F02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90" operator="greaterThan" id="{276D49F9-9086-7A41-9DD8-89CFE444BD6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P5:P7 P9:P11</xm:sqref>
        </x14:conditionalFormatting>
        <x14:conditionalFormatting xmlns:xm="http://schemas.microsoft.com/office/excel/2006/main">
          <x14:cfRule type="cellIs" priority="171" operator="between" id="{D7889A34-408D-8F4F-9854-82CB4A8F1E3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72" operator="between" id="{71D11517-383F-C34A-BEA7-DF9B2EF6D70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73" operator="between" id="{74E885EB-A496-5C44-A510-9DE7A1747E9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74" operator="between" id="{39640D59-E9B9-194F-A9A5-8F8DC649180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75" operator="between" id="{4F0A08F3-0B16-A94C-B238-D5A411E1760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76" operator="between" id="{7DD4887D-63C1-C44F-9085-E7517C0178C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7" operator="between" id="{F67A2A75-2CCF-1B4E-90B7-71693CA761F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78" operator="between" id="{EAC6C8FB-C819-C042-B1E2-E5BDF22A82F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79" operator="lessThan" id="{3FB5F0FB-B359-AA48-969F-18B61C320F5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80" operator="greaterThan" id="{3F7C6303-4E57-EB45-8F1C-F9E3EF7D4E7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ellIs" priority="151" operator="between" id="{A3541784-C897-9947-9676-42A58F6789A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52" operator="between" id="{03EDD907-6A46-B840-9D4E-92AC441E3CE0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53" operator="between" id="{861ECB36-91DC-1446-90A5-B60FB4576E9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54" operator="between" id="{B605398D-9C31-794E-859C-7D8C9B4D71C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5" operator="between" id="{A56BAF04-2FAB-334E-873E-A5C11978F53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56" operator="between" id="{D53A0AC2-BA9E-C14C-8A61-8500D968493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57" operator="between" id="{C38A8B57-4D23-FD48-A668-2C4A434A05F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58" operator="between" id="{22C099BE-C1F0-864C-B6BC-907F3834CC1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59" operator="lessThan" id="{16E3A0DD-AAC0-5244-B58E-1B61C3C57CF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60" operator="greaterThan" id="{FC7BE364-2659-1A43-BFCB-AC1C9CACEC3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S5:S17</xm:sqref>
        </x14:conditionalFormatting>
        <x14:conditionalFormatting xmlns:xm="http://schemas.microsoft.com/office/excel/2006/main">
          <x14:cfRule type="cellIs" priority="141" operator="between" id="{081F63A3-B529-9546-B6CB-E08695EE03C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42" operator="between" id="{017BA0F1-752E-3840-B3AA-D12BAFEB47F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43" operator="between" id="{99C28338-1EAC-A04B-BEC2-E4D367F5055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4" operator="between" id="{BF53C491-DDEF-E14F-AEE7-45B257D2EEA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45" operator="between" id="{8842FEA4-4BCD-F54C-A2EA-486E7CED460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46" operator="between" id="{7B96C4A8-2DFB-6240-93C8-EE548959B7B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47" operator="between" id="{3C51FCC7-3CF4-094F-8D4C-F09808E32BD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48" operator="between" id="{1490C49B-65E2-8749-A855-550E261C59C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49" operator="lessThan" id="{D35C4E8C-4060-B94B-9F48-904298B4ED6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50" operator="greaterThan" id="{02243299-593A-6741-B884-566A14C25F8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S5:S7 S9:S11</xm:sqref>
        </x14:conditionalFormatting>
        <x14:conditionalFormatting xmlns:xm="http://schemas.microsoft.com/office/excel/2006/main">
          <x14:cfRule type="cellIs" priority="131" operator="between" id="{2CA818AA-D771-FF48-843E-5465EA8E517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32" operator="between" id="{4E549286-D06A-BF49-93D3-BB621A09690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3" operator="between" id="{106C5906-08BB-504F-AD18-FF257C9C54A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34" operator="between" id="{49C02AEB-15C5-1D46-A734-91147460DC6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35" operator="between" id="{5964029F-B25A-F74B-A37A-5F57F9BC935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36" operator="between" id="{B965B124-B83D-4449-8C99-509E2B32D11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37" operator="between" id="{E8F14D9F-A340-2242-99FC-F18230154EB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38" operator="between" id="{45DEFBF4-484E-AB40-9A46-EBA440936CE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39" operator="lessThan" id="{A83AC109-AC18-C24F-9FE8-ADA1526CFB7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40" operator="greaterThan" id="{41B4F0AA-27E8-354D-A2EE-5850A698055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S8</xm:sqref>
        </x14:conditionalFormatting>
        <x14:conditionalFormatting xmlns:xm="http://schemas.microsoft.com/office/excel/2006/main">
          <x14:cfRule type="cellIs" priority="121" operator="between" id="{EA65B63A-2D7F-6446-8A31-183F3AD71FC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2" operator="between" id="{8223E958-74FB-5A4E-BD97-761222737DF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23" operator="between" id="{F43A3F5B-1154-D94B-91D2-EBB25E27DB6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24" operator="between" id="{45F4F44A-7D66-DA4B-9715-BC10F3609F6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25" operator="between" id="{76730341-452C-614A-B965-BE418725331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26" operator="between" id="{71E33FB7-9D3F-2649-932B-D80EDE24897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27" operator="between" id="{E1C56376-6A99-A847-BF19-5297E135C58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28" operator="between" id="{22B92823-C185-BF44-A610-E97625F44B4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29" operator="lessThan" id="{031BABEF-3E4A-7B4D-86FC-8C0C27A0B51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30" operator="greaterThan" id="{2C27D0CC-B35C-544F-A225-7CB0115756E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S12:S13</xm:sqref>
        </x14:conditionalFormatting>
        <x14:conditionalFormatting xmlns:xm="http://schemas.microsoft.com/office/excel/2006/main">
          <x14:cfRule type="cellIs" priority="81" operator="between" id="{7B6C8A66-5106-5843-8647-9BAD5B9EEC5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82" operator="between" id="{BF98819F-FCB4-8349-9538-58898EA1DD0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83" operator="between" id="{36F19C58-B374-F044-B7DB-1B46520F018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84" operator="between" id="{0BE7115B-B37A-7347-9A15-5D99BF03E1C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85" operator="between" id="{4157D8C2-5218-3D48-B47A-31539D0794C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86" operator="between" id="{D93480B2-620C-3A48-A645-C211C522DED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87" operator="between" id="{4909875C-7C3C-364E-BD20-797852887E8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8" operator="between" id="{6A5417FC-75FD-7441-AB3E-3B1C1568FD5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89" operator="lessThan" id="{FB32A752-1C44-B54B-9EF4-94B05CDEF8A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90" operator="greaterThan" id="{CB7B8CF7-3889-9B43-A029-54D4ABB0796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V12:V13</xm:sqref>
        </x14:conditionalFormatting>
        <x14:conditionalFormatting xmlns:xm="http://schemas.microsoft.com/office/excel/2006/main">
          <x14:cfRule type="cellIs" priority="111" operator="between" id="{3912CF6B-0555-C94C-A100-CDD2E63C10BE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12" operator="between" id="{E8D30997-48AB-E845-A9CE-CE6884CE34F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13" operator="between" id="{3106D9FE-F0A6-5441-A754-9875A566FFC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14" operator="between" id="{269DFDB2-FCDE-9F46-B2C3-9AA2B546389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15" operator="between" id="{4063FDF3-4747-8D44-B7DF-2A6715EEA11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16" operator="between" id="{13914214-0090-0F44-B95B-84B78769404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17" operator="between" id="{702BFC2C-75E5-1C45-AD74-CF3A84CB181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18" operator="between" id="{7890645A-A616-2C47-855C-CDA85A331B7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19" operator="lessThan" id="{29E1ED2E-733F-C14E-90CD-61AA51DF51D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20" operator="greaterThan" id="{E53DF0ED-35BE-8C4D-BC10-6C03BC9C144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V5:V17</xm:sqref>
        </x14:conditionalFormatting>
        <x14:conditionalFormatting xmlns:xm="http://schemas.microsoft.com/office/excel/2006/main">
          <x14:cfRule type="cellIs" priority="101" operator="between" id="{71B760C6-3F9E-7D47-96AE-52EABDF451C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02" operator="between" id="{74392599-6AC1-974A-8ECE-5EE5A0C99AD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03" operator="between" id="{13C6BEDB-D864-C04C-A059-5C6EB6171A3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04" operator="between" id="{8758DFCD-70D9-F54F-9674-2957B325EE3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05" operator="between" id="{E075BFBD-F565-1143-A529-0C5B82DBA51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06" operator="between" id="{5AB1A023-912E-6C42-A084-E4302C091DD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07" operator="between" id="{EC1E7A34-A883-F442-99D8-AEB43F9D547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08" operator="between" id="{4FB53780-D186-6643-8284-F9D67D2B77A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09" operator="lessThan" id="{C0E7C779-3289-B449-A1B0-177C0C0B6A8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10" operator="greaterThan" id="{13FF3311-DDDC-E74D-8BB8-B333A12B695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V5:V7 V9:V11</xm:sqref>
        </x14:conditionalFormatting>
        <x14:conditionalFormatting xmlns:xm="http://schemas.microsoft.com/office/excel/2006/main">
          <x14:cfRule type="cellIs" priority="91" operator="between" id="{6A7F58F3-332E-114F-962D-34044E8E764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92" operator="between" id="{736ECF61-D57E-8543-B12D-5AD450DF422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93" operator="between" id="{A4DDDF59-820E-F548-A5B7-FE09AD22BC3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94" operator="between" id="{3CA756E9-C521-F643-900A-403B166B686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95" operator="between" id="{C0673DE4-24FA-204A-838D-081F4CFB946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96" operator="between" id="{3FD58E95-2C75-594E-9631-7FC7721972C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97" operator="between" id="{7FB7051A-409E-B34E-8D54-2F1D4D1C81A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98" operator="between" id="{7098335A-37E5-3741-A618-B701449C66B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9" operator="lessThan" id="{9B91AC6C-A315-4144-B726-5C3AF393095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0" operator="greaterThan" id="{69A50EE1-BEE4-3842-968B-66206491429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V8</xm:sqref>
        </x14:conditionalFormatting>
        <x14:conditionalFormatting xmlns:xm="http://schemas.microsoft.com/office/excel/2006/main">
          <x14:cfRule type="cellIs" priority="71" operator="between" id="{F808BD91-507F-1943-8995-68A105675D1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2" operator="between" id="{B39607FB-C18F-DF45-8798-189B538538B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3" operator="between" id="{EB196B60-3C24-1D44-BDAB-9C377F0FE9E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4" operator="between" id="{F50617BA-ED27-3040-8B91-4D2923F6BFE8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5" operator="between" id="{BD849F4B-92B7-574E-B955-4B9F293381A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6" operator="between" id="{E447E997-D3D0-484A-BEE8-EABA3B4FE0D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7" operator="between" id="{21EFD2FC-EBE6-0740-B028-79D69F1581F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8" operator="between" id="{1C1D66B8-2EA3-5A4C-AA92-938EE2FE72E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9" operator="lessThan" id="{791345FC-C95C-0E41-A440-040CDC318C9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0" operator="greaterThan" id="{07898CB4-6AC5-6F42-B051-293EA1ABD87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Y5:Y17</xm:sqref>
        </x14:conditionalFormatting>
        <x14:conditionalFormatting xmlns:xm="http://schemas.microsoft.com/office/excel/2006/main">
          <x14:cfRule type="cellIs" priority="61" operator="between" id="{722AAAE4-EFC7-E74F-A598-55FDAE47F0D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" operator="between" id="{464E5D0D-5775-7746-B8CD-445E57F3150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" operator="between" id="{11BBF7DE-DB85-144C-AB10-B1772D1EFF4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" operator="between" id="{D49B8F18-DCD3-D94C-BA58-37584FB822A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" operator="between" id="{A0442FB0-22FA-234A-970C-10E4484717B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" operator="between" id="{84FE5661-51F1-9542-88FB-5E91ACE387A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7" operator="between" id="{936A78BF-EBF3-9148-A285-04CDC1ECD31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8" operator="between" id="{043F0D28-3AA5-5743-8C80-695694F59E7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9" operator="lessThan" id="{997E1FBE-ABE5-B54A-9B72-D1C06CCA9A7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0" operator="greaterThan" id="{EAE6E254-61FD-EE49-BDCA-5C3543B8211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Y5:Y7 Y9:Y11</xm:sqref>
        </x14:conditionalFormatting>
        <x14:conditionalFormatting xmlns:xm="http://schemas.microsoft.com/office/excel/2006/main">
          <x14:cfRule type="cellIs" priority="51" operator="between" id="{64B3D1EF-9FC4-3242-B322-D4D5B9D3714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2" operator="between" id="{934D32A9-6BD6-DA4A-897C-BE5028D1EFB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3" operator="between" id="{EA9BC51A-2151-704F-B82B-5CB90BFB87F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4" operator="between" id="{FFB288F9-049B-C24C-8B12-50E60E3A7CF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5" operator="between" id="{A3D5750F-1E77-C24B-9808-B8139EEC62A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6" operator="between" id="{4D02C5B1-A5A3-B64F-9415-55B666C14B4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7" operator="between" id="{10B0DB81-CEFE-6D4F-BCF7-CA6230F8B41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8" operator="between" id="{609B98EF-E572-9D41-8826-8108670B447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" operator="lessThan" id="{CF0B322C-E0E1-7F49-9541-F9FB14B01DB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" operator="greaterThan" id="{F53E60E3-CBC3-EC49-B015-F16A2803890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Y8</xm:sqref>
        </x14:conditionalFormatting>
        <x14:conditionalFormatting xmlns:xm="http://schemas.microsoft.com/office/excel/2006/main">
          <x14:cfRule type="cellIs" priority="41" operator="between" id="{C8078610-3BB7-1F4F-80E5-96FD2ECEE7C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2" operator="between" id="{27B30EDC-E706-D147-8529-12547FFD2E4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3" operator="between" id="{DFFA0DAB-0784-E045-81BD-4AF1B2DC2FB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4" operator="between" id="{F7A87F7B-5312-404D-AE1A-746F3F9EAD0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5" operator="between" id="{C0C7747C-B0AA-6541-B774-40C109BEBB8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6" operator="between" id="{C462C538-6306-8F47-ADE7-8590558C194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7" operator="between" id="{CB61BF2F-B7BC-AB48-9CA9-A2B2ED8C71E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8" operator="between" id="{C335F34A-0861-D549-B770-550E920660B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9" operator="lessThan" id="{63CC988E-9763-E347-881A-C517A20D160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0" operator="greaterThan" id="{7DA67913-5E36-F740-B8EA-B37755B5118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Y12:Y13</xm:sqref>
        </x14:conditionalFormatting>
        <x14:conditionalFormatting xmlns:xm="http://schemas.microsoft.com/office/excel/2006/main">
          <x14:cfRule type="cellIs" priority="31" operator="between" id="{992D0BFB-2A3D-E84D-B16F-9FA175B178F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" operator="between" id="{789F61FB-ED74-6644-B442-D00B4A9D4C9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" operator="between" id="{C0BEE315-2D32-D54F-86ED-D90ED44A248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" operator="between" id="{F3259C62-322F-284F-8258-4946DAAEF23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5" operator="between" id="{48530692-E444-654A-A22B-75AE2F8F9187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6" operator="between" id="{C9CE33A8-A6E5-AF44-9653-E50CB1B5348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7" operator="between" id="{E556D60A-7A29-2F41-8A00-7D36552DEAE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8" operator="between" id="{A5350855-BFBD-C24C-8948-793DD87C43B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9" operator="lessThan" id="{D91168ED-A6ED-894B-9E9D-E64D6CD17D0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0" operator="greaterThan" id="{4258B793-7176-2840-B3A9-AFB54800A63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 G18:G23</xm:sqref>
        </x14:conditionalFormatting>
        <x14:conditionalFormatting xmlns:xm="http://schemas.microsoft.com/office/excel/2006/main">
          <x14:cfRule type="cellIs" priority="21" operator="between" id="{37A60224-64FD-B14E-9110-C0CDE27F5F8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" operator="between" id="{2E3F40CA-F656-CF46-A500-BBA4C5267E8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" operator="between" id="{AA5A9431-6EB9-A046-9ED1-36D0D9C13FA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" operator="between" id="{78A1DFD3-FB89-864F-8400-3D44AFA1FB9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" operator="between" id="{EEF91B71-20D4-C34A-B479-B3240776719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" operator="between" id="{CF5B1336-743D-A84B-AC61-FE425367EC8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" operator="between" id="{2A25D565-66CD-404B-BA84-0F94CBC22F8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" operator="between" id="{86C069B8-D63B-8441-8580-1A8083C493E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" operator="lessThan" id="{D0C4DD4E-F5A2-344E-A351-496E6026BE3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" operator="greaterThan" id="{91597DCF-1DD2-E540-996D-5A9CA8A958C6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 G18:G23</xm:sqref>
        </x14:conditionalFormatting>
        <x14:conditionalFormatting xmlns:xm="http://schemas.microsoft.com/office/excel/2006/main">
          <x14:cfRule type="cellIs" priority="11" operator="between" id="{32395370-10B6-AF4B-AA41-E231C0D0E54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" operator="between" id="{D101A8FE-5C6B-664B-8A76-B95E0C0A302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" operator="between" id="{55EB25A3-E4F4-D345-9EA3-B32A4DF7880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" operator="between" id="{5B990299-8C20-D24F-8750-1CB0B8E0FDC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between" id="{F9DE99F9-5EFA-6E4D-83F0-B7702CF208F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" operator="between" id="{032A0510-38BC-CB4B-B79C-17EED13B99C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" operator="between" id="{4A789B0B-F004-2B4F-837D-5A56037F606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" operator="between" id="{C8A87EC3-581C-BD4B-AE78-8482A56156D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" operator="lessThan" id="{8663FE6C-A0E1-9341-A9B8-A7F27FFB036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" operator="greaterThan" id="{9F4211CE-B25B-6F44-9C67-6B9BB4783EC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J18:J23 M18:M23 P18:P23 S18:S23 V18:V23 Y18:Y23</xm:sqref>
        </x14:conditionalFormatting>
        <x14:conditionalFormatting xmlns:xm="http://schemas.microsoft.com/office/excel/2006/main">
          <x14:cfRule type="cellIs" priority="1" operator="between" id="{030E0968-0119-7246-A613-1772C48E763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between" id="{C0057C61-8A5F-FF40-8059-5199233D7FF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between" id="{6B951AAE-BB61-8844-AB03-1E8DECEBB08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between" id="{F821E266-7002-0545-82DC-E92FFA15352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between" id="{CF708236-3BEC-A441-83F3-9415DC52343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" operator="between" id="{306968CC-92F0-2E48-9100-B5F854CB2E5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" operator="between" id="{65E30555-F793-144C-91D4-DAB9E87B5CB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" operator="between" id="{0EDF2202-2372-D04E-81E1-99135C0A735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lessThan" id="{31F312A8-60E5-E44D-93AA-B65DA024D0E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" operator="greaterThan" id="{02489B41-B3E7-2C45-B9BB-EC4F632A43B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J18:J23 M18:M23 P18:P23 S18:S23 V18:V23 Y18:Y23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</vt:lpstr>
      <vt:lpstr>Descriptive Statistic</vt:lpstr>
      <vt:lpstr>All Variables Set</vt:lpstr>
      <vt:lpstr>Univaraite-All-Models</vt:lpstr>
      <vt:lpstr>Raw-Models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Mothafer Ghasak</cp:lastModifiedBy>
  <dcterms:created xsi:type="dcterms:W3CDTF">2015-06-05T18:17:20Z</dcterms:created>
  <dcterms:modified xsi:type="dcterms:W3CDTF">2019-08-09T09:18:26Z</dcterms:modified>
</cp:coreProperties>
</file>