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:\.shortcut-targets-by-id\1hChCJ__EiUf8d1ocXZf7DXAIbssAId3a\Lab 3\Esperienza 1\"/>
    </mc:Choice>
  </mc:AlternateContent>
  <xr:revisionPtr revIDLastSave="0" documentId="13_ncr:1_{7FAE2384-41B5-41FF-A7FF-905CEEEBF0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8" i="1"/>
  <c r="E17" i="1"/>
  <c r="D13" i="1"/>
  <c r="D15" i="1" s="1"/>
  <c r="E13" i="1"/>
  <c r="F13" i="1"/>
  <c r="F15" i="1" s="1"/>
  <c r="C13" i="1"/>
  <c r="C15" i="1" s="1"/>
  <c r="C12" i="1"/>
  <c r="E15" i="1"/>
  <c r="D12" i="1"/>
  <c r="E12" i="1"/>
  <c r="F12" i="1"/>
  <c r="D9" i="1"/>
  <c r="E9" i="1"/>
  <c r="F9" i="1"/>
  <c r="C9" i="1"/>
  <c r="C10" i="1"/>
  <c r="D8" i="1"/>
  <c r="E8" i="1"/>
  <c r="F8" i="1"/>
  <c r="C8" i="1"/>
  <c r="D10" i="1"/>
  <c r="E10" i="1"/>
  <c r="F10" i="1"/>
  <c r="E16" i="1" l="1"/>
  <c r="C16" i="1"/>
</calcChain>
</file>

<file path=xl/sharedStrings.xml><?xml version="1.0" encoding="utf-8"?>
<sst xmlns="http://schemas.openxmlformats.org/spreadsheetml/2006/main" count="23" uniqueCount="23">
  <si>
    <t>t1</t>
  </si>
  <si>
    <t>t2</t>
  </si>
  <si>
    <t>v1</t>
  </si>
  <si>
    <t>v2</t>
  </si>
  <si>
    <t>t2-t1</t>
  </si>
  <si>
    <t>v2/v1</t>
  </si>
  <si>
    <t>err(t)</t>
  </si>
  <si>
    <t>L</t>
  </si>
  <si>
    <t>err(dt)</t>
  </si>
  <si>
    <t>L/dt</t>
  </si>
  <si>
    <t>err(L/dt)</t>
  </si>
  <si>
    <t>weights</t>
  </si>
  <si>
    <t>wmean</t>
  </si>
  <si>
    <t>err</t>
  </si>
  <si>
    <t>+-</t>
  </si>
  <si>
    <t>%</t>
  </si>
  <si>
    <t>vgen</t>
  </si>
  <si>
    <t>vriflesso</t>
  </si>
  <si>
    <t>err(v)</t>
  </si>
  <si>
    <t xml:space="preserve">R </t>
  </si>
  <si>
    <r>
      <rPr>
        <sz val="11"/>
        <color theme="1"/>
        <rFont val="Aptos Narrow"/>
        <family val="2"/>
      </rPr>
      <t>Γ</t>
    </r>
    <r>
      <rPr>
        <sz val="11"/>
        <color theme="1"/>
        <rFont val="Calibri"/>
        <family val="2"/>
      </rPr>
      <t xml:space="preserve"> teo</t>
    </r>
  </si>
  <si>
    <r>
      <rPr>
        <sz val="11"/>
        <color theme="1"/>
        <rFont val="Aptos Narrow"/>
        <family val="2"/>
      </rPr>
      <t>Γ</t>
    </r>
    <r>
      <rPr>
        <sz val="11"/>
        <color theme="1"/>
        <rFont val="Calibri"/>
        <family val="2"/>
      </rPr>
      <t xml:space="preserve"> sper</t>
    </r>
  </si>
  <si>
    <r>
      <rPr>
        <sz val="11"/>
        <color theme="1"/>
        <rFont val="Aptos Narrow"/>
        <family val="2"/>
      </rPr>
      <t>Γ</t>
    </r>
    <r>
      <rPr>
        <sz val="11"/>
        <color theme="1"/>
        <rFont val="Calibri"/>
        <family val="2"/>
      </rPr>
      <t xml:space="preserve"> corretto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</si>
</sst>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Foglio1!$C$1:$F$1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Foglio1!$C$10:$F$10</c:f>
              <c:numCache>
                <c:formatCode>General</c:formatCode>
                <c:ptCount val="4"/>
                <c:pt idx="0">
                  <c:v>0.87394957983193289</c:v>
                </c:pt>
                <c:pt idx="1">
                  <c:v>0.76470588235294124</c:v>
                </c:pt>
                <c:pt idx="2">
                  <c:v>0.67226890756302526</c:v>
                </c:pt>
                <c:pt idx="3">
                  <c:v>0.58823529411764708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C-48ED-B496-479CF0062CBD}"/>
            </c:ext>
          </c:extLst>
        </c:ser>
        <c:ser>
          <c:idx val="1"/>
          <c:order val="1"/>
          <c:tx>
            <c:v>ritardo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Foglio1!$C$1:$F$1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Foglio1!$C$8:$F$8</c:f>
              <c:numCache>
                <c:formatCode>General</c:formatCode>
                <c:ptCount val="4"/>
                <c:pt idx="0">
                  <c:v>0.10139999999999999</c:v>
                </c:pt>
                <c:pt idx="1">
                  <c:v>0.2026</c:v>
                </c:pt>
                <c:pt idx="2">
                  <c:v>0.30549999999999999</c:v>
                </c:pt>
                <c:pt idx="3">
                  <c:v>0.40550000000000003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C-48ED-B496-479CF006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367"/>
        <c:axId val="12832927"/>
      </c:scatterChart>
      <c:valAx>
        <c:axId val="12822367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32927"/>
        <c:crossesAt val="0"/>
        <c:crossBetween val="midCat"/>
      </c:valAx>
      <c:valAx>
        <c:axId val="128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2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gamma sper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Foglio1!$B$23:$P$23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110.1</c:v>
                </c:pt>
                <c:pt idx="12">
                  <c:v>140</c:v>
                </c:pt>
                <c:pt idx="13">
                  <c:v>170</c:v>
                </c:pt>
                <c:pt idx="14">
                  <c:v>187.3</c:v>
                </c:pt>
              </c:numCache>
            </c:numRef>
          </c:xVal>
          <c:yVal>
            <c:numRef>
              <c:f>Foglio1!$B$29:$P$29</c:f>
              <c:numCache>
                <c:formatCode>General</c:formatCode>
                <c:ptCount val="15"/>
                <c:pt idx="0">
                  <c:v>-0.83193277310924374</c:v>
                </c:pt>
                <c:pt idx="1">
                  <c:v>-0.55462184873949583</c:v>
                </c:pt>
                <c:pt idx="2">
                  <c:v>-0.39863445378151263</c:v>
                </c:pt>
                <c:pt idx="3">
                  <c:v>-0.20294117647058824</c:v>
                </c:pt>
                <c:pt idx="4">
                  <c:v>-0.11743697478991598</c:v>
                </c:pt>
                <c:pt idx="5">
                  <c:v>4.8319327731092439E-3</c:v>
                </c:pt>
                <c:pt idx="6">
                  <c:v>4.8319327731092439E-2</c:v>
                </c:pt>
                <c:pt idx="7">
                  <c:v>0.11113445378151261</c:v>
                </c:pt>
                <c:pt idx="8">
                  <c:v>0.17153361344537815</c:v>
                </c:pt>
                <c:pt idx="9">
                  <c:v>0.21743697478991597</c:v>
                </c:pt>
                <c:pt idx="10">
                  <c:v>0.25850840336134451</c:v>
                </c:pt>
                <c:pt idx="11">
                  <c:v>0.29716386554621854</c:v>
                </c:pt>
                <c:pt idx="12">
                  <c:v>0.38897058823529412</c:v>
                </c:pt>
                <c:pt idx="13">
                  <c:v>0.44695378151260506</c:v>
                </c:pt>
                <c:pt idx="14">
                  <c:v>0.4783613445378152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E-42A0-949D-2D6470224F10}"/>
            </c:ext>
          </c:extLst>
        </c:ser>
        <c:ser>
          <c:idx val="1"/>
          <c:order val="1"/>
          <c:tx>
            <c:v>gamma corretto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Foglio1!$B$23:$P$23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110.1</c:v>
                </c:pt>
                <c:pt idx="12">
                  <c:v>140</c:v>
                </c:pt>
                <c:pt idx="13">
                  <c:v>170</c:v>
                </c:pt>
                <c:pt idx="14">
                  <c:v>187.3</c:v>
                </c:pt>
              </c:numCache>
            </c:numRef>
          </c:xVal>
          <c:yVal>
            <c:numRef>
              <c:f>Foglio1!$B$31:$P$31</c:f>
              <c:numCache>
                <c:formatCode>General</c:formatCode>
                <c:ptCount val="15"/>
                <c:pt idx="0">
                  <c:v>-1</c:v>
                </c:pt>
                <c:pt idx="1">
                  <c:v>-0.66666666666666663</c:v>
                </c:pt>
                <c:pt idx="2">
                  <c:v>-0.47916666666666669</c:v>
                </c:pt>
                <c:pt idx="3">
                  <c:v>-0.24393939393939393</c:v>
                </c:pt>
                <c:pt idx="4">
                  <c:v>-0.14116161616161618</c:v>
                </c:pt>
                <c:pt idx="5">
                  <c:v>5.8080808080808082E-3</c:v>
                </c:pt>
                <c:pt idx="6">
                  <c:v>5.808080808080808E-2</c:v>
                </c:pt>
                <c:pt idx="7">
                  <c:v>0.13358585858585859</c:v>
                </c:pt>
                <c:pt idx="8">
                  <c:v>0.20618686868686867</c:v>
                </c:pt>
                <c:pt idx="9">
                  <c:v>0.26136363636363635</c:v>
                </c:pt>
                <c:pt idx="10">
                  <c:v>0.31073232323232319</c:v>
                </c:pt>
                <c:pt idx="11">
                  <c:v>0.35719696969696973</c:v>
                </c:pt>
                <c:pt idx="12">
                  <c:v>0.46755050505050505</c:v>
                </c:pt>
                <c:pt idx="13">
                  <c:v>0.5372474747474747</c:v>
                </c:pt>
                <c:pt idx="14">
                  <c:v>0.57500000000000007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9E-42A0-949D-2D6470224F10}"/>
            </c:ext>
          </c:extLst>
        </c:ser>
        <c:ser>
          <c:idx val="2"/>
          <c:order val="2"/>
          <c:tx>
            <c:v>gamma true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Foglio1!$B$23:$P$23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110.1</c:v>
                </c:pt>
                <c:pt idx="12">
                  <c:v>140</c:v>
                </c:pt>
                <c:pt idx="13">
                  <c:v>170</c:v>
                </c:pt>
                <c:pt idx="14">
                  <c:v>187.3</c:v>
                </c:pt>
              </c:numCache>
            </c:numRef>
          </c:xVal>
          <c:yVal>
            <c:numRef>
              <c:f>Foglio1!$B$28:$P$28</c:f>
              <c:numCache>
                <c:formatCode>0,000</c:formatCode>
                <c:ptCount val="15"/>
                <c:pt idx="0" formatCode="General">
                  <c:v>-1</c:v>
                </c:pt>
                <c:pt idx="1">
                  <c:v>-0.66666666666666663</c:v>
                </c:pt>
                <c:pt idx="2">
                  <c:v>-0.42857142857142855</c:v>
                </c:pt>
                <c:pt idx="3" formatCode="General">
                  <c:v>-0.25</c:v>
                </c:pt>
                <c:pt idx="4" formatCode="General">
                  <c:v>-0.1111111111111111</c:v>
                </c:pt>
                <c:pt idx="5" formatCode="General">
                  <c:v>0</c:v>
                </c:pt>
                <c:pt idx="6">
                  <c:v>9.0909090909090912E-2</c:v>
                </c:pt>
                <c:pt idx="7">
                  <c:v>0.16666666666666666</c:v>
                </c:pt>
                <c:pt idx="8">
                  <c:v>0.23076923076923078</c:v>
                </c:pt>
                <c:pt idx="9">
                  <c:v>0.2857142857142857</c:v>
                </c:pt>
                <c:pt idx="10">
                  <c:v>0.33333333333333331</c:v>
                </c:pt>
                <c:pt idx="11">
                  <c:v>0.37539038101186756</c:v>
                </c:pt>
                <c:pt idx="12">
                  <c:v>0.47368421052631576</c:v>
                </c:pt>
                <c:pt idx="13">
                  <c:v>0.54545454545454541</c:v>
                </c:pt>
                <c:pt idx="14">
                  <c:v>0.57859249894648124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9E-42A0-949D-2D647022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0447"/>
        <c:axId val="157862687"/>
      </c:scatterChart>
      <c:valAx>
        <c:axId val="15788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862687"/>
        <c:crosses val="autoZero"/>
        <c:crossBetween val="midCat"/>
      </c:valAx>
      <c:valAx>
        <c:axId val="1578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8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</xdr:row>
      <xdr:rowOff>118110</xdr:rowOff>
    </xdr:from>
    <xdr:to>
      <xdr:col>15</xdr:col>
      <xdr:colOff>297180</xdr:colOff>
      <xdr:row>19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E0689F-915D-05BB-EDAA-CE61C581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441960</xdr:colOff>
      <xdr:row>31</xdr:row>
      <xdr:rowOff>148590</xdr:rowOff>
    </xdr:from>
    <xdr:to>
      <xdr:col>13</xdr:col>
      <xdr:colOff>15240</xdr:colOff>
      <xdr:row>53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3C0FFE-0008-95B4-EBE7-A22BD707F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Q38" sqref="Q38"/>
    </sheetView>
  </sheetViews>
  <sheetFormatPr defaultRowHeight="14.4" x14ac:dyDescent="0.3"/>
  <cols>
    <col min="2" max="2" width="8.88671875" customWidth="1"/>
    <col min="3" max="3" width="10.77734375" customWidth="1"/>
  </cols>
  <sheetData>
    <row r="1" spans="2:6" x14ac:dyDescent="0.3">
      <c r="B1" t="s">
        <v>7</v>
      </c>
      <c r="C1">
        <v>10</v>
      </c>
      <c r="D1">
        <v>20</v>
      </c>
      <c r="E1">
        <v>30</v>
      </c>
      <c r="F1">
        <v>40</v>
      </c>
    </row>
    <row r="2" spans="2:6" x14ac:dyDescent="0.3">
      <c r="B2" t="s">
        <v>0</v>
      </c>
      <c r="C2">
        <v>3.4</v>
      </c>
      <c r="D2">
        <v>3.4</v>
      </c>
      <c r="E2">
        <v>3.5</v>
      </c>
      <c r="F2">
        <v>3.5</v>
      </c>
    </row>
    <row r="3" spans="2:6" x14ac:dyDescent="0.3">
      <c r="B3" t="s">
        <v>1</v>
      </c>
      <c r="C3">
        <v>104.8</v>
      </c>
      <c r="D3">
        <v>206</v>
      </c>
      <c r="E3">
        <v>309</v>
      </c>
      <c r="F3">
        <v>409</v>
      </c>
    </row>
    <row r="4" spans="2:6" x14ac:dyDescent="0.3">
      <c r="B4" t="s">
        <v>6</v>
      </c>
      <c r="C4">
        <v>0.1</v>
      </c>
      <c r="D4">
        <v>0.2</v>
      </c>
      <c r="E4">
        <v>0.5</v>
      </c>
      <c r="F4">
        <v>1</v>
      </c>
    </row>
    <row r="5" spans="2:6" x14ac:dyDescent="0.3">
      <c r="B5" t="s">
        <v>2</v>
      </c>
      <c r="C5">
        <v>2.38</v>
      </c>
      <c r="D5">
        <v>2.38</v>
      </c>
      <c r="E5">
        <v>2.38</v>
      </c>
      <c r="F5">
        <v>2.38</v>
      </c>
    </row>
    <row r="6" spans="2:6" x14ac:dyDescent="0.3">
      <c r="B6" t="s">
        <v>3</v>
      </c>
      <c r="C6">
        <v>2.08</v>
      </c>
      <c r="D6">
        <v>1.82</v>
      </c>
      <c r="E6">
        <v>1.6</v>
      </c>
      <c r="F6">
        <v>1.4</v>
      </c>
    </row>
    <row r="8" spans="2:6" x14ac:dyDescent="0.3">
      <c r="B8" t="s">
        <v>4</v>
      </c>
      <c r="C8" s="2">
        <f>(C3-C2)/1000</f>
        <v>0.10139999999999999</v>
      </c>
      <c r="D8" s="2">
        <f>(D3-D2)/1000</f>
        <v>0.2026</v>
      </c>
      <c r="E8" s="2">
        <f>(E3-E2)/1000</f>
        <v>0.30549999999999999</v>
      </c>
      <c r="F8" s="2">
        <f>(F3-F2)/1000</f>
        <v>0.40550000000000003</v>
      </c>
    </row>
    <row r="9" spans="2:6" x14ac:dyDescent="0.3">
      <c r="B9" t="s">
        <v>8</v>
      </c>
      <c r="C9" s="2">
        <f>C4*2/1000</f>
        <v>2.0000000000000001E-4</v>
      </c>
      <c r="D9" s="2">
        <f>D4*2/1000</f>
        <v>4.0000000000000002E-4</v>
      </c>
      <c r="E9" s="2">
        <f>E4*2/1000</f>
        <v>1E-3</v>
      </c>
      <c r="F9" s="2">
        <f>F4*2/1000</f>
        <v>2E-3</v>
      </c>
    </row>
    <row r="10" spans="2:6" x14ac:dyDescent="0.3">
      <c r="B10" t="s">
        <v>5</v>
      </c>
      <c r="C10" s="1">
        <f>C6/C5</f>
        <v>0.87394957983193289</v>
      </c>
      <c r="D10" s="1">
        <f>D6/D5</f>
        <v>0.76470588235294124</v>
      </c>
      <c r="E10" s="1">
        <f>E6/E5</f>
        <v>0.67226890756302526</v>
      </c>
      <c r="F10" s="1">
        <f>F6/F5</f>
        <v>0.58823529411764708</v>
      </c>
    </row>
    <row r="12" spans="2:6" x14ac:dyDescent="0.3">
      <c r="B12" t="s">
        <v>9</v>
      </c>
      <c r="C12">
        <f>C1*2/C8*1000000</f>
        <v>197238658.77712032</v>
      </c>
      <c r="D12">
        <f t="shared" ref="D12:F12" si="0">D1*2/D8*1000000</f>
        <v>197433366.23889437</v>
      </c>
      <c r="E12">
        <f t="shared" si="0"/>
        <v>196399345.33551556</v>
      </c>
      <c r="F12">
        <f t="shared" si="0"/>
        <v>197287299.6300863</v>
      </c>
    </row>
    <row r="13" spans="2:6" x14ac:dyDescent="0.3">
      <c r="B13" t="s">
        <v>10</v>
      </c>
      <c r="C13">
        <f>C1*2/POWER(C8,2)*C9*1000000</f>
        <v>389030.88516197307</v>
      </c>
      <c r="D13">
        <f t="shared" ref="D13:F13" si="1">D1*2/POWER(D8,2)*D9*1000000</f>
        <v>389799.34104421397</v>
      </c>
      <c r="E13">
        <f t="shared" si="1"/>
        <v>642878.38080365153</v>
      </c>
      <c r="F13">
        <f t="shared" si="1"/>
        <v>973056.96488328627</v>
      </c>
    </row>
    <row r="15" spans="2:6" x14ac:dyDescent="0.3">
      <c r="B15" t="s">
        <v>11</v>
      </c>
      <c r="C15">
        <f>1/POWER(C13,2)</f>
        <v>6.6074188400999986E-12</v>
      </c>
      <c r="D15">
        <f t="shared" ref="D15:F15" si="2">1/POWER(D13,2)</f>
        <v>6.581392603506249E-12</v>
      </c>
      <c r="E15">
        <f t="shared" si="2"/>
        <v>2.4195932125173611E-12</v>
      </c>
      <c r="F15">
        <f t="shared" si="2"/>
        <v>1.056144809182129E-12</v>
      </c>
    </row>
    <row r="16" spans="2:6" x14ac:dyDescent="0.3">
      <c r="B16" t="s">
        <v>12</v>
      </c>
      <c r="C16">
        <f>SUMPRODUCT(C15:F15,C12:F12)  / SUM(C15:F15)</f>
        <v>197196774.71209997</v>
      </c>
      <c r="D16" s="5" t="s">
        <v>14</v>
      </c>
      <c r="E16" s="4">
        <f>1/SQRT(SUM(C15:F15))</f>
        <v>244964.53394981759</v>
      </c>
    </row>
    <row r="17" spans="1:18" x14ac:dyDescent="0.3">
      <c r="B17" t="s">
        <v>13</v>
      </c>
      <c r="D17" t="s">
        <v>15</v>
      </c>
      <c r="E17">
        <f>E16/C16*100</f>
        <v>0.12422339782557641</v>
      </c>
    </row>
    <row r="23" spans="1:18" x14ac:dyDescent="0.3">
      <c r="A23" t="s">
        <v>19</v>
      </c>
      <c r="B23">
        <v>0</v>
      </c>
      <c r="C23">
        <v>10</v>
      </c>
      <c r="D23">
        <v>20</v>
      </c>
      <c r="E23">
        <v>30</v>
      </c>
      <c r="F23">
        <v>40</v>
      </c>
      <c r="G23">
        <v>50</v>
      </c>
      <c r="H23">
        <v>60</v>
      </c>
      <c r="I23">
        <v>70</v>
      </c>
      <c r="J23">
        <v>80</v>
      </c>
      <c r="K23">
        <v>90</v>
      </c>
      <c r="L23">
        <v>100</v>
      </c>
      <c r="M23">
        <v>110.1</v>
      </c>
      <c r="N23">
        <v>140</v>
      </c>
      <c r="O23">
        <v>170</v>
      </c>
      <c r="P23">
        <v>187.3</v>
      </c>
      <c r="Q23">
        <v>0.1</v>
      </c>
      <c r="R23">
        <v>50</v>
      </c>
    </row>
    <row r="24" spans="1:18" x14ac:dyDescent="0.3">
      <c r="A24" t="s">
        <v>16</v>
      </c>
      <c r="B24">
        <v>2.38</v>
      </c>
      <c r="C24">
        <v>2.38</v>
      </c>
      <c r="D24">
        <v>2.38</v>
      </c>
      <c r="E24">
        <v>2.38</v>
      </c>
      <c r="F24">
        <v>2.38</v>
      </c>
      <c r="G24">
        <v>2.38</v>
      </c>
      <c r="H24">
        <v>2.38</v>
      </c>
      <c r="I24">
        <v>2.38</v>
      </c>
      <c r="J24">
        <v>2.38</v>
      </c>
      <c r="K24">
        <v>2.38</v>
      </c>
      <c r="L24">
        <v>2.38</v>
      </c>
      <c r="M24">
        <v>2.38</v>
      </c>
      <c r="N24">
        <v>2.38</v>
      </c>
      <c r="O24">
        <v>2.38</v>
      </c>
      <c r="P24">
        <v>2.38</v>
      </c>
    </row>
    <row r="25" spans="1:18" x14ac:dyDescent="0.3">
      <c r="A25" t="s">
        <v>17</v>
      </c>
      <c r="B25">
        <v>-1.98</v>
      </c>
      <c r="C25">
        <v>-1.32</v>
      </c>
      <c r="D25">
        <v>-0.94874999999999998</v>
      </c>
      <c r="E25">
        <v>-0.48299999999999998</v>
      </c>
      <c r="F25">
        <v>-0.27950000000000003</v>
      </c>
      <c r="G25">
        <v>1.15E-2</v>
      </c>
      <c r="H25">
        <v>0.115</v>
      </c>
      <c r="I25">
        <v>0.26450000000000001</v>
      </c>
      <c r="J25">
        <v>0.40825</v>
      </c>
      <c r="K25">
        <v>0.51749999999999996</v>
      </c>
      <c r="L25">
        <v>0.61524999999999996</v>
      </c>
      <c r="M25">
        <v>0.70725000000000005</v>
      </c>
      <c r="N25">
        <v>0.92574999999999996</v>
      </c>
      <c r="O25">
        <v>1.06375</v>
      </c>
      <c r="P25">
        <v>1.1385000000000001</v>
      </c>
    </row>
    <row r="26" spans="1:18" x14ac:dyDescent="0.3">
      <c r="A26" t="s">
        <v>18</v>
      </c>
      <c r="B26">
        <v>8.2500000000000004E-3</v>
      </c>
      <c r="C26">
        <v>8.2500000000000004E-3</v>
      </c>
      <c r="D26">
        <v>8.2500000000000004E-3</v>
      </c>
      <c r="E26">
        <v>5.7499999999999999E-3</v>
      </c>
      <c r="F26">
        <v>5.7499999999999999E-3</v>
      </c>
      <c r="G26">
        <v>5.7499999999999999E-3</v>
      </c>
      <c r="H26">
        <v>5.7499999999999999E-3</v>
      </c>
      <c r="I26">
        <v>5.7499999999999999E-3</v>
      </c>
      <c r="J26">
        <v>5.7499999999999999E-3</v>
      </c>
      <c r="K26">
        <v>5.7499999999999999E-3</v>
      </c>
      <c r="L26">
        <v>5.7499999999999999E-3</v>
      </c>
      <c r="M26">
        <v>5.7499999999999999E-3</v>
      </c>
      <c r="N26">
        <v>5.7499999999999999E-3</v>
      </c>
      <c r="O26">
        <v>5.7499999999999999E-3</v>
      </c>
      <c r="P26">
        <v>5.7499999999999999E-3</v>
      </c>
    </row>
    <row r="28" spans="1:18" x14ac:dyDescent="0.3">
      <c r="A28" s="6" t="s">
        <v>20</v>
      </c>
      <c r="B28">
        <f>(B23-$R$23)/(B23+$R$23)</f>
        <v>-1</v>
      </c>
      <c r="C28" s="3">
        <f t="shared" ref="C28:P28" si="3">(C23-$R$23)/(C23+$R$23)</f>
        <v>-0.66666666666666663</v>
      </c>
      <c r="D28" s="3">
        <f t="shared" si="3"/>
        <v>-0.42857142857142855</v>
      </c>
      <c r="E28">
        <f t="shared" si="3"/>
        <v>-0.25</v>
      </c>
      <c r="F28">
        <f t="shared" si="3"/>
        <v>-0.1111111111111111</v>
      </c>
      <c r="G28">
        <f t="shared" si="3"/>
        <v>0</v>
      </c>
      <c r="H28" s="3">
        <f t="shared" si="3"/>
        <v>9.0909090909090912E-2</v>
      </c>
      <c r="I28" s="3">
        <f t="shared" si="3"/>
        <v>0.16666666666666666</v>
      </c>
      <c r="J28" s="3">
        <f t="shared" si="3"/>
        <v>0.23076923076923078</v>
      </c>
      <c r="K28" s="3">
        <f t="shared" si="3"/>
        <v>0.2857142857142857</v>
      </c>
      <c r="L28" s="3">
        <f t="shared" si="3"/>
        <v>0.33333333333333331</v>
      </c>
      <c r="M28" s="3">
        <f t="shared" si="3"/>
        <v>0.37539038101186756</v>
      </c>
      <c r="N28" s="3">
        <f t="shared" si="3"/>
        <v>0.47368421052631576</v>
      </c>
      <c r="O28" s="3">
        <f t="shared" si="3"/>
        <v>0.54545454545454541</v>
      </c>
      <c r="P28" s="3">
        <f t="shared" si="3"/>
        <v>0.57859249894648124</v>
      </c>
    </row>
    <row r="29" spans="1:18" x14ac:dyDescent="0.3">
      <c r="A29" s="6" t="s">
        <v>21</v>
      </c>
      <c r="B29">
        <f>B25/B24</f>
        <v>-0.83193277310924374</v>
      </c>
      <c r="C29">
        <f t="shared" ref="C29:P29" si="4">C25/C24</f>
        <v>-0.55462184873949583</v>
      </c>
      <c r="D29">
        <f t="shared" si="4"/>
        <v>-0.39863445378151263</v>
      </c>
      <c r="E29">
        <f t="shared" si="4"/>
        <v>-0.20294117647058824</v>
      </c>
      <c r="F29">
        <f t="shared" si="4"/>
        <v>-0.11743697478991598</v>
      </c>
      <c r="G29">
        <f t="shared" si="4"/>
        <v>4.8319327731092439E-3</v>
      </c>
      <c r="H29">
        <f t="shared" si="4"/>
        <v>4.8319327731092439E-2</v>
      </c>
      <c r="I29">
        <f t="shared" si="4"/>
        <v>0.11113445378151261</v>
      </c>
      <c r="J29">
        <f t="shared" si="4"/>
        <v>0.17153361344537815</v>
      </c>
      <c r="K29">
        <f t="shared" si="4"/>
        <v>0.21743697478991597</v>
      </c>
      <c r="L29">
        <f t="shared" si="4"/>
        <v>0.25850840336134451</v>
      </c>
      <c r="M29">
        <f t="shared" si="4"/>
        <v>0.29716386554621854</v>
      </c>
      <c r="N29">
        <f t="shared" si="4"/>
        <v>0.38897058823529412</v>
      </c>
      <c r="O29">
        <f t="shared" si="4"/>
        <v>0.44695378151260506</v>
      </c>
      <c r="P29">
        <f t="shared" si="4"/>
        <v>0.4783613445378152</v>
      </c>
    </row>
    <row r="31" spans="1:18" x14ac:dyDescent="0.3">
      <c r="A31" s="6" t="s">
        <v>22</v>
      </c>
      <c r="B31">
        <f>-B29/$B$29</f>
        <v>-1</v>
      </c>
      <c r="C31">
        <f t="shared" ref="C31:P31" si="5">-C29/$B$29</f>
        <v>-0.66666666666666663</v>
      </c>
      <c r="D31">
        <f t="shared" si="5"/>
        <v>-0.47916666666666669</v>
      </c>
      <c r="E31">
        <f t="shared" si="5"/>
        <v>-0.24393939393939393</v>
      </c>
      <c r="F31">
        <f t="shared" si="5"/>
        <v>-0.14116161616161618</v>
      </c>
      <c r="G31">
        <f t="shared" si="5"/>
        <v>5.8080808080808082E-3</v>
      </c>
      <c r="H31">
        <f t="shared" si="5"/>
        <v>5.808080808080808E-2</v>
      </c>
      <c r="I31">
        <f t="shared" si="5"/>
        <v>0.13358585858585859</v>
      </c>
      <c r="J31">
        <f t="shared" si="5"/>
        <v>0.20618686868686867</v>
      </c>
      <c r="K31">
        <f t="shared" si="5"/>
        <v>0.26136363636363635</v>
      </c>
      <c r="L31">
        <f t="shared" si="5"/>
        <v>0.31073232323232319</v>
      </c>
      <c r="M31">
        <f t="shared" si="5"/>
        <v>0.35719696969696973</v>
      </c>
      <c r="N31">
        <f t="shared" si="5"/>
        <v>0.46755050505050505</v>
      </c>
      <c r="O31">
        <f t="shared" si="5"/>
        <v>0.5372474747474747</v>
      </c>
      <c r="P31">
        <f t="shared" si="5"/>
        <v>0.57500000000000007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Grenci</dc:creator>
  <cp:lastModifiedBy>Federico Grenci</cp:lastModifiedBy>
  <dcterms:created xsi:type="dcterms:W3CDTF">2015-06-05T18:19:34Z</dcterms:created>
  <dcterms:modified xsi:type="dcterms:W3CDTF">2024-09-29T13:28:32Z</dcterms:modified>
</cp:coreProperties>
</file>