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\OneDrive\Рабочий стол\Labs\labs\Labs 3 sem\ТеорВер\"/>
    </mc:Choice>
  </mc:AlternateContent>
  <xr:revisionPtr revIDLastSave="0" documentId="13_ncr:1_{3492931A-7A0A-42CD-A04E-468E75E063FA}" xr6:coauthVersionLast="45" xr6:coauthVersionMax="45" xr10:uidLastSave="{00000000-0000-0000-0000-000000000000}"/>
  <bookViews>
    <workbookView xWindow="-108" yWindow="-108" windowWidth="23256" windowHeight="12456" xr2:uid="{F6A3200D-A56D-4C2A-BA6C-919B612E97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H36" i="1" l="1"/>
  <c r="E36" i="1"/>
  <c r="I29" i="1"/>
  <c r="I30" i="1"/>
  <c r="I31" i="1"/>
  <c r="I32" i="1"/>
  <c r="I33" i="1"/>
  <c r="H29" i="1"/>
  <c r="H30" i="1"/>
  <c r="H31" i="1"/>
  <c r="H32" i="1"/>
  <c r="H33" i="1"/>
  <c r="G29" i="1"/>
  <c r="G30" i="1"/>
  <c r="G31" i="1"/>
  <c r="G32" i="1"/>
  <c r="G33" i="1"/>
  <c r="F29" i="1"/>
  <c r="F30" i="1"/>
  <c r="F31" i="1"/>
  <c r="F32" i="1"/>
  <c r="F33" i="1"/>
  <c r="E28" i="1"/>
  <c r="I28" i="1" s="1"/>
  <c r="I35" i="1" s="1"/>
  <c r="E29" i="1"/>
  <c r="E30" i="1"/>
  <c r="E31" i="1"/>
  <c r="E32" i="1"/>
  <c r="E33" i="1"/>
  <c r="D29" i="1"/>
  <c r="D30" i="1"/>
  <c r="D31" i="1"/>
  <c r="D32" i="1"/>
  <c r="D33" i="1"/>
  <c r="C35" i="1"/>
  <c r="B33" i="1"/>
  <c r="C33" i="1"/>
  <c r="A33" i="1"/>
  <c r="C30" i="1"/>
  <c r="C31" i="1"/>
  <c r="C32" i="1"/>
  <c r="C29" i="1"/>
  <c r="A28" i="1"/>
  <c r="A29" i="1"/>
  <c r="A17" i="1"/>
  <c r="F28" i="1" l="1"/>
  <c r="G28" i="1" s="1"/>
  <c r="H28" i="1" s="1"/>
  <c r="H35" i="1" s="1"/>
  <c r="E35" i="1"/>
  <c r="D35" i="1"/>
  <c r="E12" i="1"/>
  <c r="B13" i="1"/>
  <c r="F13" i="1" s="1"/>
  <c r="D13" i="1"/>
  <c r="D14" i="1" l="1"/>
  <c r="A18" i="1"/>
  <c r="B17" i="1"/>
  <c r="D17" i="1" l="1"/>
  <c r="C17" i="1"/>
  <c r="B18" i="1"/>
  <c r="B28" i="1" s="1"/>
  <c r="A19" i="1"/>
  <c r="C18" i="1"/>
  <c r="D18" i="1" l="1"/>
  <c r="C28" i="1" s="1"/>
  <c r="E17" i="1"/>
  <c r="F17" i="1" s="1"/>
  <c r="B19" i="1"/>
  <c r="B29" i="1" s="1"/>
  <c r="A20" i="1"/>
  <c r="C19" i="1"/>
  <c r="A30" i="1" l="1"/>
  <c r="E18" i="1"/>
  <c r="F18" i="1" s="1"/>
  <c r="D19" i="1"/>
  <c r="A21" i="1"/>
  <c r="B20" i="1"/>
  <c r="E19" i="1" l="1"/>
  <c r="F19" i="1" s="1"/>
  <c r="C20" i="1"/>
  <c r="B30" i="1"/>
  <c r="A31" i="1"/>
  <c r="D20" i="1"/>
  <c r="A22" i="1"/>
  <c r="B21" i="1"/>
  <c r="C21" i="1" l="1"/>
  <c r="B31" i="1"/>
  <c r="A32" i="1"/>
  <c r="E20" i="1"/>
  <c r="F20" i="1" s="1"/>
  <c r="D21" i="1"/>
  <c r="A23" i="1"/>
  <c r="B22" i="1"/>
  <c r="B32" i="1" s="1"/>
  <c r="C22" i="1" l="1"/>
  <c r="E21" i="1"/>
  <c r="F21" i="1" s="1"/>
  <c r="D22" i="1"/>
  <c r="B23" i="1"/>
  <c r="A24" i="1"/>
  <c r="C23" i="1" l="1"/>
  <c r="E22" i="1"/>
  <c r="F22" i="1" s="1"/>
  <c r="D23" i="1"/>
  <c r="B24" i="1"/>
  <c r="C24" i="1" s="1"/>
  <c r="E23" i="1" l="1"/>
  <c r="F23" i="1" s="1"/>
  <c r="D24" i="1"/>
  <c r="H17" i="1" s="1"/>
  <c r="H19" i="1" s="1"/>
  <c r="H20" i="1" s="1"/>
  <c r="H21" i="1" s="1"/>
  <c r="E24" i="1" l="1"/>
  <c r="F24" i="1" s="1"/>
  <c r="D25" i="1"/>
</calcChain>
</file>

<file path=xl/sharedStrings.xml><?xml version="1.0" encoding="utf-8"?>
<sst xmlns="http://schemas.openxmlformats.org/spreadsheetml/2006/main" count="35" uniqueCount="32">
  <si>
    <t>min=</t>
  </si>
  <si>
    <t>maks=</t>
  </si>
  <si>
    <t>W=</t>
  </si>
  <si>
    <t>Длина интервалов :</t>
  </si>
  <si>
    <t>k=</t>
  </si>
  <si>
    <t>округлённо h=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</si>
  <si>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</si>
  <si>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</si>
  <si>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</si>
  <si>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</si>
  <si>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</si>
  <si>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</si>
  <si>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</si>
  <si>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Исходные данные</t>
  </si>
  <si>
    <t>Количество интервалов:</t>
  </si>
  <si>
    <t>Выборочное среднее</t>
  </si>
  <si>
    <t>Xср=</t>
  </si>
  <si>
    <t>Выборочная дисперсия</t>
  </si>
  <si>
    <t>s=</t>
  </si>
  <si>
    <t>s2=</t>
  </si>
  <si>
    <t>Dв=</t>
  </si>
  <si>
    <t>Проверка гипотезы о законе распределения по критерию Пирсона</t>
  </si>
  <si>
    <t>ni-n*pi</t>
  </si>
  <si>
    <t>(ni-n*pi)^2</t>
  </si>
  <si>
    <t>pi</t>
  </si>
  <si>
    <t>n*pi</t>
  </si>
  <si>
    <t>(ni-n*pi)^2/npi</t>
  </si>
  <si>
    <t>ni^2/npi</t>
  </si>
  <si>
    <t>Суммы</t>
  </si>
  <si>
    <t>X2расч=</t>
  </si>
  <si>
    <t>k-r-1=</t>
  </si>
  <si>
    <t>X2крит=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</si>
</sst>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F87D9"/>
        <bgColor indexed="64"/>
      </patternFill>
    </fill>
    <fill>
      <patternFill patternType="solid">
        <fgColor rgb="FF5DF5A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/>
    <xf numFmtId="0" fontId="0" fillId="0" borderId="1" xfId="0" applyBorder="1"/>
    <xf numFmtId="0" fontId="0" fillId="0" borderId="3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0" xfId="0" applyNumberFormat="1" applyFill="1"/>
    <xf numFmtId="0" fontId="4" fillId="0" borderId="0" xfId="0" applyFont="1" applyAlignment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ont="1" applyFill="1" applyBorder="1"/>
    <xf numFmtId="0" fontId="6" fillId="5" borderId="1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0" fontId="0" fillId="4" borderId="0" xfId="0" applyFill="1" applyBorder="1"/>
    <xf numFmtId="2" fontId="0" fillId="4" borderId="0" xfId="0" applyNumberFormat="1" applyFill="1" applyBorder="1"/>
    <xf numFmtId="2" fontId="0" fillId="0" borderId="1" xfId="0" applyNumberFormat="1" applyBorder="1"/>
    <xf numFmtId="0" fontId="0" fillId="4" borderId="0" xfId="0" applyFill="1"/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DF5A9"/>
      <color rgb="FFDF87D9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Лист1!$C$17:$C$24</c:f>
              <c:numCache>
                <c:formatCode>General</c:formatCode>
                <c:ptCount val="8"/>
                <c:pt idx="0">
                  <c:v>9.15</c:v>
                </c:pt>
                <c:pt idx="1">
                  <c:v>13.450000000000001</c:v>
                </c:pt>
                <c:pt idx="2">
                  <c:v>17.75</c:v>
                </c:pt>
                <c:pt idx="3">
                  <c:v>22.050000000000004</c:v>
                </c:pt>
                <c:pt idx="4">
                  <c:v>26.35</c:v>
                </c:pt>
                <c:pt idx="5">
                  <c:v>30.650000000000006</c:v>
                </c:pt>
                <c:pt idx="6">
                  <c:v>34.950000000000003</c:v>
                </c:pt>
                <c:pt idx="7">
                  <c:v>39.25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9.3023255813953487E-3</c:v>
                </c:pt>
                <c:pt idx="1">
                  <c:v>1.6279069767441864E-2</c:v>
                </c:pt>
                <c:pt idx="2">
                  <c:v>4.1860465116279069E-2</c:v>
                </c:pt>
                <c:pt idx="3">
                  <c:v>4.1860465116279069E-2</c:v>
                </c:pt>
                <c:pt idx="4">
                  <c:v>4.4186046511627906E-2</c:v>
                </c:pt>
                <c:pt idx="5">
                  <c:v>3.4883720930232558E-2</c:v>
                </c:pt>
                <c:pt idx="6">
                  <c:v>3.4883720930232558E-2</c:v>
                </c:pt>
                <c:pt idx="7">
                  <c:v>9.3023255813953487E-3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4-4D70-92D5-18592E62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1895268831"/>
        <c:axId val="1834950735"/>
      </c:barChart>
      <c:catAx>
        <c:axId val="189526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34950735"/>
        <c:crosses val="autoZero"/>
        <c:auto val="1"/>
        <c:lblAlgn val="ctr"/>
        <c:lblOffset val="100"/>
        <c:noMultiLvlLbl val="0"/>
      </c:catAx>
      <c:valAx>
        <c:axId val="18349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9526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273630</xdr:colOff>
      <xdr:row>14</xdr:row>
      <xdr:rowOff>31108</xdr:rowOff>
    </xdr:from>
    <xdr:to>
      <xdr:col>17</xdr:col>
      <xdr:colOff>245079</xdr:colOff>
      <xdr:row>28</xdr:row>
      <xdr:rowOff>170704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A49A65C-BCB0-41B9-96A8-41D80DEA0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44EC-E41D-4FA3-B833-2B2F354AF18E}">
  <dimension ref="A1:Q36"/>
  <sheetViews>
    <sheetView tabSelected="1" topLeftCell="A15" zoomScale="118" zoomScaleNormal="86" workbookViewId="0">
      <selection activeCell="H38" sqref="H38"/>
    </sheetView>
  </sheetViews>
  <sheetFormatPr defaultRowHeight="14.4" x14ac:dyDescent="0.3"/>
  <cols>
    <col min="2" max="2" width="6.44140625" customWidth="1"/>
    <col min="3" max="3" width="11.88671875" customWidth="1"/>
    <col min="4" max="4" width="5.6640625" customWidth="1"/>
    <col min="5" max="5" width="8.44140625" customWidth="1"/>
    <col min="6" max="6" width="7" customWidth="1"/>
    <col min="7" max="7" width="7.5546875" customWidth="1"/>
    <col min="8" max="8" width="7.44140625" customWidth="1"/>
    <col min="9" max="10" width="7.6640625" customWidth="1"/>
    <col min="11" max="11" width="6.6640625" customWidth="1"/>
    <col min="13" max="13" width="8.33203125" customWidth="1"/>
    <col min="15" max="15" width="8.88671875" customWidth="1"/>
  </cols>
  <sheetData>
    <row r="1" spans="1:17" ht="16.2" customHeight="1" x14ac:dyDescent="0.3">
      <c r="A1" s="24" t="s">
        <v>13</v>
      </c>
      <c r="B1" s="24"/>
      <c r="C1" s="24"/>
      <c r="D1" s="1"/>
      <c r="E1" s="1"/>
      <c r="F1" s="1"/>
      <c r="G1" s="1"/>
      <c r="H1" s="1"/>
      <c r="I1" s="1"/>
      <c r="J1" s="1"/>
    </row>
    <row r="2" spans="1:17" ht="15" x14ac:dyDescent="0.3">
      <c r="A2" s="5">
        <v>21</v>
      </c>
      <c r="B2" s="5">
        <v>23</v>
      </c>
      <c r="C2" s="5">
        <v>17</v>
      </c>
      <c r="D2" s="5">
        <v>27</v>
      </c>
      <c r="E2" s="5">
        <v>26</v>
      </c>
      <c r="F2" s="5">
        <v>28</v>
      </c>
      <c r="G2" s="5">
        <v>34</v>
      </c>
      <c r="H2" s="5">
        <v>16</v>
      </c>
      <c r="I2" s="5">
        <v>28</v>
      </c>
      <c r="J2" s="5">
        <v>31</v>
      </c>
    </row>
    <row r="3" spans="1:17" ht="14.4" customHeight="1" x14ac:dyDescent="0.3">
      <c r="A3" s="5">
        <v>23</v>
      </c>
      <c r="B3" s="5">
        <v>34</v>
      </c>
      <c r="C3" s="5">
        <v>33</v>
      </c>
      <c r="D3" s="5">
        <v>26</v>
      </c>
      <c r="E3" s="5">
        <v>35</v>
      </c>
      <c r="F3" s="5">
        <v>23</v>
      </c>
      <c r="G3" s="5">
        <v>29</v>
      </c>
      <c r="H3" s="5">
        <v>28</v>
      </c>
      <c r="I3" s="5">
        <v>20</v>
      </c>
      <c r="J3" s="5">
        <v>29</v>
      </c>
    </row>
    <row r="4" spans="1:17" ht="15" x14ac:dyDescent="0.3">
      <c r="A4" s="5">
        <v>21</v>
      </c>
      <c r="B4" s="5">
        <v>7</v>
      </c>
      <c r="C4" s="5">
        <v>18</v>
      </c>
      <c r="D4" s="5">
        <v>38</v>
      </c>
      <c r="E4" s="5">
        <v>26</v>
      </c>
      <c r="F4" s="5">
        <v>34</v>
      </c>
      <c r="G4" s="5">
        <v>19</v>
      </c>
      <c r="H4" s="5">
        <v>28</v>
      </c>
      <c r="I4" s="5">
        <v>23</v>
      </c>
      <c r="J4" s="5">
        <v>27</v>
      </c>
    </row>
    <row r="5" spans="1:17" ht="15" x14ac:dyDescent="0.3">
      <c r="A5" s="5">
        <v>27</v>
      </c>
      <c r="B5" s="5">
        <v>33</v>
      </c>
      <c r="C5" s="5">
        <v>22</v>
      </c>
      <c r="D5" s="5">
        <v>32</v>
      </c>
      <c r="E5" s="5">
        <v>17</v>
      </c>
      <c r="F5" s="5">
        <v>23</v>
      </c>
      <c r="G5" s="5">
        <v>29</v>
      </c>
      <c r="H5" s="5">
        <v>27</v>
      </c>
      <c r="I5" s="5">
        <v>19</v>
      </c>
      <c r="J5" s="5">
        <v>21</v>
      </c>
    </row>
    <row r="6" spans="1:17" ht="15" x14ac:dyDescent="0.3">
      <c r="A6" s="5">
        <v>27</v>
      </c>
      <c r="B6" s="5">
        <v>19</v>
      </c>
      <c r="C6" s="5">
        <v>30</v>
      </c>
      <c r="D6" s="5">
        <v>9</v>
      </c>
      <c r="E6" s="5">
        <v>35</v>
      </c>
      <c r="F6" s="5">
        <v>21</v>
      </c>
      <c r="G6" s="5">
        <v>19</v>
      </c>
      <c r="H6" s="5">
        <v>22</v>
      </c>
      <c r="I6" s="5">
        <v>18</v>
      </c>
      <c r="J6" s="5">
        <v>26</v>
      </c>
    </row>
    <row r="7" spans="1:17" ht="15" x14ac:dyDescent="0.3">
      <c r="A7" s="5">
        <v>32</v>
      </c>
      <c r="B7" s="5">
        <v>28</v>
      </c>
      <c r="C7" s="5">
        <v>13</v>
      </c>
      <c r="D7" s="5">
        <v>18</v>
      </c>
      <c r="E7" s="5">
        <v>10</v>
      </c>
      <c r="F7" s="5">
        <v>19</v>
      </c>
      <c r="G7" s="5">
        <v>16</v>
      </c>
      <c r="H7" s="5">
        <v>37</v>
      </c>
      <c r="I7" s="5">
        <v>17</v>
      </c>
      <c r="J7" s="5">
        <v>30</v>
      </c>
    </row>
    <row r="8" spans="1:17" ht="15" x14ac:dyDescent="0.3">
      <c r="A8" s="5">
        <v>14</v>
      </c>
      <c r="B8" s="5">
        <v>19</v>
      </c>
      <c r="C8" s="5">
        <v>35</v>
      </c>
      <c r="D8" s="5">
        <v>10</v>
      </c>
      <c r="E8" s="5">
        <v>31</v>
      </c>
      <c r="F8" s="5">
        <v>35</v>
      </c>
      <c r="G8" s="5">
        <v>34</v>
      </c>
      <c r="H8" s="5">
        <v>34</v>
      </c>
      <c r="I8" s="5">
        <v>23</v>
      </c>
      <c r="J8" s="5">
        <v>15</v>
      </c>
      <c r="M8" s="2"/>
    </row>
    <row r="9" spans="1:17" ht="15" x14ac:dyDescent="0.3">
      <c r="A9" s="5">
        <v>25</v>
      </c>
      <c r="B9" s="5">
        <v>17</v>
      </c>
      <c r="C9" s="5">
        <v>31</v>
      </c>
      <c r="D9" s="5">
        <v>15</v>
      </c>
      <c r="E9" s="5">
        <v>23</v>
      </c>
      <c r="F9" s="5">
        <v>17</v>
      </c>
      <c r="G9" s="5">
        <v>41</v>
      </c>
      <c r="H9" s="5">
        <v>29</v>
      </c>
      <c r="I9" s="5">
        <v>38</v>
      </c>
      <c r="J9" s="5">
        <v>32</v>
      </c>
    </row>
    <row r="10" spans="1:17" ht="15" x14ac:dyDescent="0.3">
      <c r="A10" s="5">
        <v>15</v>
      </c>
      <c r="B10" s="5">
        <v>22</v>
      </c>
      <c r="C10" s="5">
        <v>37</v>
      </c>
      <c r="D10" s="5">
        <v>17</v>
      </c>
      <c r="E10" s="5">
        <v>21</v>
      </c>
      <c r="F10" s="5">
        <v>25</v>
      </c>
      <c r="G10" s="5">
        <v>35</v>
      </c>
      <c r="H10" s="5">
        <v>40</v>
      </c>
      <c r="I10" s="5">
        <v>19</v>
      </c>
      <c r="J10" s="5">
        <v>13</v>
      </c>
    </row>
    <row r="11" spans="1:17" ht="15" x14ac:dyDescent="0.3">
      <c r="A11" s="5">
        <v>27</v>
      </c>
      <c r="B11" s="5">
        <v>31</v>
      </c>
      <c r="C11" s="5">
        <v>25</v>
      </c>
      <c r="D11" s="5">
        <v>25</v>
      </c>
      <c r="E11" s="5">
        <v>12</v>
      </c>
      <c r="F11" s="5">
        <v>24</v>
      </c>
      <c r="G11" s="5">
        <v>30</v>
      </c>
      <c r="H11" s="5">
        <v>29</v>
      </c>
      <c r="I11" s="5">
        <v>35</v>
      </c>
      <c r="J11" s="5">
        <v>24</v>
      </c>
    </row>
    <row r="12" spans="1:17" x14ac:dyDescent="0.3">
      <c r="A12" s="25" t="s">
        <v>14</v>
      </c>
      <c r="B12" s="25"/>
      <c r="C12" s="25"/>
      <c r="D12" t="s">
        <v>4</v>
      </c>
      <c r="E12">
        <f>ROUND(1+LOG(100,2),0)</f>
        <v>8</v>
      </c>
    </row>
    <row r="13" spans="1:17" x14ac:dyDescent="0.3">
      <c r="A13" t="s">
        <v>1</v>
      </c>
      <c r="B13">
        <f>MAX(A2:J11)</f>
        <v>41</v>
      </c>
      <c r="C13" t="s">
        <v>0</v>
      </c>
      <c r="D13">
        <f>MIN(A2:J11)</f>
        <v>7</v>
      </c>
      <c r="E13" t="s">
        <v>2</v>
      </c>
      <c r="F13">
        <f>B13-D13</f>
        <v>34</v>
      </c>
      <c r="Q13" s="3"/>
    </row>
    <row r="14" spans="1:17" x14ac:dyDescent="0.3">
      <c r="A14" s="27" t="s">
        <v>3</v>
      </c>
      <c r="B14" s="27"/>
      <c r="C14" s="27"/>
      <c r="D14" s="3">
        <f>F13/E12</f>
        <v>4.25</v>
      </c>
      <c r="E14" s="27" t="s">
        <v>5</v>
      </c>
      <c r="F14" s="27"/>
      <c r="G14" s="4">
        <v>4.3</v>
      </c>
      <c r="Q14" s="3"/>
    </row>
    <row r="15" spans="1:17" x14ac:dyDescent="0.3">
      <c r="A15" s="13" t="s">
        <v>6</v>
      </c>
      <c r="B15" s="13"/>
      <c r="C15" s="13"/>
      <c r="D15" s="13"/>
      <c r="G15" s="1"/>
      <c r="H15" s="1"/>
      <c r="I15" s="1"/>
      <c r="J15" s="1"/>
      <c r="K15" s="1"/>
      <c r="L15" s="1"/>
      <c r="M15" s="1"/>
    </row>
    <row r="16" spans="1:17" x14ac:dyDescent="0.3">
      <c r="A16" s="6" t="s">
        <v>7</v>
      </c>
      <c r="B16" s="6" t="s">
        <v>8</v>
      </c>
      <c r="C16" s="6" t="s">
        <v>9</v>
      </c>
      <c r="D16" s="6" t="s">
        <v>10</v>
      </c>
      <c r="E16" s="6" t="s">
        <v>11</v>
      </c>
      <c r="F16" s="6" t="s">
        <v>12</v>
      </c>
      <c r="G16" s="26" t="s">
        <v>15</v>
      </c>
      <c r="H16" s="27"/>
      <c r="I16" s="27"/>
    </row>
    <row r="17" spans="1:9" x14ac:dyDescent="0.3">
      <c r="A17" s="9">
        <f>D13</f>
        <v>7</v>
      </c>
      <c r="B17" s="10">
        <f t="shared" ref="B17:B24" si="0">A17+$G$14</f>
        <v>11.3</v>
      </c>
      <c r="C17" s="7">
        <f>(A17+B17)/2</f>
        <v>9.15</v>
      </c>
      <c r="D17" s="11">
        <f>COUNTIFS($A$2:$J$11,"&gt;="&amp;A17,$A$2:$J$11,"&lt;"&amp;B17)</f>
        <v>4</v>
      </c>
      <c r="E17" s="7">
        <f>D17/100</f>
        <v>0.04</v>
      </c>
      <c r="F17" s="7">
        <f>E17/$G$14</f>
        <v>9.3023255813953487E-3</v>
      </c>
      <c r="G17" t="s">
        <v>16</v>
      </c>
      <c r="H17" s="12">
        <f>SUMPRODUCT(C17:C24,D17:D24)/100</f>
        <v>24.888000000000002</v>
      </c>
    </row>
    <row r="18" spans="1:9" x14ac:dyDescent="0.3">
      <c r="A18" s="10">
        <f t="shared" ref="A18:A24" si="1">A17+$G$14</f>
        <v>11.3</v>
      </c>
      <c r="B18" s="10">
        <f t="shared" si="0"/>
        <v>15.600000000000001</v>
      </c>
      <c r="C18" s="7">
        <f t="shared" ref="C18:C24" si="2">(A18+B18)/2</f>
        <v>13.450000000000001</v>
      </c>
      <c r="D18" s="11">
        <f t="shared" ref="D18:D24" si="3">COUNTIFS($A$2:$J$11,"&gt;="&amp;A18,$A$2:$J$11,"&lt;"&amp;B18)</f>
        <v>7</v>
      </c>
      <c r="E18" s="7">
        <f t="shared" ref="E18:E24" si="4">D18/100</f>
        <v>7.0000000000000007E-2</v>
      </c>
      <c r="F18" s="7">
        <f t="shared" ref="F18:F24" si="5">E18/$G$14</f>
        <v>1.6279069767441864E-2</v>
      </c>
      <c r="G18" s="26" t="s">
        <v>17</v>
      </c>
      <c r="H18" s="27"/>
      <c r="I18" s="27"/>
    </row>
    <row r="19" spans="1:9" x14ac:dyDescent="0.3">
      <c r="A19" s="10">
        <f t="shared" si="1"/>
        <v>15.600000000000001</v>
      </c>
      <c r="B19" s="10">
        <f t="shared" si="0"/>
        <v>19.900000000000002</v>
      </c>
      <c r="C19" s="7">
        <f t="shared" si="2"/>
        <v>17.75</v>
      </c>
      <c r="D19" s="11">
        <f t="shared" si="3"/>
        <v>18</v>
      </c>
      <c r="E19" s="7">
        <f t="shared" si="4"/>
        <v>0.18</v>
      </c>
      <c r="F19" s="7">
        <f t="shared" si="5"/>
        <v>4.1860465116279069E-2</v>
      </c>
      <c r="G19" t="s">
        <v>20</v>
      </c>
      <c r="H19">
        <f>SUMPRODUCT(C17:C24,C17:C24,D17:D24)/100-H17*H17</f>
        <v>58.509755999999925</v>
      </c>
    </row>
    <row r="20" spans="1:9" x14ac:dyDescent="0.3">
      <c r="A20" s="10">
        <f t="shared" si="1"/>
        <v>19.900000000000002</v>
      </c>
      <c r="B20" s="10">
        <f t="shared" si="0"/>
        <v>24.200000000000003</v>
      </c>
      <c r="C20" s="7">
        <f t="shared" si="2"/>
        <v>22.050000000000004</v>
      </c>
      <c r="D20" s="11">
        <f t="shared" si="3"/>
        <v>18</v>
      </c>
      <c r="E20" s="7">
        <f t="shared" si="4"/>
        <v>0.18</v>
      </c>
      <c r="F20" s="7">
        <f t="shared" si="5"/>
        <v>4.1860465116279069E-2</v>
      </c>
      <c r="G20" t="s">
        <v>19</v>
      </c>
      <c r="H20" s="3">
        <f>H19*100/99</f>
        <v>59.10076363636356</v>
      </c>
    </row>
    <row r="21" spans="1:9" x14ac:dyDescent="0.3">
      <c r="A21" s="10">
        <f t="shared" si="1"/>
        <v>24.200000000000003</v>
      </c>
      <c r="B21" s="10">
        <f t="shared" si="0"/>
        <v>28.500000000000004</v>
      </c>
      <c r="C21" s="7">
        <f t="shared" si="2"/>
        <v>26.35</v>
      </c>
      <c r="D21" s="11">
        <f t="shared" si="3"/>
        <v>19</v>
      </c>
      <c r="E21" s="7">
        <f t="shared" si="4"/>
        <v>0.19</v>
      </c>
      <c r="F21" s="7">
        <f t="shared" si="5"/>
        <v>4.4186046511627906E-2</v>
      </c>
      <c r="G21" t="s">
        <v>18</v>
      </c>
      <c r="H21" s="3">
        <f>SQRT(H20)</f>
        <v>7.6877021037735043</v>
      </c>
    </row>
    <row r="22" spans="1:9" x14ac:dyDescent="0.3">
      <c r="A22" s="10">
        <f t="shared" si="1"/>
        <v>28.500000000000004</v>
      </c>
      <c r="B22" s="10">
        <f t="shared" si="0"/>
        <v>32.800000000000004</v>
      </c>
      <c r="C22" s="7">
        <f t="shared" si="2"/>
        <v>30.650000000000006</v>
      </c>
      <c r="D22" s="11">
        <f t="shared" si="3"/>
        <v>15</v>
      </c>
      <c r="E22" s="7">
        <f t="shared" si="4"/>
        <v>0.15</v>
      </c>
      <c r="F22" s="7">
        <f t="shared" si="5"/>
        <v>3.4883720930232558E-2</v>
      </c>
    </row>
    <row r="23" spans="1:9" x14ac:dyDescent="0.3">
      <c r="A23" s="10">
        <f t="shared" si="1"/>
        <v>32.800000000000004</v>
      </c>
      <c r="B23" s="10">
        <f t="shared" si="0"/>
        <v>37.1</v>
      </c>
      <c r="C23" s="7">
        <f t="shared" si="2"/>
        <v>34.950000000000003</v>
      </c>
      <c r="D23" s="11">
        <f t="shared" si="3"/>
        <v>15</v>
      </c>
      <c r="E23" s="7">
        <f t="shared" si="4"/>
        <v>0.15</v>
      </c>
      <c r="F23" s="7">
        <f t="shared" si="5"/>
        <v>3.4883720930232558E-2</v>
      </c>
    </row>
    <row r="24" spans="1:9" x14ac:dyDescent="0.3">
      <c r="A24" s="10">
        <f t="shared" si="1"/>
        <v>37.1</v>
      </c>
      <c r="B24" s="10">
        <f t="shared" si="0"/>
        <v>41.4</v>
      </c>
      <c r="C24" s="7">
        <f t="shared" si="2"/>
        <v>39.25</v>
      </c>
      <c r="D24" s="11">
        <f t="shared" si="3"/>
        <v>4</v>
      </c>
      <c r="E24" s="7">
        <f t="shared" si="4"/>
        <v>0.04</v>
      </c>
      <c r="F24" s="7">
        <f t="shared" si="5"/>
        <v>9.3023255813953487E-3</v>
      </c>
    </row>
    <row r="25" spans="1:9" x14ac:dyDescent="0.3">
      <c r="D25" s="8">
        <f>SUM(D17:D24)</f>
        <v>100</v>
      </c>
    </row>
    <row r="26" spans="1:9" x14ac:dyDescent="0.3">
      <c r="A26" s="28" t="s">
        <v>21</v>
      </c>
      <c r="B26" s="28"/>
      <c r="C26" s="28"/>
      <c r="D26" s="28"/>
      <c r="E26" s="28"/>
      <c r="F26" s="28"/>
      <c r="G26" s="28"/>
      <c r="H26" s="28"/>
      <c r="I26" s="28"/>
    </row>
    <row r="27" spans="1:9" x14ac:dyDescent="0.3">
      <c r="A27" s="14" t="s">
        <v>7</v>
      </c>
      <c r="B27" s="14" t="s">
        <v>8</v>
      </c>
      <c r="C27" s="14" t="s">
        <v>10</v>
      </c>
      <c r="D27" s="14" t="s">
        <v>24</v>
      </c>
      <c r="E27" s="14" t="s">
        <v>25</v>
      </c>
      <c r="F27" s="16" t="s">
        <v>22</v>
      </c>
      <c r="G27" s="15" t="s">
        <v>23</v>
      </c>
      <c r="H27" s="17" t="s">
        <v>26</v>
      </c>
      <c r="I27" s="14" t="s">
        <v>27</v>
      </c>
    </row>
    <row r="28" spans="1:9" x14ac:dyDescent="0.3">
      <c r="A28" s="9">
        <f>-1/1E-74</f>
        <v>-1.0000000000000001E+74</v>
      </c>
      <c r="B28" s="10">
        <f>B18</f>
        <v>15.600000000000001</v>
      </c>
      <c r="C28" s="9">
        <f>D17+D18</f>
        <v>11</v>
      </c>
      <c r="D28" s="22">
        <f>_xlfn.NORM.DIST(B28,$H$17,$H$21,TRUE)-
_xlfn.NORM.DIST(A28,$H$17,$H$21,TRUE)</f>
        <v>0.11349221623062319</v>
      </c>
      <c r="E28" s="7">
        <f>100*D28</f>
        <v>11.34922162306232</v>
      </c>
      <c r="F28" s="7">
        <f>C28-E28</f>
        <v>-0.34922162306231996</v>
      </c>
      <c r="G28" s="7">
        <f>F28*F28</f>
        <v>0.12195574201428108</v>
      </c>
      <c r="H28" s="7">
        <f>G28/E28</f>
        <v>1.074573623326374E-2</v>
      </c>
      <c r="I28" s="7">
        <f>C28*C28/E28</f>
        <v>10.661524113170945</v>
      </c>
    </row>
    <row r="29" spans="1:9" x14ac:dyDescent="0.3">
      <c r="A29" s="10">
        <f>A19</f>
        <v>15.600000000000001</v>
      </c>
      <c r="B29" s="10">
        <f>B19</f>
        <v>19.900000000000002</v>
      </c>
      <c r="C29" s="9">
        <f>D19</f>
        <v>18</v>
      </c>
      <c r="D29" s="22">
        <f t="shared" ref="D29:D33" si="6">_xlfn.NORM.DIST(B29,$H$17,$H$21,TRUE)-
_xlfn.NORM.DIST(A29,$H$17,$H$21,TRUE)</f>
        <v>0.14473241013739338</v>
      </c>
      <c r="E29" s="7">
        <f t="shared" ref="E29:E33" si="7">100*D29</f>
        <v>14.473241013739338</v>
      </c>
      <c r="F29" s="7">
        <f t="shared" ref="F29:F33" si="8">C29-E29</f>
        <v>3.5267589862606616</v>
      </c>
      <c r="G29" s="7">
        <f t="shared" ref="G29:G33" si="9">F29*F29</f>
        <v>12.438028947170329</v>
      </c>
      <c r="H29" s="7">
        <f t="shared" ref="H29:H33" si="10">G29/E29</f>
        <v>0.85938104225328671</v>
      </c>
      <c r="I29" s="7">
        <f t="shared" ref="I29:I33" si="11">C29*C29/E29</f>
        <v>22.38614002851395</v>
      </c>
    </row>
    <row r="30" spans="1:9" x14ac:dyDescent="0.3">
      <c r="A30" s="10">
        <f t="shared" ref="A30:B33" si="12">A20</f>
        <v>19.900000000000002</v>
      </c>
      <c r="B30" s="10">
        <f t="shared" si="12"/>
        <v>24.200000000000003</v>
      </c>
      <c r="C30" s="9">
        <f t="shared" ref="C30:C32" si="13">D20</f>
        <v>18</v>
      </c>
      <c r="D30" s="22">
        <f t="shared" si="6"/>
        <v>0.20612020053082553</v>
      </c>
      <c r="E30" s="7">
        <f t="shared" si="7"/>
        <v>20.612020053082553</v>
      </c>
      <c r="F30" s="7">
        <f t="shared" si="8"/>
        <v>-2.6120200530825528</v>
      </c>
      <c r="G30" s="7">
        <f t="shared" si="9"/>
        <v>6.822648757705382</v>
      </c>
      <c r="H30" s="7">
        <f t="shared" si="10"/>
        <v>0.33100340190504746</v>
      </c>
      <c r="I30" s="7">
        <f t="shared" si="11"/>
        <v>15.718983348822494</v>
      </c>
    </row>
    <row r="31" spans="1:9" x14ac:dyDescent="0.3">
      <c r="A31" s="10">
        <f t="shared" si="12"/>
        <v>24.200000000000003</v>
      </c>
      <c r="B31" s="10">
        <f t="shared" si="12"/>
        <v>28.500000000000004</v>
      </c>
      <c r="C31" s="9">
        <f t="shared" si="13"/>
        <v>19</v>
      </c>
      <c r="D31" s="22">
        <f t="shared" si="6"/>
        <v>0.21642097284801937</v>
      </c>
      <c r="E31" s="7">
        <f t="shared" si="7"/>
        <v>21.642097284801938</v>
      </c>
      <c r="F31" s="7">
        <f t="shared" si="8"/>
        <v>-2.6420972848019382</v>
      </c>
      <c r="G31" s="7">
        <f t="shared" si="9"/>
        <v>6.9806780623577742</v>
      </c>
      <c r="H31" s="7">
        <f t="shared" si="10"/>
        <v>0.32255090486354676</v>
      </c>
      <c r="I31" s="7">
        <f t="shared" si="11"/>
        <v>16.680453620061609</v>
      </c>
    </row>
    <row r="32" spans="1:9" x14ac:dyDescent="0.3">
      <c r="A32" s="10">
        <f t="shared" si="12"/>
        <v>28.500000000000004</v>
      </c>
      <c r="B32" s="10">
        <f t="shared" si="12"/>
        <v>32.800000000000004</v>
      </c>
      <c r="C32" s="9">
        <f t="shared" si="13"/>
        <v>15</v>
      </c>
      <c r="D32" s="22">
        <f t="shared" si="6"/>
        <v>0.16753575707371415</v>
      </c>
      <c r="E32" s="7">
        <f t="shared" si="7"/>
        <v>16.753575707371414</v>
      </c>
      <c r="F32" s="7">
        <f t="shared" si="8"/>
        <v>-1.7535757073714144</v>
      </c>
      <c r="G32" s="7">
        <f t="shared" si="9"/>
        <v>3.0750277614831565</v>
      </c>
      <c r="H32" s="7">
        <f t="shared" si="10"/>
        <v>0.18354456476596656</v>
      </c>
      <c r="I32" s="7">
        <f t="shared" si="11"/>
        <v>13.429968857394552</v>
      </c>
    </row>
    <row r="33" spans="1:9" x14ac:dyDescent="0.3">
      <c r="A33" s="10">
        <f t="shared" si="12"/>
        <v>32.800000000000004</v>
      </c>
      <c r="B33" s="10">
        <f>1E+74</f>
        <v>9.9999999999999995E+73</v>
      </c>
      <c r="C33" s="9">
        <f>D23+D24</f>
        <v>19</v>
      </c>
      <c r="D33" s="22">
        <f t="shared" si="6"/>
        <v>0.15169844317942438</v>
      </c>
      <c r="E33" s="7">
        <f t="shared" si="7"/>
        <v>15.169844317942438</v>
      </c>
      <c r="F33" s="7">
        <f t="shared" si="8"/>
        <v>3.830155682057562</v>
      </c>
      <c r="G33" s="7">
        <f t="shared" si="9"/>
        <v>14.670092548797827</v>
      </c>
      <c r="H33" s="7">
        <f t="shared" si="10"/>
        <v>0.96705623613068203</v>
      </c>
      <c r="I33" s="7">
        <f t="shared" si="11"/>
        <v>23.797211918188243</v>
      </c>
    </row>
    <row r="34" spans="1:9" x14ac:dyDescent="0.3">
      <c r="A34" s="18"/>
      <c r="B34" s="19"/>
      <c r="C34" s="18"/>
      <c r="D34" s="18"/>
      <c r="E34" s="18"/>
      <c r="F34" s="18"/>
      <c r="G34" s="18"/>
      <c r="H34" s="18"/>
      <c r="I34" s="18"/>
    </row>
    <row r="35" spans="1:9" x14ac:dyDescent="0.3">
      <c r="A35" s="20" t="s">
        <v>28</v>
      </c>
      <c r="B35" s="21"/>
      <c r="C35" s="20">
        <f>SUM(C28:C33)</f>
        <v>100</v>
      </c>
      <c r="D35" s="20">
        <f t="shared" ref="D35" si="14">SUM(D28:D33)</f>
        <v>1</v>
      </c>
      <c r="E35" s="20">
        <f>SUM(E28:E33)</f>
        <v>100</v>
      </c>
      <c r="F35" s="20"/>
      <c r="G35" s="20" t="s">
        <v>29</v>
      </c>
      <c r="H35" s="20">
        <f>SUM(H28:H33)</f>
        <v>2.6742818861517934</v>
      </c>
      <c r="I35" s="20">
        <f>SUM(I28:I33)</f>
        <v>102.67428188615179</v>
      </c>
    </row>
    <row r="36" spans="1:9" x14ac:dyDescent="0.3">
      <c r="D36" s="23" t="s">
        <v>30</v>
      </c>
      <c r="E36" s="23">
        <f>6-2-1</f>
        <v>3</v>
      </c>
      <c r="F36" s="23"/>
      <c r="G36" s="23" t="s">
        <v>31</v>
      </c>
      <c r="H36" s="23">
        <f>_xlfn.CHISQ.INV.RT(0.05,E36)</f>
        <v>7.8147279032511792</v>
      </c>
    </row>
  </sheetData>
  <mergeCells count="7">
    <mergeCell ref="A1:C1"/>
    <mergeCell ref="A12:C12"/>
    <mergeCell ref="G16:I16"/>
    <mergeCell ref="G18:I18"/>
    <mergeCell ref="A26:I26"/>
    <mergeCell ref="A14:C14"/>
    <mergeCell ref="E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Дмитроченко</dc:creator>
  <cp:lastModifiedBy>Денис Дмитроченко</cp:lastModifiedBy>
  <dcterms:created xsi:type="dcterms:W3CDTF">2024-11-14T15:05:35Z</dcterms:created>
  <dcterms:modified xsi:type="dcterms:W3CDTF">2024-11-28T18:27:53Z</dcterms:modified>
</cp:coreProperties>
</file>