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high\Downloads\Telegram Desktop\"/>
    </mc:Choice>
  </mc:AlternateContent>
  <xr:revisionPtr revIDLastSave="0" documentId="13_ncr:1_{31E88275-1C1C-4299-9657-A41F98F5D5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Русский" sheetId="1" r:id="rId1"/>
    <sheet name="График" sheetId="4" r:id="rId2"/>
    <sheet name="Лист1" sheetId="10" r:id="rId3"/>
    <sheet name="2" sheetId="9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1" l="1"/>
  <c r="B37" i="1"/>
  <c r="B38" i="1" s="1"/>
  <c r="U56" i="10"/>
  <c r="W56" i="10" s="1"/>
  <c r="V56" i="10"/>
  <c r="X56" i="10"/>
  <c r="U57" i="10"/>
  <c r="V57" i="10"/>
  <c r="W57" i="10"/>
  <c r="Y57" i="10" s="1"/>
  <c r="X57" i="10"/>
  <c r="U58" i="10"/>
  <c r="V58" i="10"/>
  <c r="W58" i="10"/>
  <c r="X58" i="10"/>
  <c r="Y58" i="10"/>
  <c r="U59" i="10"/>
  <c r="V59" i="10"/>
  <c r="W59" i="10"/>
  <c r="Y59" i="10" s="1"/>
  <c r="X59" i="10"/>
  <c r="U60" i="10"/>
  <c r="V60" i="10"/>
  <c r="W60" i="10" s="1"/>
  <c r="X60" i="10"/>
  <c r="Y60" i="10" s="1"/>
  <c r="B34" i="1"/>
  <c r="G3" i="10"/>
  <c r="U53" i="10"/>
  <c r="V53" i="10"/>
  <c r="W53" i="10" s="1"/>
  <c r="X53" i="10"/>
  <c r="U54" i="10"/>
  <c r="V54" i="10"/>
  <c r="W54" i="10" s="1"/>
  <c r="X54" i="10"/>
  <c r="U55" i="10"/>
  <c r="V55" i="10"/>
  <c r="W55" i="10" s="1"/>
  <c r="X55" i="10"/>
  <c r="U45" i="10"/>
  <c r="V45" i="10"/>
  <c r="W45" i="10" s="1"/>
  <c r="X45" i="10"/>
  <c r="U46" i="10"/>
  <c r="V46" i="10"/>
  <c r="W46" i="10" s="1"/>
  <c r="Y46" i="10" s="1"/>
  <c r="X46" i="10"/>
  <c r="U47" i="10"/>
  <c r="V47" i="10"/>
  <c r="W47" i="10" s="1"/>
  <c r="X47" i="10"/>
  <c r="U48" i="10"/>
  <c r="V48" i="10"/>
  <c r="X48" i="10"/>
  <c r="U49" i="10"/>
  <c r="V49" i="10"/>
  <c r="W49" i="10" s="1"/>
  <c r="X49" i="10"/>
  <c r="U50" i="10"/>
  <c r="V50" i="10"/>
  <c r="W50" i="10"/>
  <c r="X50" i="10"/>
  <c r="Y50" i="10"/>
  <c r="U51" i="10"/>
  <c r="V51" i="10"/>
  <c r="X51" i="10"/>
  <c r="U52" i="10"/>
  <c r="V52" i="10"/>
  <c r="W52" i="10" s="1"/>
  <c r="X52" i="10"/>
  <c r="Y36" i="10"/>
  <c r="Y37" i="10"/>
  <c r="Y38" i="10"/>
  <c r="Y39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X33" i="10"/>
  <c r="X34" i="10"/>
  <c r="X35" i="10"/>
  <c r="X36" i="10"/>
  <c r="X37" i="10"/>
  <c r="X38" i="10"/>
  <c r="X39" i="10"/>
  <c r="X40" i="10"/>
  <c r="Y40" i="10" s="1"/>
  <c r="X41" i="10"/>
  <c r="X42" i="10"/>
  <c r="X43" i="10"/>
  <c r="X44" i="10"/>
  <c r="W33" i="10"/>
  <c r="W34" i="10"/>
  <c r="W35" i="10"/>
  <c r="W36" i="10"/>
  <c r="W37" i="10"/>
  <c r="W38" i="10"/>
  <c r="W39" i="10"/>
  <c r="W40" i="10"/>
  <c r="V33" i="10"/>
  <c r="V34" i="10"/>
  <c r="V35" i="10"/>
  <c r="V36" i="10"/>
  <c r="V37" i="10"/>
  <c r="V38" i="10"/>
  <c r="V39" i="10"/>
  <c r="V40" i="10"/>
  <c r="V41" i="10"/>
  <c r="W41" i="10" s="1"/>
  <c r="V42" i="10"/>
  <c r="W42" i="10" s="1"/>
  <c r="Y42" i="10" s="1"/>
  <c r="V43" i="10"/>
  <c r="W43" i="10" s="1"/>
  <c r="V44" i="10"/>
  <c r="W44" i="10" s="1"/>
  <c r="U33" i="10"/>
  <c r="U34" i="10"/>
  <c r="U35" i="10"/>
  <c r="U36" i="10"/>
  <c r="U37" i="10"/>
  <c r="U38" i="10"/>
  <c r="U39" i="10"/>
  <c r="U40" i="10"/>
  <c r="U41" i="10"/>
  <c r="U42" i="10"/>
  <c r="U43" i="10"/>
  <c r="U44" i="10"/>
  <c r="X29" i="10"/>
  <c r="X30" i="10"/>
  <c r="X31" i="10"/>
  <c r="X32" i="10"/>
  <c r="W29" i="10"/>
  <c r="W30" i="10"/>
  <c r="W31" i="10"/>
  <c r="W32" i="10"/>
  <c r="V29" i="10"/>
  <c r="V30" i="10"/>
  <c r="V31" i="10"/>
  <c r="V32" i="10"/>
  <c r="U29" i="10"/>
  <c r="U30" i="10"/>
  <c r="U31" i="10"/>
  <c r="U32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3" i="10"/>
  <c r="E3" i="10"/>
  <c r="W5" i="10"/>
  <c r="W6" i="10"/>
  <c r="W7" i="10"/>
  <c r="W8" i="10"/>
  <c r="W9" i="10"/>
  <c r="W17" i="10"/>
  <c r="W18" i="10"/>
  <c r="W19" i="10"/>
  <c r="W20" i="10"/>
  <c r="W21" i="10"/>
  <c r="W22" i="10"/>
  <c r="W23" i="10"/>
  <c r="W24" i="10"/>
  <c r="W25" i="10"/>
  <c r="V4" i="10"/>
  <c r="W4" i="10" s="1"/>
  <c r="V5" i="10"/>
  <c r="V6" i="10"/>
  <c r="V7" i="10"/>
  <c r="V8" i="10"/>
  <c r="V9" i="10"/>
  <c r="V10" i="10"/>
  <c r="W10" i="10" s="1"/>
  <c r="V11" i="10"/>
  <c r="W11" i="10" s="1"/>
  <c r="V12" i="10"/>
  <c r="W12" i="10" s="1"/>
  <c r="V13" i="10"/>
  <c r="W13" i="10" s="1"/>
  <c r="V14" i="10"/>
  <c r="W14" i="10" s="1"/>
  <c r="V15" i="10"/>
  <c r="W15" i="10" s="1"/>
  <c r="V16" i="10"/>
  <c r="W16" i="10" s="1"/>
  <c r="V17" i="10"/>
  <c r="V18" i="10"/>
  <c r="V19" i="10"/>
  <c r="V20" i="10"/>
  <c r="V21" i="10"/>
  <c r="V22" i="10"/>
  <c r="V23" i="10"/>
  <c r="V24" i="10"/>
  <c r="V25" i="10"/>
  <c r="V26" i="10"/>
  <c r="W26" i="10" s="1"/>
  <c r="V27" i="10"/>
  <c r="W27" i="10" s="1"/>
  <c r="V28" i="10"/>
  <c r="W28" i="10" s="1"/>
  <c r="V3" i="10"/>
  <c r="W3" i="10" s="1"/>
  <c r="C3" i="10"/>
  <c r="U28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3" i="10"/>
  <c r="B28" i="1"/>
  <c r="H3" i="10"/>
  <c r="B33" i="10"/>
  <c r="E29" i="10"/>
  <c r="C29" i="10"/>
  <c r="B29" i="10"/>
  <c r="D29" i="10" s="1"/>
  <c r="E28" i="10"/>
  <c r="C28" i="10"/>
  <c r="B28" i="10"/>
  <c r="D28" i="10" s="1"/>
  <c r="F28" i="10" s="1"/>
  <c r="E27" i="10"/>
  <c r="G27" i="10" s="1"/>
  <c r="H27" i="10" s="1"/>
  <c r="C27" i="10"/>
  <c r="B27" i="10"/>
  <c r="D27" i="10" s="1"/>
  <c r="E26" i="10"/>
  <c r="C26" i="10"/>
  <c r="B26" i="10"/>
  <c r="D26" i="10" s="1"/>
  <c r="E25" i="10"/>
  <c r="C25" i="10"/>
  <c r="D25" i="10" s="1"/>
  <c r="F25" i="10" s="1"/>
  <c r="B25" i="10"/>
  <c r="E24" i="10"/>
  <c r="C24" i="10"/>
  <c r="B24" i="10"/>
  <c r="D24" i="10" s="1"/>
  <c r="E23" i="10"/>
  <c r="F23" i="10" s="1"/>
  <c r="D23" i="10"/>
  <c r="C23" i="10"/>
  <c r="B23" i="10"/>
  <c r="E22" i="10"/>
  <c r="G22" i="10" s="1"/>
  <c r="H22" i="10" s="1"/>
  <c r="C22" i="10"/>
  <c r="B22" i="10"/>
  <c r="D22" i="10" s="1"/>
  <c r="E21" i="10"/>
  <c r="G21" i="10" s="1"/>
  <c r="H21" i="10" s="1"/>
  <c r="C21" i="10"/>
  <c r="B21" i="10"/>
  <c r="D21" i="10" s="1"/>
  <c r="E20" i="10"/>
  <c r="C20" i="10"/>
  <c r="B20" i="10"/>
  <c r="D20" i="10" s="1"/>
  <c r="F20" i="10" s="1"/>
  <c r="E19" i="10"/>
  <c r="C19" i="10"/>
  <c r="B19" i="10"/>
  <c r="D19" i="10" s="1"/>
  <c r="E18" i="10"/>
  <c r="F18" i="10" s="1"/>
  <c r="D18" i="10"/>
  <c r="C18" i="10"/>
  <c r="B18" i="10"/>
  <c r="E17" i="10"/>
  <c r="G17" i="10" s="1"/>
  <c r="H17" i="10" s="1"/>
  <c r="C17" i="10"/>
  <c r="B17" i="10"/>
  <c r="D17" i="10" s="1"/>
  <c r="E16" i="10"/>
  <c r="G16" i="10" s="1"/>
  <c r="H16" i="10" s="1"/>
  <c r="C16" i="10"/>
  <c r="B16" i="10"/>
  <c r="D16" i="10" s="1"/>
  <c r="E15" i="10"/>
  <c r="G15" i="10" s="1"/>
  <c r="H15" i="10" s="1"/>
  <c r="C15" i="10"/>
  <c r="B15" i="10"/>
  <c r="D15" i="10" s="1"/>
  <c r="E14" i="10"/>
  <c r="C14" i="10"/>
  <c r="D14" i="10" s="1"/>
  <c r="B14" i="10"/>
  <c r="B13" i="10"/>
  <c r="A13" i="10"/>
  <c r="E13" i="10" s="1"/>
  <c r="E12" i="10"/>
  <c r="G12" i="10" s="1"/>
  <c r="H12" i="10" s="1"/>
  <c r="C12" i="10"/>
  <c r="B12" i="10"/>
  <c r="D12" i="10" s="1"/>
  <c r="E11" i="10"/>
  <c r="C11" i="10"/>
  <c r="B11" i="10"/>
  <c r="D11" i="10" s="1"/>
  <c r="F11" i="10" s="1"/>
  <c r="E10" i="10"/>
  <c r="G10" i="10" s="1"/>
  <c r="H10" i="10" s="1"/>
  <c r="C10" i="10"/>
  <c r="B10" i="10"/>
  <c r="D10" i="10" s="1"/>
  <c r="E9" i="10"/>
  <c r="F9" i="10" s="1"/>
  <c r="D9" i="10"/>
  <c r="C9" i="10"/>
  <c r="B9" i="10"/>
  <c r="E8" i="10"/>
  <c r="C8" i="10"/>
  <c r="B8" i="10"/>
  <c r="D8" i="10" s="1"/>
  <c r="E7" i="10"/>
  <c r="G7" i="10" s="1"/>
  <c r="H7" i="10" s="1"/>
  <c r="C7" i="10"/>
  <c r="B7" i="10"/>
  <c r="D7" i="10" s="1"/>
  <c r="E6" i="10"/>
  <c r="G6" i="10" s="1"/>
  <c r="H6" i="10" s="1"/>
  <c r="C6" i="10"/>
  <c r="B6" i="10"/>
  <c r="D6" i="10" s="1"/>
  <c r="E5" i="10"/>
  <c r="G5" i="10" s="1"/>
  <c r="H5" i="10" s="1"/>
  <c r="C5" i="10"/>
  <c r="D5" i="10" s="1"/>
  <c r="B5" i="10"/>
  <c r="E4" i="10"/>
  <c r="F4" i="10" s="1"/>
  <c r="C4" i="10"/>
  <c r="B4" i="10"/>
  <c r="D4" i="10" s="1"/>
  <c r="B3" i="10"/>
  <c r="D3" i="10" s="1"/>
  <c r="B21" i="1"/>
  <c r="B36" i="1"/>
  <c r="B35" i="1"/>
  <c r="B33" i="1"/>
  <c r="B32" i="1"/>
  <c r="B31" i="1"/>
  <c r="B27" i="1"/>
  <c r="B24" i="1"/>
  <c r="B25" i="1" s="1"/>
  <c r="B26" i="1" s="1"/>
  <c r="B23" i="1"/>
  <c r="B22" i="1"/>
  <c r="B20" i="1"/>
  <c r="B19" i="1"/>
  <c r="A6" i="9"/>
  <c r="Y56" i="10" l="1"/>
  <c r="Y43" i="10"/>
  <c r="Y54" i="10"/>
  <c r="Y44" i="10"/>
  <c r="Y45" i="10"/>
  <c r="Y49" i="10"/>
  <c r="W48" i="10"/>
  <c r="Y48" i="10" s="1"/>
  <c r="Y52" i="10"/>
  <c r="Y53" i="10"/>
  <c r="Y41" i="10"/>
  <c r="Y55" i="10"/>
  <c r="Y47" i="10"/>
  <c r="W51" i="10"/>
  <c r="Y51" i="10" s="1"/>
  <c r="Y3" i="10"/>
  <c r="M29" i="1"/>
  <c r="G28" i="10"/>
  <c r="H28" i="10" s="1"/>
  <c r="F29" i="10"/>
  <c r="F26" i="10"/>
  <c r="G20" i="10"/>
  <c r="H20" i="10" s="1"/>
  <c r="G11" i="10"/>
  <c r="H11" i="10" s="1"/>
  <c r="G29" i="10"/>
  <c r="H29" i="10" s="1"/>
  <c r="G13" i="10"/>
  <c r="H13" i="10" s="1"/>
  <c r="G4" i="10"/>
  <c r="H4" i="10" s="1"/>
  <c r="G9" i="10"/>
  <c r="H9" i="10" s="1"/>
  <c r="G25" i="10"/>
  <c r="H25" i="10" s="1"/>
  <c r="G18" i="10"/>
  <c r="H18" i="10" s="1"/>
  <c r="G8" i="10"/>
  <c r="H8" i="10" s="1"/>
  <c r="G14" i="10"/>
  <c r="H14" i="10" s="1"/>
  <c r="G19" i="10"/>
  <c r="H19" i="10" s="1"/>
  <c r="G24" i="10"/>
  <c r="H24" i="10" s="1"/>
  <c r="F7" i="10"/>
  <c r="F14" i="10"/>
  <c r="G23" i="10"/>
  <c r="H23" i="10" s="1"/>
  <c r="F12" i="10"/>
  <c r="F21" i="10"/>
  <c r="F16" i="10"/>
  <c r="F5" i="10"/>
  <c r="F10" i="10"/>
  <c r="F8" i="10"/>
  <c r="F17" i="10"/>
  <c r="G26" i="10"/>
  <c r="H26" i="10" s="1"/>
  <c r="C13" i="10"/>
  <c r="D13" i="10" s="1"/>
  <c r="F13" i="10" s="1"/>
  <c r="F24" i="10"/>
  <c r="F6" i="10"/>
  <c r="F15" i="10"/>
  <c r="F22" i="10"/>
  <c r="F3" i="10"/>
  <c r="F19" i="10"/>
  <c r="F27" i="10"/>
  <c r="B3" i="4"/>
  <c r="B33" i="4" l="1"/>
  <c r="E29" i="4"/>
  <c r="C29" i="4"/>
  <c r="B29" i="4"/>
  <c r="E28" i="4"/>
  <c r="C28" i="4"/>
  <c r="B28" i="4"/>
  <c r="D28" i="4" s="1"/>
  <c r="F28" i="4" s="1"/>
  <c r="E27" i="4"/>
  <c r="C27" i="4"/>
  <c r="B27" i="4"/>
  <c r="D27" i="4" s="1"/>
  <c r="F27" i="4" s="1"/>
  <c r="E26" i="4"/>
  <c r="C26" i="4"/>
  <c r="B26" i="4"/>
  <c r="D26" i="4" s="1"/>
  <c r="E25" i="4"/>
  <c r="C25" i="4"/>
  <c r="B25" i="4"/>
  <c r="D25" i="4" s="1"/>
  <c r="E24" i="4"/>
  <c r="C24" i="4"/>
  <c r="B24" i="4"/>
  <c r="D24" i="4" s="1"/>
  <c r="E23" i="4"/>
  <c r="C23" i="4"/>
  <c r="B23" i="4"/>
  <c r="D23" i="4" s="1"/>
  <c r="E22" i="4"/>
  <c r="C22" i="4"/>
  <c r="B22" i="4"/>
  <c r="D22" i="4" s="1"/>
  <c r="E21" i="4"/>
  <c r="C21" i="4"/>
  <c r="B21" i="4"/>
  <c r="D21" i="4" s="1"/>
  <c r="F21" i="4" s="1"/>
  <c r="E20" i="4"/>
  <c r="C20" i="4"/>
  <c r="B20" i="4"/>
  <c r="D20" i="4" s="1"/>
  <c r="F20" i="4" s="1"/>
  <c r="E19" i="4"/>
  <c r="C19" i="4"/>
  <c r="B19" i="4"/>
  <c r="D19" i="4" s="1"/>
  <c r="F19" i="4" s="1"/>
  <c r="E18" i="4"/>
  <c r="C18" i="4"/>
  <c r="B18" i="4"/>
  <c r="D18" i="4" s="1"/>
  <c r="E17" i="4"/>
  <c r="C17" i="4"/>
  <c r="B17" i="4"/>
  <c r="D17" i="4" s="1"/>
  <c r="E16" i="4"/>
  <c r="C16" i="4"/>
  <c r="B16" i="4"/>
  <c r="D16" i="4" s="1"/>
  <c r="E15" i="4"/>
  <c r="C15" i="4"/>
  <c r="B15" i="4"/>
  <c r="D15" i="4" s="1"/>
  <c r="E14" i="4"/>
  <c r="C14" i="4"/>
  <c r="B14" i="4"/>
  <c r="D14" i="4" s="1"/>
  <c r="B13" i="4"/>
  <c r="A13" i="4"/>
  <c r="C13" i="4" s="1"/>
  <c r="E12" i="4"/>
  <c r="C12" i="4"/>
  <c r="B12" i="4"/>
  <c r="D12" i="4" s="1"/>
  <c r="F12" i="4" s="1"/>
  <c r="E11" i="4"/>
  <c r="C11" i="4"/>
  <c r="B11" i="4"/>
  <c r="E10" i="4"/>
  <c r="C10" i="4"/>
  <c r="B10" i="4"/>
  <c r="E9" i="4"/>
  <c r="C9" i="4"/>
  <c r="B9" i="4"/>
  <c r="D9" i="4" s="1"/>
  <c r="E8" i="4"/>
  <c r="C8" i="4"/>
  <c r="B8" i="4"/>
  <c r="D8" i="4" s="1"/>
  <c r="E7" i="4"/>
  <c r="C7" i="4"/>
  <c r="D7" i="4" s="1"/>
  <c r="B7" i="4"/>
  <c r="E6" i="4"/>
  <c r="C6" i="4"/>
  <c r="B6" i="4"/>
  <c r="E5" i="4"/>
  <c r="C5" i="4"/>
  <c r="B5" i="4"/>
  <c r="D5" i="4" s="1"/>
  <c r="E4" i="4"/>
  <c r="C4" i="4"/>
  <c r="B4" i="4"/>
  <c r="D4" i="4" s="1"/>
  <c r="F4" i="4" s="1"/>
  <c r="E3" i="4"/>
  <c r="C3" i="4"/>
  <c r="D3" i="4"/>
  <c r="F3" i="4" s="1"/>
  <c r="F26" i="4" l="1"/>
  <c r="F9" i="4"/>
  <c r="F18" i="4"/>
  <c r="F16" i="4"/>
  <c r="F23" i="4"/>
  <c r="D6" i="4"/>
  <c r="D10" i="4"/>
  <c r="F10" i="4" s="1"/>
  <c r="F15" i="4"/>
  <c r="F24" i="4"/>
  <c r="D29" i="4"/>
  <c r="F29" i="4" s="1"/>
  <c r="F25" i="4"/>
  <c r="D11" i="4"/>
  <c r="F11" i="4" s="1"/>
  <c r="D13" i="4"/>
  <c r="F6" i="4"/>
  <c r="F5" i="4"/>
  <c r="E13" i="4"/>
  <c r="G25" i="4" s="1"/>
  <c r="H25" i="4" s="1"/>
  <c r="F14" i="4"/>
  <c r="F22" i="4"/>
  <c r="F8" i="4"/>
  <c r="F17" i="4"/>
  <c r="F7" i="4"/>
  <c r="G10" i="4" l="1"/>
  <c r="H10" i="4" s="1"/>
  <c r="G28" i="4"/>
  <c r="H28" i="4" s="1"/>
  <c r="G20" i="4"/>
  <c r="H20" i="4" s="1"/>
  <c r="G11" i="4"/>
  <c r="H11" i="4" s="1"/>
  <c r="G3" i="4"/>
  <c r="H3" i="4" s="1"/>
  <c r="G29" i="4"/>
  <c r="H29" i="4" s="1"/>
  <c r="G21" i="4"/>
  <c r="H21" i="4" s="1"/>
  <c r="G13" i="4"/>
  <c r="H13" i="4" s="1"/>
  <c r="G12" i="4"/>
  <c r="H12" i="4" s="1"/>
  <c r="G4" i="4"/>
  <c r="H4" i="4" s="1"/>
  <c r="G27" i="4"/>
  <c r="H27" i="4" s="1"/>
  <c r="F13" i="4"/>
  <c r="G19" i="4"/>
  <c r="H19" i="4" s="1"/>
  <c r="G22" i="4"/>
  <c r="H22" i="4" s="1"/>
  <c r="G18" i="4"/>
  <c r="H18" i="4" s="1"/>
  <c r="G24" i="4"/>
  <c r="H24" i="4" s="1"/>
  <c r="G16" i="4"/>
  <c r="H16" i="4" s="1"/>
  <c r="G23" i="4"/>
  <c r="H23" i="4" s="1"/>
  <c r="G15" i="4"/>
  <c r="H15" i="4" s="1"/>
  <c r="G8" i="4"/>
  <c r="H8" i="4" s="1"/>
  <c r="G7" i="4"/>
  <c r="H7" i="4" s="1"/>
  <c r="G26" i="4"/>
  <c r="H26" i="4" s="1"/>
  <c r="G17" i="4"/>
  <c r="H17" i="4" s="1"/>
  <c r="G5" i="4"/>
  <c r="H5" i="4" s="1"/>
  <c r="G9" i="4"/>
  <c r="H9" i="4" s="1"/>
  <c r="G6" i="4"/>
  <c r="H6" i="4" s="1"/>
  <c r="G14" i="4"/>
  <c r="H14" i="4" s="1"/>
</calcChain>
</file>

<file path=xl/sharedStrings.xml><?xml version="1.0" encoding="utf-8"?>
<sst xmlns="http://schemas.openxmlformats.org/spreadsheetml/2006/main" count="124" uniqueCount="90">
  <si>
    <t>Показатели</t>
  </si>
  <si>
    <t>Варианты</t>
  </si>
  <si>
    <t>ЭЛЕМЕНТЫ ЗАТРАТ</t>
  </si>
  <si>
    <t>Точка окупаемости, шт</t>
  </si>
  <si>
    <t>СТРУКТУРА ЗАТРАТ, %</t>
  </si>
  <si>
    <t>1. Материальные затраты</t>
  </si>
  <si>
    <t>2. Фонд оплаты труда работников</t>
  </si>
  <si>
    <t>3. Отчисления в ФСЗН</t>
  </si>
  <si>
    <t>4. Амортизационные отчисления</t>
  </si>
  <si>
    <t>5. Прочие</t>
  </si>
  <si>
    <t>ИТОГО</t>
  </si>
  <si>
    <t>Методические указания</t>
  </si>
  <si>
    <t>2. Рассчитывается себестоимость единицы изделия С, руб., как отношение общей суммы затрат произведенной продукции к годовому выпуску продукции в натуральном выражении.</t>
  </si>
  <si>
    <t>3. Находится отпускная цена единицы нового изделия в следующей последовательности:</t>
  </si>
  <si>
    <t>– рассчитывается отпускная цена Ц, тыс. руб., изделия по формуле</t>
  </si>
  <si>
    <t>4. Группируются элементы затрат:</t>
  </si>
  <si>
    <t xml:space="preserve">                                        </t>
  </si>
  <si>
    <t xml:space="preserve">                                    </t>
  </si>
  <si>
    <t>6. Строится круговая диаграмма структуры затрат по элементам, график точки безубыточности (см лист "График")</t>
  </si>
  <si>
    <t>7. Рассчитывается запас финансовой прочности (при построении графика точки безубыточности, см лист "График")</t>
  </si>
  <si>
    <t>Запасом финансовой прочности считается запас прочности выше 30%</t>
  </si>
  <si>
    <t>Объем производства, шт</t>
  </si>
  <si>
    <t>Зпост, тыс. руб.</t>
  </si>
  <si>
    <t>Зпер, тыс. руб/шт</t>
  </si>
  <si>
    <t>Зитого</t>
  </si>
  <si>
    <t>Выручка.общ, тыс. руб.</t>
  </si>
  <si>
    <t>Прибыль, тыс. руб.</t>
  </si>
  <si>
    <t>Кромка безопасности, тыс. руб. (Выручка ф(пл) - Выручка в точке безуб)</t>
  </si>
  <si>
    <t>Кромка безопасности, % (Кромка безопасности, тыс. руб./Выручка, тыс. руб.*100)</t>
  </si>
  <si>
    <t>Пример (условный)</t>
  </si>
  <si>
    <t>Исходные данные для разработки графика</t>
  </si>
  <si>
    <t>В без, шт</t>
  </si>
  <si>
    <t>Зпер, руб./шт</t>
  </si>
  <si>
    <t>Ц, руб./шт</t>
  </si>
  <si>
    <t>Выпуск ф, шт</t>
  </si>
  <si>
    <r>
      <t xml:space="preserve">Задание. </t>
    </r>
    <r>
      <rPr>
        <sz val="12"/>
        <rFont val="Calibri"/>
        <family val="2"/>
        <charset val="204"/>
      </rPr>
      <t>Предприятие начало производство новой продукции. На основании данных таблицы разработать смету затрат на производство продукции по элементам и определить структуру затрат. Сформировать отпускную цену продукции с учетом планируемого уровня рентабельности. Рассчитать точку безубыточности производства изделия, предварительно определив условно-переменные и условно-постоянные затраты. Построить график безубыточности. Рассчитать кромку безопасности</t>
    </r>
  </si>
  <si>
    <t>3. Затраты энергии на производство продукции, КВт*ч/шт</t>
  </si>
  <si>
    <r>
      <t xml:space="preserve">1. Смета затрат на производство продукции (на весь объем) формируется в соответствии с </t>
    </r>
    <r>
      <rPr>
        <sz val="11"/>
        <rFont val="Calibri"/>
        <family val="2"/>
        <charset val="204"/>
      </rPr>
      <t>Основными положениями по составу затрат, включаемых в себестоимость продукции на основании исходных данных.</t>
    </r>
  </si>
  <si>
    <r>
      <rPr>
        <b/>
        <i/>
        <sz val="11"/>
        <rFont val="Calibri"/>
        <family val="2"/>
        <charset val="204"/>
      </rPr>
      <t>Материальные затраты</t>
    </r>
    <r>
      <rPr>
        <sz val="11"/>
        <rFont val="Calibri"/>
        <family val="2"/>
        <charset val="204"/>
      </rPr>
      <t xml:space="preserve"> включают стоимость сырья, материалов, энергии, платы за пользование природными ресурсами</t>
    </r>
  </si>
  <si>
    <r>
      <rPr>
        <b/>
        <i/>
        <sz val="11"/>
        <rFont val="Calibri"/>
        <family val="2"/>
        <charset val="204"/>
      </rPr>
      <t>Фонд оплаты труда</t>
    </r>
    <r>
      <rPr>
        <sz val="11"/>
        <rFont val="Calibri"/>
        <family val="2"/>
        <charset val="204"/>
      </rPr>
      <t xml:space="preserve"> - основную и дополнительную заработную плату производственных рабочих и административного персонала</t>
    </r>
  </si>
  <si>
    <r>
      <rPr>
        <b/>
        <i/>
        <sz val="11"/>
        <rFont val="Calibri"/>
        <family val="2"/>
        <charset val="204"/>
      </rPr>
      <t>Отчисления в ФСЗН</t>
    </r>
    <r>
      <rPr>
        <sz val="11"/>
        <rFont val="Calibri"/>
        <family val="2"/>
        <charset val="204"/>
      </rPr>
      <t xml:space="preserve"> - 34% от фонда отплаты труда</t>
    </r>
  </si>
  <si>
    <r>
      <rPr>
        <b/>
        <i/>
        <sz val="11"/>
        <rFont val="Calibri"/>
        <family val="2"/>
        <charset val="204"/>
      </rPr>
      <t>Амортизационные отчисления</t>
    </r>
    <r>
      <rPr>
        <sz val="11"/>
        <rFont val="Calibri"/>
        <family val="2"/>
        <charset val="204"/>
      </rPr>
      <t xml:space="preserve"> рассчитываются исходя из средней нормы амортизации по данной организации и стоимости основных средств общезаводского и цехового назначения</t>
    </r>
  </si>
  <si>
    <r>
      <rPr>
        <b/>
        <i/>
        <sz val="11"/>
        <rFont val="Calibri"/>
        <family val="2"/>
        <charset val="204"/>
      </rPr>
      <t>Прочие</t>
    </r>
    <r>
      <rPr>
        <sz val="11"/>
        <rFont val="Calibri"/>
        <family val="2"/>
        <charset val="204"/>
      </rPr>
      <t>затраты включают расходы по содержанию и эксплуатации машин и оборудования, выплаты процентов по кредитам финансовых учреждений, оплату услуг информационных, страховых и других организаций, оплату рекламных, дизайнерских услуг, расходы на транспортировку продукции (коммерческие расходы), расходы на энергию на хозяйственные нужды и пр.</t>
    </r>
  </si>
  <si>
    <r>
      <t>– определя</t>
    </r>
    <r>
      <rPr>
        <sz val="11"/>
        <rFont val="Calibri"/>
        <family val="2"/>
        <charset val="204"/>
      </rPr>
      <t>ется размер прибыли, приходящейся на единицу продукции П</t>
    </r>
    <r>
      <rPr>
        <vertAlign val="subscript"/>
        <sz val="11"/>
        <rFont val="Calibri"/>
        <family val="2"/>
        <charset val="204"/>
      </rPr>
      <t>р</t>
    </r>
    <r>
      <rPr>
        <sz val="11"/>
        <rFont val="Calibri"/>
        <family val="2"/>
        <charset val="204"/>
      </rPr>
      <t>, тыс. руб., по формуле</t>
    </r>
  </si>
  <si>
    <r>
      <t xml:space="preserve">где С – полная себестоимость единицы изделия, руб.; </t>
    </r>
    <r>
      <rPr>
        <i/>
        <sz val="11"/>
        <rFont val="Calibri"/>
        <family val="2"/>
        <charset val="204"/>
      </rPr>
      <t>R</t>
    </r>
    <r>
      <rPr>
        <sz val="11"/>
        <rFont val="Calibri"/>
        <family val="2"/>
        <charset val="204"/>
      </rPr>
      <t xml:space="preserve"> – планируемый процент рентабельности;</t>
    </r>
  </si>
  <si>
    <r>
      <t>5. Определяется точка безубыточности В</t>
    </r>
    <r>
      <rPr>
        <vertAlign val="subscript"/>
        <sz val="11"/>
        <color indexed="8"/>
        <rFont val="Calibri"/>
        <family val="2"/>
        <charset val="204"/>
      </rPr>
      <t>без</t>
    </r>
    <r>
      <rPr>
        <sz val="11"/>
        <color indexed="8"/>
        <rFont val="Calibri"/>
        <family val="2"/>
        <charset val="204"/>
      </rPr>
      <t xml:space="preserve"> производства изделий по формуле</t>
    </r>
  </si>
  <si>
    <r>
      <t>где З</t>
    </r>
    <r>
      <rPr>
        <vertAlign val="subscript"/>
        <sz val="11"/>
        <color indexed="8"/>
        <rFont val="Calibri"/>
        <family val="2"/>
        <charset val="204"/>
      </rPr>
      <t>пост</t>
    </r>
    <r>
      <rPr>
        <sz val="11"/>
        <color indexed="8"/>
        <rFont val="Calibri"/>
        <family val="2"/>
        <charset val="204"/>
      </rPr>
      <t xml:space="preserve"> – условно-постоянные затраты на весь выпуск продукции, руб.; </t>
    </r>
  </si>
  <si>
    <r>
      <t xml:space="preserve">      З</t>
    </r>
    <r>
      <rPr>
        <vertAlign val="subscript"/>
        <sz val="11"/>
        <color indexed="8"/>
        <rFont val="Calibri"/>
        <family val="2"/>
        <charset val="204"/>
      </rPr>
      <t>пер</t>
    </r>
    <r>
      <rPr>
        <sz val="11"/>
        <color indexed="8"/>
        <rFont val="Calibri"/>
        <family val="2"/>
        <charset val="204"/>
      </rPr>
      <t xml:space="preserve"> – условно-переменные затраты на единицу продукции, руб.</t>
    </r>
  </si>
  <si>
    <r>
      <rPr>
        <b/>
        <i/>
        <sz val="11"/>
        <color indexed="63"/>
        <rFont val="Calibri"/>
        <family val="2"/>
        <charset val="204"/>
      </rPr>
      <t>Точка безубыточности</t>
    </r>
    <r>
      <rPr>
        <sz val="11"/>
        <color indexed="63"/>
        <rFont val="Calibri"/>
        <family val="2"/>
        <charset val="204"/>
      </rPr>
      <t xml:space="preserve"> - объём производства и реализации продукции, при котором расходы будут компенсированы доходами, а при производстве и реализации каждой последующей единицы продукции предприятие начинает получать прибыль</t>
    </r>
  </si>
  <si>
    <r>
      <t>Насколько далеко предприятие от точки безубыточности показывает </t>
    </r>
    <r>
      <rPr>
        <i/>
        <sz val="11"/>
        <color indexed="63"/>
        <rFont val="Calibri"/>
        <family val="2"/>
        <charset val="204"/>
      </rPr>
      <t>запас финансовой прочности (кромка безопасности)</t>
    </r>
    <r>
      <rPr>
        <sz val="11"/>
        <color indexed="63"/>
        <rFont val="Calibri"/>
        <family val="2"/>
        <charset val="204"/>
      </rPr>
      <t>. Это разность между фактическим объемом выпуска и объемом выпуска в точке безубыточности. Рассчитывается процентное отношение запаса финансовой прочности к фактическому объему.</t>
    </r>
  </si>
  <si>
    <t>1. Годовой выпуск продукции, шт.</t>
  </si>
  <si>
    <t>2. Затраты сырья, материалов на 1 шт, $</t>
  </si>
  <si>
    <t>4. Цена 1 КВт*ч, $</t>
  </si>
  <si>
    <r>
      <t>– на условно-постоянные (</t>
    </r>
    <r>
      <rPr>
        <i/>
        <sz val="11"/>
        <color indexed="8"/>
        <rFont val="Calibri"/>
        <family val="2"/>
        <charset val="204"/>
      </rPr>
      <t>не зависят непосредственно от количества изготовляемой продукции</t>
    </r>
    <r>
      <rPr>
        <sz val="11"/>
        <color indexed="8"/>
        <rFont val="Calibri"/>
        <family val="2"/>
        <charset val="204"/>
      </rPr>
      <t>);</t>
    </r>
  </si>
  <si>
    <t>– условно-переменные.</t>
  </si>
  <si>
    <t>14. Рентабельность продукции, %</t>
  </si>
  <si>
    <t>1. Материальные и энергетические затраты, руб. (п2*п1+п3*п4*п1+п5)</t>
  </si>
  <si>
    <t>5. Расходы на освещение и отопление здания, $/год</t>
  </si>
  <si>
    <t>6. Заработная плата производственных рабочих, $/год</t>
  </si>
  <si>
    <t>7. Заработная плата административного персонала, $/год</t>
  </si>
  <si>
    <t>10. Плата процентов по кредитам банка, $/год</t>
  </si>
  <si>
    <t>11. Оплата услуг информационных и аудиторских компаний, $/год</t>
  </si>
  <si>
    <t>12. Оплата рекламных услуг, $/год</t>
  </si>
  <si>
    <t>13. Расходы на упаковку и транспортировку продукции, $/год</t>
  </si>
  <si>
    <t>4. Амортизационные отчисления, руб. (п8)</t>
  </si>
  <si>
    <t>5. Прочие, руб. (п9+п10+п11+п12+п13)</t>
  </si>
  <si>
    <t>8. Амортизация зданий, оборудования$/год</t>
  </si>
  <si>
    <t>3. Отчисления в ФСЗН, руб. (26% от ФОТ)</t>
  </si>
  <si>
    <t>ИТОГО, $</t>
  </si>
  <si>
    <t>6. Себестоимость, $/изделие</t>
  </si>
  <si>
    <t>7. Цена, $/изделие</t>
  </si>
  <si>
    <t>9. Затраты на научные исследования, $/год</t>
  </si>
  <si>
    <t>Запас финансовой прочности, $</t>
  </si>
  <si>
    <t>Запас финансовой прочности, %</t>
  </si>
  <si>
    <t>Payback point (break-even production volume), products</t>
  </si>
  <si>
    <t>Variable costs, $/product</t>
  </si>
  <si>
    <t>Price, $/product</t>
  </si>
  <si>
    <t>Release of products according to plan, products</t>
  </si>
  <si>
    <t>Fixed costs, thousand $</t>
  </si>
  <si>
    <t>Variable costs, thousand $</t>
  </si>
  <si>
    <t>Total cost, thousand $</t>
  </si>
  <si>
    <t>Revenue from product sales, thousand $</t>
  </si>
  <si>
    <t>Profit, thousand $</t>
  </si>
  <si>
    <t>Financial strength margin, thousand $ (Actual revenue from product sales - Revenue from product sales at the break-even point)</t>
  </si>
  <si>
    <t>Financial strength margin, % (Financial strength margin/Revenue from product sales*100)</t>
  </si>
  <si>
    <t>The volume of production, products</t>
  </si>
  <si>
    <t>Fixed costs, $</t>
  </si>
  <si>
    <t>9. Условно-переменные на 1ш т, $ (Собщ-УПР)/В</t>
  </si>
  <si>
    <t>8. Условно-постоянные (УПР) расходы, тыс. $ (п5+п7+п7*26%+п8+п9+п10+п11+п12)</t>
  </si>
  <si>
    <t>2. Заработная плата, руб. ((п5+п6))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</si>
</sst>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0000"/>
  </numFmts>
  <fonts count="3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Arial Cyr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2"/>
      <name val="Calibri"/>
      <family val="2"/>
      <charset val="204"/>
    </font>
    <font>
      <b/>
      <sz val="10"/>
      <name val="Arial Cyr"/>
      <charset val="204"/>
    </font>
    <font>
      <b/>
      <i/>
      <sz val="12"/>
      <name val="Arial Cyr"/>
      <charset val="204"/>
    </font>
    <font>
      <b/>
      <sz val="12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b/>
      <i/>
      <sz val="11"/>
      <name val="Calibri"/>
      <family val="2"/>
      <charset val="204"/>
    </font>
    <font>
      <vertAlign val="subscript"/>
      <sz val="11"/>
      <name val="Calibri"/>
      <family val="2"/>
      <charset val="204"/>
    </font>
    <font>
      <i/>
      <sz val="11"/>
      <name val="Calibri"/>
      <family val="2"/>
      <charset val="204"/>
    </font>
    <font>
      <i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vertAlign val="subscript"/>
      <sz val="11"/>
      <color indexed="8"/>
      <name val="Calibri"/>
      <family val="2"/>
      <charset val="204"/>
    </font>
    <font>
      <sz val="11"/>
      <color rgb="FF333333"/>
      <name val="Calibri"/>
      <family val="2"/>
      <charset val="204"/>
      <scheme val="minor"/>
    </font>
    <font>
      <b/>
      <i/>
      <sz val="11"/>
      <color indexed="63"/>
      <name val="Calibri"/>
      <family val="2"/>
      <charset val="204"/>
    </font>
    <font>
      <sz val="11"/>
      <color indexed="63"/>
      <name val="Calibri"/>
      <family val="2"/>
      <charset val="204"/>
    </font>
    <font>
      <i/>
      <sz val="11"/>
      <color indexed="63"/>
      <name val="Calibri"/>
      <family val="2"/>
      <charset val="204"/>
    </font>
    <font>
      <sz val="11"/>
      <color rgb="FF111111"/>
      <name val="Calibri"/>
      <family val="2"/>
      <charset val="204"/>
      <scheme val="minor"/>
    </font>
    <font>
      <b/>
      <i/>
      <sz val="12"/>
      <color rgb="FFC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color rgb="FFFF0000"/>
      <name val="Arial Cyr"/>
      <charset val="204"/>
    </font>
    <font>
      <b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2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justify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justify" vertical="top" wrapText="1"/>
    </xf>
    <xf numFmtId="2" fontId="1" fillId="4" borderId="8" xfId="0" applyNumberFormat="1" applyFont="1" applyFill="1" applyBorder="1" applyAlignment="1">
      <alignment horizontal="justify" vertical="top" wrapText="1"/>
    </xf>
    <xf numFmtId="0" fontId="5" fillId="3" borderId="8" xfId="0" applyFont="1" applyFill="1" applyBorder="1" applyAlignment="1">
      <alignment horizontal="center" vertical="top" wrapText="1"/>
    </xf>
    <xf numFmtId="2" fontId="4" fillId="5" borderId="8" xfId="0" applyNumberFormat="1" applyFont="1" applyFill="1" applyBorder="1" applyAlignment="1">
      <alignment horizontal="justify" vertical="top" wrapText="1"/>
    </xf>
    <xf numFmtId="0" fontId="4" fillId="5" borderId="8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justify" vertical="top" wrapText="1"/>
    </xf>
    <xf numFmtId="0" fontId="4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/>
    <xf numFmtId="1" fontId="6" fillId="5" borderId="1" xfId="0" applyNumberFormat="1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 applyAlignment="1"/>
    <xf numFmtId="164" fontId="6" fillId="6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justify" vertical="top" wrapText="1"/>
    </xf>
    <xf numFmtId="0" fontId="1" fillId="7" borderId="1" xfId="0" applyFont="1" applyFill="1" applyBorder="1" applyAlignment="1">
      <alignment horizontal="center" vertical="top" wrapText="1"/>
    </xf>
    <xf numFmtId="0" fontId="7" fillId="6" borderId="0" xfId="0" applyFont="1" applyFill="1" applyBorder="1" applyAlignment="1">
      <alignment horizontal="center" vertical="top" wrapText="1"/>
    </xf>
    <xf numFmtId="0" fontId="8" fillId="0" borderId="0" xfId="0" applyFont="1"/>
    <xf numFmtId="2" fontId="6" fillId="5" borderId="1" xfId="0" applyNumberFormat="1" applyFont="1" applyFill="1" applyBorder="1" applyAlignment="1"/>
    <xf numFmtId="2" fontId="1" fillId="5" borderId="1" xfId="0" applyNumberFormat="1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Font="1" applyBorder="1"/>
    <xf numFmtId="0" fontId="11" fillId="9" borderId="0" xfId="0" applyFont="1" applyFill="1"/>
    <xf numFmtId="0" fontId="2" fillId="9" borderId="0" xfId="0" applyFont="1" applyFill="1"/>
    <xf numFmtId="0" fontId="0" fillId="9" borderId="0" xfId="0" applyFill="1"/>
    <xf numFmtId="0" fontId="12" fillId="0" borderId="1" xfId="0" applyFont="1" applyBorder="1"/>
    <xf numFmtId="0" fontId="12" fillId="0" borderId="1" xfId="0" applyFont="1" applyFill="1" applyBorder="1"/>
    <xf numFmtId="0" fontId="14" fillId="8" borderId="0" xfId="0" applyFont="1" applyFill="1" applyAlignment="1">
      <alignment horizontal="justify" vertical="center"/>
    </xf>
    <xf numFmtId="0" fontId="16" fillId="0" borderId="0" xfId="0" applyFont="1" applyAlignment="1">
      <alignment wrapText="1"/>
    </xf>
    <xf numFmtId="0" fontId="14" fillId="0" borderId="0" xfId="0" applyFont="1" applyFill="1" applyAlignment="1">
      <alignment horizontal="justify" vertical="center"/>
    </xf>
    <xf numFmtId="0" fontId="16" fillId="0" borderId="0" xfId="0" applyFont="1" applyAlignment="1">
      <alignment horizontal="center" vertical="center"/>
    </xf>
    <xf numFmtId="0" fontId="16" fillId="8" borderId="0" xfId="0" applyFont="1" applyFill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4" fillId="0" borderId="0" xfId="0" applyFont="1" applyAlignment="1">
      <alignment vertical="center"/>
    </xf>
    <xf numFmtId="0" fontId="23" fillId="0" borderId="0" xfId="0" applyFont="1" applyAlignment="1">
      <alignment wrapText="1"/>
    </xf>
    <xf numFmtId="0" fontId="16" fillId="8" borderId="0" xfId="0" applyFont="1" applyFill="1"/>
    <xf numFmtId="0" fontId="16" fillId="0" borderId="0" xfId="0" applyFont="1"/>
    <xf numFmtId="0" fontId="23" fillId="0" borderId="0" xfId="0" applyFont="1" applyFill="1" applyAlignment="1">
      <alignment vertical="center" wrapText="1"/>
    </xf>
    <xf numFmtId="0" fontId="27" fillId="0" borderId="0" xfId="0" applyFont="1" applyFill="1"/>
    <xf numFmtId="0" fontId="28" fillId="0" borderId="0" xfId="0" applyFont="1" applyAlignment="1">
      <alignment horizontal="center" vertical="center"/>
    </xf>
    <xf numFmtId="1" fontId="4" fillId="5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" fontId="0" fillId="0" borderId="0" xfId="0" applyNumberFormat="1"/>
    <xf numFmtId="1" fontId="16" fillId="4" borderId="1" xfId="0" applyNumberFormat="1" applyFont="1" applyFill="1" applyBorder="1" applyAlignment="1">
      <alignment horizontal="center"/>
    </xf>
    <xf numFmtId="1" fontId="29" fillId="4" borderId="1" xfId="0" applyNumberFormat="1" applyFont="1" applyFill="1" applyBorder="1" applyAlignment="1">
      <alignment horizontal="center"/>
    </xf>
    <xf numFmtId="0" fontId="30" fillId="0" borderId="1" xfId="0" applyFont="1" applyBorder="1"/>
    <xf numFmtId="164" fontId="30" fillId="0" borderId="1" xfId="0" applyNumberFormat="1" applyFont="1" applyBorder="1"/>
    <xf numFmtId="0" fontId="10" fillId="10" borderId="9" xfId="0" applyFont="1" applyFill="1" applyBorder="1" applyAlignment="1">
      <alignment horizontal="center" wrapText="1"/>
    </xf>
    <xf numFmtId="0" fontId="12" fillId="10" borderId="9" xfId="0" applyFont="1" applyFill="1" applyBorder="1" applyAlignment="1">
      <alignment horizontal="center" wrapText="1"/>
    </xf>
    <xf numFmtId="2" fontId="31" fillId="0" borderId="1" xfId="0" applyNumberFormat="1" applyFont="1" applyBorder="1"/>
    <xf numFmtId="0" fontId="31" fillId="0" borderId="1" xfId="0" applyFont="1" applyBorder="1"/>
    <xf numFmtId="0" fontId="29" fillId="0" borderId="1" xfId="0" applyFont="1" applyBorder="1" applyAlignment="1">
      <alignment wrapText="1"/>
    </xf>
    <xf numFmtId="0" fontId="29" fillId="0" borderId="1" xfId="0" applyFont="1" applyBorder="1"/>
    <xf numFmtId="0" fontId="29" fillId="0" borderId="1" xfId="0" applyFont="1" applyFill="1" applyBorder="1" applyAlignment="1">
      <alignment wrapText="1"/>
    </xf>
    <xf numFmtId="2" fontId="0" fillId="0" borderId="1" xfId="0" applyNumberFormat="1" applyBorder="1"/>
    <xf numFmtId="0" fontId="0" fillId="11" borderId="1" xfId="0" applyFont="1" applyFill="1" applyBorder="1" applyAlignment="1">
      <alignment horizontal="center"/>
    </xf>
    <xf numFmtId="164" fontId="30" fillId="11" borderId="1" xfId="0" applyNumberFormat="1" applyFont="1" applyFill="1" applyBorder="1"/>
    <xf numFmtId="0" fontId="4" fillId="3" borderId="11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0" borderId="8" xfId="0" applyBorder="1"/>
    <xf numFmtId="0" fontId="1" fillId="2" borderId="16" xfId="0" applyFont="1" applyFill="1" applyBorder="1" applyAlignment="1">
      <alignment horizontal="center" vertical="top" wrapText="1"/>
    </xf>
    <xf numFmtId="0" fontId="4" fillId="3" borderId="13" xfId="0" applyFont="1" applyFill="1" applyBorder="1" applyAlignment="1">
      <alignment horizontal="center" vertical="top" wrapText="1"/>
    </xf>
    <xf numFmtId="0" fontId="4" fillId="3" borderId="14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1" fontId="0" fillId="11" borderId="1" xfId="0" applyNumberFormat="1" applyFont="1" applyFill="1" applyBorder="1" applyAlignment="1">
      <alignment horizontal="center"/>
    </xf>
    <xf numFmtId="165" fontId="0" fillId="0" borderId="0" xfId="0" applyNumberFormat="1"/>
    <xf numFmtId="43" fontId="4" fillId="6" borderId="1" xfId="1" applyFont="1" applyFill="1" applyBorder="1" applyAlignment="1">
      <alignment horizontal="center"/>
    </xf>
    <xf numFmtId="43" fontId="0" fillId="0" borderId="1" xfId="0" applyNumberFormat="1" applyBorder="1"/>
    <xf numFmtId="164" fontId="30" fillId="0" borderId="1" xfId="0" applyNumberFormat="1" applyFont="1" applyFill="1" applyBorder="1"/>
    <xf numFmtId="0" fontId="13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3" fillId="0" borderId="1" xfId="0" applyFont="1" applyBorder="1"/>
    <xf numFmtId="43" fontId="33" fillId="0" borderId="1" xfId="0" applyNumberFormat="1" applyFont="1" applyBorder="1"/>
    <xf numFmtId="164" fontId="33" fillId="0" borderId="1" xfId="0" applyNumberFormat="1" applyFont="1" applyBorder="1"/>
    <xf numFmtId="164" fontId="33" fillId="11" borderId="1" xfId="0" applyNumberFormat="1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FFCCCC"/>
      <color rgb="FFB44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Точка безубыточности, шт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'[1]График (пример)'!$D$1</c:f>
              <c:strCache>
                <c:ptCount val="1"/>
                <c:pt idx="0">
                  <c:v>Зитого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'[1]График (пример)'!$A$2:$A$28</c:f>
              <c:numCache>
                <c:formatCode>General</c:formatCode>
                <c:ptCount val="27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19000</c:v>
                </c:pt>
                <c:pt idx="6">
                  <c:v>20000</c:v>
                </c:pt>
                <c:pt idx="7">
                  <c:v>22000</c:v>
                </c:pt>
                <c:pt idx="8">
                  <c:v>24000</c:v>
                </c:pt>
                <c:pt idx="9">
                  <c:v>26000</c:v>
                </c:pt>
                <c:pt idx="10">
                  <c:v>27586.206896551725</c:v>
                </c:pt>
                <c:pt idx="11">
                  <c:v>30000</c:v>
                </c:pt>
                <c:pt idx="12">
                  <c:v>32000</c:v>
                </c:pt>
                <c:pt idx="13">
                  <c:v>34000</c:v>
                </c:pt>
                <c:pt idx="14">
                  <c:v>36000</c:v>
                </c:pt>
                <c:pt idx="15">
                  <c:v>38000</c:v>
                </c:pt>
                <c:pt idx="16">
                  <c:v>40000</c:v>
                </c:pt>
                <c:pt idx="17">
                  <c:v>42000</c:v>
                </c:pt>
                <c:pt idx="18">
                  <c:v>44000</c:v>
                </c:pt>
                <c:pt idx="19">
                  <c:v>46000</c:v>
                </c:pt>
                <c:pt idx="20">
                  <c:v>48000</c:v>
                </c:pt>
                <c:pt idx="21">
                  <c:v>50000</c:v>
                </c:pt>
                <c:pt idx="22">
                  <c:v>52000</c:v>
                </c:pt>
                <c:pt idx="23">
                  <c:v>54000</c:v>
                </c:pt>
                <c:pt idx="24">
                  <c:v>56000</c:v>
                </c:pt>
                <c:pt idx="25">
                  <c:v>58000</c:v>
                </c:pt>
                <c:pt idx="26">
                  <c:v>60000</c:v>
                </c:pt>
              </c:numCache>
            </c:numRef>
          </c:xVal>
          <c:yVal>
            <c:numRef>
              <c:f>'[1]График (пример)'!$D$2:$D$28</c:f>
              <c:numCache>
                <c:formatCode>General</c:formatCode>
                <c:ptCount val="27"/>
                <c:pt idx="0">
                  <c:v>15000</c:v>
                </c:pt>
                <c:pt idx="1">
                  <c:v>16400</c:v>
                </c:pt>
                <c:pt idx="2">
                  <c:v>17800</c:v>
                </c:pt>
                <c:pt idx="3">
                  <c:v>19200</c:v>
                </c:pt>
                <c:pt idx="4">
                  <c:v>20600</c:v>
                </c:pt>
                <c:pt idx="5">
                  <c:v>21300</c:v>
                </c:pt>
                <c:pt idx="6">
                  <c:v>22000</c:v>
                </c:pt>
                <c:pt idx="7">
                  <c:v>23400</c:v>
                </c:pt>
                <c:pt idx="8">
                  <c:v>24800</c:v>
                </c:pt>
                <c:pt idx="9">
                  <c:v>26200</c:v>
                </c:pt>
                <c:pt idx="10">
                  <c:v>27310.344827586207</c:v>
                </c:pt>
                <c:pt idx="11">
                  <c:v>29000</c:v>
                </c:pt>
                <c:pt idx="12">
                  <c:v>30400</c:v>
                </c:pt>
                <c:pt idx="13">
                  <c:v>31800</c:v>
                </c:pt>
                <c:pt idx="14">
                  <c:v>33200</c:v>
                </c:pt>
                <c:pt idx="15">
                  <c:v>34600</c:v>
                </c:pt>
                <c:pt idx="16">
                  <c:v>36000</c:v>
                </c:pt>
                <c:pt idx="17">
                  <c:v>37400</c:v>
                </c:pt>
                <c:pt idx="18">
                  <c:v>38800</c:v>
                </c:pt>
                <c:pt idx="19">
                  <c:v>40200</c:v>
                </c:pt>
                <c:pt idx="20">
                  <c:v>41600</c:v>
                </c:pt>
                <c:pt idx="21">
                  <c:v>43000</c:v>
                </c:pt>
                <c:pt idx="22">
                  <c:v>44400</c:v>
                </c:pt>
                <c:pt idx="23">
                  <c:v>45800</c:v>
                </c:pt>
                <c:pt idx="24">
                  <c:v>47200</c:v>
                </c:pt>
                <c:pt idx="25">
                  <c:v>48600</c:v>
                </c:pt>
                <c:pt idx="26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3-4E8D-886B-01471EFD01D5}"/>
            </c:ext>
          </c:extLst>
        </c:ser>
        <c:ser>
          <c:idx val="1"/>
          <c:order val="1"/>
          <c:tx>
            <c:strRef>
              <c:f>'[1]График (пример)'!$E$1</c:f>
              <c:strCache>
                <c:ptCount val="1"/>
                <c:pt idx="0">
                  <c:v>Выручка.общ, тыс. руб.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'[1]График (пример)'!$A$2:$A$28</c:f>
              <c:numCache>
                <c:formatCode>General</c:formatCode>
                <c:ptCount val="27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19000</c:v>
                </c:pt>
                <c:pt idx="6">
                  <c:v>20000</c:v>
                </c:pt>
                <c:pt idx="7">
                  <c:v>22000</c:v>
                </c:pt>
                <c:pt idx="8">
                  <c:v>24000</c:v>
                </c:pt>
                <c:pt idx="9">
                  <c:v>26000</c:v>
                </c:pt>
                <c:pt idx="10">
                  <c:v>27586.206896551725</c:v>
                </c:pt>
                <c:pt idx="11">
                  <c:v>30000</c:v>
                </c:pt>
                <c:pt idx="12">
                  <c:v>32000</c:v>
                </c:pt>
                <c:pt idx="13">
                  <c:v>34000</c:v>
                </c:pt>
                <c:pt idx="14">
                  <c:v>36000</c:v>
                </c:pt>
                <c:pt idx="15">
                  <c:v>38000</c:v>
                </c:pt>
                <c:pt idx="16">
                  <c:v>40000</c:v>
                </c:pt>
                <c:pt idx="17">
                  <c:v>42000</c:v>
                </c:pt>
                <c:pt idx="18">
                  <c:v>44000</c:v>
                </c:pt>
                <c:pt idx="19">
                  <c:v>46000</c:v>
                </c:pt>
                <c:pt idx="20">
                  <c:v>48000</c:v>
                </c:pt>
                <c:pt idx="21">
                  <c:v>50000</c:v>
                </c:pt>
                <c:pt idx="22">
                  <c:v>52000</c:v>
                </c:pt>
                <c:pt idx="23">
                  <c:v>54000</c:v>
                </c:pt>
                <c:pt idx="24">
                  <c:v>56000</c:v>
                </c:pt>
                <c:pt idx="25">
                  <c:v>58000</c:v>
                </c:pt>
                <c:pt idx="26">
                  <c:v>60000</c:v>
                </c:pt>
              </c:numCache>
            </c:numRef>
          </c:xVal>
          <c:yVal>
            <c:numRef>
              <c:f>'[1]График (пример)'!$E$2:$E$28</c:f>
              <c:numCache>
                <c:formatCode>General</c:formatCode>
                <c:ptCount val="27"/>
                <c:pt idx="0">
                  <c:v>9900</c:v>
                </c:pt>
                <c:pt idx="1">
                  <c:v>11880</c:v>
                </c:pt>
                <c:pt idx="2">
                  <c:v>13860</c:v>
                </c:pt>
                <c:pt idx="3">
                  <c:v>15840</c:v>
                </c:pt>
                <c:pt idx="4">
                  <c:v>17820</c:v>
                </c:pt>
                <c:pt idx="5">
                  <c:v>18810</c:v>
                </c:pt>
                <c:pt idx="6">
                  <c:v>19800</c:v>
                </c:pt>
                <c:pt idx="7">
                  <c:v>21780</c:v>
                </c:pt>
                <c:pt idx="8">
                  <c:v>23760</c:v>
                </c:pt>
                <c:pt idx="9">
                  <c:v>25740</c:v>
                </c:pt>
                <c:pt idx="10">
                  <c:v>27310.344827586207</c:v>
                </c:pt>
                <c:pt idx="11">
                  <c:v>29700</c:v>
                </c:pt>
                <c:pt idx="12">
                  <c:v>31680</c:v>
                </c:pt>
                <c:pt idx="13">
                  <c:v>33660</c:v>
                </c:pt>
                <c:pt idx="14">
                  <c:v>35640</c:v>
                </c:pt>
                <c:pt idx="15">
                  <c:v>37620</c:v>
                </c:pt>
                <c:pt idx="16">
                  <c:v>39600</c:v>
                </c:pt>
                <c:pt idx="17">
                  <c:v>41580</c:v>
                </c:pt>
                <c:pt idx="18">
                  <c:v>43560</c:v>
                </c:pt>
                <c:pt idx="19">
                  <c:v>45540</c:v>
                </c:pt>
                <c:pt idx="20">
                  <c:v>47520</c:v>
                </c:pt>
                <c:pt idx="21">
                  <c:v>49500</c:v>
                </c:pt>
                <c:pt idx="22">
                  <c:v>51480</c:v>
                </c:pt>
                <c:pt idx="23">
                  <c:v>53460</c:v>
                </c:pt>
                <c:pt idx="24">
                  <c:v>55440</c:v>
                </c:pt>
                <c:pt idx="25">
                  <c:v>57420</c:v>
                </c:pt>
                <c:pt idx="26">
                  <c:v>59400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B3-4E8D-886B-01471EFD0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255360"/>
        <c:axId val="1"/>
      </c:scatterChart>
      <c:valAx>
        <c:axId val="128325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83255360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Точка безубыточности, шт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'[1]График (пример)'!$D$1</c:f>
              <c:strCache>
                <c:ptCount val="1"/>
                <c:pt idx="0">
                  <c:v>Зитого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'[1]График (пример)'!$A$2:$A$28</c:f>
              <c:numCache>
                <c:formatCode>General</c:formatCode>
                <c:ptCount val="27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19000</c:v>
                </c:pt>
                <c:pt idx="6">
                  <c:v>20000</c:v>
                </c:pt>
                <c:pt idx="7">
                  <c:v>22000</c:v>
                </c:pt>
                <c:pt idx="8">
                  <c:v>24000</c:v>
                </c:pt>
                <c:pt idx="9">
                  <c:v>26000</c:v>
                </c:pt>
                <c:pt idx="10">
                  <c:v>27586.206896551725</c:v>
                </c:pt>
                <c:pt idx="11">
                  <c:v>30000</c:v>
                </c:pt>
                <c:pt idx="12">
                  <c:v>32000</c:v>
                </c:pt>
                <c:pt idx="13">
                  <c:v>34000</c:v>
                </c:pt>
                <c:pt idx="14">
                  <c:v>36000</c:v>
                </c:pt>
                <c:pt idx="15">
                  <c:v>38000</c:v>
                </c:pt>
                <c:pt idx="16">
                  <c:v>40000</c:v>
                </c:pt>
                <c:pt idx="17">
                  <c:v>42000</c:v>
                </c:pt>
                <c:pt idx="18">
                  <c:v>44000</c:v>
                </c:pt>
                <c:pt idx="19">
                  <c:v>46000</c:v>
                </c:pt>
                <c:pt idx="20">
                  <c:v>48000</c:v>
                </c:pt>
                <c:pt idx="21">
                  <c:v>50000</c:v>
                </c:pt>
                <c:pt idx="22">
                  <c:v>52000</c:v>
                </c:pt>
                <c:pt idx="23">
                  <c:v>54000</c:v>
                </c:pt>
                <c:pt idx="24">
                  <c:v>56000</c:v>
                </c:pt>
                <c:pt idx="25">
                  <c:v>58000</c:v>
                </c:pt>
                <c:pt idx="26">
                  <c:v>60000</c:v>
                </c:pt>
              </c:numCache>
            </c:numRef>
          </c:xVal>
          <c:yVal>
            <c:numRef>
              <c:f>'[1]График (пример)'!$D$2:$D$28</c:f>
              <c:numCache>
                <c:formatCode>General</c:formatCode>
                <c:ptCount val="27"/>
                <c:pt idx="0">
                  <c:v>15000</c:v>
                </c:pt>
                <c:pt idx="1">
                  <c:v>16400</c:v>
                </c:pt>
                <c:pt idx="2">
                  <c:v>17800</c:v>
                </c:pt>
                <c:pt idx="3">
                  <c:v>19200</c:v>
                </c:pt>
                <c:pt idx="4">
                  <c:v>20600</c:v>
                </c:pt>
                <c:pt idx="5">
                  <c:v>21300</c:v>
                </c:pt>
                <c:pt idx="6">
                  <c:v>22000</c:v>
                </c:pt>
                <c:pt idx="7">
                  <c:v>23400</c:v>
                </c:pt>
                <c:pt idx="8">
                  <c:v>24800</c:v>
                </c:pt>
                <c:pt idx="9">
                  <c:v>26200</c:v>
                </c:pt>
                <c:pt idx="10">
                  <c:v>27310.344827586207</c:v>
                </c:pt>
                <c:pt idx="11">
                  <c:v>29000</c:v>
                </c:pt>
                <c:pt idx="12">
                  <c:v>30400</c:v>
                </c:pt>
                <c:pt idx="13">
                  <c:v>31800</c:v>
                </c:pt>
                <c:pt idx="14">
                  <c:v>33200</c:v>
                </c:pt>
                <c:pt idx="15">
                  <c:v>34600</c:v>
                </c:pt>
                <c:pt idx="16">
                  <c:v>36000</c:v>
                </c:pt>
                <c:pt idx="17">
                  <c:v>37400</c:v>
                </c:pt>
                <c:pt idx="18">
                  <c:v>38800</c:v>
                </c:pt>
                <c:pt idx="19">
                  <c:v>40200</c:v>
                </c:pt>
                <c:pt idx="20">
                  <c:v>41600</c:v>
                </c:pt>
                <c:pt idx="21">
                  <c:v>43000</c:v>
                </c:pt>
                <c:pt idx="22">
                  <c:v>44400</c:v>
                </c:pt>
                <c:pt idx="23">
                  <c:v>45800</c:v>
                </c:pt>
                <c:pt idx="24">
                  <c:v>47200</c:v>
                </c:pt>
                <c:pt idx="25">
                  <c:v>48600</c:v>
                </c:pt>
                <c:pt idx="26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21-4A15-BD0A-003F8C86D383}"/>
            </c:ext>
          </c:extLst>
        </c:ser>
        <c:ser>
          <c:idx val="1"/>
          <c:order val="1"/>
          <c:tx>
            <c:strRef>
              <c:f>'[1]График (пример)'!$E$1</c:f>
              <c:strCache>
                <c:ptCount val="1"/>
                <c:pt idx="0">
                  <c:v>Выручка.общ, тыс. руб.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'[1]График (пример)'!$A$2:$A$28</c:f>
              <c:numCache>
                <c:formatCode>General</c:formatCode>
                <c:ptCount val="27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19000</c:v>
                </c:pt>
                <c:pt idx="6">
                  <c:v>20000</c:v>
                </c:pt>
                <c:pt idx="7">
                  <c:v>22000</c:v>
                </c:pt>
                <c:pt idx="8">
                  <c:v>24000</c:v>
                </c:pt>
                <c:pt idx="9">
                  <c:v>26000</c:v>
                </c:pt>
                <c:pt idx="10">
                  <c:v>27586.206896551725</c:v>
                </c:pt>
                <c:pt idx="11">
                  <c:v>30000</c:v>
                </c:pt>
                <c:pt idx="12">
                  <c:v>32000</c:v>
                </c:pt>
                <c:pt idx="13">
                  <c:v>34000</c:v>
                </c:pt>
                <c:pt idx="14">
                  <c:v>36000</c:v>
                </c:pt>
                <c:pt idx="15">
                  <c:v>38000</c:v>
                </c:pt>
                <c:pt idx="16">
                  <c:v>40000</c:v>
                </c:pt>
                <c:pt idx="17">
                  <c:v>42000</c:v>
                </c:pt>
                <c:pt idx="18">
                  <c:v>44000</c:v>
                </c:pt>
                <c:pt idx="19">
                  <c:v>46000</c:v>
                </c:pt>
                <c:pt idx="20">
                  <c:v>48000</c:v>
                </c:pt>
                <c:pt idx="21">
                  <c:v>50000</c:v>
                </c:pt>
                <c:pt idx="22">
                  <c:v>52000</c:v>
                </c:pt>
                <c:pt idx="23">
                  <c:v>54000</c:v>
                </c:pt>
                <c:pt idx="24">
                  <c:v>56000</c:v>
                </c:pt>
                <c:pt idx="25">
                  <c:v>58000</c:v>
                </c:pt>
                <c:pt idx="26">
                  <c:v>60000</c:v>
                </c:pt>
              </c:numCache>
            </c:numRef>
          </c:xVal>
          <c:yVal>
            <c:numRef>
              <c:f>'[1]График (пример)'!$E$2:$E$28</c:f>
              <c:numCache>
                <c:formatCode>General</c:formatCode>
                <c:ptCount val="27"/>
                <c:pt idx="0">
                  <c:v>9900</c:v>
                </c:pt>
                <c:pt idx="1">
                  <c:v>11880</c:v>
                </c:pt>
                <c:pt idx="2">
                  <c:v>13860</c:v>
                </c:pt>
                <c:pt idx="3">
                  <c:v>15840</c:v>
                </c:pt>
                <c:pt idx="4">
                  <c:v>17820</c:v>
                </c:pt>
                <c:pt idx="5">
                  <c:v>18810</c:v>
                </c:pt>
                <c:pt idx="6">
                  <c:v>19800</c:v>
                </c:pt>
                <c:pt idx="7">
                  <c:v>21780</c:v>
                </c:pt>
                <c:pt idx="8">
                  <c:v>23760</c:v>
                </c:pt>
                <c:pt idx="9">
                  <c:v>25740</c:v>
                </c:pt>
                <c:pt idx="10">
                  <c:v>27310.344827586207</c:v>
                </c:pt>
                <c:pt idx="11">
                  <c:v>29700</c:v>
                </c:pt>
                <c:pt idx="12">
                  <c:v>31680</c:v>
                </c:pt>
                <c:pt idx="13">
                  <c:v>33660</c:v>
                </c:pt>
                <c:pt idx="14">
                  <c:v>35640</c:v>
                </c:pt>
                <c:pt idx="15">
                  <c:v>37620</c:v>
                </c:pt>
                <c:pt idx="16">
                  <c:v>39600</c:v>
                </c:pt>
                <c:pt idx="17">
                  <c:v>41580</c:v>
                </c:pt>
                <c:pt idx="18">
                  <c:v>43560</c:v>
                </c:pt>
                <c:pt idx="19">
                  <c:v>45540</c:v>
                </c:pt>
                <c:pt idx="20">
                  <c:v>47520</c:v>
                </c:pt>
                <c:pt idx="21">
                  <c:v>49500</c:v>
                </c:pt>
                <c:pt idx="22">
                  <c:v>51480</c:v>
                </c:pt>
                <c:pt idx="23">
                  <c:v>53460</c:v>
                </c:pt>
                <c:pt idx="24">
                  <c:v>55440</c:v>
                </c:pt>
                <c:pt idx="25">
                  <c:v>57420</c:v>
                </c:pt>
                <c:pt idx="26">
                  <c:v>59400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1-4A15-BD0A-003F8C86D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255360"/>
        <c:axId val="1"/>
      </c:scatterChart>
      <c:valAx>
        <c:axId val="128325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83255360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Лист1!$W$2</c:f>
              <c:strCache>
                <c:ptCount val="1"/>
                <c:pt idx="0">
                  <c:v>Зитого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Лист1!$T$3:$T$55</c:f>
              <c:numCache>
                <c:formatCode>General</c:formatCode>
                <c:ptCount val="5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4001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</c:numCache>
            </c:numRef>
          </c:cat>
          <c:val>
            <c:numRef>
              <c:f>Лист1!$W$3:$W$55</c:f>
              <c:numCache>
                <c:formatCode>0.0</c:formatCode>
                <c:ptCount val="53"/>
                <c:pt idx="0">
                  <c:v>121.39150000000001</c:v>
                </c:pt>
                <c:pt idx="1">
                  <c:v>126.91866666666668</c:v>
                </c:pt>
                <c:pt idx="2">
                  <c:v>132.44583333333335</c:v>
                </c:pt>
                <c:pt idx="3">
                  <c:v>137.97300000000001</c:v>
                </c:pt>
                <c:pt idx="4">
                  <c:v>143.5001666666667</c:v>
                </c:pt>
                <c:pt idx="5">
                  <c:v>149.02733333333336</c:v>
                </c:pt>
                <c:pt idx="6">
                  <c:v>154.55450000000002</c:v>
                </c:pt>
                <c:pt idx="7">
                  <c:v>160.08166666666671</c:v>
                </c:pt>
                <c:pt idx="8">
                  <c:v>165.60883333333337</c:v>
                </c:pt>
                <c:pt idx="9">
                  <c:v>171.13600000000002</c:v>
                </c:pt>
                <c:pt idx="10">
                  <c:v>176.66316666666671</c:v>
                </c:pt>
                <c:pt idx="11">
                  <c:v>182.19033333333337</c:v>
                </c:pt>
                <c:pt idx="12">
                  <c:v>187.71750000000003</c:v>
                </c:pt>
                <c:pt idx="13">
                  <c:v>193.24466666666672</c:v>
                </c:pt>
                <c:pt idx="14">
                  <c:v>198.7718333333334</c:v>
                </c:pt>
                <c:pt idx="15">
                  <c:v>204.29900000000006</c:v>
                </c:pt>
                <c:pt idx="16">
                  <c:v>209.82616666666672</c:v>
                </c:pt>
                <c:pt idx="17">
                  <c:v>215.35333333333341</c:v>
                </c:pt>
                <c:pt idx="18">
                  <c:v>220.88050000000004</c:v>
                </c:pt>
                <c:pt idx="19">
                  <c:v>226.40766666666673</c:v>
                </c:pt>
                <c:pt idx="20">
                  <c:v>231.93483333333342</c:v>
                </c:pt>
                <c:pt idx="21">
                  <c:v>237.46200000000007</c:v>
                </c:pt>
                <c:pt idx="22">
                  <c:v>242.98916666666673</c:v>
                </c:pt>
                <c:pt idx="23">
                  <c:v>248.51633333333339</c:v>
                </c:pt>
                <c:pt idx="24">
                  <c:v>254.04350000000008</c:v>
                </c:pt>
                <c:pt idx="25">
                  <c:v>259.57066666666674</c:v>
                </c:pt>
                <c:pt idx="26">
                  <c:v>265.09783333333343</c:v>
                </c:pt>
                <c:pt idx="27">
                  <c:v>270.62500000000011</c:v>
                </c:pt>
                <c:pt idx="28">
                  <c:v>276.15216666666674</c:v>
                </c:pt>
                <c:pt idx="29">
                  <c:v>281.67933333333343</c:v>
                </c:pt>
                <c:pt idx="30">
                  <c:v>287.20650000000012</c:v>
                </c:pt>
                <c:pt idx="31">
                  <c:v>292.73366666666675</c:v>
                </c:pt>
                <c:pt idx="32">
                  <c:v>298.26083333333344</c:v>
                </c:pt>
                <c:pt idx="33">
                  <c:v>303.78800000000012</c:v>
                </c:pt>
                <c:pt idx="34">
                  <c:v>309.31516666666676</c:v>
                </c:pt>
                <c:pt idx="35">
                  <c:v>314.8423333333335</c:v>
                </c:pt>
                <c:pt idx="36">
                  <c:v>320.36950000000013</c:v>
                </c:pt>
                <c:pt idx="37">
                  <c:v>325.95193833333343</c:v>
                </c:pt>
                <c:pt idx="38">
                  <c:v>331.42383333333345</c:v>
                </c:pt>
                <c:pt idx="39">
                  <c:v>336.95100000000014</c:v>
                </c:pt>
                <c:pt idx="40">
                  <c:v>342.47816666666677</c:v>
                </c:pt>
                <c:pt idx="41">
                  <c:v>348.00533333333345</c:v>
                </c:pt>
                <c:pt idx="42">
                  <c:v>353.53250000000014</c:v>
                </c:pt>
                <c:pt idx="43">
                  <c:v>359.05966666666677</c:v>
                </c:pt>
                <c:pt idx="44">
                  <c:v>364.58683333333352</c:v>
                </c:pt>
                <c:pt idx="45">
                  <c:v>370.11400000000015</c:v>
                </c:pt>
                <c:pt idx="46">
                  <c:v>375.64116666666678</c:v>
                </c:pt>
                <c:pt idx="47">
                  <c:v>381.16833333333346</c:v>
                </c:pt>
                <c:pt idx="48">
                  <c:v>386.69550000000015</c:v>
                </c:pt>
                <c:pt idx="49">
                  <c:v>392.22266666666678</c:v>
                </c:pt>
                <c:pt idx="50">
                  <c:v>397.74983333333347</c:v>
                </c:pt>
                <c:pt idx="51">
                  <c:v>403.27700000000016</c:v>
                </c:pt>
                <c:pt idx="52">
                  <c:v>408.80416666666684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D5-4A2E-97E1-6F07CC48A2DB}"/>
            </c:ext>
          </c:extLst>
        </c:ser>
        <c:ser>
          <c:idx val="1"/>
          <c:order val="1"/>
          <c:tx>
            <c:strRef>
              <c:f>Лист1!$X$2</c:f>
              <c:strCache>
                <c:ptCount val="1"/>
                <c:pt idx="0">
                  <c:v>Выручка.общ, тыс. руб.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Лист1!$T$3:$T$55</c:f>
              <c:numCache>
                <c:formatCode>General</c:formatCode>
                <c:ptCount val="5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  <c:pt idx="37">
                  <c:v>4001</c:v>
                </c:pt>
                <c:pt idx="38">
                  <c:v>4100</c:v>
                </c:pt>
                <c:pt idx="39">
                  <c:v>4200</c:v>
                </c:pt>
                <c:pt idx="40">
                  <c:v>4300</c:v>
                </c:pt>
                <c:pt idx="41">
                  <c:v>4400</c:v>
                </c:pt>
                <c:pt idx="42">
                  <c:v>4500</c:v>
                </c:pt>
                <c:pt idx="43">
                  <c:v>4600</c:v>
                </c:pt>
                <c:pt idx="44">
                  <c:v>4700</c:v>
                </c:pt>
                <c:pt idx="45">
                  <c:v>4800</c:v>
                </c:pt>
                <c:pt idx="46">
                  <c:v>4900</c:v>
                </c:pt>
                <c:pt idx="47">
                  <c:v>5000</c:v>
                </c:pt>
                <c:pt idx="48">
                  <c:v>5100</c:v>
                </c:pt>
                <c:pt idx="49">
                  <c:v>5200</c:v>
                </c:pt>
                <c:pt idx="50">
                  <c:v>5300</c:v>
                </c:pt>
                <c:pt idx="51">
                  <c:v>5400</c:v>
                </c:pt>
                <c:pt idx="52">
                  <c:v>5500</c:v>
                </c:pt>
              </c:numCache>
            </c:numRef>
          </c:cat>
          <c:val>
            <c:numRef>
              <c:f>Лист1!$X$3:$X$55</c:f>
              <c:numCache>
                <c:formatCode>0.0</c:formatCode>
                <c:ptCount val="53"/>
                <c:pt idx="0">
                  <c:v>24.45</c:v>
                </c:pt>
                <c:pt idx="1">
                  <c:v>32.6</c:v>
                </c:pt>
                <c:pt idx="2">
                  <c:v>40.75</c:v>
                </c:pt>
                <c:pt idx="3">
                  <c:v>48.9</c:v>
                </c:pt>
                <c:pt idx="4">
                  <c:v>57.05</c:v>
                </c:pt>
                <c:pt idx="5">
                  <c:v>65.2</c:v>
                </c:pt>
                <c:pt idx="6">
                  <c:v>73.349999999999994</c:v>
                </c:pt>
                <c:pt idx="7">
                  <c:v>81.5</c:v>
                </c:pt>
                <c:pt idx="8">
                  <c:v>89.65</c:v>
                </c:pt>
                <c:pt idx="9">
                  <c:v>97.8</c:v>
                </c:pt>
                <c:pt idx="10">
                  <c:v>105.95</c:v>
                </c:pt>
                <c:pt idx="11">
                  <c:v>114.1</c:v>
                </c:pt>
                <c:pt idx="12">
                  <c:v>122.25</c:v>
                </c:pt>
                <c:pt idx="13">
                  <c:v>130.4</c:v>
                </c:pt>
                <c:pt idx="14">
                  <c:v>138.55000000000001</c:v>
                </c:pt>
                <c:pt idx="15">
                  <c:v>146.69999999999999</c:v>
                </c:pt>
                <c:pt idx="16">
                  <c:v>154.85</c:v>
                </c:pt>
                <c:pt idx="17">
                  <c:v>163</c:v>
                </c:pt>
                <c:pt idx="18">
                  <c:v>171.15</c:v>
                </c:pt>
                <c:pt idx="19">
                  <c:v>179.3</c:v>
                </c:pt>
                <c:pt idx="20">
                  <c:v>187.45</c:v>
                </c:pt>
                <c:pt idx="21">
                  <c:v>195.6</c:v>
                </c:pt>
                <c:pt idx="22">
                  <c:v>203.75</c:v>
                </c:pt>
                <c:pt idx="23">
                  <c:v>211.9</c:v>
                </c:pt>
                <c:pt idx="24">
                  <c:v>220.05</c:v>
                </c:pt>
                <c:pt idx="25">
                  <c:v>228.2</c:v>
                </c:pt>
                <c:pt idx="26">
                  <c:v>236.35</c:v>
                </c:pt>
                <c:pt idx="27">
                  <c:v>244.5</c:v>
                </c:pt>
                <c:pt idx="28">
                  <c:v>252.65</c:v>
                </c:pt>
                <c:pt idx="29">
                  <c:v>260.8</c:v>
                </c:pt>
                <c:pt idx="30">
                  <c:v>268.95</c:v>
                </c:pt>
                <c:pt idx="31">
                  <c:v>277.10000000000002</c:v>
                </c:pt>
                <c:pt idx="32">
                  <c:v>285.25</c:v>
                </c:pt>
                <c:pt idx="33">
                  <c:v>293.39999999999998</c:v>
                </c:pt>
                <c:pt idx="34">
                  <c:v>301.55</c:v>
                </c:pt>
                <c:pt idx="35">
                  <c:v>309.7</c:v>
                </c:pt>
                <c:pt idx="36">
                  <c:v>317.85000000000002</c:v>
                </c:pt>
                <c:pt idx="37">
                  <c:v>326.08150000000001</c:v>
                </c:pt>
                <c:pt idx="38">
                  <c:v>334.15</c:v>
                </c:pt>
                <c:pt idx="39">
                  <c:v>342.3</c:v>
                </c:pt>
                <c:pt idx="40">
                  <c:v>350.45</c:v>
                </c:pt>
                <c:pt idx="41">
                  <c:v>358.6</c:v>
                </c:pt>
                <c:pt idx="42">
                  <c:v>366.75</c:v>
                </c:pt>
                <c:pt idx="43">
                  <c:v>374.9</c:v>
                </c:pt>
                <c:pt idx="44">
                  <c:v>383.05</c:v>
                </c:pt>
                <c:pt idx="45">
                  <c:v>391.2</c:v>
                </c:pt>
                <c:pt idx="46">
                  <c:v>399.35</c:v>
                </c:pt>
                <c:pt idx="47">
                  <c:v>407.5</c:v>
                </c:pt>
                <c:pt idx="48">
                  <c:v>415.65</c:v>
                </c:pt>
                <c:pt idx="49">
                  <c:v>423.8</c:v>
                </c:pt>
                <c:pt idx="50">
                  <c:v>431.95</c:v>
                </c:pt>
                <c:pt idx="51">
                  <c:v>440.1</c:v>
                </c:pt>
                <c:pt idx="52">
                  <c:v>448.25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5-4A2E-97E1-6F07CC48A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905247"/>
        <c:axId val="1347906207"/>
      </c:lineChart>
      <c:catAx>
        <c:axId val="134790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47906207"/>
        <c:crosses val="autoZero"/>
        <c:auto val="1"/>
        <c:lblAlgn val="ctr"/>
        <c:lblOffset val="100"/>
        <c:noMultiLvlLbl val="0"/>
      </c:catAx>
      <c:valAx>
        <c:axId val="134790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4790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5.png"/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1478280</xdr:colOff>
          <xdr:row>50</xdr:row>
          <xdr:rowOff>30480</xdr:rowOff>
        </xdr:from>
        <xdr:to>
          <xdr:col>0</xdr:col>
          <xdr:colOff>2407920</xdr:colOff>
          <xdr:row>51</xdr:row>
          <xdr:rowOff>7620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1432560</xdr:colOff>
          <xdr:row>53</xdr:row>
          <xdr:rowOff>0</xdr:rowOff>
        </xdr:from>
        <xdr:to>
          <xdr:col>0</xdr:col>
          <xdr:colOff>2453640</xdr:colOff>
          <xdr:row>53</xdr:row>
          <xdr:rowOff>373380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1325880</xdr:colOff>
          <xdr:row>58</xdr:row>
          <xdr:rowOff>38100</xdr:rowOff>
        </xdr:from>
        <xdr:to>
          <xdr:col>0</xdr:col>
          <xdr:colOff>2461260</xdr:colOff>
          <xdr:row>60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40</xdr:row>
      <xdr:rowOff>0</xdr:rowOff>
    </xdr:from>
    <xdr:to>
      <xdr:col>2</xdr:col>
      <xdr:colOff>307238</xdr:colOff>
      <xdr:row>40</xdr:row>
      <xdr:rowOff>307238</xdr:rowOff>
    </xdr:to>
    <xdr:sp macro="" textlink="">
      <xdr:nvSpPr>
        <xdr:cNvPr id="1028" name="AutoShape 4" descr="https://gsl.org/ru/files/2023/10/k2fZYBJp72.webp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5084064" y="8193024"/>
          <a:ext cx="307238" cy="307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307238</xdr:colOff>
      <xdr:row>41</xdr:row>
      <xdr:rowOff>307238</xdr:rowOff>
    </xdr:to>
    <xdr:sp macro="" textlink="">
      <xdr:nvSpPr>
        <xdr:cNvPr id="1030" name="AutoShape 6" descr="https://gsl.org/ru/files/2023/10/k2fZYBJp72.webp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5727802" y="8924544"/>
          <a:ext cx="307238" cy="307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21946</xdr:rowOff>
    </xdr:from>
    <xdr:to>
      <xdr:col>11</xdr:col>
      <xdr:colOff>73152</xdr:colOff>
      <xdr:row>45</xdr:row>
      <xdr:rowOff>548640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466" t="30397" r="31145" b="20298"/>
        <a:stretch/>
      </xdr:blipFill>
      <xdr:spPr bwMode="auto">
        <a:xfrm>
          <a:off x="5727802" y="8214970"/>
          <a:ext cx="5391302" cy="27432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13648</xdr:colOff>
      <xdr:row>1</xdr:row>
      <xdr:rowOff>245660</xdr:rowOff>
    </xdr:from>
    <xdr:to>
      <xdr:col>16</xdr:col>
      <xdr:colOff>641445</xdr:colOff>
      <xdr:row>19</xdr:row>
      <xdr:rowOff>6824</xdr:rowOff>
    </xdr:to>
    <xdr:graphicFrame macro="">
      <xdr:nvGraphicFramePr>
        <xdr:cNvPr id="2" name="Диаграмма 1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607325</xdr:colOff>
      <xdr:row>19</xdr:row>
      <xdr:rowOff>75063</xdr:rowOff>
    </xdr:from>
    <xdr:to>
      <xdr:col>17</xdr:col>
      <xdr:colOff>484496</xdr:colOff>
      <xdr:row>38</xdr:row>
      <xdr:rowOff>150127</xdr:rowOff>
    </xdr:to>
    <xdr:pic>
      <xdr:nvPicPr>
        <xdr:cNvPr id="3" name="Рисунок 1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78" t="14519" r="36909" b="32175"/>
        <a:stretch>
          <a:fillRect/>
        </a:stretch>
      </xdr:blipFill>
      <xdr:spPr bwMode="auto">
        <a:xfrm>
          <a:off x="9103056" y="3889612"/>
          <a:ext cx="5288508" cy="3446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13648</xdr:colOff>
      <xdr:row>1</xdr:row>
      <xdr:rowOff>245660</xdr:rowOff>
    </xdr:from>
    <xdr:to>
      <xdr:col>16</xdr:col>
      <xdr:colOff>641445</xdr:colOff>
      <xdr:row>19</xdr:row>
      <xdr:rowOff>6824</xdr:rowOff>
    </xdr:to>
    <xdr:graphicFrame macro="">
      <xdr:nvGraphicFramePr>
        <xdr:cNvPr id="2" name="Диаграмма 12">
          <a:extLst>
            <a:ext uri="{FF2B5EF4-FFF2-40B4-BE49-F238E27FC236}">
              <a16:creationId xmlns:a16="http://schemas.microsoft.com/office/drawing/2014/main" id="{10C3BF78-6C37-4273-B470-D14E3E65A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607325</xdr:colOff>
      <xdr:row>19</xdr:row>
      <xdr:rowOff>75063</xdr:rowOff>
    </xdr:from>
    <xdr:to>
      <xdr:col>17</xdr:col>
      <xdr:colOff>484496</xdr:colOff>
      <xdr:row>39</xdr:row>
      <xdr:rowOff>43447</xdr:rowOff>
    </xdr:to>
    <xdr:pic>
      <xdr:nvPicPr>
        <xdr:cNvPr id="3" name="Рисунок 13">
          <a:extLst>
            <a:ext uri="{FF2B5EF4-FFF2-40B4-BE49-F238E27FC236}">
              <a16:creationId xmlns:a16="http://schemas.microsoft.com/office/drawing/2014/main" id="{E8A2AA67-6FEC-4EC3-B3AE-49CDB8858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78" t="14519" r="36909" b="32175"/>
        <a:stretch>
          <a:fillRect/>
        </a:stretch>
      </xdr:blipFill>
      <xdr:spPr bwMode="auto">
        <a:xfrm>
          <a:off x="9149345" y="4296543"/>
          <a:ext cx="5363571" cy="3625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317499</xdr:colOff>
      <xdr:row>1</xdr:row>
      <xdr:rowOff>1208087</xdr:rowOff>
    </xdr:from>
    <xdr:to>
      <xdr:col>18</xdr:col>
      <xdr:colOff>365124</xdr:colOff>
      <xdr:row>18</xdr:row>
      <xdr:rowOff>15874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3F1A648-FCB0-EF81-F37A-C20D45318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48;&#1085;&#1089;&#1090;&#1080;&#1090;&#1091;&#1090;\&#1069;&#1082;&#1086;&#1085;&#1086;&#1084;&#1080;&#1082;&#1072;%20ERP\&#1051;&#1072;&#1073;&#1086;&#1088;&#1072;&#1090;&#1086;&#1088;&#1085;&#1099;&#1077;%20&#1088;&#1072;&#1073;&#1086;&#1090;&#1099;%20&#1089;&#1090;&#1091;&#1076;&#1077;&#1085;&#1090;&#1099;\&#1051;&#1072;&#1073;&#1086;&#1088;&#1072;&#1090;&#1086;&#1088;&#1085;&#1072;&#1103;%20&#1088;&#1072;&#1073;&#1086;&#1090;&#1072;%206_&#1058;&#1086;&#1095;&#1082;&#1072;%20&#1073;&#1077;&#1079;_&#10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48;&#1085;&#1089;&#1090;&#1080;&#1090;&#1091;&#1090;\&#1048;&#1085;&#1085;&#1086;&#1074;&#1072;&#1094;&#1080;&#1086;&#1085;&#1085;&#1086;&#1077;%20&#1088;&#1072;&#1079;&#1074;&#1080;&#1090;&#1080;&#1077;%20&#1086;&#1088;&#1075;&#1072;&#1085;&#1080;&#1079;&#1072;&#1094;&#1080;&#1080;\In%20English\Exercise\Exercise4_&#10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 данные решение"/>
      <sheetName val="Порядок работы"/>
      <sheetName val="График (пример)"/>
    </sheetNames>
    <sheetDataSet>
      <sheetData sheetId="0"/>
      <sheetData sheetId="1"/>
      <sheetData sheetId="2">
        <row r="1">
          <cell r="D1" t="str">
            <v>Зитого</v>
          </cell>
          <cell r="E1" t="str">
            <v>Выручка.общ, тыс. руб.</v>
          </cell>
        </row>
        <row r="2">
          <cell r="A2">
            <v>10000</v>
          </cell>
          <cell r="D2">
            <v>15000</v>
          </cell>
          <cell r="E2">
            <v>9900</v>
          </cell>
        </row>
        <row r="3">
          <cell r="A3">
            <v>12000</v>
          </cell>
          <cell r="D3">
            <v>16400</v>
          </cell>
          <cell r="E3">
            <v>11880</v>
          </cell>
        </row>
        <row r="4">
          <cell r="A4">
            <v>14000</v>
          </cell>
          <cell r="D4">
            <v>17800</v>
          </cell>
          <cell r="E4">
            <v>13860</v>
          </cell>
        </row>
        <row r="5">
          <cell r="A5">
            <v>16000</v>
          </cell>
          <cell r="D5">
            <v>19200</v>
          </cell>
          <cell r="E5">
            <v>15840</v>
          </cell>
        </row>
        <row r="6">
          <cell r="A6">
            <v>18000</v>
          </cell>
          <cell r="D6">
            <v>20600</v>
          </cell>
          <cell r="E6">
            <v>17820</v>
          </cell>
        </row>
        <row r="7">
          <cell r="A7">
            <v>19000</v>
          </cell>
          <cell r="D7">
            <v>21300</v>
          </cell>
          <cell r="E7">
            <v>18810</v>
          </cell>
        </row>
        <row r="8">
          <cell r="A8">
            <v>20000</v>
          </cell>
          <cell r="D8">
            <v>22000</v>
          </cell>
          <cell r="E8">
            <v>19800</v>
          </cell>
        </row>
        <row r="9">
          <cell r="A9">
            <v>22000</v>
          </cell>
          <cell r="D9">
            <v>23400</v>
          </cell>
          <cell r="E9">
            <v>21780</v>
          </cell>
        </row>
        <row r="10">
          <cell r="A10">
            <v>24000</v>
          </cell>
          <cell r="D10">
            <v>24800</v>
          </cell>
          <cell r="E10">
            <v>23760</v>
          </cell>
        </row>
        <row r="11">
          <cell r="A11">
            <v>26000</v>
          </cell>
          <cell r="D11">
            <v>26200</v>
          </cell>
          <cell r="E11">
            <v>25740</v>
          </cell>
        </row>
        <row r="12">
          <cell r="A12">
            <v>27586.206896551725</v>
          </cell>
          <cell r="D12">
            <v>27310.344827586207</v>
          </cell>
          <cell r="E12">
            <v>27310.344827586207</v>
          </cell>
        </row>
        <row r="13">
          <cell r="A13">
            <v>30000</v>
          </cell>
          <cell r="D13">
            <v>29000</v>
          </cell>
          <cell r="E13">
            <v>29700</v>
          </cell>
        </row>
        <row r="14">
          <cell r="A14">
            <v>32000</v>
          </cell>
          <cell r="D14">
            <v>30400</v>
          </cell>
          <cell r="E14">
            <v>31680</v>
          </cell>
        </row>
        <row r="15">
          <cell r="A15">
            <v>34000</v>
          </cell>
          <cell r="D15">
            <v>31800</v>
          </cell>
          <cell r="E15">
            <v>33660</v>
          </cell>
        </row>
        <row r="16">
          <cell r="A16">
            <v>36000</v>
          </cell>
          <cell r="D16">
            <v>33200</v>
          </cell>
          <cell r="E16">
            <v>35640</v>
          </cell>
        </row>
        <row r="17">
          <cell r="A17">
            <v>38000</v>
          </cell>
          <cell r="D17">
            <v>34600</v>
          </cell>
          <cell r="E17">
            <v>37620</v>
          </cell>
        </row>
        <row r="18">
          <cell r="A18">
            <v>40000</v>
          </cell>
          <cell r="D18">
            <v>36000</v>
          </cell>
          <cell r="E18">
            <v>39600</v>
          </cell>
        </row>
        <row r="19">
          <cell r="A19">
            <v>42000</v>
          </cell>
          <cell r="D19">
            <v>37400</v>
          </cell>
          <cell r="E19">
            <v>41580</v>
          </cell>
        </row>
        <row r="20">
          <cell r="A20">
            <v>44000</v>
          </cell>
          <cell r="D20">
            <v>38800</v>
          </cell>
          <cell r="E20">
            <v>43560</v>
          </cell>
        </row>
        <row r="21">
          <cell r="A21">
            <v>46000</v>
          </cell>
          <cell r="D21">
            <v>40200</v>
          </cell>
          <cell r="E21">
            <v>45540</v>
          </cell>
        </row>
        <row r="22">
          <cell r="A22">
            <v>48000</v>
          </cell>
          <cell r="D22">
            <v>41600</v>
          </cell>
          <cell r="E22">
            <v>47520</v>
          </cell>
        </row>
        <row r="23">
          <cell r="A23">
            <v>50000</v>
          </cell>
          <cell r="D23">
            <v>43000</v>
          </cell>
          <cell r="E23">
            <v>49500</v>
          </cell>
        </row>
        <row r="24">
          <cell r="A24">
            <v>52000</v>
          </cell>
          <cell r="D24">
            <v>44400</v>
          </cell>
          <cell r="E24">
            <v>51480</v>
          </cell>
        </row>
        <row r="25">
          <cell r="A25">
            <v>54000</v>
          </cell>
          <cell r="D25">
            <v>45800</v>
          </cell>
          <cell r="E25">
            <v>53460</v>
          </cell>
        </row>
        <row r="26">
          <cell r="A26">
            <v>56000</v>
          </cell>
          <cell r="D26">
            <v>47200</v>
          </cell>
          <cell r="E26">
            <v>55440</v>
          </cell>
        </row>
        <row r="27">
          <cell r="A27">
            <v>58000</v>
          </cell>
          <cell r="D27">
            <v>48600</v>
          </cell>
          <cell r="E27">
            <v>57420</v>
          </cell>
        </row>
        <row r="28">
          <cell r="A28">
            <v>60000</v>
          </cell>
          <cell r="D28">
            <v>50000</v>
          </cell>
          <cell r="E28">
            <v>59400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усский"/>
      <sheetName val="English"/>
      <sheetName val="График"/>
      <sheetName val="Graph"/>
      <sheetName val="1"/>
      <sheetName val="2"/>
      <sheetName val="3"/>
      <sheetName val="4"/>
      <sheetName val="5"/>
      <sheetName val="6"/>
      <sheetName val="7"/>
      <sheetName val="8"/>
      <sheetName val="9"/>
      <sheetName val="10"/>
    </sheetNames>
    <sheetDataSet>
      <sheetData sheetId="0" refreshError="1"/>
      <sheetData sheetId="1">
        <row r="30">
          <cell r="B30">
            <v>2697.6113176747981</v>
          </cell>
          <cell r="C30">
            <v>3976.1202822571272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9" zoomScale="72" workbookViewId="0">
      <selection activeCell="L31" sqref="L31"/>
    </sheetView>
  </sheetViews>
  <sheetFormatPr defaultRowHeight="14.4" x14ac:dyDescent="0.3"/>
  <cols>
    <col min="1" max="1" width="60.5546875" customWidth="1"/>
    <col min="2" max="2" width="8.88671875" customWidth="1"/>
    <col min="3" max="3" width="8.77734375" customWidth="1"/>
    <col min="4" max="4" width="8.44140625" customWidth="1"/>
    <col min="5" max="5" width="9.5546875" customWidth="1"/>
    <col min="6" max="6" width="9.109375" customWidth="1"/>
    <col min="7" max="7" width="9.6640625" customWidth="1"/>
    <col min="8" max="9" width="8.33203125" customWidth="1"/>
    <col min="10" max="10" width="9.33203125" customWidth="1"/>
    <col min="11" max="11" width="10" customWidth="1"/>
    <col min="257" max="257" width="57.21875" customWidth="1"/>
    <col min="258" max="258" width="8.88671875" customWidth="1"/>
    <col min="259" max="259" width="8.77734375" customWidth="1"/>
    <col min="260" max="260" width="8.44140625" customWidth="1"/>
    <col min="261" max="261" width="9.5546875" customWidth="1"/>
    <col min="262" max="262" width="9.109375" customWidth="1"/>
    <col min="263" max="263" width="9.6640625" customWidth="1"/>
    <col min="264" max="265" width="8.33203125" customWidth="1"/>
    <col min="266" max="266" width="9.33203125" customWidth="1"/>
    <col min="267" max="267" width="10" customWidth="1"/>
    <col min="513" max="513" width="57.21875" customWidth="1"/>
    <col min="514" max="514" width="8.88671875" customWidth="1"/>
    <col min="515" max="515" width="8.77734375" customWidth="1"/>
    <col min="516" max="516" width="8.44140625" customWidth="1"/>
    <col min="517" max="517" width="9.5546875" customWidth="1"/>
    <col min="518" max="518" width="9.109375" customWidth="1"/>
    <col min="519" max="519" width="9.6640625" customWidth="1"/>
    <col min="520" max="521" width="8.33203125" customWidth="1"/>
    <col min="522" max="522" width="9.33203125" customWidth="1"/>
    <col min="523" max="523" width="10" customWidth="1"/>
    <col min="769" max="769" width="57.21875" customWidth="1"/>
    <col min="770" max="770" width="8.88671875" customWidth="1"/>
    <col min="771" max="771" width="8.77734375" customWidth="1"/>
    <col min="772" max="772" width="8.44140625" customWidth="1"/>
    <col min="773" max="773" width="9.5546875" customWidth="1"/>
    <col min="774" max="774" width="9.109375" customWidth="1"/>
    <col min="775" max="775" width="9.6640625" customWidth="1"/>
    <col min="776" max="777" width="8.33203125" customWidth="1"/>
    <col min="778" max="778" width="9.33203125" customWidth="1"/>
    <col min="779" max="779" width="10" customWidth="1"/>
    <col min="1025" max="1025" width="57.21875" customWidth="1"/>
    <col min="1026" max="1026" width="8.88671875" customWidth="1"/>
    <col min="1027" max="1027" width="8.77734375" customWidth="1"/>
    <col min="1028" max="1028" width="8.44140625" customWidth="1"/>
    <col min="1029" max="1029" width="9.5546875" customWidth="1"/>
    <col min="1030" max="1030" width="9.109375" customWidth="1"/>
    <col min="1031" max="1031" width="9.6640625" customWidth="1"/>
    <col min="1032" max="1033" width="8.33203125" customWidth="1"/>
    <col min="1034" max="1034" width="9.33203125" customWidth="1"/>
    <col min="1035" max="1035" width="10" customWidth="1"/>
    <col min="1281" max="1281" width="57.21875" customWidth="1"/>
    <col min="1282" max="1282" width="8.88671875" customWidth="1"/>
    <col min="1283" max="1283" width="8.77734375" customWidth="1"/>
    <col min="1284" max="1284" width="8.44140625" customWidth="1"/>
    <col min="1285" max="1285" width="9.5546875" customWidth="1"/>
    <col min="1286" max="1286" width="9.109375" customWidth="1"/>
    <col min="1287" max="1287" width="9.6640625" customWidth="1"/>
    <col min="1288" max="1289" width="8.33203125" customWidth="1"/>
    <col min="1290" max="1290" width="9.33203125" customWidth="1"/>
    <col min="1291" max="1291" width="10" customWidth="1"/>
    <col min="1537" max="1537" width="57.21875" customWidth="1"/>
    <col min="1538" max="1538" width="8.88671875" customWidth="1"/>
    <col min="1539" max="1539" width="8.77734375" customWidth="1"/>
    <col min="1540" max="1540" width="8.44140625" customWidth="1"/>
    <col min="1541" max="1541" width="9.5546875" customWidth="1"/>
    <col min="1542" max="1542" width="9.109375" customWidth="1"/>
    <col min="1543" max="1543" width="9.6640625" customWidth="1"/>
    <col min="1544" max="1545" width="8.33203125" customWidth="1"/>
    <col min="1546" max="1546" width="9.33203125" customWidth="1"/>
    <col min="1547" max="1547" width="10" customWidth="1"/>
    <col min="1793" max="1793" width="57.21875" customWidth="1"/>
    <col min="1794" max="1794" width="8.88671875" customWidth="1"/>
    <col min="1795" max="1795" width="8.77734375" customWidth="1"/>
    <col min="1796" max="1796" width="8.44140625" customWidth="1"/>
    <col min="1797" max="1797" width="9.5546875" customWidth="1"/>
    <col min="1798" max="1798" width="9.109375" customWidth="1"/>
    <col min="1799" max="1799" width="9.6640625" customWidth="1"/>
    <col min="1800" max="1801" width="8.33203125" customWidth="1"/>
    <col min="1802" max="1802" width="9.33203125" customWidth="1"/>
    <col min="1803" max="1803" width="10" customWidth="1"/>
    <col min="2049" max="2049" width="57.21875" customWidth="1"/>
    <col min="2050" max="2050" width="8.88671875" customWidth="1"/>
    <col min="2051" max="2051" width="8.77734375" customWidth="1"/>
    <col min="2052" max="2052" width="8.44140625" customWidth="1"/>
    <col min="2053" max="2053" width="9.5546875" customWidth="1"/>
    <col min="2054" max="2054" width="9.109375" customWidth="1"/>
    <col min="2055" max="2055" width="9.6640625" customWidth="1"/>
    <col min="2056" max="2057" width="8.33203125" customWidth="1"/>
    <col min="2058" max="2058" width="9.33203125" customWidth="1"/>
    <col min="2059" max="2059" width="10" customWidth="1"/>
    <col min="2305" max="2305" width="57.21875" customWidth="1"/>
    <col min="2306" max="2306" width="8.88671875" customWidth="1"/>
    <col min="2307" max="2307" width="8.77734375" customWidth="1"/>
    <col min="2308" max="2308" width="8.44140625" customWidth="1"/>
    <col min="2309" max="2309" width="9.5546875" customWidth="1"/>
    <col min="2310" max="2310" width="9.109375" customWidth="1"/>
    <col min="2311" max="2311" width="9.6640625" customWidth="1"/>
    <col min="2312" max="2313" width="8.33203125" customWidth="1"/>
    <col min="2314" max="2314" width="9.33203125" customWidth="1"/>
    <col min="2315" max="2315" width="10" customWidth="1"/>
    <col min="2561" max="2561" width="57.21875" customWidth="1"/>
    <col min="2562" max="2562" width="8.88671875" customWidth="1"/>
    <col min="2563" max="2563" width="8.77734375" customWidth="1"/>
    <col min="2564" max="2564" width="8.44140625" customWidth="1"/>
    <col min="2565" max="2565" width="9.5546875" customWidth="1"/>
    <col min="2566" max="2566" width="9.109375" customWidth="1"/>
    <col min="2567" max="2567" width="9.6640625" customWidth="1"/>
    <col min="2568" max="2569" width="8.33203125" customWidth="1"/>
    <col min="2570" max="2570" width="9.33203125" customWidth="1"/>
    <col min="2571" max="2571" width="10" customWidth="1"/>
    <col min="2817" max="2817" width="57.21875" customWidth="1"/>
    <col min="2818" max="2818" width="8.88671875" customWidth="1"/>
    <col min="2819" max="2819" width="8.77734375" customWidth="1"/>
    <col min="2820" max="2820" width="8.44140625" customWidth="1"/>
    <col min="2821" max="2821" width="9.5546875" customWidth="1"/>
    <col min="2822" max="2822" width="9.109375" customWidth="1"/>
    <col min="2823" max="2823" width="9.6640625" customWidth="1"/>
    <col min="2824" max="2825" width="8.33203125" customWidth="1"/>
    <col min="2826" max="2826" width="9.33203125" customWidth="1"/>
    <col min="2827" max="2827" width="10" customWidth="1"/>
    <col min="3073" max="3073" width="57.21875" customWidth="1"/>
    <col min="3074" max="3074" width="8.88671875" customWidth="1"/>
    <col min="3075" max="3075" width="8.77734375" customWidth="1"/>
    <col min="3076" max="3076" width="8.44140625" customWidth="1"/>
    <col min="3077" max="3077" width="9.5546875" customWidth="1"/>
    <col min="3078" max="3078" width="9.109375" customWidth="1"/>
    <col min="3079" max="3079" width="9.6640625" customWidth="1"/>
    <col min="3080" max="3081" width="8.33203125" customWidth="1"/>
    <col min="3082" max="3082" width="9.33203125" customWidth="1"/>
    <col min="3083" max="3083" width="10" customWidth="1"/>
    <col min="3329" max="3329" width="57.21875" customWidth="1"/>
    <col min="3330" max="3330" width="8.88671875" customWidth="1"/>
    <col min="3331" max="3331" width="8.77734375" customWidth="1"/>
    <col min="3332" max="3332" width="8.44140625" customWidth="1"/>
    <col min="3333" max="3333" width="9.5546875" customWidth="1"/>
    <col min="3334" max="3334" width="9.109375" customWidth="1"/>
    <col min="3335" max="3335" width="9.6640625" customWidth="1"/>
    <col min="3336" max="3337" width="8.33203125" customWidth="1"/>
    <col min="3338" max="3338" width="9.33203125" customWidth="1"/>
    <col min="3339" max="3339" width="10" customWidth="1"/>
    <col min="3585" max="3585" width="57.21875" customWidth="1"/>
    <col min="3586" max="3586" width="8.88671875" customWidth="1"/>
    <col min="3587" max="3587" width="8.77734375" customWidth="1"/>
    <col min="3588" max="3588" width="8.44140625" customWidth="1"/>
    <col min="3589" max="3589" width="9.5546875" customWidth="1"/>
    <col min="3590" max="3590" width="9.109375" customWidth="1"/>
    <col min="3591" max="3591" width="9.6640625" customWidth="1"/>
    <col min="3592" max="3593" width="8.33203125" customWidth="1"/>
    <col min="3594" max="3594" width="9.33203125" customWidth="1"/>
    <col min="3595" max="3595" width="10" customWidth="1"/>
    <col min="3841" max="3841" width="57.21875" customWidth="1"/>
    <col min="3842" max="3842" width="8.88671875" customWidth="1"/>
    <col min="3843" max="3843" width="8.77734375" customWidth="1"/>
    <col min="3844" max="3844" width="8.44140625" customWidth="1"/>
    <col min="3845" max="3845" width="9.5546875" customWidth="1"/>
    <col min="3846" max="3846" width="9.109375" customWidth="1"/>
    <col min="3847" max="3847" width="9.6640625" customWidth="1"/>
    <col min="3848" max="3849" width="8.33203125" customWidth="1"/>
    <col min="3850" max="3850" width="9.33203125" customWidth="1"/>
    <col min="3851" max="3851" width="10" customWidth="1"/>
    <col min="4097" max="4097" width="57.21875" customWidth="1"/>
    <col min="4098" max="4098" width="8.88671875" customWidth="1"/>
    <col min="4099" max="4099" width="8.77734375" customWidth="1"/>
    <col min="4100" max="4100" width="8.44140625" customWidth="1"/>
    <col min="4101" max="4101" width="9.5546875" customWidth="1"/>
    <col min="4102" max="4102" width="9.109375" customWidth="1"/>
    <col min="4103" max="4103" width="9.6640625" customWidth="1"/>
    <col min="4104" max="4105" width="8.33203125" customWidth="1"/>
    <col min="4106" max="4106" width="9.33203125" customWidth="1"/>
    <col min="4107" max="4107" width="10" customWidth="1"/>
    <col min="4353" max="4353" width="57.21875" customWidth="1"/>
    <col min="4354" max="4354" width="8.88671875" customWidth="1"/>
    <col min="4355" max="4355" width="8.77734375" customWidth="1"/>
    <col min="4356" max="4356" width="8.44140625" customWidth="1"/>
    <col min="4357" max="4357" width="9.5546875" customWidth="1"/>
    <col min="4358" max="4358" width="9.109375" customWidth="1"/>
    <col min="4359" max="4359" width="9.6640625" customWidth="1"/>
    <col min="4360" max="4361" width="8.33203125" customWidth="1"/>
    <col min="4362" max="4362" width="9.33203125" customWidth="1"/>
    <col min="4363" max="4363" width="10" customWidth="1"/>
    <col min="4609" max="4609" width="57.21875" customWidth="1"/>
    <col min="4610" max="4610" width="8.88671875" customWidth="1"/>
    <col min="4611" max="4611" width="8.77734375" customWidth="1"/>
    <col min="4612" max="4612" width="8.44140625" customWidth="1"/>
    <col min="4613" max="4613" width="9.5546875" customWidth="1"/>
    <col min="4614" max="4614" width="9.109375" customWidth="1"/>
    <col min="4615" max="4615" width="9.6640625" customWidth="1"/>
    <col min="4616" max="4617" width="8.33203125" customWidth="1"/>
    <col min="4618" max="4618" width="9.33203125" customWidth="1"/>
    <col min="4619" max="4619" width="10" customWidth="1"/>
    <col min="4865" max="4865" width="57.21875" customWidth="1"/>
    <col min="4866" max="4866" width="8.88671875" customWidth="1"/>
    <col min="4867" max="4867" width="8.77734375" customWidth="1"/>
    <col min="4868" max="4868" width="8.44140625" customWidth="1"/>
    <col min="4869" max="4869" width="9.5546875" customWidth="1"/>
    <col min="4870" max="4870" width="9.109375" customWidth="1"/>
    <col min="4871" max="4871" width="9.6640625" customWidth="1"/>
    <col min="4872" max="4873" width="8.33203125" customWidth="1"/>
    <col min="4874" max="4874" width="9.33203125" customWidth="1"/>
    <col min="4875" max="4875" width="10" customWidth="1"/>
    <col min="5121" max="5121" width="57.21875" customWidth="1"/>
    <col min="5122" max="5122" width="8.88671875" customWidth="1"/>
    <col min="5123" max="5123" width="8.77734375" customWidth="1"/>
    <col min="5124" max="5124" width="8.44140625" customWidth="1"/>
    <col min="5125" max="5125" width="9.5546875" customWidth="1"/>
    <col min="5126" max="5126" width="9.109375" customWidth="1"/>
    <col min="5127" max="5127" width="9.6640625" customWidth="1"/>
    <col min="5128" max="5129" width="8.33203125" customWidth="1"/>
    <col min="5130" max="5130" width="9.33203125" customWidth="1"/>
    <col min="5131" max="5131" width="10" customWidth="1"/>
    <col min="5377" max="5377" width="57.21875" customWidth="1"/>
    <col min="5378" max="5378" width="8.88671875" customWidth="1"/>
    <col min="5379" max="5379" width="8.77734375" customWidth="1"/>
    <col min="5380" max="5380" width="8.44140625" customWidth="1"/>
    <col min="5381" max="5381" width="9.5546875" customWidth="1"/>
    <col min="5382" max="5382" width="9.109375" customWidth="1"/>
    <col min="5383" max="5383" width="9.6640625" customWidth="1"/>
    <col min="5384" max="5385" width="8.33203125" customWidth="1"/>
    <col min="5386" max="5386" width="9.33203125" customWidth="1"/>
    <col min="5387" max="5387" width="10" customWidth="1"/>
    <col min="5633" max="5633" width="57.21875" customWidth="1"/>
    <col min="5634" max="5634" width="8.88671875" customWidth="1"/>
    <col min="5635" max="5635" width="8.77734375" customWidth="1"/>
    <col min="5636" max="5636" width="8.44140625" customWidth="1"/>
    <col min="5637" max="5637" width="9.5546875" customWidth="1"/>
    <col min="5638" max="5638" width="9.109375" customWidth="1"/>
    <col min="5639" max="5639" width="9.6640625" customWidth="1"/>
    <col min="5640" max="5641" width="8.33203125" customWidth="1"/>
    <col min="5642" max="5642" width="9.33203125" customWidth="1"/>
    <col min="5643" max="5643" width="10" customWidth="1"/>
    <col min="5889" max="5889" width="57.21875" customWidth="1"/>
    <col min="5890" max="5890" width="8.88671875" customWidth="1"/>
    <col min="5891" max="5891" width="8.77734375" customWidth="1"/>
    <col min="5892" max="5892" width="8.44140625" customWidth="1"/>
    <col min="5893" max="5893" width="9.5546875" customWidth="1"/>
    <col min="5894" max="5894" width="9.109375" customWidth="1"/>
    <col min="5895" max="5895" width="9.6640625" customWidth="1"/>
    <col min="5896" max="5897" width="8.33203125" customWidth="1"/>
    <col min="5898" max="5898" width="9.33203125" customWidth="1"/>
    <col min="5899" max="5899" width="10" customWidth="1"/>
    <col min="6145" max="6145" width="57.21875" customWidth="1"/>
    <col min="6146" max="6146" width="8.88671875" customWidth="1"/>
    <col min="6147" max="6147" width="8.77734375" customWidth="1"/>
    <col min="6148" max="6148" width="8.44140625" customWidth="1"/>
    <col min="6149" max="6149" width="9.5546875" customWidth="1"/>
    <col min="6150" max="6150" width="9.109375" customWidth="1"/>
    <col min="6151" max="6151" width="9.6640625" customWidth="1"/>
    <col min="6152" max="6153" width="8.33203125" customWidth="1"/>
    <col min="6154" max="6154" width="9.33203125" customWidth="1"/>
    <col min="6155" max="6155" width="10" customWidth="1"/>
    <col min="6401" max="6401" width="57.21875" customWidth="1"/>
    <col min="6402" max="6402" width="8.88671875" customWidth="1"/>
    <col min="6403" max="6403" width="8.77734375" customWidth="1"/>
    <col min="6404" max="6404" width="8.44140625" customWidth="1"/>
    <col min="6405" max="6405" width="9.5546875" customWidth="1"/>
    <col min="6406" max="6406" width="9.109375" customWidth="1"/>
    <col min="6407" max="6407" width="9.6640625" customWidth="1"/>
    <col min="6408" max="6409" width="8.33203125" customWidth="1"/>
    <col min="6410" max="6410" width="9.33203125" customWidth="1"/>
    <col min="6411" max="6411" width="10" customWidth="1"/>
    <col min="6657" max="6657" width="57.21875" customWidth="1"/>
    <col min="6658" max="6658" width="8.88671875" customWidth="1"/>
    <col min="6659" max="6659" width="8.77734375" customWidth="1"/>
    <col min="6660" max="6660" width="8.44140625" customWidth="1"/>
    <col min="6661" max="6661" width="9.5546875" customWidth="1"/>
    <col min="6662" max="6662" width="9.109375" customWidth="1"/>
    <col min="6663" max="6663" width="9.6640625" customWidth="1"/>
    <col min="6664" max="6665" width="8.33203125" customWidth="1"/>
    <col min="6666" max="6666" width="9.33203125" customWidth="1"/>
    <col min="6667" max="6667" width="10" customWidth="1"/>
    <col min="6913" max="6913" width="57.21875" customWidth="1"/>
    <col min="6914" max="6914" width="8.88671875" customWidth="1"/>
    <col min="6915" max="6915" width="8.77734375" customWidth="1"/>
    <col min="6916" max="6916" width="8.44140625" customWidth="1"/>
    <col min="6917" max="6917" width="9.5546875" customWidth="1"/>
    <col min="6918" max="6918" width="9.109375" customWidth="1"/>
    <col min="6919" max="6919" width="9.6640625" customWidth="1"/>
    <col min="6920" max="6921" width="8.33203125" customWidth="1"/>
    <col min="6922" max="6922" width="9.33203125" customWidth="1"/>
    <col min="6923" max="6923" width="10" customWidth="1"/>
    <col min="7169" max="7169" width="57.21875" customWidth="1"/>
    <col min="7170" max="7170" width="8.88671875" customWidth="1"/>
    <col min="7171" max="7171" width="8.77734375" customWidth="1"/>
    <col min="7172" max="7172" width="8.44140625" customWidth="1"/>
    <col min="7173" max="7173" width="9.5546875" customWidth="1"/>
    <col min="7174" max="7174" width="9.109375" customWidth="1"/>
    <col min="7175" max="7175" width="9.6640625" customWidth="1"/>
    <col min="7176" max="7177" width="8.33203125" customWidth="1"/>
    <col min="7178" max="7178" width="9.33203125" customWidth="1"/>
    <col min="7179" max="7179" width="10" customWidth="1"/>
    <col min="7425" max="7425" width="57.21875" customWidth="1"/>
    <col min="7426" max="7426" width="8.88671875" customWidth="1"/>
    <col min="7427" max="7427" width="8.77734375" customWidth="1"/>
    <col min="7428" max="7428" width="8.44140625" customWidth="1"/>
    <col min="7429" max="7429" width="9.5546875" customWidth="1"/>
    <col min="7430" max="7430" width="9.109375" customWidth="1"/>
    <col min="7431" max="7431" width="9.6640625" customWidth="1"/>
    <col min="7432" max="7433" width="8.33203125" customWidth="1"/>
    <col min="7434" max="7434" width="9.33203125" customWidth="1"/>
    <col min="7435" max="7435" width="10" customWidth="1"/>
    <col min="7681" max="7681" width="57.21875" customWidth="1"/>
    <col min="7682" max="7682" width="8.88671875" customWidth="1"/>
    <col min="7683" max="7683" width="8.77734375" customWidth="1"/>
    <col min="7684" max="7684" width="8.44140625" customWidth="1"/>
    <col min="7685" max="7685" width="9.5546875" customWidth="1"/>
    <col min="7686" max="7686" width="9.109375" customWidth="1"/>
    <col min="7687" max="7687" width="9.6640625" customWidth="1"/>
    <col min="7688" max="7689" width="8.33203125" customWidth="1"/>
    <col min="7690" max="7690" width="9.33203125" customWidth="1"/>
    <col min="7691" max="7691" width="10" customWidth="1"/>
    <col min="7937" max="7937" width="57.21875" customWidth="1"/>
    <col min="7938" max="7938" width="8.88671875" customWidth="1"/>
    <col min="7939" max="7939" width="8.77734375" customWidth="1"/>
    <col min="7940" max="7940" width="8.44140625" customWidth="1"/>
    <col min="7941" max="7941" width="9.5546875" customWidth="1"/>
    <col min="7942" max="7942" width="9.109375" customWidth="1"/>
    <col min="7943" max="7943" width="9.6640625" customWidth="1"/>
    <col min="7944" max="7945" width="8.33203125" customWidth="1"/>
    <col min="7946" max="7946" width="9.33203125" customWidth="1"/>
    <col min="7947" max="7947" width="10" customWidth="1"/>
    <col min="8193" max="8193" width="57.21875" customWidth="1"/>
    <col min="8194" max="8194" width="8.88671875" customWidth="1"/>
    <col min="8195" max="8195" width="8.77734375" customWidth="1"/>
    <col min="8196" max="8196" width="8.44140625" customWidth="1"/>
    <col min="8197" max="8197" width="9.5546875" customWidth="1"/>
    <col min="8198" max="8198" width="9.109375" customWidth="1"/>
    <col min="8199" max="8199" width="9.6640625" customWidth="1"/>
    <col min="8200" max="8201" width="8.33203125" customWidth="1"/>
    <col min="8202" max="8202" width="9.33203125" customWidth="1"/>
    <col min="8203" max="8203" width="10" customWidth="1"/>
    <col min="8449" max="8449" width="57.21875" customWidth="1"/>
    <col min="8450" max="8450" width="8.88671875" customWidth="1"/>
    <col min="8451" max="8451" width="8.77734375" customWidth="1"/>
    <col min="8452" max="8452" width="8.44140625" customWidth="1"/>
    <col min="8453" max="8453" width="9.5546875" customWidth="1"/>
    <col min="8454" max="8454" width="9.109375" customWidth="1"/>
    <col min="8455" max="8455" width="9.6640625" customWidth="1"/>
    <col min="8456" max="8457" width="8.33203125" customWidth="1"/>
    <col min="8458" max="8458" width="9.33203125" customWidth="1"/>
    <col min="8459" max="8459" width="10" customWidth="1"/>
    <col min="8705" max="8705" width="57.21875" customWidth="1"/>
    <col min="8706" max="8706" width="8.88671875" customWidth="1"/>
    <col min="8707" max="8707" width="8.77734375" customWidth="1"/>
    <col min="8708" max="8708" width="8.44140625" customWidth="1"/>
    <col min="8709" max="8709" width="9.5546875" customWidth="1"/>
    <col min="8710" max="8710" width="9.109375" customWidth="1"/>
    <col min="8711" max="8711" width="9.6640625" customWidth="1"/>
    <col min="8712" max="8713" width="8.33203125" customWidth="1"/>
    <col min="8714" max="8714" width="9.33203125" customWidth="1"/>
    <col min="8715" max="8715" width="10" customWidth="1"/>
    <col min="8961" max="8961" width="57.21875" customWidth="1"/>
    <col min="8962" max="8962" width="8.88671875" customWidth="1"/>
    <col min="8963" max="8963" width="8.77734375" customWidth="1"/>
    <col min="8964" max="8964" width="8.44140625" customWidth="1"/>
    <col min="8965" max="8965" width="9.5546875" customWidth="1"/>
    <col min="8966" max="8966" width="9.109375" customWidth="1"/>
    <col min="8967" max="8967" width="9.6640625" customWidth="1"/>
    <col min="8968" max="8969" width="8.33203125" customWidth="1"/>
    <col min="8970" max="8970" width="9.33203125" customWidth="1"/>
    <col min="8971" max="8971" width="10" customWidth="1"/>
    <col min="9217" max="9217" width="57.21875" customWidth="1"/>
    <col min="9218" max="9218" width="8.88671875" customWidth="1"/>
    <col min="9219" max="9219" width="8.77734375" customWidth="1"/>
    <col min="9220" max="9220" width="8.44140625" customWidth="1"/>
    <col min="9221" max="9221" width="9.5546875" customWidth="1"/>
    <col min="9222" max="9222" width="9.109375" customWidth="1"/>
    <col min="9223" max="9223" width="9.6640625" customWidth="1"/>
    <col min="9224" max="9225" width="8.33203125" customWidth="1"/>
    <col min="9226" max="9226" width="9.33203125" customWidth="1"/>
    <col min="9227" max="9227" width="10" customWidth="1"/>
    <col min="9473" max="9473" width="57.21875" customWidth="1"/>
    <col min="9474" max="9474" width="8.88671875" customWidth="1"/>
    <col min="9475" max="9475" width="8.77734375" customWidth="1"/>
    <col min="9476" max="9476" width="8.44140625" customWidth="1"/>
    <col min="9477" max="9477" width="9.5546875" customWidth="1"/>
    <col min="9478" max="9478" width="9.109375" customWidth="1"/>
    <col min="9479" max="9479" width="9.6640625" customWidth="1"/>
    <col min="9480" max="9481" width="8.33203125" customWidth="1"/>
    <col min="9482" max="9482" width="9.33203125" customWidth="1"/>
    <col min="9483" max="9483" width="10" customWidth="1"/>
    <col min="9729" max="9729" width="57.21875" customWidth="1"/>
    <col min="9730" max="9730" width="8.88671875" customWidth="1"/>
    <col min="9731" max="9731" width="8.77734375" customWidth="1"/>
    <col min="9732" max="9732" width="8.44140625" customWidth="1"/>
    <col min="9733" max="9733" width="9.5546875" customWidth="1"/>
    <col min="9734" max="9734" width="9.109375" customWidth="1"/>
    <col min="9735" max="9735" width="9.6640625" customWidth="1"/>
    <col min="9736" max="9737" width="8.33203125" customWidth="1"/>
    <col min="9738" max="9738" width="9.33203125" customWidth="1"/>
    <col min="9739" max="9739" width="10" customWidth="1"/>
    <col min="9985" max="9985" width="57.21875" customWidth="1"/>
    <col min="9986" max="9986" width="8.88671875" customWidth="1"/>
    <col min="9987" max="9987" width="8.77734375" customWidth="1"/>
    <col min="9988" max="9988" width="8.44140625" customWidth="1"/>
    <col min="9989" max="9989" width="9.5546875" customWidth="1"/>
    <col min="9990" max="9990" width="9.109375" customWidth="1"/>
    <col min="9991" max="9991" width="9.6640625" customWidth="1"/>
    <col min="9992" max="9993" width="8.33203125" customWidth="1"/>
    <col min="9994" max="9994" width="9.33203125" customWidth="1"/>
    <col min="9995" max="9995" width="10" customWidth="1"/>
    <col min="10241" max="10241" width="57.21875" customWidth="1"/>
    <col min="10242" max="10242" width="8.88671875" customWidth="1"/>
    <col min="10243" max="10243" width="8.77734375" customWidth="1"/>
    <col min="10244" max="10244" width="8.44140625" customWidth="1"/>
    <col min="10245" max="10245" width="9.5546875" customWidth="1"/>
    <col min="10246" max="10246" width="9.109375" customWidth="1"/>
    <col min="10247" max="10247" width="9.6640625" customWidth="1"/>
    <col min="10248" max="10249" width="8.33203125" customWidth="1"/>
    <col min="10250" max="10250" width="9.33203125" customWidth="1"/>
    <col min="10251" max="10251" width="10" customWidth="1"/>
    <col min="10497" max="10497" width="57.21875" customWidth="1"/>
    <col min="10498" max="10498" width="8.88671875" customWidth="1"/>
    <col min="10499" max="10499" width="8.77734375" customWidth="1"/>
    <col min="10500" max="10500" width="8.44140625" customWidth="1"/>
    <col min="10501" max="10501" width="9.5546875" customWidth="1"/>
    <col min="10502" max="10502" width="9.109375" customWidth="1"/>
    <col min="10503" max="10503" width="9.6640625" customWidth="1"/>
    <col min="10504" max="10505" width="8.33203125" customWidth="1"/>
    <col min="10506" max="10506" width="9.33203125" customWidth="1"/>
    <col min="10507" max="10507" width="10" customWidth="1"/>
    <col min="10753" max="10753" width="57.21875" customWidth="1"/>
    <col min="10754" max="10754" width="8.88671875" customWidth="1"/>
    <col min="10755" max="10755" width="8.77734375" customWidth="1"/>
    <col min="10756" max="10756" width="8.44140625" customWidth="1"/>
    <col min="10757" max="10757" width="9.5546875" customWidth="1"/>
    <col min="10758" max="10758" width="9.109375" customWidth="1"/>
    <col min="10759" max="10759" width="9.6640625" customWidth="1"/>
    <col min="10760" max="10761" width="8.33203125" customWidth="1"/>
    <col min="10762" max="10762" width="9.33203125" customWidth="1"/>
    <col min="10763" max="10763" width="10" customWidth="1"/>
    <col min="11009" max="11009" width="57.21875" customWidth="1"/>
    <col min="11010" max="11010" width="8.88671875" customWidth="1"/>
    <col min="11011" max="11011" width="8.77734375" customWidth="1"/>
    <col min="11012" max="11012" width="8.44140625" customWidth="1"/>
    <col min="11013" max="11013" width="9.5546875" customWidth="1"/>
    <col min="11014" max="11014" width="9.109375" customWidth="1"/>
    <col min="11015" max="11015" width="9.6640625" customWidth="1"/>
    <col min="11016" max="11017" width="8.33203125" customWidth="1"/>
    <col min="11018" max="11018" width="9.33203125" customWidth="1"/>
    <col min="11019" max="11019" width="10" customWidth="1"/>
    <col min="11265" max="11265" width="57.21875" customWidth="1"/>
    <col min="11266" max="11266" width="8.88671875" customWidth="1"/>
    <col min="11267" max="11267" width="8.77734375" customWidth="1"/>
    <col min="11268" max="11268" width="8.44140625" customWidth="1"/>
    <col min="11269" max="11269" width="9.5546875" customWidth="1"/>
    <col min="11270" max="11270" width="9.109375" customWidth="1"/>
    <col min="11271" max="11271" width="9.6640625" customWidth="1"/>
    <col min="11272" max="11273" width="8.33203125" customWidth="1"/>
    <col min="11274" max="11274" width="9.33203125" customWidth="1"/>
    <col min="11275" max="11275" width="10" customWidth="1"/>
    <col min="11521" max="11521" width="57.21875" customWidth="1"/>
    <col min="11522" max="11522" width="8.88671875" customWidth="1"/>
    <col min="11523" max="11523" width="8.77734375" customWidth="1"/>
    <col min="11524" max="11524" width="8.44140625" customWidth="1"/>
    <col min="11525" max="11525" width="9.5546875" customWidth="1"/>
    <col min="11526" max="11526" width="9.109375" customWidth="1"/>
    <col min="11527" max="11527" width="9.6640625" customWidth="1"/>
    <col min="11528" max="11529" width="8.33203125" customWidth="1"/>
    <col min="11530" max="11530" width="9.33203125" customWidth="1"/>
    <col min="11531" max="11531" width="10" customWidth="1"/>
    <col min="11777" max="11777" width="57.21875" customWidth="1"/>
    <col min="11778" max="11778" width="8.88671875" customWidth="1"/>
    <col min="11779" max="11779" width="8.77734375" customWidth="1"/>
    <col min="11780" max="11780" width="8.44140625" customWidth="1"/>
    <col min="11781" max="11781" width="9.5546875" customWidth="1"/>
    <col min="11782" max="11782" width="9.109375" customWidth="1"/>
    <col min="11783" max="11783" width="9.6640625" customWidth="1"/>
    <col min="11784" max="11785" width="8.33203125" customWidth="1"/>
    <col min="11786" max="11786" width="9.33203125" customWidth="1"/>
    <col min="11787" max="11787" width="10" customWidth="1"/>
    <col min="12033" max="12033" width="57.21875" customWidth="1"/>
    <col min="12034" max="12034" width="8.88671875" customWidth="1"/>
    <col min="12035" max="12035" width="8.77734375" customWidth="1"/>
    <col min="12036" max="12036" width="8.44140625" customWidth="1"/>
    <col min="12037" max="12037" width="9.5546875" customWidth="1"/>
    <col min="12038" max="12038" width="9.109375" customWidth="1"/>
    <col min="12039" max="12039" width="9.6640625" customWidth="1"/>
    <col min="12040" max="12041" width="8.33203125" customWidth="1"/>
    <col min="12042" max="12042" width="9.33203125" customWidth="1"/>
    <col min="12043" max="12043" width="10" customWidth="1"/>
    <col min="12289" max="12289" width="57.21875" customWidth="1"/>
    <col min="12290" max="12290" width="8.88671875" customWidth="1"/>
    <col min="12291" max="12291" width="8.77734375" customWidth="1"/>
    <col min="12292" max="12292" width="8.44140625" customWidth="1"/>
    <col min="12293" max="12293" width="9.5546875" customWidth="1"/>
    <col min="12294" max="12294" width="9.109375" customWidth="1"/>
    <col min="12295" max="12295" width="9.6640625" customWidth="1"/>
    <col min="12296" max="12297" width="8.33203125" customWidth="1"/>
    <col min="12298" max="12298" width="9.33203125" customWidth="1"/>
    <col min="12299" max="12299" width="10" customWidth="1"/>
    <col min="12545" max="12545" width="57.21875" customWidth="1"/>
    <col min="12546" max="12546" width="8.88671875" customWidth="1"/>
    <col min="12547" max="12547" width="8.77734375" customWidth="1"/>
    <col min="12548" max="12548" width="8.44140625" customWidth="1"/>
    <col min="12549" max="12549" width="9.5546875" customWidth="1"/>
    <col min="12550" max="12550" width="9.109375" customWidth="1"/>
    <col min="12551" max="12551" width="9.6640625" customWidth="1"/>
    <col min="12552" max="12553" width="8.33203125" customWidth="1"/>
    <col min="12554" max="12554" width="9.33203125" customWidth="1"/>
    <col min="12555" max="12555" width="10" customWidth="1"/>
    <col min="12801" max="12801" width="57.21875" customWidth="1"/>
    <col min="12802" max="12802" width="8.88671875" customWidth="1"/>
    <col min="12803" max="12803" width="8.77734375" customWidth="1"/>
    <col min="12804" max="12804" width="8.44140625" customWidth="1"/>
    <col min="12805" max="12805" width="9.5546875" customWidth="1"/>
    <col min="12806" max="12806" width="9.109375" customWidth="1"/>
    <col min="12807" max="12807" width="9.6640625" customWidth="1"/>
    <col min="12808" max="12809" width="8.33203125" customWidth="1"/>
    <col min="12810" max="12810" width="9.33203125" customWidth="1"/>
    <col min="12811" max="12811" width="10" customWidth="1"/>
    <col min="13057" max="13057" width="57.21875" customWidth="1"/>
    <col min="13058" max="13058" width="8.88671875" customWidth="1"/>
    <col min="13059" max="13059" width="8.77734375" customWidth="1"/>
    <col min="13060" max="13060" width="8.44140625" customWidth="1"/>
    <col min="13061" max="13061" width="9.5546875" customWidth="1"/>
    <col min="13062" max="13062" width="9.109375" customWidth="1"/>
    <col min="13063" max="13063" width="9.6640625" customWidth="1"/>
    <col min="13064" max="13065" width="8.33203125" customWidth="1"/>
    <col min="13066" max="13066" width="9.33203125" customWidth="1"/>
    <col min="13067" max="13067" width="10" customWidth="1"/>
    <col min="13313" max="13313" width="57.21875" customWidth="1"/>
    <col min="13314" max="13314" width="8.88671875" customWidth="1"/>
    <col min="13315" max="13315" width="8.77734375" customWidth="1"/>
    <col min="13316" max="13316" width="8.44140625" customWidth="1"/>
    <col min="13317" max="13317" width="9.5546875" customWidth="1"/>
    <col min="13318" max="13318" width="9.109375" customWidth="1"/>
    <col min="13319" max="13319" width="9.6640625" customWidth="1"/>
    <col min="13320" max="13321" width="8.33203125" customWidth="1"/>
    <col min="13322" max="13322" width="9.33203125" customWidth="1"/>
    <col min="13323" max="13323" width="10" customWidth="1"/>
    <col min="13569" max="13569" width="57.21875" customWidth="1"/>
    <col min="13570" max="13570" width="8.88671875" customWidth="1"/>
    <col min="13571" max="13571" width="8.77734375" customWidth="1"/>
    <col min="13572" max="13572" width="8.44140625" customWidth="1"/>
    <col min="13573" max="13573" width="9.5546875" customWidth="1"/>
    <col min="13574" max="13574" width="9.109375" customWidth="1"/>
    <col min="13575" max="13575" width="9.6640625" customWidth="1"/>
    <col min="13576" max="13577" width="8.33203125" customWidth="1"/>
    <col min="13578" max="13578" width="9.33203125" customWidth="1"/>
    <col min="13579" max="13579" width="10" customWidth="1"/>
    <col min="13825" max="13825" width="57.21875" customWidth="1"/>
    <col min="13826" max="13826" width="8.88671875" customWidth="1"/>
    <col min="13827" max="13827" width="8.77734375" customWidth="1"/>
    <col min="13828" max="13828" width="8.44140625" customWidth="1"/>
    <col min="13829" max="13829" width="9.5546875" customWidth="1"/>
    <col min="13830" max="13830" width="9.109375" customWidth="1"/>
    <col min="13831" max="13831" width="9.6640625" customWidth="1"/>
    <col min="13832" max="13833" width="8.33203125" customWidth="1"/>
    <col min="13834" max="13834" width="9.33203125" customWidth="1"/>
    <col min="13835" max="13835" width="10" customWidth="1"/>
    <col min="14081" max="14081" width="57.21875" customWidth="1"/>
    <col min="14082" max="14082" width="8.88671875" customWidth="1"/>
    <col min="14083" max="14083" width="8.77734375" customWidth="1"/>
    <col min="14084" max="14084" width="8.44140625" customWidth="1"/>
    <col min="14085" max="14085" width="9.5546875" customWidth="1"/>
    <col min="14086" max="14086" width="9.109375" customWidth="1"/>
    <col min="14087" max="14087" width="9.6640625" customWidth="1"/>
    <col min="14088" max="14089" width="8.33203125" customWidth="1"/>
    <col min="14090" max="14090" width="9.33203125" customWidth="1"/>
    <col min="14091" max="14091" width="10" customWidth="1"/>
    <col min="14337" max="14337" width="57.21875" customWidth="1"/>
    <col min="14338" max="14338" width="8.88671875" customWidth="1"/>
    <col min="14339" max="14339" width="8.77734375" customWidth="1"/>
    <col min="14340" max="14340" width="8.44140625" customWidth="1"/>
    <col min="14341" max="14341" width="9.5546875" customWidth="1"/>
    <col min="14342" max="14342" width="9.109375" customWidth="1"/>
    <col min="14343" max="14343" width="9.6640625" customWidth="1"/>
    <col min="14344" max="14345" width="8.33203125" customWidth="1"/>
    <col min="14346" max="14346" width="9.33203125" customWidth="1"/>
    <col min="14347" max="14347" width="10" customWidth="1"/>
    <col min="14593" max="14593" width="57.21875" customWidth="1"/>
    <col min="14594" max="14594" width="8.88671875" customWidth="1"/>
    <col min="14595" max="14595" width="8.77734375" customWidth="1"/>
    <col min="14596" max="14596" width="8.44140625" customWidth="1"/>
    <col min="14597" max="14597" width="9.5546875" customWidth="1"/>
    <col min="14598" max="14598" width="9.109375" customWidth="1"/>
    <col min="14599" max="14599" width="9.6640625" customWidth="1"/>
    <col min="14600" max="14601" width="8.33203125" customWidth="1"/>
    <col min="14602" max="14602" width="9.33203125" customWidth="1"/>
    <col min="14603" max="14603" width="10" customWidth="1"/>
    <col min="14849" max="14849" width="57.21875" customWidth="1"/>
    <col min="14850" max="14850" width="8.88671875" customWidth="1"/>
    <col min="14851" max="14851" width="8.77734375" customWidth="1"/>
    <col min="14852" max="14852" width="8.44140625" customWidth="1"/>
    <col min="14853" max="14853" width="9.5546875" customWidth="1"/>
    <col min="14854" max="14854" width="9.109375" customWidth="1"/>
    <col min="14855" max="14855" width="9.6640625" customWidth="1"/>
    <col min="14856" max="14857" width="8.33203125" customWidth="1"/>
    <col min="14858" max="14858" width="9.33203125" customWidth="1"/>
    <col min="14859" max="14859" width="10" customWidth="1"/>
    <col min="15105" max="15105" width="57.21875" customWidth="1"/>
    <col min="15106" max="15106" width="8.88671875" customWidth="1"/>
    <col min="15107" max="15107" width="8.77734375" customWidth="1"/>
    <col min="15108" max="15108" width="8.44140625" customWidth="1"/>
    <col min="15109" max="15109" width="9.5546875" customWidth="1"/>
    <col min="15110" max="15110" width="9.109375" customWidth="1"/>
    <col min="15111" max="15111" width="9.6640625" customWidth="1"/>
    <col min="15112" max="15113" width="8.33203125" customWidth="1"/>
    <col min="15114" max="15114" width="9.33203125" customWidth="1"/>
    <col min="15115" max="15115" width="10" customWidth="1"/>
    <col min="15361" max="15361" width="57.21875" customWidth="1"/>
    <col min="15362" max="15362" width="8.88671875" customWidth="1"/>
    <col min="15363" max="15363" width="8.77734375" customWidth="1"/>
    <col min="15364" max="15364" width="8.44140625" customWidth="1"/>
    <col min="15365" max="15365" width="9.5546875" customWidth="1"/>
    <col min="15366" max="15366" width="9.109375" customWidth="1"/>
    <col min="15367" max="15367" width="9.6640625" customWidth="1"/>
    <col min="15368" max="15369" width="8.33203125" customWidth="1"/>
    <col min="15370" max="15370" width="9.33203125" customWidth="1"/>
    <col min="15371" max="15371" width="10" customWidth="1"/>
    <col min="15617" max="15617" width="57.21875" customWidth="1"/>
    <col min="15618" max="15618" width="8.88671875" customWidth="1"/>
    <col min="15619" max="15619" width="8.77734375" customWidth="1"/>
    <col min="15620" max="15620" width="8.44140625" customWidth="1"/>
    <col min="15621" max="15621" width="9.5546875" customWidth="1"/>
    <col min="15622" max="15622" width="9.109375" customWidth="1"/>
    <col min="15623" max="15623" width="9.6640625" customWidth="1"/>
    <col min="15624" max="15625" width="8.33203125" customWidth="1"/>
    <col min="15626" max="15626" width="9.33203125" customWidth="1"/>
    <col min="15627" max="15627" width="10" customWidth="1"/>
    <col min="15873" max="15873" width="57.21875" customWidth="1"/>
    <col min="15874" max="15874" width="8.88671875" customWidth="1"/>
    <col min="15875" max="15875" width="8.77734375" customWidth="1"/>
    <col min="15876" max="15876" width="8.44140625" customWidth="1"/>
    <col min="15877" max="15877" width="9.5546875" customWidth="1"/>
    <col min="15878" max="15878" width="9.109375" customWidth="1"/>
    <col min="15879" max="15879" width="9.6640625" customWidth="1"/>
    <col min="15880" max="15881" width="8.33203125" customWidth="1"/>
    <col min="15882" max="15882" width="9.33203125" customWidth="1"/>
    <col min="15883" max="15883" width="10" customWidth="1"/>
    <col min="16129" max="16129" width="57.21875" customWidth="1"/>
    <col min="16130" max="16130" width="8.88671875" customWidth="1"/>
    <col min="16131" max="16131" width="8.77734375" customWidth="1"/>
    <col min="16132" max="16132" width="8.44140625" customWidth="1"/>
    <col min="16133" max="16133" width="9.5546875" customWidth="1"/>
    <col min="16134" max="16134" width="9.109375" customWidth="1"/>
    <col min="16135" max="16135" width="9.6640625" customWidth="1"/>
    <col min="16136" max="16137" width="8.33203125" customWidth="1"/>
    <col min="16138" max="16138" width="9.33203125" customWidth="1"/>
    <col min="16139" max="16139" width="10" customWidth="1"/>
  </cols>
  <sheetData>
    <row r="1" spans="1:11" s="1" customFormat="1" ht="61.8" customHeight="1" thickBot="1" x14ac:dyDescent="0.35">
      <c r="A1" s="84" t="s">
        <v>35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ht="16.2" thickBot="1" x14ac:dyDescent="0.35">
      <c r="A2" s="85" t="s">
        <v>0</v>
      </c>
      <c r="B2" s="87" t="s">
        <v>1</v>
      </c>
      <c r="C2" s="88"/>
      <c r="D2" s="89"/>
      <c r="E2" s="89"/>
      <c r="F2" s="89"/>
      <c r="G2" s="89"/>
      <c r="H2" s="89"/>
      <c r="I2" s="89"/>
      <c r="J2" s="89"/>
      <c r="K2" s="90"/>
    </row>
    <row r="3" spans="1:11" ht="16.2" thickBot="1" x14ac:dyDescent="0.35">
      <c r="A3" s="86"/>
      <c r="B3" s="77">
        <v>2</v>
      </c>
      <c r="C3" s="72"/>
      <c r="D3" s="78"/>
      <c r="E3" s="78"/>
      <c r="F3" s="78"/>
      <c r="G3" s="78"/>
      <c r="H3" s="78"/>
      <c r="I3" s="78"/>
      <c r="J3" s="78"/>
      <c r="K3" s="78"/>
    </row>
    <row r="4" spans="1:11" ht="13.65" customHeight="1" x14ac:dyDescent="0.3">
      <c r="A4" s="2" t="s">
        <v>50</v>
      </c>
      <c r="B4" s="73">
        <v>6000</v>
      </c>
      <c r="C4" s="71"/>
      <c r="D4" s="74"/>
      <c r="E4" s="75"/>
      <c r="F4" s="75"/>
      <c r="G4" s="76"/>
      <c r="H4" s="76"/>
      <c r="I4" s="76"/>
      <c r="J4" s="76"/>
      <c r="K4" s="76"/>
    </row>
    <row r="5" spans="1:11" ht="13.65" customHeight="1" x14ac:dyDescent="0.3">
      <c r="A5" s="5" t="s">
        <v>51</v>
      </c>
      <c r="B5" s="64">
        <v>22</v>
      </c>
      <c r="C5" s="25"/>
      <c r="D5" s="67"/>
      <c r="E5" s="3"/>
      <c r="F5" s="3"/>
      <c r="G5" s="4"/>
      <c r="H5" s="4"/>
      <c r="I5" s="4"/>
      <c r="J5" s="4"/>
      <c r="K5" s="4"/>
    </row>
    <row r="6" spans="1:11" ht="15.45" customHeight="1" x14ac:dyDescent="0.3">
      <c r="A6" s="5" t="s">
        <v>36</v>
      </c>
      <c r="B6" s="64">
        <v>80</v>
      </c>
      <c r="C6" s="25"/>
      <c r="D6" s="67"/>
      <c r="E6" s="3"/>
      <c r="F6" s="3"/>
      <c r="G6" s="4"/>
      <c r="H6" s="4"/>
      <c r="I6" s="4"/>
      <c r="J6" s="4"/>
      <c r="K6" s="4"/>
    </row>
    <row r="7" spans="1:11" ht="13.35" customHeight="1" x14ac:dyDescent="0.3">
      <c r="A7" s="5" t="s">
        <v>52</v>
      </c>
      <c r="B7" s="64">
        <v>0.37</v>
      </c>
      <c r="C7" s="25"/>
      <c r="D7" s="67"/>
      <c r="E7" s="3"/>
      <c r="F7" s="3"/>
      <c r="G7" s="4"/>
      <c r="H7" s="4"/>
      <c r="I7" s="4"/>
      <c r="J7" s="4"/>
      <c r="K7" s="4"/>
    </row>
    <row r="8" spans="1:11" ht="13.35" customHeight="1" x14ac:dyDescent="0.3">
      <c r="A8" s="5" t="s">
        <v>57</v>
      </c>
      <c r="B8" s="65">
        <v>5000</v>
      </c>
      <c r="C8" s="25"/>
      <c r="D8" s="68"/>
      <c r="E8" s="4"/>
      <c r="F8" s="4"/>
      <c r="G8" s="4"/>
      <c r="H8" s="4"/>
      <c r="I8" s="4"/>
      <c r="J8" s="4"/>
      <c r="K8" s="4"/>
    </row>
    <row r="9" spans="1:11" ht="16.2" customHeight="1" x14ac:dyDescent="0.3">
      <c r="A9" s="5" t="s">
        <v>58</v>
      </c>
      <c r="B9" s="65">
        <v>9500</v>
      </c>
      <c r="C9" s="25"/>
      <c r="D9" s="68"/>
      <c r="E9" s="4"/>
      <c r="F9" s="4"/>
      <c r="G9" s="4"/>
      <c r="H9" s="4"/>
      <c r="I9" s="4"/>
      <c r="J9" s="4"/>
      <c r="K9" s="4"/>
    </row>
    <row r="10" spans="1:11" ht="13.95" customHeight="1" x14ac:dyDescent="0.3">
      <c r="A10" s="5" t="s">
        <v>59</v>
      </c>
      <c r="B10" s="65">
        <v>6500</v>
      </c>
      <c r="C10" s="25"/>
      <c r="D10" s="68"/>
      <c r="E10" s="4"/>
      <c r="F10" s="4"/>
      <c r="G10" s="4"/>
      <c r="H10" s="4"/>
      <c r="I10" s="4"/>
      <c r="J10" s="4"/>
      <c r="K10" s="4"/>
    </row>
    <row r="11" spans="1:11" ht="13.95" customHeight="1" x14ac:dyDescent="0.3">
      <c r="A11" s="5" t="s">
        <v>66</v>
      </c>
      <c r="B11" s="65">
        <v>38400</v>
      </c>
      <c r="C11" s="25"/>
      <c r="D11" s="68"/>
      <c r="E11" s="4"/>
      <c r="F11" s="4"/>
      <c r="G11" s="4"/>
      <c r="H11" s="4"/>
      <c r="I11" s="4"/>
      <c r="J11" s="4"/>
      <c r="K11" s="4"/>
    </row>
    <row r="12" spans="1:11" ht="15.45" customHeight="1" x14ac:dyDescent="0.3">
      <c r="A12" s="5" t="s">
        <v>71</v>
      </c>
      <c r="B12" s="65">
        <v>5500</v>
      </c>
      <c r="C12" s="25"/>
      <c r="D12" s="68"/>
      <c r="E12" s="4"/>
      <c r="F12" s="4"/>
      <c r="G12" s="4"/>
      <c r="H12" s="4"/>
      <c r="I12" s="4"/>
      <c r="J12" s="4"/>
      <c r="K12" s="4"/>
    </row>
    <row r="13" spans="1:11" ht="13.8" customHeight="1" x14ac:dyDescent="0.3">
      <c r="A13" s="5" t="s">
        <v>60</v>
      </c>
      <c r="B13" s="65">
        <v>21000</v>
      </c>
      <c r="C13" s="25"/>
      <c r="D13" s="68"/>
      <c r="E13" s="4"/>
      <c r="F13" s="4"/>
      <c r="G13" s="4"/>
      <c r="H13" s="4"/>
      <c r="I13" s="4"/>
      <c r="J13" s="4"/>
      <c r="K13" s="4"/>
    </row>
    <row r="14" spans="1:11" ht="13.95" customHeight="1" x14ac:dyDescent="0.3">
      <c r="A14" s="5" t="s">
        <v>61</v>
      </c>
      <c r="B14" s="65">
        <v>18000</v>
      </c>
      <c r="C14" s="25"/>
      <c r="D14" s="68"/>
      <c r="E14" s="4"/>
      <c r="F14" s="4"/>
      <c r="G14" s="4"/>
      <c r="H14" s="4"/>
      <c r="I14" s="4"/>
      <c r="J14" s="4"/>
      <c r="K14" s="4"/>
    </row>
    <row r="15" spans="1:11" ht="13.65" customHeight="1" x14ac:dyDescent="0.3">
      <c r="A15" s="5" t="s">
        <v>62</v>
      </c>
      <c r="B15" s="65">
        <v>6500</v>
      </c>
      <c r="C15" s="25"/>
      <c r="D15" s="68"/>
      <c r="E15" s="4"/>
      <c r="F15" s="4"/>
      <c r="G15" s="4"/>
      <c r="H15" s="4"/>
      <c r="I15" s="4"/>
      <c r="J15" s="4"/>
      <c r="K15" s="4"/>
    </row>
    <row r="16" spans="1:11" ht="14.7" customHeight="1" x14ac:dyDescent="0.3">
      <c r="A16" s="5" t="s">
        <v>63</v>
      </c>
      <c r="B16" s="65">
        <v>11000</v>
      </c>
      <c r="C16" s="25"/>
      <c r="D16" s="68"/>
      <c r="E16" s="4"/>
      <c r="F16" s="4"/>
      <c r="G16" s="4"/>
      <c r="H16" s="4"/>
      <c r="I16" s="4"/>
      <c r="J16" s="4"/>
      <c r="K16" s="4"/>
    </row>
    <row r="17" spans="1:13" x14ac:dyDescent="0.3">
      <c r="A17" s="5" t="s">
        <v>55</v>
      </c>
      <c r="B17" s="64">
        <v>12</v>
      </c>
      <c r="C17" s="25"/>
      <c r="D17" s="67"/>
      <c r="E17" s="3"/>
      <c r="F17" s="3"/>
      <c r="G17" s="3"/>
      <c r="H17" s="3"/>
      <c r="I17" s="3"/>
      <c r="J17" s="3"/>
      <c r="K17" s="3"/>
    </row>
    <row r="18" spans="1:13" ht="15.6" x14ac:dyDescent="0.3">
      <c r="A18" s="6" t="s">
        <v>2</v>
      </c>
      <c r="B18" s="66"/>
      <c r="C18" s="70"/>
      <c r="D18" s="69"/>
      <c r="E18" s="7"/>
      <c r="F18" s="7"/>
      <c r="G18" s="7"/>
      <c r="H18" s="7"/>
      <c r="I18" s="7"/>
      <c r="J18" s="7"/>
      <c r="K18" s="7"/>
    </row>
    <row r="19" spans="1:13" x14ac:dyDescent="0.3">
      <c r="A19" s="8" t="s">
        <v>56</v>
      </c>
      <c r="B19" s="9">
        <f>B5*B4+B6*B7*B4+B8</f>
        <v>314600</v>
      </c>
      <c r="C19" s="9"/>
      <c r="D19" s="9"/>
      <c r="E19" s="9"/>
      <c r="F19" s="9"/>
      <c r="G19" s="9"/>
      <c r="H19" s="9"/>
      <c r="I19" s="9"/>
      <c r="J19" s="9"/>
      <c r="K19" s="9"/>
    </row>
    <row r="20" spans="1:13" x14ac:dyDescent="0.3">
      <c r="A20" s="10" t="s">
        <v>89</v>
      </c>
      <c r="B20" s="11">
        <f>B9+B10</f>
        <v>16000</v>
      </c>
      <c r="C20" s="11"/>
      <c r="D20" s="11"/>
      <c r="E20" s="11"/>
      <c r="F20" s="11"/>
      <c r="G20" s="11"/>
      <c r="H20" s="11"/>
      <c r="I20" s="11"/>
      <c r="J20" s="11"/>
      <c r="K20" s="11"/>
    </row>
    <row r="21" spans="1:13" x14ac:dyDescent="0.3">
      <c r="A21" s="10" t="s">
        <v>67</v>
      </c>
      <c r="B21" s="46">
        <f>0.34*B20</f>
        <v>5440</v>
      </c>
      <c r="C21" s="46"/>
      <c r="D21" s="46"/>
      <c r="E21" s="46"/>
      <c r="F21" s="46"/>
      <c r="G21" s="46"/>
      <c r="H21" s="46"/>
      <c r="I21" s="46"/>
      <c r="J21" s="46"/>
      <c r="K21" s="46"/>
    </row>
    <row r="22" spans="1:13" x14ac:dyDescent="0.3">
      <c r="A22" s="10" t="s">
        <v>64</v>
      </c>
      <c r="B22" s="11">
        <f>B11</f>
        <v>38400</v>
      </c>
      <c r="C22" s="11"/>
      <c r="D22" s="11"/>
      <c r="E22" s="11"/>
      <c r="F22" s="11"/>
      <c r="G22" s="11"/>
      <c r="H22" s="11"/>
      <c r="I22" s="11"/>
      <c r="J22" s="11"/>
      <c r="K22" s="11"/>
    </row>
    <row r="23" spans="1:13" x14ac:dyDescent="0.3">
      <c r="A23" s="10" t="s">
        <v>65</v>
      </c>
      <c r="B23" s="11">
        <f>B12+B13+B14+B15+B16</f>
        <v>62000</v>
      </c>
      <c r="C23" s="11"/>
      <c r="D23" s="11"/>
      <c r="E23" s="11"/>
      <c r="F23" s="11"/>
      <c r="G23" s="11"/>
      <c r="H23" s="11"/>
      <c r="I23" s="11"/>
      <c r="J23" s="11"/>
      <c r="K23" s="11"/>
    </row>
    <row r="24" spans="1:13" x14ac:dyDescent="0.3">
      <c r="A24" s="12" t="s">
        <v>68</v>
      </c>
      <c r="B24" s="13">
        <f>SUM(B19:B23)</f>
        <v>436440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3" x14ac:dyDescent="0.3">
      <c r="A25" s="12" t="s">
        <v>69</v>
      </c>
      <c r="B25" s="14">
        <f>B24/B4</f>
        <v>72.739999999999995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3" x14ac:dyDescent="0.3">
      <c r="A26" s="15" t="s">
        <v>70</v>
      </c>
      <c r="B26" s="16">
        <f>B25+B25*B17/100</f>
        <v>81.468799999999987</v>
      </c>
      <c r="C26" s="16"/>
      <c r="D26" s="16"/>
      <c r="E26" s="16"/>
      <c r="F26" s="16"/>
      <c r="G26" s="16"/>
      <c r="H26" s="16"/>
      <c r="I26" s="16"/>
      <c r="J26" s="16"/>
      <c r="K26" s="16"/>
    </row>
    <row r="27" spans="1:13" ht="27.6" x14ac:dyDescent="0.3">
      <c r="A27" s="17" t="s">
        <v>88</v>
      </c>
      <c r="B27" s="47">
        <f>B8+B10+(B8+B10)*0.34+B11+B12+B13+B14+B15</f>
        <v>104810</v>
      </c>
      <c r="C27" s="47"/>
      <c r="D27" s="47"/>
      <c r="E27" s="47"/>
      <c r="F27" s="47"/>
      <c r="G27" s="47"/>
      <c r="H27" s="47"/>
      <c r="I27" s="47"/>
      <c r="J27" s="47"/>
      <c r="K27" s="47"/>
      <c r="M27" s="49"/>
    </row>
    <row r="28" spans="1:13" ht="15.45" customHeight="1" x14ac:dyDescent="0.3">
      <c r="A28" s="17" t="s">
        <v>87</v>
      </c>
      <c r="B28" s="47">
        <f>(B24-B27)/B4</f>
        <v>55.271666666666668</v>
      </c>
      <c r="C28" s="47"/>
      <c r="D28" s="47"/>
      <c r="E28" s="47"/>
      <c r="F28" s="47"/>
      <c r="G28" s="47"/>
      <c r="H28" s="47"/>
      <c r="I28" s="47"/>
      <c r="J28" s="47"/>
      <c r="K28" s="47"/>
    </row>
    <row r="29" spans="1:13" ht="15.6" x14ac:dyDescent="0.3">
      <c r="A29" s="18" t="s">
        <v>3</v>
      </c>
      <c r="B29" s="48">
        <f>B27/(B26-((B24-B27)/B4))</f>
        <v>4000.8194280799194</v>
      </c>
      <c r="C29" s="48"/>
      <c r="D29" s="48"/>
      <c r="E29" s="48"/>
      <c r="F29" s="48"/>
      <c r="G29" s="48"/>
      <c r="H29" s="48"/>
      <c r="I29" s="48"/>
      <c r="J29" s="48"/>
      <c r="K29" s="48"/>
      <c r="M29">
        <f>B29*B26</f>
        <v>325941.9578223573</v>
      </c>
    </row>
    <row r="30" spans="1:13" ht="15.6" x14ac:dyDescent="0.3">
      <c r="A30" s="19" t="s">
        <v>4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3" x14ac:dyDescent="0.3">
      <c r="A31" s="10" t="s">
        <v>5</v>
      </c>
      <c r="B31" s="50">
        <f>B19/B24*100</f>
        <v>72.083218770048575</v>
      </c>
      <c r="C31" s="50"/>
      <c r="D31" s="50"/>
      <c r="E31" s="50"/>
      <c r="F31" s="50"/>
      <c r="G31" s="50"/>
      <c r="H31" s="50"/>
      <c r="I31" s="50"/>
      <c r="J31" s="50"/>
      <c r="K31" s="50"/>
    </row>
    <row r="32" spans="1:13" x14ac:dyDescent="0.3">
      <c r="A32" s="10" t="s">
        <v>6</v>
      </c>
      <c r="B32" s="50">
        <f>B20/B24*100</f>
        <v>3.6660251122720191</v>
      </c>
      <c r="C32" s="50"/>
      <c r="D32" s="50"/>
      <c r="E32" s="50"/>
      <c r="F32" s="50"/>
      <c r="G32" s="50"/>
      <c r="H32" s="50"/>
      <c r="I32" s="50"/>
      <c r="J32" s="50"/>
      <c r="K32" s="50"/>
    </row>
    <row r="33" spans="1:11" x14ac:dyDescent="0.3">
      <c r="A33" s="10" t="s">
        <v>7</v>
      </c>
      <c r="B33" s="50">
        <f>B21/B24*100</f>
        <v>1.2464485381724864</v>
      </c>
      <c r="C33" s="50"/>
      <c r="D33" s="50"/>
      <c r="E33" s="50"/>
      <c r="F33" s="50"/>
      <c r="G33" s="50"/>
      <c r="H33" s="50"/>
      <c r="I33" s="50"/>
      <c r="J33" s="50"/>
      <c r="K33" s="50"/>
    </row>
    <row r="34" spans="1:11" x14ac:dyDescent="0.3">
      <c r="A34" s="10" t="s">
        <v>8</v>
      </c>
      <c r="B34" s="50">
        <f>B22/B24*100</f>
        <v>8.7984602694528462</v>
      </c>
      <c r="C34" s="50"/>
      <c r="D34" s="50"/>
      <c r="E34" s="50"/>
      <c r="F34" s="50"/>
      <c r="G34" s="50"/>
      <c r="H34" s="50"/>
      <c r="I34" s="50"/>
      <c r="J34" s="50"/>
      <c r="K34" s="50"/>
    </row>
    <row r="35" spans="1:11" x14ac:dyDescent="0.3">
      <c r="A35" s="10" t="s">
        <v>9</v>
      </c>
      <c r="B35" s="50">
        <f>B23/B24*100</f>
        <v>14.205847310054073</v>
      </c>
      <c r="C35" s="50"/>
      <c r="D35" s="50"/>
      <c r="E35" s="50"/>
      <c r="F35" s="50"/>
      <c r="G35" s="50"/>
      <c r="H35" s="50"/>
      <c r="I35" s="50"/>
      <c r="J35" s="50"/>
      <c r="K35" s="50"/>
    </row>
    <row r="36" spans="1:11" x14ac:dyDescent="0.3">
      <c r="A36" s="21" t="s">
        <v>10</v>
      </c>
      <c r="B36" s="51">
        <f>SUM(B31:B35)</f>
        <v>100</v>
      </c>
      <c r="C36" s="51"/>
      <c r="D36" s="51"/>
      <c r="E36" s="51"/>
      <c r="F36" s="51"/>
      <c r="G36" s="51"/>
      <c r="H36" s="51"/>
      <c r="I36" s="51"/>
      <c r="J36" s="51"/>
      <c r="K36" s="51"/>
    </row>
    <row r="37" spans="1:11" ht="15.6" x14ac:dyDescent="0.3">
      <c r="A37" s="22" t="s">
        <v>72</v>
      </c>
      <c r="B37" s="79">
        <f>B4-B29</f>
        <v>1999.1805719200806</v>
      </c>
      <c r="C37" s="62"/>
      <c r="D37" s="62"/>
      <c r="E37" s="62"/>
      <c r="F37" s="62"/>
      <c r="G37" s="62"/>
      <c r="H37" s="62"/>
      <c r="I37" s="62"/>
      <c r="J37" s="62"/>
      <c r="K37" s="62"/>
    </row>
    <row r="38" spans="1:11" ht="15.6" x14ac:dyDescent="0.3">
      <c r="A38" s="22" t="s">
        <v>73</v>
      </c>
      <c r="B38" s="62">
        <f>B37/B4*100</f>
        <v>33.319676198668006</v>
      </c>
      <c r="C38" s="62"/>
      <c r="D38" s="62"/>
      <c r="E38" s="62"/>
      <c r="F38" s="62"/>
      <c r="G38" s="62"/>
      <c r="H38" s="62"/>
      <c r="I38" s="62"/>
      <c r="J38" s="62"/>
      <c r="K38" s="62"/>
    </row>
    <row r="40" spans="1:11" ht="15.6" x14ac:dyDescent="0.3">
      <c r="A40" s="45" t="s">
        <v>11</v>
      </c>
    </row>
    <row r="41" spans="1:11" ht="57.6" x14ac:dyDescent="0.3">
      <c r="A41" s="33" t="s">
        <v>37</v>
      </c>
    </row>
    <row r="42" spans="1:11" ht="31.05" customHeight="1" x14ac:dyDescent="0.3">
      <c r="A42" s="34" t="s">
        <v>38</v>
      </c>
    </row>
    <row r="43" spans="1:11" ht="28.8" x14ac:dyDescent="0.3">
      <c r="A43" s="34" t="s">
        <v>39</v>
      </c>
    </row>
    <row r="44" spans="1:11" x14ac:dyDescent="0.3">
      <c r="A44" s="34" t="s">
        <v>40</v>
      </c>
    </row>
    <row r="45" spans="1:11" ht="43.2" x14ac:dyDescent="0.3">
      <c r="A45" s="34" t="s">
        <v>41</v>
      </c>
    </row>
    <row r="46" spans="1:11" ht="86.4" x14ac:dyDescent="0.3">
      <c r="A46" s="34" t="s">
        <v>42</v>
      </c>
    </row>
    <row r="47" spans="1:11" ht="43.2" x14ac:dyDescent="0.3">
      <c r="A47" s="33" t="s">
        <v>12</v>
      </c>
    </row>
    <row r="48" spans="1:11" x14ac:dyDescent="0.3">
      <c r="A48" s="35"/>
    </row>
    <row r="49" spans="1:1" ht="28.8" x14ac:dyDescent="0.3">
      <c r="A49" s="33" t="s">
        <v>13</v>
      </c>
    </row>
    <row r="50" spans="1:1" ht="30" x14ac:dyDescent="0.3">
      <c r="A50" s="33" t="s">
        <v>43</v>
      </c>
    </row>
    <row r="51" spans="1:1" ht="38.700000000000003" customHeight="1" x14ac:dyDescent="0.3">
      <c r="A51" s="36"/>
    </row>
    <row r="52" spans="1:1" ht="28.8" x14ac:dyDescent="0.3">
      <c r="A52" s="37" t="s">
        <v>44</v>
      </c>
    </row>
    <row r="53" spans="1:1" x14ac:dyDescent="0.3">
      <c r="A53" s="37" t="s">
        <v>14</v>
      </c>
    </row>
    <row r="54" spans="1:1" ht="32.25" customHeight="1" x14ac:dyDescent="0.3">
      <c r="A54" s="36"/>
    </row>
    <row r="55" spans="1:1" x14ac:dyDescent="0.3">
      <c r="A55" s="33" t="s">
        <v>15</v>
      </c>
    </row>
    <row r="56" spans="1:1" ht="28.8" x14ac:dyDescent="0.3">
      <c r="A56" s="38" t="s">
        <v>53</v>
      </c>
    </row>
    <row r="57" spans="1:1" x14ac:dyDescent="0.3">
      <c r="A57" s="38" t="s">
        <v>54</v>
      </c>
    </row>
    <row r="58" spans="1:1" ht="30" x14ac:dyDescent="0.3">
      <c r="A58" s="33" t="s">
        <v>45</v>
      </c>
    </row>
    <row r="59" spans="1:1" x14ac:dyDescent="0.3">
      <c r="A59" s="39" t="s">
        <v>16</v>
      </c>
    </row>
    <row r="60" spans="1:1" ht="24.15" customHeight="1" x14ac:dyDescent="0.3">
      <c r="A60" s="39" t="s">
        <v>17</v>
      </c>
    </row>
    <row r="61" spans="1:1" ht="30" x14ac:dyDescent="0.3">
      <c r="A61" s="38" t="s">
        <v>46</v>
      </c>
    </row>
    <row r="62" spans="1:1" ht="20.399999999999999" customHeight="1" x14ac:dyDescent="0.3">
      <c r="A62" s="38" t="s">
        <v>47</v>
      </c>
    </row>
    <row r="63" spans="1:1" ht="61.05" customHeight="1" x14ac:dyDescent="0.3">
      <c r="A63" s="40" t="s">
        <v>48</v>
      </c>
    </row>
    <row r="64" spans="1:1" x14ac:dyDescent="0.3">
      <c r="A64" s="41" t="s">
        <v>18</v>
      </c>
    </row>
    <row r="65" spans="1:1" x14ac:dyDescent="0.3">
      <c r="A65" s="42"/>
    </row>
    <row r="66" spans="1:1" x14ac:dyDescent="0.3">
      <c r="A66" s="41" t="s">
        <v>19</v>
      </c>
    </row>
    <row r="67" spans="1:1" ht="72" x14ac:dyDescent="0.3">
      <c r="A67" s="43" t="s">
        <v>49</v>
      </c>
    </row>
    <row r="68" spans="1:1" x14ac:dyDescent="0.3">
      <c r="A68" s="44" t="s">
        <v>20</v>
      </c>
    </row>
  </sheetData>
  <mergeCells count="3">
    <mergeCell ref="A1:K1"/>
    <mergeCell ref="A2:A3"/>
    <mergeCell ref="B2:K2"/>
  </mergeCells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0</xdr:col>
                <xdr:colOff>1478280</xdr:colOff>
                <xdr:row>50</xdr:row>
                <xdr:rowOff>30480</xdr:rowOff>
              </from>
              <to>
                <xdr:col>0</xdr:col>
                <xdr:colOff>2407920</xdr:colOff>
                <xdr:row>51</xdr:row>
                <xdr:rowOff>7620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 sizeWithCells="1">
              <from>
                <xdr:col>0</xdr:col>
                <xdr:colOff>1432560</xdr:colOff>
                <xdr:row>53</xdr:row>
                <xdr:rowOff>0</xdr:rowOff>
              </from>
              <to>
                <xdr:col>0</xdr:col>
                <xdr:colOff>2453640</xdr:colOff>
                <xdr:row>53</xdr:row>
                <xdr:rowOff>373380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8">
          <objectPr defaultSize="0" autoPict="0" r:id="rId9">
            <anchor moveWithCells="1" sizeWithCells="1">
              <from>
                <xdr:col>0</xdr:col>
                <xdr:colOff>1325880</xdr:colOff>
                <xdr:row>58</xdr:row>
                <xdr:rowOff>38100</xdr:rowOff>
              </from>
              <to>
                <xdr:col>0</xdr:col>
                <xdr:colOff>2461260</xdr:colOff>
                <xdr:row>60</xdr:row>
                <xdr:rowOff>0</xdr:rowOff>
              </to>
            </anchor>
          </objectPr>
        </oleObject>
      </mc:Choice>
      <mc:Fallback>
        <oleObject progId="Equation.3" shapeId="1027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zoomScale="51" zoomScaleNormal="82" workbookViewId="0">
      <selection activeCell="U16" sqref="U16"/>
    </sheetView>
  </sheetViews>
  <sheetFormatPr defaultRowHeight="14.4" x14ac:dyDescent="0.3"/>
  <cols>
    <col min="1" max="1" width="16" customWidth="1"/>
    <col min="2" max="2" width="12.33203125" customWidth="1"/>
    <col min="3" max="3" width="13.21875" customWidth="1"/>
    <col min="4" max="4" width="9.88671875" customWidth="1"/>
    <col min="5" max="5" width="14.44140625" customWidth="1"/>
    <col min="6" max="6" width="17.33203125" customWidth="1"/>
    <col min="7" max="8" width="20.6640625" customWidth="1"/>
    <col min="257" max="257" width="16" customWidth="1"/>
    <col min="258" max="258" width="12.33203125" customWidth="1"/>
    <col min="259" max="259" width="13.21875" customWidth="1"/>
    <col min="260" max="260" width="9.88671875" customWidth="1"/>
    <col min="261" max="261" width="14.44140625" customWidth="1"/>
    <col min="262" max="262" width="17.33203125" customWidth="1"/>
    <col min="263" max="264" width="20.6640625" customWidth="1"/>
    <col min="513" max="513" width="16" customWidth="1"/>
    <col min="514" max="514" width="12.33203125" customWidth="1"/>
    <col min="515" max="515" width="13.21875" customWidth="1"/>
    <col min="516" max="516" width="9.88671875" customWidth="1"/>
    <col min="517" max="517" width="14.44140625" customWidth="1"/>
    <col min="518" max="518" width="17.33203125" customWidth="1"/>
    <col min="519" max="520" width="20.6640625" customWidth="1"/>
    <col min="769" max="769" width="16" customWidth="1"/>
    <col min="770" max="770" width="12.33203125" customWidth="1"/>
    <col min="771" max="771" width="13.21875" customWidth="1"/>
    <col min="772" max="772" width="9.88671875" customWidth="1"/>
    <col min="773" max="773" width="14.44140625" customWidth="1"/>
    <col min="774" max="774" width="17.33203125" customWidth="1"/>
    <col min="775" max="776" width="20.6640625" customWidth="1"/>
    <col min="1025" max="1025" width="16" customWidth="1"/>
    <col min="1026" max="1026" width="12.33203125" customWidth="1"/>
    <col min="1027" max="1027" width="13.21875" customWidth="1"/>
    <col min="1028" max="1028" width="9.88671875" customWidth="1"/>
    <col min="1029" max="1029" width="14.44140625" customWidth="1"/>
    <col min="1030" max="1030" width="17.33203125" customWidth="1"/>
    <col min="1031" max="1032" width="20.6640625" customWidth="1"/>
    <col min="1281" max="1281" width="16" customWidth="1"/>
    <col min="1282" max="1282" width="12.33203125" customWidth="1"/>
    <col min="1283" max="1283" width="13.21875" customWidth="1"/>
    <col min="1284" max="1284" width="9.88671875" customWidth="1"/>
    <col min="1285" max="1285" width="14.44140625" customWidth="1"/>
    <col min="1286" max="1286" width="17.33203125" customWidth="1"/>
    <col min="1287" max="1288" width="20.6640625" customWidth="1"/>
    <col min="1537" max="1537" width="16" customWidth="1"/>
    <col min="1538" max="1538" width="12.33203125" customWidth="1"/>
    <col min="1539" max="1539" width="13.21875" customWidth="1"/>
    <col min="1540" max="1540" width="9.88671875" customWidth="1"/>
    <col min="1541" max="1541" width="14.44140625" customWidth="1"/>
    <col min="1542" max="1542" width="17.33203125" customWidth="1"/>
    <col min="1543" max="1544" width="20.6640625" customWidth="1"/>
    <col min="1793" max="1793" width="16" customWidth="1"/>
    <col min="1794" max="1794" width="12.33203125" customWidth="1"/>
    <col min="1795" max="1795" width="13.21875" customWidth="1"/>
    <col min="1796" max="1796" width="9.88671875" customWidth="1"/>
    <col min="1797" max="1797" width="14.44140625" customWidth="1"/>
    <col min="1798" max="1798" width="17.33203125" customWidth="1"/>
    <col min="1799" max="1800" width="20.6640625" customWidth="1"/>
    <col min="2049" max="2049" width="16" customWidth="1"/>
    <col min="2050" max="2050" width="12.33203125" customWidth="1"/>
    <col min="2051" max="2051" width="13.21875" customWidth="1"/>
    <col min="2052" max="2052" width="9.88671875" customWidth="1"/>
    <col min="2053" max="2053" width="14.44140625" customWidth="1"/>
    <col min="2054" max="2054" width="17.33203125" customWidth="1"/>
    <col min="2055" max="2056" width="20.6640625" customWidth="1"/>
    <col min="2305" max="2305" width="16" customWidth="1"/>
    <col min="2306" max="2306" width="12.33203125" customWidth="1"/>
    <col min="2307" max="2307" width="13.21875" customWidth="1"/>
    <col min="2308" max="2308" width="9.88671875" customWidth="1"/>
    <col min="2309" max="2309" width="14.44140625" customWidth="1"/>
    <col min="2310" max="2310" width="17.33203125" customWidth="1"/>
    <col min="2311" max="2312" width="20.6640625" customWidth="1"/>
    <col min="2561" max="2561" width="16" customWidth="1"/>
    <col min="2562" max="2562" width="12.33203125" customWidth="1"/>
    <col min="2563" max="2563" width="13.21875" customWidth="1"/>
    <col min="2564" max="2564" width="9.88671875" customWidth="1"/>
    <col min="2565" max="2565" width="14.44140625" customWidth="1"/>
    <col min="2566" max="2566" width="17.33203125" customWidth="1"/>
    <col min="2567" max="2568" width="20.6640625" customWidth="1"/>
    <col min="2817" max="2817" width="16" customWidth="1"/>
    <col min="2818" max="2818" width="12.33203125" customWidth="1"/>
    <col min="2819" max="2819" width="13.21875" customWidth="1"/>
    <col min="2820" max="2820" width="9.88671875" customWidth="1"/>
    <col min="2821" max="2821" width="14.44140625" customWidth="1"/>
    <col min="2822" max="2822" width="17.33203125" customWidth="1"/>
    <col min="2823" max="2824" width="20.6640625" customWidth="1"/>
    <col min="3073" max="3073" width="16" customWidth="1"/>
    <col min="3074" max="3074" width="12.33203125" customWidth="1"/>
    <col min="3075" max="3075" width="13.21875" customWidth="1"/>
    <col min="3076" max="3076" width="9.88671875" customWidth="1"/>
    <col min="3077" max="3077" width="14.44140625" customWidth="1"/>
    <col min="3078" max="3078" width="17.33203125" customWidth="1"/>
    <col min="3079" max="3080" width="20.6640625" customWidth="1"/>
    <col min="3329" max="3329" width="16" customWidth="1"/>
    <col min="3330" max="3330" width="12.33203125" customWidth="1"/>
    <col min="3331" max="3331" width="13.21875" customWidth="1"/>
    <col min="3332" max="3332" width="9.88671875" customWidth="1"/>
    <col min="3333" max="3333" width="14.44140625" customWidth="1"/>
    <col min="3334" max="3334" width="17.33203125" customWidth="1"/>
    <col min="3335" max="3336" width="20.6640625" customWidth="1"/>
    <col min="3585" max="3585" width="16" customWidth="1"/>
    <col min="3586" max="3586" width="12.33203125" customWidth="1"/>
    <col min="3587" max="3587" width="13.21875" customWidth="1"/>
    <col min="3588" max="3588" width="9.88671875" customWidth="1"/>
    <col min="3589" max="3589" width="14.44140625" customWidth="1"/>
    <col min="3590" max="3590" width="17.33203125" customWidth="1"/>
    <col min="3591" max="3592" width="20.6640625" customWidth="1"/>
    <col min="3841" max="3841" width="16" customWidth="1"/>
    <col min="3842" max="3842" width="12.33203125" customWidth="1"/>
    <col min="3843" max="3843" width="13.21875" customWidth="1"/>
    <col min="3844" max="3844" width="9.88671875" customWidth="1"/>
    <col min="3845" max="3845" width="14.44140625" customWidth="1"/>
    <col min="3846" max="3846" width="17.33203125" customWidth="1"/>
    <col min="3847" max="3848" width="20.6640625" customWidth="1"/>
    <col min="4097" max="4097" width="16" customWidth="1"/>
    <col min="4098" max="4098" width="12.33203125" customWidth="1"/>
    <col min="4099" max="4099" width="13.21875" customWidth="1"/>
    <col min="4100" max="4100" width="9.88671875" customWidth="1"/>
    <col min="4101" max="4101" width="14.44140625" customWidth="1"/>
    <col min="4102" max="4102" width="17.33203125" customWidth="1"/>
    <col min="4103" max="4104" width="20.6640625" customWidth="1"/>
    <col min="4353" max="4353" width="16" customWidth="1"/>
    <col min="4354" max="4354" width="12.33203125" customWidth="1"/>
    <col min="4355" max="4355" width="13.21875" customWidth="1"/>
    <col min="4356" max="4356" width="9.88671875" customWidth="1"/>
    <col min="4357" max="4357" width="14.44140625" customWidth="1"/>
    <col min="4358" max="4358" width="17.33203125" customWidth="1"/>
    <col min="4359" max="4360" width="20.6640625" customWidth="1"/>
    <col min="4609" max="4609" width="16" customWidth="1"/>
    <col min="4610" max="4610" width="12.33203125" customWidth="1"/>
    <col min="4611" max="4611" width="13.21875" customWidth="1"/>
    <col min="4612" max="4612" width="9.88671875" customWidth="1"/>
    <col min="4613" max="4613" width="14.44140625" customWidth="1"/>
    <col min="4614" max="4614" width="17.33203125" customWidth="1"/>
    <col min="4615" max="4616" width="20.6640625" customWidth="1"/>
    <col min="4865" max="4865" width="16" customWidth="1"/>
    <col min="4866" max="4866" width="12.33203125" customWidth="1"/>
    <col min="4867" max="4867" width="13.21875" customWidth="1"/>
    <col min="4868" max="4868" width="9.88671875" customWidth="1"/>
    <col min="4869" max="4869" width="14.44140625" customWidth="1"/>
    <col min="4870" max="4870" width="17.33203125" customWidth="1"/>
    <col min="4871" max="4872" width="20.6640625" customWidth="1"/>
    <col min="5121" max="5121" width="16" customWidth="1"/>
    <col min="5122" max="5122" width="12.33203125" customWidth="1"/>
    <col min="5123" max="5123" width="13.21875" customWidth="1"/>
    <col min="5124" max="5124" width="9.88671875" customWidth="1"/>
    <col min="5125" max="5125" width="14.44140625" customWidth="1"/>
    <col min="5126" max="5126" width="17.33203125" customWidth="1"/>
    <col min="5127" max="5128" width="20.6640625" customWidth="1"/>
    <col min="5377" max="5377" width="16" customWidth="1"/>
    <col min="5378" max="5378" width="12.33203125" customWidth="1"/>
    <col min="5379" max="5379" width="13.21875" customWidth="1"/>
    <col min="5380" max="5380" width="9.88671875" customWidth="1"/>
    <col min="5381" max="5381" width="14.44140625" customWidth="1"/>
    <col min="5382" max="5382" width="17.33203125" customWidth="1"/>
    <col min="5383" max="5384" width="20.6640625" customWidth="1"/>
    <col min="5633" max="5633" width="16" customWidth="1"/>
    <col min="5634" max="5634" width="12.33203125" customWidth="1"/>
    <col min="5635" max="5635" width="13.21875" customWidth="1"/>
    <col min="5636" max="5636" width="9.88671875" customWidth="1"/>
    <col min="5637" max="5637" width="14.44140625" customWidth="1"/>
    <col min="5638" max="5638" width="17.33203125" customWidth="1"/>
    <col min="5639" max="5640" width="20.6640625" customWidth="1"/>
    <col min="5889" max="5889" width="16" customWidth="1"/>
    <col min="5890" max="5890" width="12.33203125" customWidth="1"/>
    <col min="5891" max="5891" width="13.21875" customWidth="1"/>
    <col min="5892" max="5892" width="9.88671875" customWidth="1"/>
    <col min="5893" max="5893" width="14.44140625" customWidth="1"/>
    <col min="5894" max="5894" width="17.33203125" customWidth="1"/>
    <col min="5895" max="5896" width="20.6640625" customWidth="1"/>
    <col min="6145" max="6145" width="16" customWidth="1"/>
    <col min="6146" max="6146" width="12.33203125" customWidth="1"/>
    <col min="6147" max="6147" width="13.21875" customWidth="1"/>
    <col min="6148" max="6148" width="9.88671875" customWidth="1"/>
    <col min="6149" max="6149" width="14.44140625" customWidth="1"/>
    <col min="6150" max="6150" width="17.33203125" customWidth="1"/>
    <col min="6151" max="6152" width="20.6640625" customWidth="1"/>
    <col min="6401" max="6401" width="16" customWidth="1"/>
    <col min="6402" max="6402" width="12.33203125" customWidth="1"/>
    <col min="6403" max="6403" width="13.21875" customWidth="1"/>
    <col min="6404" max="6404" width="9.88671875" customWidth="1"/>
    <col min="6405" max="6405" width="14.44140625" customWidth="1"/>
    <col min="6406" max="6406" width="17.33203125" customWidth="1"/>
    <col min="6407" max="6408" width="20.6640625" customWidth="1"/>
    <col min="6657" max="6657" width="16" customWidth="1"/>
    <col min="6658" max="6658" width="12.33203125" customWidth="1"/>
    <col min="6659" max="6659" width="13.21875" customWidth="1"/>
    <col min="6660" max="6660" width="9.88671875" customWidth="1"/>
    <col min="6661" max="6661" width="14.44140625" customWidth="1"/>
    <col min="6662" max="6662" width="17.33203125" customWidth="1"/>
    <col min="6663" max="6664" width="20.6640625" customWidth="1"/>
    <col min="6913" max="6913" width="16" customWidth="1"/>
    <col min="6914" max="6914" width="12.33203125" customWidth="1"/>
    <col min="6915" max="6915" width="13.21875" customWidth="1"/>
    <col min="6916" max="6916" width="9.88671875" customWidth="1"/>
    <col min="6917" max="6917" width="14.44140625" customWidth="1"/>
    <col min="6918" max="6918" width="17.33203125" customWidth="1"/>
    <col min="6919" max="6920" width="20.6640625" customWidth="1"/>
    <col min="7169" max="7169" width="16" customWidth="1"/>
    <col min="7170" max="7170" width="12.33203125" customWidth="1"/>
    <col min="7171" max="7171" width="13.21875" customWidth="1"/>
    <col min="7172" max="7172" width="9.88671875" customWidth="1"/>
    <col min="7173" max="7173" width="14.44140625" customWidth="1"/>
    <col min="7174" max="7174" width="17.33203125" customWidth="1"/>
    <col min="7175" max="7176" width="20.6640625" customWidth="1"/>
    <col min="7425" max="7425" width="16" customWidth="1"/>
    <col min="7426" max="7426" width="12.33203125" customWidth="1"/>
    <col min="7427" max="7427" width="13.21875" customWidth="1"/>
    <col min="7428" max="7428" width="9.88671875" customWidth="1"/>
    <col min="7429" max="7429" width="14.44140625" customWidth="1"/>
    <col min="7430" max="7430" width="17.33203125" customWidth="1"/>
    <col min="7431" max="7432" width="20.6640625" customWidth="1"/>
    <col min="7681" max="7681" width="16" customWidth="1"/>
    <col min="7682" max="7682" width="12.33203125" customWidth="1"/>
    <col min="7683" max="7683" width="13.21875" customWidth="1"/>
    <col min="7684" max="7684" width="9.88671875" customWidth="1"/>
    <col min="7685" max="7685" width="14.44140625" customWidth="1"/>
    <col min="7686" max="7686" width="17.33203125" customWidth="1"/>
    <col min="7687" max="7688" width="20.6640625" customWidth="1"/>
    <col min="7937" max="7937" width="16" customWidth="1"/>
    <col min="7938" max="7938" width="12.33203125" customWidth="1"/>
    <col min="7939" max="7939" width="13.21875" customWidth="1"/>
    <col min="7940" max="7940" width="9.88671875" customWidth="1"/>
    <col min="7941" max="7941" width="14.44140625" customWidth="1"/>
    <col min="7942" max="7942" width="17.33203125" customWidth="1"/>
    <col min="7943" max="7944" width="20.6640625" customWidth="1"/>
    <col min="8193" max="8193" width="16" customWidth="1"/>
    <col min="8194" max="8194" width="12.33203125" customWidth="1"/>
    <col min="8195" max="8195" width="13.21875" customWidth="1"/>
    <col min="8196" max="8196" width="9.88671875" customWidth="1"/>
    <col min="8197" max="8197" width="14.44140625" customWidth="1"/>
    <col min="8198" max="8198" width="17.33203125" customWidth="1"/>
    <col min="8199" max="8200" width="20.6640625" customWidth="1"/>
    <col min="8449" max="8449" width="16" customWidth="1"/>
    <col min="8450" max="8450" width="12.33203125" customWidth="1"/>
    <col min="8451" max="8451" width="13.21875" customWidth="1"/>
    <col min="8452" max="8452" width="9.88671875" customWidth="1"/>
    <col min="8453" max="8453" width="14.44140625" customWidth="1"/>
    <col min="8454" max="8454" width="17.33203125" customWidth="1"/>
    <col min="8455" max="8456" width="20.6640625" customWidth="1"/>
    <col min="8705" max="8705" width="16" customWidth="1"/>
    <col min="8706" max="8706" width="12.33203125" customWidth="1"/>
    <col min="8707" max="8707" width="13.21875" customWidth="1"/>
    <col min="8708" max="8708" width="9.88671875" customWidth="1"/>
    <col min="8709" max="8709" width="14.44140625" customWidth="1"/>
    <col min="8710" max="8710" width="17.33203125" customWidth="1"/>
    <col min="8711" max="8712" width="20.6640625" customWidth="1"/>
    <col min="8961" max="8961" width="16" customWidth="1"/>
    <col min="8962" max="8962" width="12.33203125" customWidth="1"/>
    <col min="8963" max="8963" width="13.21875" customWidth="1"/>
    <col min="8964" max="8964" width="9.88671875" customWidth="1"/>
    <col min="8965" max="8965" width="14.44140625" customWidth="1"/>
    <col min="8966" max="8966" width="17.33203125" customWidth="1"/>
    <col min="8967" max="8968" width="20.6640625" customWidth="1"/>
    <col min="9217" max="9217" width="16" customWidth="1"/>
    <col min="9218" max="9218" width="12.33203125" customWidth="1"/>
    <col min="9219" max="9219" width="13.21875" customWidth="1"/>
    <col min="9220" max="9220" width="9.88671875" customWidth="1"/>
    <col min="9221" max="9221" width="14.44140625" customWidth="1"/>
    <col min="9222" max="9222" width="17.33203125" customWidth="1"/>
    <col min="9223" max="9224" width="20.6640625" customWidth="1"/>
    <col min="9473" max="9473" width="16" customWidth="1"/>
    <col min="9474" max="9474" width="12.33203125" customWidth="1"/>
    <col min="9475" max="9475" width="13.21875" customWidth="1"/>
    <col min="9476" max="9476" width="9.88671875" customWidth="1"/>
    <col min="9477" max="9477" width="14.44140625" customWidth="1"/>
    <col min="9478" max="9478" width="17.33203125" customWidth="1"/>
    <col min="9479" max="9480" width="20.6640625" customWidth="1"/>
    <col min="9729" max="9729" width="16" customWidth="1"/>
    <col min="9730" max="9730" width="12.33203125" customWidth="1"/>
    <col min="9731" max="9731" width="13.21875" customWidth="1"/>
    <col min="9732" max="9732" width="9.88671875" customWidth="1"/>
    <col min="9733" max="9733" width="14.44140625" customWidth="1"/>
    <col min="9734" max="9734" width="17.33203125" customWidth="1"/>
    <col min="9735" max="9736" width="20.6640625" customWidth="1"/>
    <col min="9985" max="9985" width="16" customWidth="1"/>
    <col min="9986" max="9986" width="12.33203125" customWidth="1"/>
    <col min="9987" max="9987" width="13.21875" customWidth="1"/>
    <col min="9988" max="9988" width="9.88671875" customWidth="1"/>
    <col min="9989" max="9989" width="14.44140625" customWidth="1"/>
    <col min="9990" max="9990" width="17.33203125" customWidth="1"/>
    <col min="9991" max="9992" width="20.6640625" customWidth="1"/>
    <col min="10241" max="10241" width="16" customWidth="1"/>
    <col min="10242" max="10242" width="12.33203125" customWidth="1"/>
    <col min="10243" max="10243" width="13.21875" customWidth="1"/>
    <col min="10244" max="10244" width="9.88671875" customWidth="1"/>
    <col min="10245" max="10245" width="14.44140625" customWidth="1"/>
    <col min="10246" max="10246" width="17.33203125" customWidth="1"/>
    <col min="10247" max="10248" width="20.6640625" customWidth="1"/>
    <col min="10497" max="10497" width="16" customWidth="1"/>
    <col min="10498" max="10498" width="12.33203125" customWidth="1"/>
    <col min="10499" max="10499" width="13.21875" customWidth="1"/>
    <col min="10500" max="10500" width="9.88671875" customWidth="1"/>
    <col min="10501" max="10501" width="14.44140625" customWidth="1"/>
    <col min="10502" max="10502" width="17.33203125" customWidth="1"/>
    <col min="10503" max="10504" width="20.6640625" customWidth="1"/>
    <col min="10753" max="10753" width="16" customWidth="1"/>
    <col min="10754" max="10754" width="12.33203125" customWidth="1"/>
    <col min="10755" max="10755" width="13.21875" customWidth="1"/>
    <col min="10756" max="10756" width="9.88671875" customWidth="1"/>
    <col min="10757" max="10757" width="14.44140625" customWidth="1"/>
    <col min="10758" max="10758" width="17.33203125" customWidth="1"/>
    <col min="10759" max="10760" width="20.6640625" customWidth="1"/>
    <col min="11009" max="11009" width="16" customWidth="1"/>
    <col min="11010" max="11010" width="12.33203125" customWidth="1"/>
    <col min="11011" max="11011" width="13.21875" customWidth="1"/>
    <col min="11012" max="11012" width="9.88671875" customWidth="1"/>
    <col min="11013" max="11013" width="14.44140625" customWidth="1"/>
    <col min="11014" max="11014" width="17.33203125" customWidth="1"/>
    <col min="11015" max="11016" width="20.6640625" customWidth="1"/>
    <col min="11265" max="11265" width="16" customWidth="1"/>
    <col min="11266" max="11266" width="12.33203125" customWidth="1"/>
    <col min="11267" max="11267" width="13.21875" customWidth="1"/>
    <col min="11268" max="11268" width="9.88671875" customWidth="1"/>
    <col min="11269" max="11269" width="14.44140625" customWidth="1"/>
    <col min="11270" max="11270" width="17.33203125" customWidth="1"/>
    <col min="11271" max="11272" width="20.6640625" customWidth="1"/>
    <col min="11521" max="11521" width="16" customWidth="1"/>
    <col min="11522" max="11522" width="12.33203125" customWidth="1"/>
    <col min="11523" max="11523" width="13.21875" customWidth="1"/>
    <col min="11524" max="11524" width="9.88671875" customWidth="1"/>
    <col min="11525" max="11525" width="14.44140625" customWidth="1"/>
    <col min="11526" max="11526" width="17.33203125" customWidth="1"/>
    <col min="11527" max="11528" width="20.6640625" customWidth="1"/>
    <col min="11777" max="11777" width="16" customWidth="1"/>
    <col min="11778" max="11778" width="12.33203125" customWidth="1"/>
    <col min="11779" max="11779" width="13.21875" customWidth="1"/>
    <col min="11780" max="11780" width="9.88671875" customWidth="1"/>
    <col min="11781" max="11781" width="14.44140625" customWidth="1"/>
    <col min="11782" max="11782" width="17.33203125" customWidth="1"/>
    <col min="11783" max="11784" width="20.6640625" customWidth="1"/>
    <col min="12033" max="12033" width="16" customWidth="1"/>
    <col min="12034" max="12034" width="12.33203125" customWidth="1"/>
    <col min="12035" max="12035" width="13.21875" customWidth="1"/>
    <col min="12036" max="12036" width="9.88671875" customWidth="1"/>
    <col min="12037" max="12037" width="14.44140625" customWidth="1"/>
    <col min="12038" max="12038" width="17.33203125" customWidth="1"/>
    <col min="12039" max="12040" width="20.6640625" customWidth="1"/>
    <col min="12289" max="12289" width="16" customWidth="1"/>
    <col min="12290" max="12290" width="12.33203125" customWidth="1"/>
    <col min="12291" max="12291" width="13.21875" customWidth="1"/>
    <col min="12292" max="12292" width="9.88671875" customWidth="1"/>
    <col min="12293" max="12293" width="14.44140625" customWidth="1"/>
    <col min="12294" max="12294" width="17.33203125" customWidth="1"/>
    <col min="12295" max="12296" width="20.6640625" customWidth="1"/>
    <col min="12545" max="12545" width="16" customWidth="1"/>
    <col min="12546" max="12546" width="12.33203125" customWidth="1"/>
    <col min="12547" max="12547" width="13.21875" customWidth="1"/>
    <col min="12548" max="12548" width="9.88671875" customWidth="1"/>
    <col min="12549" max="12549" width="14.44140625" customWidth="1"/>
    <col min="12550" max="12550" width="17.33203125" customWidth="1"/>
    <col min="12551" max="12552" width="20.6640625" customWidth="1"/>
    <col min="12801" max="12801" width="16" customWidth="1"/>
    <col min="12802" max="12802" width="12.33203125" customWidth="1"/>
    <col min="12803" max="12803" width="13.21875" customWidth="1"/>
    <col min="12804" max="12804" width="9.88671875" customWidth="1"/>
    <col min="12805" max="12805" width="14.44140625" customWidth="1"/>
    <col min="12806" max="12806" width="17.33203125" customWidth="1"/>
    <col min="12807" max="12808" width="20.6640625" customWidth="1"/>
    <col min="13057" max="13057" width="16" customWidth="1"/>
    <col min="13058" max="13058" width="12.33203125" customWidth="1"/>
    <col min="13059" max="13059" width="13.21875" customWidth="1"/>
    <col min="13060" max="13060" width="9.88671875" customWidth="1"/>
    <col min="13061" max="13061" width="14.44140625" customWidth="1"/>
    <col min="13062" max="13062" width="17.33203125" customWidth="1"/>
    <col min="13063" max="13064" width="20.6640625" customWidth="1"/>
    <col min="13313" max="13313" width="16" customWidth="1"/>
    <col min="13314" max="13314" width="12.33203125" customWidth="1"/>
    <col min="13315" max="13315" width="13.21875" customWidth="1"/>
    <col min="13316" max="13316" width="9.88671875" customWidth="1"/>
    <col min="13317" max="13317" width="14.44140625" customWidth="1"/>
    <col min="13318" max="13318" width="17.33203125" customWidth="1"/>
    <col min="13319" max="13320" width="20.6640625" customWidth="1"/>
    <col min="13569" max="13569" width="16" customWidth="1"/>
    <col min="13570" max="13570" width="12.33203125" customWidth="1"/>
    <col min="13571" max="13571" width="13.21875" customWidth="1"/>
    <col min="13572" max="13572" width="9.88671875" customWidth="1"/>
    <col min="13573" max="13573" width="14.44140625" customWidth="1"/>
    <col min="13574" max="13574" width="17.33203125" customWidth="1"/>
    <col min="13575" max="13576" width="20.6640625" customWidth="1"/>
    <col min="13825" max="13825" width="16" customWidth="1"/>
    <col min="13826" max="13826" width="12.33203125" customWidth="1"/>
    <col min="13827" max="13827" width="13.21875" customWidth="1"/>
    <col min="13828" max="13828" width="9.88671875" customWidth="1"/>
    <col min="13829" max="13829" width="14.44140625" customWidth="1"/>
    <col min="13830" max="13830" width="17.33203125" customWidth="1"/>
    <col min="13831" max="13832" width="20.6640625" customWidth="1"/>
    <col min="14081" max="14081" width="16" customWidth="1"/>
    <col min="14082" max="14082" width="12.33203125" customWidth="1"/>
    <col min="14083" max="14083" width="13.21875" customWidth="1"/>
    <col min="14084" max="14084" width="9.88671875" customWidth="1"/>
    <col min="14085" max="14085" width="14.44140625" customWidth="1"/>
    <col min="14086" max="14086" width="17.33203125" customWidth="1"/>
    <col min="14087" max="14088" width="20.6640625" customWidth="1"/>
    <col min="14337" max="14337" width="16" customWidth="1"/>
    <col min="14338" max="14338" width="12.33203125" customWidth="1"/>
    <col min="14339" max="14339" width="13.21875" customWidth="1"/>
    <col min="14340" max="14340" width="9.88671875" customWidth="1"/>
    <col min="14341" max="14341" width="14.44140625" customWidth="1"/>
    <col min="14342" max="14342" width="17.33203125" customWidth="1"/>
    <col min="14343" max="14344" width="20.6640625" customWidth="1"/>
    <col min="14593" max="14593" width="16" customWidth="1"/>
    <col min="14594" max="14594" width="12.33203125" customWidth="1"/>
    <col min="14595" max="14595" width="13.21875" customWidth="1"/>
    <col min="14596" max="14596" width="9.88671875" customWidth="1"/>
    <col min="14597" max="14597" width="14.44140625" customWidth="1"/>
    <col min="14598" max="14598" width="17.33203125" customWidth="1"/>
    <col min="14599" max="14600" width="20.6640625" customWidth="1"/>
    <col min="14849" max="14849" width="16" customWidth="1"/>
    <col min="14850" max="14850" width="12.33203125" customWidth="1"/>
    <col min="14851" max="14851" width="13.21875" customWidth="1"/>
    <col min="14852" max="14852" width="9.88671875" customWidth="1"/>
    <col min="14853" max="14853" width="14.44140625" customWidth="1"/>
    <col min="14854" max="14854" width="17.33203125" customWidth="1"/>
    <col min="14855" max="14856" width="20.6640625" customWidth="1"/>
    <col min="15105" max="15105" width="16" customWidth="1"/>
    <col min="15106" max="15106" width="12.33203125" customWidth="1"/>
    <col min="15107" max="15107" width="13.21875" customWidth="1"/>
    <col min="15108" max="15108" width="9.88671875" customWidth="1"/>
    <col min="15109" max="15109" width="14.44140625" customWidth="1"/>
    <col min="15110" max="15110" width="17.33203125" customWidth="1"/>
    <col min="15111" max="15112" width="20.6640625" customWidth="1"/>
    <col min="15361" max="15361" width="16" customWidth="1"/>
    <col min="15362" max="15362" width="12.33203125" customWidth="1"/>
    <col min="15363" max="15363" width="13.21875" customWidth="1"/>
    <col min="15364" max="15364" width="9.88671875" customWidth="1"/>
    <col min="15365" max="15365" width="14.44140625" customWidth="1"/>
    <col min="15366" max="15366" width="17.33203125" customWidth="1"/>
    <col min="15367" max="15368" width="20.6640625" customWidth="1"/>
    <col min="15617" max="15617" width="16" customWidth="1"/>
    <col min="15618" max="15618" width="12.33203125" customWidth="1"/>
    <col min="15619" max="15619" width="13.21875" customWidth="1"/>
    <col min="15620" max="15620" width="9.88671875" customWidth="1"/>
    <col min="15621" max="15621" width="14.44140625" customWidth="1"/>
    <col min="15622" max="15622" width="17.33203125" customWidth="1"/>
    <col min="15623" max="15624" width="20.6640625" customWidth="1"/>
    <col min="15873" max="15873" width="16" customWidth="1"/>
    <col min="15874" max="15874" width="12.33203125" customWidth="1"/>
    <col min="15875" max="15875" width="13.21875" customWidth="1"/>
    <col min="15876" max="15876" width="9.88671875" customWidth="1"/>
    <col min="15877" max="15877" width="14.44140625" customWidth="1"/>
    <col min="15878" max="15878" width="17.33203125" customWidth="1"/>
    <col min="15879" max="15880" width="20.6640625" customWidth="1"/>
    <col min="16129" max="16129" width="16" customWidth="1"/>
    <col min="16130" max="16130" width="12.33203125" customWidth="1"/>
    <col min="16131" max="16131" width="13.21875" customWidth="1"/>
    <col min="16132" max="16132" width="9.88671875" customWidth="1"/>
    <col min="16133" max="16133" width="14.44140625" customWidth="1"/>
    <col min="16134" max="16134" width="17.33203125" customWidth="1"/>
    <col min="16135" max="16136" width="20.6640625" customWidth="1"/>
  </cols>
  <sheetData>
    <row r="1" spans="1:8" ht="15.6" x14ac:dyDescent="0.3">
      <c r="A1" s="28" t="s">
        <v>29</v>
      </c>
      <c r="B1" s="30"/>
    </row>
    <row r="2" spans="1:8" ht="81.45" customHeight="1" x14ac:dyDescent="0.3">
      <c r="A2" s="23" t="s">
        <v>21</v>
      </c>
      <c r="B2" s="23" t="s">
        <v>22</v>
      </c>
      <c r="C2" s="23" t="s">
        <v>23</v>
      </c>
      <c r="D2" s="23" t="s">
        <v>24</v>
      </c>
      <c r="E2" s="23" t="s">
        <v>25</v>
      </c>
      <c r="F2" s="23" t="s">
        <v>26</v>
      </c>
      <c r="G2" s="24" t="s">
        <v>27</v>
      </c>
      <c r="H2" s="24" t="s">
        <v>28</v>
      </c>
    </row>
    <row r="3" spans="1:8" ht="13.95" x14ac:dyDescent="0.3">
      <c r="A3" s="25">
        <v>10000</v>
      </c>
      <c r="B3" s="25">
        <f>$B$34</f>
        <v>8000</v>
      </c>
      <c r="C3" s="26">
        <f>$B$35/1000*A3</f>
        <v>7000</v>
      </c>
      <c r="D3" s="26">
        <f>B3+C3</f>
        <v>15000</v>
      </c>
      <c r="E3" s="26">
        <f>A3*$B$36/1000</f>
        <v>9900</v>
      </c>
      <c r="F3" s="26">
        <f>E3-D3</f>
        <v>-5100</v>
      </c>
      <c r="G3" s="26">
        <f>E3-$E$13</f>
        <v>-17410.344827586207</v>
      </c>
      <c r="H3" s="26">
        <f>G3/E3*100</f>
        <v>-175.86206896551724</v>
      </c>
    </row>
    <row r="4" spans="1:8" ht="13.95" x14ac:dyDescent="0.3">
      <c r="A4" s="25">
        <v>12000</v>
      </c>
      <c r="B4" s="25">
        <f t="shared" ref="B4:B29" si="0">$B$34</f>
        <v>8000</v>
      </c>
      <c r="C4" s="26">
        <f t="shared" ref="C4:C29" si="1">$B$35/1000*A4</f>
        <v>8400</v>
      </c>
      <c r="D4" s="26">
        <f t="shared" ref="D4:D29" si="2">B4+C4</f>
        <v>16400</v>
      </c>
      <c r="E4" s="26">
        <f t="shared" ref="E4:E29" si="3">A4*$B$36/1000</f>
        <v>11880</v>
      </c>
      <c r="F4" s="26">
        <f t="shared" ref="F4:F29" si="4">E4-D4</f>
        <v>-4520</v>
      </c>
      <c r="G4" s="26">
        <f t="shared" ref="G4:G29" si="5">E4-$E$13</f>
        <v>-15430.344827586207</v>
      </c>
      <c r="H4" s="26">
        <f t="shared" ref="H4:H29" si="6">G4/E4*100</f>
        <v>-129.88505747126439</v>
      </c>
    </row>
    <row r="5" spans="1:8" ht="13.95" x14ac:dyDescent="0.3">
      <c r="A5" s="25">
        <v>14000</v>
      </c>
      <c r="B5" s="25">
        <f t="shared" si="0"/>
        <v>8000</v>
      </c>
      <c r="C5" s="26">
        <f t="shared" si="1"/>
        <v>9800</v>
      </c>
      <c r="D5" s="26">
        <f t="shared" si="2"/>
        <v>17800</v>
      </c>
      <c r="E5" s="26">
        <f t="shared" si="3"/>
        <v>13860</v>
      </c>
      <c r="F5" s="26">
        <f t="shared" si="4"/>
        <v>-3940</v>
      </c>
      <c r="G5" s="26">
        <f t="shared" si="5"/>
        <v>-13450.344827586207</v>
      </c>
      <c r="H5" s="26">
        <f t="shared" si="6"/>
        <v>-97.044334975369452</v>
      </c>
    </row>
    <row r="6" spans="1:8" ht="13.95" x14ac:dyDescent="0.3">
      <c r="A6" s="25">
        <v>16000</v>
      </c>
      <c r="B6" s="25">
        <f t="shared" si="0"/>
        <v>8000</v>
      </c>
      <c r="C6" s="26">
        <f t="shared" si="1"/>
        <v>11200</v>
      </c>
      <c r="D6" s="26">
        <f t="shared" si="2"/>
        <v>19200</v>
      </c>
      <c r="E6" s="26">
        <f t="shared" si="3"/>
        <v>15840</v>
      </c>
      <c r="F6" s="26">
        <f t="shared" si="4"/>
        <v>-3360</v>
      </c>
      <c r="G6" s="26">
        <f t="shared" si="5"/>
        <v>-11470.344827586207</v>
      </c>
      <c r="H6" s="26">
        <f t="shared" si="6"/>
        <v>-72.41379310344827</v>
      </c>
    </row>
    <row r="7" spans="1:8" ht="13.95" x14ac:dyDescent="0.3">
      <c r="A7" s="25">
        <v>18000</v>
      </c>
      <c r="B7" s="25">
        <f t="shared" si="0"/>
        <v>8000</v>
      </c>
      <c r="C7" s="26">
        <f t="shared" si="1"/>
        <v>12600</v>
      </c>
      <c r="D7" s="26">
        <f t="shared" si="2"/>
        <v>20600</v>
      </c>
      <c r="E7" s="26">
        <f t="shared" si="3"/>
        <v>17820</v>
      </c>
      <c r="F7" s="26">
        <f t="shared" si="4"/>
        <v>-2780</v>
      </c>
      <c r="G7" s="26">
        <f t="shared" si="5"/>
        <v>-9490.3448275862065</v>
      </c>
      <c r="H7" s="26">
        <f t="shared" si="6"/>
        <v>-53.256704980842905</v>
      </c>
    </row>
    <row r="8" spans="1:8" ht="13.95" x14ac:dyDescent="0.3">
      <c r="A8" s="27">
        <v>19000</v>
      </c>
      <c r="B8" s="25">
        <f t="shared" si="0"/>
        <v>8000</v>
      </c>
      <c r="C8" s="26">
        <f t="shared" si="1"/>
        <v>13300</v>
      </c>
      <c r="D8" s="26">
        <f t="shared" si="2"/>
        <v>21300</v>
      </c>
      <c r="E8" s="26">
        <f t="shared" si="3"/>
        <v>18810</v>
      </c>
      <c r="F8" s="26">
        <f t="shared" si="4"/>
        <v>-2490</v>
      </c>
      <c r="G8" s="26">
        <f t="shared" si="5"/>
        <v>-8500.3448275862065</v>
      </c>
      <c r="H8" s="26">
        <f t="shared" si="6"/>
        <v>-45.190562613430124</v>
      </c>
    </row>
    <row r="9" spans="1:8" ht="13.95" x14ac:dyDescent="0.3">
      <c r="A9" s="25">
        <v>20000</v>
      </c>
      <c r="B9" s="25">
        <f t="shared" si="0"/>
        <v>8000</v>
      </c>
      <c r="C9" s="26">
        <f t="shared" si="1"/>
        <v>14000</v>
      </c>
      <c r="D9" s="26">
        <f t="shared" si="2"/>
        <v>22000</v>
      </c>
      <c r="E9" s="26">
        <f t="shared" si="3"/>
        <v>19800</v>
      </c>
      <c r="F9" s="26">
        <f t="shared" si="4"/>
        <v>-2200</v>
      </c>
      <c r="G9" s="26">
        <f t="shared" si="5"/>
        <v>-7510.3448275862065</v>
      </c>
      <c r="H9" s="26">
        <f t="shared" si="6"/>
        <v>-37.931034482758619</v>
      </c>
    </row>
    <row r="10" spans="1:8" ht="13.95" x14ac:dyDescent="0.3">
      <c r="A10" s="25">
        <v>22000</v>
      </c>
      <c r="B10" s="25">
        <f t="shared" si="0"/>
        <v>8000</v>
      </c>
      <c r="C10" s="26">
        <f t="shared" si="1"/>
        <v>15399.999999999998</v>
      </c>
      <c r="D10" s="26">
        <f t="shared" si="2"/>
        <v>23400</v>
      </c>
      <c r="E10" s="26">
        <f t="shared" si="3"/>
        <v>21780</v>
      </c>
      <c r="F10" s="26">
        <f t="shared" si="4"/>
        <v>-1620</v>
      </c>
      <c r="G10" s="26">
        <f t="shared" si="5"/>
        <v>-5530.3448275862065</v>
      </c>
      <c r="H10" s="26">
        <f t="shared" si="6"/>
        <v>-25.391849529780565</v>
      </c>
    </row>
    <row r="11" spans="1:8" ht="13.95" x14ac:dyDescent="0.3">
      <c r="A11" s="25">
        <v>24000</v>
      </c>
      <c r="B11" s="25">
        <f t="shared" si="0"/>
        <v>8000</v>
      </c>
      <c r="C11" s="26">
        <f t="shared" si="1"/>
        <v>16800</v>
      </c>
      <c r="D11" s="26">
        <f t="shared" si="2"/>
        <v>24800</v>
      </c>
      <c r="E11" s="26">
        <f t="shared" si="3"/>
        <v>23760</v>
      </c>
      <c r="F11" s="26">
        <f t="shared" si="4"/>
        <v>-1040</v>
      </c>
      <c r="G11" s="26">
        <f t="shared" si="5"/>
        <v>-3550.3448275862065</v>
      </c>
      <c r="H11" s="26">
        <f t="shared" si="6"/>
        <v>-14.942528735632182</v>
      </c>
    </row>
    <row r="12" spans="1:8" ht="13.95" x14ac:dyDescent="0.3">
      <c r="A12" s="25">
        <v>26000</v>
      </c>
      <c r="B12" s="25">
        <f t="shared" si="0"/>
        <v>8000</v>
      </c>
      <c r="C12" s="26">
        <f t="shared" si="1"/>
        <v>18200</v>
      </c>
      <c r="D12" s="26">
        <f t="shared" si="2"/>
        <v>26200</v>
      </c>
      <c r="E12" s="26">
        <f t="shared" si="3"/>
        <v>25740</v>
      </c>
      <c r="F12" s="26">
        <f t="shared" si="4"/>
        <v>-460</v>
      </c>
      <c r="G12" s="26">
        <f t="shared" si="5"/>
        <v>-1570.3448275862065</v>
      </c>
      <c r="H12" s="26">
        <f t="shared" si="6"/>
        <v>-6.1007957559681687</v>
      </c>
    </row>
    <row r="13" spans="1:8" x14ac:dyDescent="0.3">
      <c r="A13" s="52">
        <f>B33</f>
        <v>27586.206896551725</v>
      </c>
      <c r="B13" s="52">
        <f t="shared" si="0"/>
        <v>8000</v>
      </c>
      <c r="C13" s="53">
        <f t="shared" si="1"/>
        <v>19310.344827586207</v>
      </c>
      <c r="D13" s="53">
        <f t="shared" si="2"/>
        <v>27310.344827586207</v>
      </c>
      <c r="E13" s="53">
        <f t="shared" si="3"/>
        <v>27310.344827586207</v>
      </c>
      <c r="F13" s="53">
        <f t="shared" si="4"/>
        <v>0</v>
      </c>
      <c r="G13" s="53">
        <f t="shared" si="5"/>
        <v>0</v>
      </c>
      <c r="H13" s="53">
        <f t="shared" si="6"/>
        <v>0</v>
      </c>
    </row>
    <row r="14" spans="1:8" ht="13.95" x14ac:dyDescent="0.3">
      <c r="A14" s="25">
        <v>30000</v>
      </c>
      <c r="B14" s="25">
        <f t="shared" si="0"/>
        <v>8000</v>
      </c>
      <c r="C14" s="26">
        <f t="shared" si="1"/>
        <v>21000</v>
      </c>
      <c r="D14" s="26">
        <f t="shared" si="2"/>
        <v>29000</v>
      </c>
      <c r="E14" s="26">
        <f t="shared" si="3"/>
        <v>29700</v>
      </c>
      <c r="F14" s="26">
        <f t="shared" si="4"/>
        <v>700</v>
      </c>
      <c r="G14" s="26">
        <f t="shared" si="5"/>
        <v>2389.6551724137935</v>
      </c>
      <c r="H14" s="26">
        <f t="shared" si="6"/>
        <v>8.045977011494255</v>
      </c>
    </row>
    <row r="15" spans="1:8" ht="13.95" x14ac:dyDescent="0.3">
      <c r="A15" s="25">
        <v>32000</v>
      </c>
      <c r="B15" s="25">
        <f t="shared" si="0"/>
        <v>8000</v>
      </c>
      <c r="C15" s="26">
        <f t="shared" si="1"/>
        <v>22400</v>
      </c>
      <c r="D15" s="26">
        <f t="shared" si="2"/>
        <v>30400</v>
      </c>
      <c r="E15" s="26">
        <f t="shared" si="3"/>
        <v>31680</v>
      </c>
      <c r="F15" s="26">
        <f t="shared" si="4"/>
        <v>1280</v>
      </c>
      <c r="G15" s="26">
        <f t="shared" si="5"/>
        <v>4369.6551724137935</v>
      </c>
      <c r="H15" s="26">
        <f t="shared" si="6"/>
        <v>13.793103448275861</v>
      </c>
    </row>
    <row r="16" spans="1:8" ht="13.95" x14ac:dyDescent="0.3">
      <c r="A16" s="25">
        <v>34000</v>
      </c>
      <c r="B16" s="25">
        <f t="shared" si="0"/>
        <v>8000</v>
      </c>
      <c r="C16" s="26">
        <f t="shared" si="1"/>
        <v>23800</v>
      </c>
      <c r="D16" s="26">
        <f t="shared" si="2"/>
        <v>31800</v>
      </c>
      <c r="E16" s="26">
        <f t="shared" si="3"/>
        <v>33660</v>
      </c>
      <c r="F16" s="26">
        <f t="shared" si="4"/>
        <v>1860</v>
      </c>
      <c r="G16" s="26">
        <f t="shared" si="5"/>
        <v>6349.6551724137935</v>
      </c>
      <c r="H16" s="26">
        <f t="shared" si="6"/>
        <v>18.864097363083165</v>
      </c>
    </row>
    <row r="17" spans="1:8" ht="13.95" x14ac:dyDescent="0.3">
      <c r="A17" s="25">
        <v>36000</v>
      </c>
      <c r="B17" s="25">
        <f t="shared" si="0"/>
        <v>8000</v>
      </c>
      <c r="C17" s="26">
        <f t="shared" si="1"/>
        <v>25200</v>
      </c>
      <c r="D17" s="26">
        <f t="shared" si="2"/>
        <v>33200</v>
      </c>
      <c r="E17" s="26">
        <f t="shared" si="3"/>
        <v>35640</v>
      </c>
      <c r="F17" s="26">
        <f t="shared" si="4"/>
        <v>2440</v>
      </c>
      <c r="G17" s="26">
        <f>E17-$E$13</f>
        <v>8329.6551724137935</v>
      </c>
      <c r="H17" s="26">
        <f t="shared" si="6"/>
        <v>23.371647509578544</v>
      </c>
    </row>
    <row r="18" spans="1:8" x14ac:dyDescent="0.3">
      <c r="A18" s="52">
        <v>38000</v>
      </c>
      <c r="B18" s="52">
        <f t="shared" si="0"/>
        <v>8000</v>
      </c>
      <c r="C18" s="53">
        <f t="shared" si="1"/>
        <v>26600</v>
      </c>
      <c r="D18" s="53">
        <f t="shared" si="2"/>
        <v>34600</v>
      </c>
      <c r="E18" s="53">
        <f t="shared" si="3"/>
        <v>37620</v>
      </c>
      <c r="F18" s="53">
        <f t="shared" si="4"/>
        <v>3020</v>
      </c>
      <c r="G18" s="63">
        <f t="shared" si="5"/>
        <v>10309.655172413793</v>
      </c>
      <c r="H18" s="63">
        <f t="shared" si="6"/>
        <v>27.404718693284934</v>
      </c>
    </row>
    <row r="19" spans="1:8" ht="13.95" x14ac:dyDescent="0.3">
      <c r="A19" s="25">
        <v>40000</v>
      </c>
      <c r="B19" s="25">
        <f t="shared" si="0"/>
        <v>8000</v>
      </c>
      <c r="C19" s="26">
        <f t="shared" si="1"/>
        <v>28000</v>
      </c>
      <c r="D19" s="26">
        <f t="shared" si="2"/>
        <v>36000</v>
      </c>
      <c r="E19" s="26">
        <f t="shared" si="3"/>
        <v>39600</v>
      </c>
      <c r="F19" s="26">
        <f t="shared" si="4"/>
        <v>3600</v>
      </c>
      <c r="G19" s="26">
        <f t="shared" si="5"/>
        <v>12289.655172413793</v>
      </c>
      <c r="H19" s="26">
        <f t="shared" si="6"/>
        <v>31.03448275862069</v>
      </c>
    </row>
    <row r="20" spans="1:8" ht="13.95" x14ac:dyDescent="0.3">
      <c r="A20" s="25">
        <v>42000</v>
      </c>
      <c r="B20" s="25">
        <f t="shared" si="0"/>
        <v>8000</v>
      </c>
      <c r="C20" s="26">
        <f t="shared" si="1"/>
        <v>29399.999999999996</v>
      </c>
      <c r="D20" s="26">
        <f t="shared" si="2"/>
        <v>37400</v>
      </c>
      <c r="E20" s="26">
        <f t="shared" si="3"/>
        <v>41580</v>
      </c>
      <c r="F20" s="26">
        <f t="shared" si="4"/>
        <v>4180</v>
      </c>
      <c r="G20" s="26">
        <f t="shared" si="5"/>
        <v>14269.655172413793</v>
      </c>
      <c r="H20" s="26">
        <f t="shared" si="6"/>
        <v>34.318555008210183</v>
      </c>
    </row>
    <row r="21" spans="1:8" ht="13.95" x14ac:dyDescent="0.3">
      <c r="A21" s="25">
        <v>44000</v>
      </c>
      <c r="B21" s="25">
        <f t="shared" si="0"/>
        <v>8000</v>
      </c>
      <c r="C21" s="26">
        <f t="shared" si="1"/>
        <v>30799.999999999996</v>
      </c>
      <c r="D21" s="26">
        <f t="shared" si="2"/>
        <v>38800</v>
      </c>
      <c r="E21" s="26">
        <f t="shared" si="3"/>
        <v>43560</v>
      </c>
      <c r="F21" s="26">
        <f t="shared" si="4"/>
        <v>4760</v>
      </c>
      <c r="G21" s="26">
        <f t="shared" si="5"/>
        <v>16249.655172413793</v>
      </c>
      <c r="H21" s="26">
        <f t="shared" si="6"/>
        <v>37.304075235109721</v>
      </c>
    </row>
    <row r="22" spans="1:8" ht="13.95" x14ac:dyDescent="0.3">
      <c r="A22" s="25">
        <v>46000</v>
      </c>
      <c r="B22" s="25">
        <f t="shared" si="0"/>
        <v>8000</v>
      </c>
      <c r="C22" s="26">
        <f t="shared" si="1"/>
        <v>32199.999999999996</v>
      </c>
      <c r="D22" s="26">
        <f t="shared" si="2"/>
        <v>40200</v>
      </c>
      <c r="E22" s="26">
        <f t="shared" si="3"/>
        <v>45540</v>
      </c>
      <c r="F22" s="26">
        <f t="shared" si="4"/>
        <v>5340</v>
      </c>
      <c r="G22" s="26">
        <f t="shared" si="5"/>
        <v>18229.655172413793</v>
      </c>
      <c r="H22" s="26">
        <f t="shared" si="6"/>
        <v>40.029985007496258</v>
      </c>
    </row>
    <row r="23" spans="1:8" ht="13.95" x14ac:dyDescent="0.3">
      <c r="A23" s="25">
        <v>48000</v>
      </c>
      <c r="B23" s="25">
        <f t="shared" si="0"/>
        <v>8000</v>
      </c>
      <c r="C23" s="26">
        <f t="shared" si="1"/>
        <v>33600</v>
      </c>
      <c r="D23" s="26">
        <f t="shared" si="2"/>
        <v>41600</v>
      </c>
      <c r="E23" s="26">
        <f t="shared" si="3"/>
        <v>47520</v>
      </c>
      <c r="F23" s="26">
        <f t="shared" si="4"/>
        <v>5920</v>
      </c>
      <c r="G23" s="26">
        <f t="shared" si="5"/>
        <v>20209.655172413793</v>
      </c>
      <c r="H23" s="26">
        <f t="shared" si="6"/>
        <v>42.528735632183903</v>
      </c>
    </row>
    <row r="24" spans="1:8" x14ac:dyDescent="0.3">
      <c r="A24" s="25">
        <v>50000</v>
      </c>
      <c r="B24" s="25">
        <f t="shared" si="0"/>
        <v>8000</v>
      </c>
      <c r="C24" s="26">
        <f t="shared" si="1"/>
        <v>35000</v>
      </c>
      <c r="D24" s="26">
        <f t="shared" si="2"/>
        <v>43000</v>
      </c>
      <c r="E24" s="26">
        <f t="shared" si="3"/>
        <v>49500</v>
      </c>
      <c r="F24" s="26">
        <f t="shared" si="4"/>
        <v>6500</v>
      </c>
      <c r="G24" s="26">
        <f t="shared" si="5"/>
        <v>22189.655172413793</v>
      </c>
      <c r="H24" s="26">
        <f t="shared" si="6"/>
        <v>44.827586206896555</v>
      </c>
    </row>
    <row r="25" spans="1:8" x14ac:dyDescent="0.3">
      <c r="A25" s="25">
        <v>52000</v>
      </c>
      <c r="B25" s="25">
        <f t="shared" si="0"/>
        <v>8000</v>
      </c>
      <c r="C25" s="26">
        <f t="shared" si="1"/>
        <v>36400</v>
      </c>
      <c r="D25" s="26">
        <f t="shared" si="2"/>
        <v>44400</v>
      </c>
      <c r="E25" s="26">
        <f t="shared" si="3"/>
        <v>51480</v>
      </c>
      <c r="F25" s="26">
        <f t="shared" si="4"/>
        <v>7080</v>
      </c>
      <c r="G25" s="26">
        <f t="shared" si="5"/>
        <v>24169.655172413793</v>
      </c>
      <c r="H25" s="26">
        <f t="shared" si="6"/>
        <v>46.949602122015918</v>
      </c>
    </row>
    <row r="26" spans="1:8" x14ac:dyDescent="0.3">
      <c r="A26" s="25">
        <v>54000</v>
      </c>
      <c r="B26" s="25">
        <f t="shared" si="0"/>
        <v>8000</v>
      </c>
      <c r="C26" s="26">
        <f t="shared" si="1"/>
        <v>37800</v>
      </c>
      <c r="D26" s="26">
        <f t="shared" si="2"/>
        <v>45800</v>
      </c>
      <c r="E26" s="26">
        <f t="shared" si="3"/>
        <v>53460</v>
      </c>
      <c r="F26" s="26">
        <f t="shared" si="4"/>
        <v>7660</v>
      </c>
      <c r="G26" s="26">
        <f t="shared" si="5"/>
        <v>26149.655172413793</v>
      </c>
      <c r="H26" s="26">
        <f t="shared" si="6"/>
        <v>48.914431673052363</v>
      </c>
    </row>
    <row r="27" spans="1:8" x14ac:dyDescent="0.3">
      <c r="A27" s="25">
        <v>56000</v>
      </c>
      <c r="B27" s="25">
        <f t="shared" si="0"/>
        <v>8000</v>
      </c>
      <c r="C27" s="26">
        <f t="shared" si="1"/>
        <v>39200</v>
      </c>
      <c r="D27" s="26">
        <f t="shared" si="2"/>
        <v>47200</v>
      </c>
      <c r="E27" s="26">
        <f t="shared" si="3"/>
        <v>55440</v>
      </c>
      <c r="F27" s="26">
        <f t="shared" si="4"/>
        <v>8240</v>
      </c>
      <c r="G27" s="26">
        <f t="shared" si="5"/>
        <v>28129.655172413793</v>
      </c>
      <c r="H27" s="26">
        <f t="shared" si="6"/>
        <v>50.738916256157637</v>
      </c>
    </row>
    <row r="28" spans="1:8" x14ac:dyDescent="0.3">
      <c r="A28" s="25">
        <v>58000</v>
      </c>
      <c r="B28" s="25">
        <f t="shared" si="0"/>
        <v>8000</v>
      </c>
      <c r="C28" s="26">
        <f t="shared" si="1"/>
        <v>40600</v>
      </c>
      <c r="D28" s="26">
        <f t="shared" si="2"/>
        <v>48600</v>
      </c>
      <c r="E28" s="26">
        <f t="shared" si="3"/>
        <v>57420</v>
      </c>
      <c r="F28" s="26">
        <f t="shared" si="4"/>
        <v>8820</v>
      </c>
      <c r="G28" s="26">
        <f t="shared" si="5"/>
        <v>30109.655172413793</v>
      </c>
      <c r="H28" s="26">
        <f t="shared" si="6"/>
        <v>52.437574316290139</v>
      </c>
    </row>
    <row r="29" spans="1:8" x14ac:dyDescent="0.3">
      <c r="A29" s="25">
        <v>60000</v>
      </c>
      <c r="B29" s="25">
        <f t="shared" si="0"/>
        <v>8000</v>
      </c>
      <c r="C29" s="26">
        <f t="shared" si="1"/>
        <v>42000</v>
      </c>
      <c r="D29" s="26">
        <f t="shared" si="2"/>
        <v>50000</v>
      </c>
      <c r="E29" s="26">
        <f t="shared" si="3"/>
        <v>59400</v>
      </c>
      <c r="F29" s="26">
        <f t="shared" si="4"/>
        <v>9400</v>
      </c>
      <c r="G29" s="26">
        <f t="shared" si="5"/>
        <v>32089.655172413793</v>
      </c>
      <c r="H29" s="26">
        <f t="shared" si="6"/>
        <v>54.022988505747129</v>
      </c>
    </row>
    <row r="31" spans="1:8" ht="15.6" x14ac:dyDescent="0.3">
      <c r="A31" s="28" t="s">
        <v>29</v>
      </c>
      <c r="B31" s="28"/>
      <c r="C31" s="1"/>
      <c r="D31" s="1"/>
    </row>
    <row r="32" spans="1:8" ht="15.6" x14ac:dyDescent="0.3">
      <c r="A32" s="29" t="s">
        <v>30</v>
      </c>
      <c r="B32" s="29"/>
      <c r="C32" s="29"/>
      <c r="D32" s="29"/>
      <c r="E32" s="30"/>
    </row>
    <row r="33" spans="1:2" ht="15.6" x14ac:dyDescent="0.3">
      <c r="A33" s="31" t="s">
        <v>31</v>
      </c>
      <c r="B33" s="31">
        <f>B34*1000/(B36-B35)</f>
        <v>27586.206896551725</v>
      </c>
    </row>
    <row r="34" spans="1:2" ht="15.6" x14ac:dyDescent="0.3">
      <c r="A34" s="31" t="s">
        <v>22</v>
      </c>
      <c r="B34" s="31">
        <v>8000</v>
      </c>
    </row>
    <row r="35" spans="1:2" ht="15.6" x14ac:dyDescent="0.3">
      <c r="A35" s="31" t="s">
        <v>32</v>
      </c>
      <c r="B35" s="31">
        <v>700</v>
      </c>
    </row>
    <row r="36" spans="1:2" ht="15.6" x14ac:dyDescent="0.3">
      <c r="A36" s="31" t="s">
        <v>33</v>
      </c>
      <c r="B36" s="31">
        <v>990</v>
      </c>
    </row>
    <row r="37" spans="1:2" ht="15.6" x14ac:dyDescent="0.3">
      <c r="A37" s="32" t="s">
        <v>34</v>
      </c>
      <c r="B37" s="31">
        <v>38000</v>
      </c>
    </row>
  </sheetData>
  <sheetProtection algorithmName="SHA-512" hashValue="WHwQaHtqDYv1HgH2CYILZPanl1qsZaVfv5eQtIOKC24K0rQTc78U+0ZCcJbu3G6n4/ZjYu3tl/dzIouiziw2Pg==" saltValue="jy4iHLZojonRVYGs2ddl5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C0DF-C21B-4803-BDE2-3480E6695941}">
  <dimension ref="A1:AA60"/>
  <sheetViews>
    <sheetView topLeftCell="A2" zoomScale="56" workbookViewId="0">
      <selection activeCell="Z3" sqref="Z3"/>
    </sheetView>
  </sheetViews>
  <sheetFormatPr defaultRowHeight="14.4" x14ac:dyDescent="0.3"/>
  <cols>
    <col min="1" max="1" width="15.77734375" customWidth="1"/>
    <col min="3" max="3" width="16.44140625" customWidth="1"/>
  </cols>
  <sheetData>
    <row r="1" spans="1:27" ht="15.6" x14ac:dyDescent="0.3">
      <c r="A1" s="28" t="s">
        <v>29</v>
      </c>
      <c r="B1" s="30"/>
    </row>
    <row r="2" spans="1:27" ht="172.2" x14ac:dyDescent="0.3">
      <c r="A2" s="23" t="s">
        <v>21</v>
      </c>
      <c r="B2" s="23" t="s">
        <v>22</v>
      </c>
      <c r="C2" s="23" t="s">
        <v>23</v>
      </c>
      <c r="D2" s="23" t="s">
        <v>24</v>
      </c>
      <c r="E2" s="23" t="s">
        <v>25</v>
      </c>
      <c r="F2" s="23" t="s">
        <v>26</v>
      </c>
      <c r="G2" s="24" t="s">
        <v>27</v>
      </c>
      <c r="H2" s="24" t="s">
        <v>28</v>
      </c>
      <c r="T2" s="23" t="s">
        <v>21</v>
      </c>
      <c r="U2" s="23" t="s">
        <v>22</v>
      </c>
      <c r="V2" s="23" t="s">
        <v>23</v>
      </c>
      <c r="W2" s="23" t="s">
        <v>24</v>
      </c>
      <c r="X2" s="23" t="s">
        <v>25</v>
      </c>
      <c r="Y2" s="23" t="s">
        <v>26</v>
      </c>
      <c r="Z2" s="24" t="s">
        <v>27</v>
      </c>
      <c r="AA2" s="24" t="s">
        <v>28</v>
      </c>
    </row>
    <row r="3" spans="1:27" x14ac:dyDescent="0.3">
      <c r="A3" s="25">
        <v>10000</v>
      </c>
      <c r="B3" s="25">
        <f>$B$34</f>
        <v>8000</v>
      </c>
      <c r="C3" s="26">
        <f>$B$35/1000*A3</f>
        <v>7000</v>
      </c>
      <c r="D3" s="26">
        <f>B3+C3</f>
        <v>15000</v>
      </c>
      <c r="E3" s="26">
        <f>A3*$B$36/1000</f>
        <v>9900</v>
      </c>
      <c r="F3" s="26">
        <f>E3-D3</f>
        <v>-5100</v>
      </c>
      <c r="G3" s="26">
        <f>E3-$E$13</f>
        <v>-17410.344827586207</v>
      </c>
      <c r="H3" s="26">
        <f>G3/E3*100</f>
        <v>-175.86206896551724</v>
      </c>
      <c r="T3" s="25">
        <v>300</v>
      </c>
      <c r="U3" s="82">
        <f>$C$34</f>
        <v>104.81</v>
      </c>
      <c r="V3" s="26">
        <f>$C$35*T3/1000</f>
        <v>16.581500000000009</v>
      </c>
      <c r="W3" s="26">
        <f>U3+V3</f>
        <v>121.39150000000001</v>
      </c>
      <c r="X3" s="26">
        <f>T3*$C$36/1000</f>
        <v>24.45</v>
      </c>
      <c r="Y3" s="26">
        <f>X3-W3</f>
        <v>-96.941500000000005</v>
      </c>
      <c r="Z3" s="26"/>
      <c r="AA3" s="26"/>
    </row>
    <row r="4" spans="1:27" x14ac:dyDescent="0.3">
      <c r="A4" s="25">
        <v>12000</v>
      </c>
      <c r="B4" s="25">
        <f t="shared" ref="B4:B29" si="0">$B$34</f>
        <v>8000</v>
      </c>
      <c r="C4" s="26">
        <f t="shared" ref="C4:C29" si="1">$B$35/1000*A4</f>
        <v>8400</v>
      </c>
      <c r="D4" s="26">
        <f t="shared" ref="D4:D29" si="2">B4+C4</f>
        <v>16400</v>
      </c>
      <c r="E4" s="26">
        <f t="shared" ref="E4:E29" si="3">A4*$B$36/1000</f>
        <v>11880</v>
      </c>
      <c r="F4" s="26">
        <f t="shared" ref="F4:F29" si="4">E4-D4</f>
        <v>-4520</v>
      </c>
      <c r="G4" s="26">
        <f t="shared" ref="G4:G29" si="5">E4-$E$13</f>
        <v>-15430.344827586207</v>
      </c>
      <c r="H4" s="26">
        <f t="shared" ref="H4:H29" si="6">G4/E4*100</f>
        <v>-129.88505747126439</v>
      </c>
      <c r="T4" s="25">
        <v>400</v>
      </c>
      <c r="U4" s="82">
        <f t="shared" ref="U4:U27" si="7">$C$34</f>
        <v>104.81</v>
      </c>
      <c r="V4" s="26">
        <f t="shared" ref="V4:V44" si="8">$C$35*T4/1000</f>
        <v>22.108666666666679</v>
      </c>
      <c r="W4" s="26">
        <f t="shared" ref="W4:W44" si="9">U4+V4</f>
        <v>126.91866666666668</v>
      </c>
      <c r="X4" s="26">
        <f t="shared" ref="X4:X44" si="10">T4*$C$36/1000</f>
        <v>32.6</v>
      </c>
      <c r="Y4" s="26">
        <f t="shared" ref="Y4:Y44" si="11">X4-W4</f>
        <v>-94.318666666666672</v>
      </c>
      <c r="Z4" s="26"/>
      <c r="AA4" s="26"/>
    </row>
    <row r="5" spans="1:27" x14ac:dyDescent="0.3">
      <c r="A5" s="25">
        <v>14000</v>
      </c>
      <c r="B5" s="25">
        <f t="shared" si="0"/>
        <v>8000</v>
      </c>
      <c r="C5" s="26">
        <f t="shared" si="1"/>
        <v>9800</v>
      </c>
      <c r="D5" s="26">
        <f t="shared" si="2"/>
        <v>17800</v>
      </c>
      <c r="E5" s="26">
        <f t="shared" si="3"/>
        <v>13860</v>
      </c>
      <c r="F5" s="26">
        <f t="shared" si="4"/>
        <v>-3940</v>
      </c>
      <c r="G5" s="26">
        <f t="shared" si="5"/>
        <v>-13450.344827586207</v>
      </c>
      <c r="H5" s="26">
        <f t="shared" si="6"/>
        <v>-97.044334975369452</v>
      </c>
      <c r="T5" s="25">
        <v>500</v>
      </c>
      <c r="U5" s="82">
        <f t="shared" si="7"/>
        <v>104.81</v>
      </c>
      <c r="V5" s="26">
        <f t="shared" si="8"/>
        <v>27.635833333333348</v>
      </c>
      <c r="W5" s="26">
        <f t="shared" si="9"/>
        <v>132.44583333333335</v>
      </c>
      <c r="X5" s="26">
        <f t="shared" si="10"/>
        <v>40.75</v>
      </c>
      <c r="Y5" s="26">
        <f t="shared" si="11"/>
        <v>-91.695833333333354</v>
      </c>
      <c r="Z5" s="26"/>
      <c r="AA5" s="26"/>
    </row>
    <row r="6" spans="1:27" x14ac:dyDescent="0.3">
      <c r="A6" s="25">
        <v>16000</v>
      </c>
      <c r="B6" s="25">
        <f t="shared" si="0"/>
        <v>8000</v>
      </c>
      <c r="C6" s="26">
        <f t="shared" si="1"/>
        <v>11200</v>
      </c>
      <c r="D6" s="26">
        <f t="shared" si="2"/>
        <v>19200</v>
      </c>
      <c r="E6" s="26">
        <f t="shared" si="3"/>
        <v>15840</v>
      </c>
      <c r="F6" s="26">
        <f t="shared" si="4"/>
        <v>-3360</v>
      </c>
      <c r="G6" s="26">
        <f t="shared" si="5"/>
        <v>-11470.344827586207</v>
      </c>
      <c r="H6" s="26">
        <f t="shared" si="6"/>
        <v>-72.41379310344827</v>
      </c>
      <c r="T6" s="25">
        <v>600</v>
      </c>
      <c r="U6" s="82">
        <f t="shared" si="7"/>
        <v>104.81</v>
      </c>
      <c r="V6" s="26">
        <f t="shared" si="8"/>
        <v>33.163000000000018</v>
      </c>
      <c r="W6" s="26">
        <f t="shared" si="9"/>
        <v>137.97300000000001</v>
      </c>
      <c r="X6" s="26">
        <f t="shared" si="10"/>
        <v>48.9</v>
      </c>
      <c r="Y6" s="26">
        <f t="shared" si="11"/>
        <v>-89.073000000000008</v>
      </c>
      <c r="Z6" s="26"/>
      <c r="AA6" s="26"/>
    </row>
    <row r="7" spans="1:27" x14ac:dyDescent="0.3">
      <c r="A7" s="25">
        <v>18000</v>
      </c>
      <c r="B7" s="25">
        <f t="shared" si="0"/>
        <v>8000</v>
      </c>
      <c r="C7" s="26">
        <f t="shared" si="1"/>
        <v>12600</v>
      </c>
      <c r="D7" s="26">
        <f t="shared" si="2"/>
        <v>20600</v>
      </c>
      <c r="E7" s="26">
        <f t="shared" si="3"/>
        <v>17820</v>
      </c>
      <c r="F7" s="26">
        <f t="shared" si="4"/>
        <v>-2780</v>
      </c>
      <c r="G7" s="26">
        <f t="shared" si="5"/>
        <v>-9490.3448275862065</v>
      </c>
      <c r="H7" s="26">
        <f t="shared" si="6"/>
        <v>-53.256704980842905</v>
      </c>
      <c r="T7" s="25">
        <v>700</v>
      </c>
      <c r="U7" s="82">
        <f t="shared" si="7"/>
        <v>104.81</v>
      </c>
      <c r="V7" s="26">
        <f t="shared" si="8"/>
        <v>38.690166666666684</v>
      </c>
      <c r="W7" s="26">
        <f t="shared" si="9"/>
        <v>143.5001666666667</v>
      </c>
      <c r="X7" s="26">
        <f t="shared" si="10"/>
        <v>57.05</v>
      </c>
      <c r="Y7" s="26">
        <f t="shared" si="11"/>
        <v>-86.450166666666703</v>
      </c>
      <c r="Z7" s="26"/>
      <c r="AA7" s="26"/>
    </row>
    <row r="8" spans="1:27" x14ac:dyDescent="0.3">
      <c r="A8" s="27">
        <v>19000</v>
      </c>
      <c r="B8" s="25">
        <f t="shared" si="0"/>
        <v>8000</v>
      </c>
      <c r="C8" s="26">
        <f t="shared" si="1"/>
        <v>13300</v>
      </c>
      <c r="D8" s="26">
        <f t="shared" si="2"/>
        <v>21300</v>
      </c>
      <c r="E8" s="26">
        <f t="shared" si="3"/>
        <v>18810</v>
      </c>
      <c r="F8" s="26">
        <f t="shared" si="4"/>
        <v>-2490</v>
      </c>
      <c r="G8" s="26">
        <f t="shared" si="5"/>
        <v>-8500.3448275862065</v>
      </c>
      <c r="H8" s="26">
        <f t="shared" si="6"/>
        <v>-45.190562613430124</v>
      </c>
      <c r="T8" s="25">
        <v>800</v>
      </c>
      <c r="U8" s="82">
        <f t="shared" si="7"/>
        <v>104.81</v>
      </c>
      <c r="V8" s="26">
        <f t="shared" si="8"/>
        <v>44.217333333333357</v>
      </c>
      <c r="W8" s="26">
        <f t="shared" si="9"/>
        <v>149.02733333333336</v>
      </c>
      <c r="X8" s="26">
        <f t="shared" si="10"/>
        <v>65.2</v>
      </c>
      <c r="Y8" s="26">
        <f t="shared" si="11"/>
        <v>-83.827333333333357</v>
      </c>
      <c r="Z8" s="26"/>
      <c r="AA8" s="26"/>
    </row>
    <row r="9" spans="1:27" x14ac:dyDescent="0.3">
      <c r="A9" s="25">
        <v>20000</v>
      </c>
      <c r="B9" s="25">
        <f t="shared" si="0"/>
        <v>8000</v>
      </c>
      <c r="C9" s="26">
        <f t="shared" si="1"/>
        <v>14000</v>
      </c>
      <c r="D9" s="26">
        <f t="shared" si="2"/>
        <v>22000</v>
      </c>
      <c r="E9" s="26">
        <f t="shared" si="3"/>
        <v>19800</v>
      </c>
      <c r="F9" s="26">
        <f t="shared" si="4"/>
        <v>-2200</v>
      </c>
      <c r="G9" s="26">
        <f t="shared" si="5"/>
        <v>-7510.3448275862065</v>
      </c>
      <c r="H9" s="26">
        <f t="shared" si="6"/>
        <v>-37.931034482758619</v>
      </c>
      <c r="T9" s="25">
        <v>900</v>
      </c>
      <c r="U9" s="82">
        <f t="shared" si="7"/>
        <v>104.81</v>
      </c>
      <c r="V9" s="26">
        <f t="shared" si="8"/>
        <v>49.744500000000031</v>
      </c>
      <c r="W9" s="26">
        <f t="shared" si="9"/>
        <v>154.55450000000002</v>
      </c>
      <c r="X9" s="26">
        <f t="shared" si="10"/>
        <v>73.349999999999994</v>
      </c>
      <c r="Y9" s="26">
        <f t="shared" si="11"/>
        <v>-81.204500000000024</v>
      </c>
      <c r="Z9" s="26"/>
      <c r="AA9" s="26"/>
    </row>
    <row r="10" spans="1:27" x14ac:dyDescent="0.3">
      <c r="A10" s="25">
        <v>22000</v>
      </c>
      <c r="B10" s="25">
        <f t="shared" si="0"/>
        <v>8000</v>
      </c>
      <c r="C10" s="26">
        <f t="shared" si="1"/>
        <v>15399.999999999998</v>
      </c>
      <c r="D10" s="26">
        <f t="shared" si="2"/>
        <v>23400</v>
      </c>
      <c r="E10" s="26">
        <f t="shared" si="3"/>
        <v>21780</v>
      </c>
      <c r="F10" s="26">
        <f t="shared" si="4"/>
        <v>-1620</v>
      </c>
      <c r="G10" s="26">
        <f t="shared" si="5"/>
        <v>-5530.3448275862065</v>
      </c>
      <c r="H10" s="26">
        <f t="shared" si="6"/>
        <v>-25.391849529780565</v>
      </c>
      <c r="T10" s="25">
        <v>1000</v>
      </c>
      <c r="U10" s="82">
        <f t="shared" si="7"/>
        <v>104.81</v>
      </c>
      <c r="V10" s="26">
        <f t="shared" si="8"/>
        <v>55.271666666666697</v>
      </c>
      <c r="W10" s="26">
        <f t="shared" si="9"/>
        <v>160.08166666666671</v>
      </c>
      <c r="X10" s="26">
        <f t="shared" si="10"/>
        <v>81.5</v>
      </c>
      <c r="Y10" s="26">
        <f t="shared" si="11"/>
        <v>-78.581666666666706</v>
      </c>
      <c r="Z10" s="26"/>
      <c r="AA10" s="26"/>
    </row>
    <row r="11" spans="1:27" x14ac:dyDescent="0.3">
      <c r="A11" s="25">
        <v>24000</v>
      </c>
      <c r="B11" s="25">
        <f t="shared" si="0"/>
        <v>8000</v>
      </c>
      <c r="C11" s="26">
        <f t="shared" si="1"/>
        <v>16800</v>
      </c>
      <c r="D11" s="26">
        <f t="shared" si="2"/>
        <v>24800</v>
      </c>
      <c r="E11" s="26">
        <f t="shared" si="3"/>
        <v>23760</v>
      </c>
      <c r="F11" s="26">
        <f t="shared" si="4"/>
        <v>-1040</v>
      </c>
      <c r="G11" s="26">
        <f t="shared" si="5"/>
        <v>-3550.3448275862065</v>
      </c>
      <c r="H11" s="26">
        <f t="shared" si="6"/>
        <v>-14.942528735632182</v>
      </c>
      <c r="T11" s="25">
        <v>1100</v>
      </c>
      <c r="U11" s="82">
        <f t="shared" si="7"/>
        <v>104.81</v>
      </c>
      <c r="V11" s="26">
        <f t="shared" si="8"/>
        <v>60.798833333333363</v>
      </c>
      <c r="W11" s="26">
        <f t="shared" si="9"/>
        <v>165.60883333333337</v>
      </c>
      <c r="X11" s="26">
        <f t="shared" si="10"/>
        <v>89.65</v>
      </c>
      <c r="Y11" s="26">
        <f t="shared" si="11"/>
        <v>-75.958833333333359</v>
      </c>
      <c r="Z11" s="26"/>
      <c r="AA11" s="26"/>
    </row>
    <row r="12" spans="1:27" x14ac:dyDescent="0.3">
      <c r="A12" s="25">
        <v>26000</v>
      </c>
      <c r="B12" s="25">
        <f t="shared" si="0"/>
        <v>8000</v>
      </c>
      <c r="C12" s="26">
        <f t="shared" si="1"/>
        <v>18200</v>
      </c>
      <c r="D12" s="26">
        <f t="shared" si="2"/>
        <v>26200</v>
      </c>
      <c r="E12" s="26">
        <f t="shared" si="3"/>
        <v>25740</v>
      </c>
      <c r="F12" s="26">
        <f t="shared" si="4"/>
        <v>-460</v>
      </c>
      <c r="G12" s="26">
        <f t="shared" si="5"/>
        <v>-1570.3448275862065</v>
      </c>
      <c r="H12" s="26">
        <f t="shared" si="6"/>
        <v>-6.1007957559681687</v>
      </c>
      <c r="T12" s="25">
        <v>1200</v>
      </c>
      <c r="U12" s="82">
        <f t="shared" si="7"/>
        <v>104.81</v>
      </c>
      <c r="V12" s="26">
        <f t="shared" si="8"/>
        <v>66.326000000000036</v>
      </c>
      <c r="W12" s="26">
        <f t="shared" si="9"/>
        <v>171.13600000000002</v>
      </c>
      <c r="X12" s="26">
        <f t="shared" si="10"/>
        <v>97.8</v>
      </c>
      <c r="Y12" s="26">
        <f t="shared" si="11"/>
        <v>-73.336000000000027</v>
      </c>
      <c r="Z12" s="26"/>
      <c r="AA12" s="26"/>
    </row>
    <row r="13" spans="1:27" x14ac:dyDescent="0.3">
      <c r="A13" s="52">
        <f>B33</f>
        <v>27586.206896551725</v>
      </c>
      <c r="B13" s="52">
        <f t="shared" si="0"/>
        <v>8000</v>
      </c>
      <c r="C13" s="53">
        <f t="shared" si="1"/>
        <v>19310.344827586207</v>
      </c>
      <c r="D13" s="53">
        <f t="shared" si="2"/>
        <v>27310.344827586207</v>
      </c>
      <c r="E13" s="53">
        <f t="shared" si="3"/>
        <v>27310.344827586207</v>
      </c>
      <c r="F13" s="53">
        <f t="shared" si="4"/>
        <v>0</v>
      </c>
      <c r="G13" s="53">
        <f t="shared" si="5"/>
        <v>0</v>
      </c>
      <c r="H13" s="53">
        <f t="shared" si="6"/>
        <v>0</v>
      </c>
      <c r="T13" s="25">
        <v>1300</v>
      </c>
      <c r="U13" s="82">
        <f t="shared" si="7"/>
        <v>104.81</v>
      </c>
      <c r="V13" s="26">
        <f t="shared" si="8"/>
        <v>71.853166666666695</v>
      </c>
      <c r="W13" s="26">
        <f t="shared" si="9"/>
        <v>176.66316666666671</v>
      </c>
      <c r="X13" s="26">
        <f t="shared" si="10"/>
        <v>105.95</v>
      </c>
      <c r="Y13" s="26">
        <f t="shared" si="11"/>
        <v>-70.713166666666709</v>
      </c>
      <c r="Z13" s="53"/>
      <c r="AA13" s="53"/>
    </row>
    <row r="14" spans="1:27" x14ac:dyDescent="0.3">
      <c r="A14" s="25">
        <v>30000</v>
      </c>
      <c r="B14" s="25">
        <f t="shared" si="0"/>
        <v>8000</v>
      </c>
      <c r="C14" s="26">
        <f t="shared" si="1"/>
        <v>21000</v>
      </c>
      <c r="D14" s="26">
        <f t="shared" si="2"/>
        <v>29000</v>
      </c>
      <c r="E14" s="26">
        <f t="shared" si="3"/>
        <v>29700</v>
      </c>
      <c r="F14" s="26">
        <f t="shared" si="4"/>
        <v>700</v>
      </c>
      <c r="G14" s="26">
        <f t="shared" si="5"/>
        <v>2389.6551724137935</v>
      </c>
      <c r="H14" s="26">
        <f t="shared" si="6"/>
        <v>8.045977011494255</v>
      </c>
      <c r="T14" s="25">
        <v>1400</v>
      </c>
      <c r="U14" s="82">
        <f t="shared" si="7"/>
        <v>104.81</v>
      </c>
      <c r="V14" s="26">
        <f t="shared" si="8"/>
        <v>77.380333333333368</v>
      </c>
      <c r="W14" s="26">
        <f t="shared" si="9"/>
        <v>182.19033333333337</v>
      </c>
      <c r="X14" s="26">
        <f t="shared" si="10"/>
        <v>114.1</v>
      </c>
      <c r="Y14" s="26">
        <f t="shared" si="11"/>
        <v>-68.090333333333376</v>
      </c>
      <c r="Z14" s="26"/>
      <c r="AA14" s="26"/>
    </row>
    <row r="15" spans="1:27" x14ac:dyDescent="0.3">
      <c r="A15" s="25">
        <v>32000</v>
      </c>
      <c r="B15" s="25">
        <f t="shared" si="0"/>
        <v>8000</v>
      </c>
      <c r="C15" s="26">
        <f t="shared" si="1"/>
        <v>22400</v>
      </c>
      <c r="D15" s="26">
        <f t="shared" si="2"/>
        <v>30400</v>
      </c>
      <c r="E15" s="26">
        <f t="shared" si="3"/>
        <v>31680</v>
      </c>
      <c r="F15" s="26">
        <f t="shared" si="4"/>
        <v>1280</v>
      </c>
      <c r="G15" s="26">
        <f t="shared" si="5"/>
        <v>4369.6551724137935</v>
      </c>
      <c r="H15" s="26">
        <f t="shared" si="6"/>
        <v>13.793103448275861</v>
      </c>
      <c r="T15" s="25">
        <v>1500</v>
      </c>
      <c r="U15" s="82">
        <f t="shared" si="7"/>
        <v>104.81</v>
      </c>
      <c r="V15" s="26">
        <f t="shared" si="8"/>
        <v>82.907500000000041</v>
      </c>
      <c r="W15" s="26">
        <f t="shared" si="9"/>
        <v>187.71750000000003</v>
      </c>
      <c r="X15" s="26">
        <f t="shared" si="10"/>
        <v>122.25</v>
      </c>
      <c r="Y15" s="26">
        <f t="shared" si="11"/>
        <v>-65.46750000000003</v>
      </c>
      <c r="Z15" s="26"/>
      <c r="AA15" s="26"/>
    </row>
    <row r="16" spans="1:27" x14ac:dyDescent="0.3">
      <c r="A16" s="25">
        <v>34000</v>
      </c>
      <c r="B16" s="25">
        <f t="shared" si="0"/>
        <v>8000</v>
      </c>
      <c r="C16" s="26">
        <f t="shared" si="1"/>
        <v>23800</v>
      </c>
      <c r="D16" s="26">
        <f t="shared" si="2"/>
        <v>31800</v>
      </c>
      <c r="E16" s="26">
        <f t="shared" si="3"/>
        <v>33660</v>
      </c>
      <c r="F16" s="26">
        <f t="shared" si="4"/>
        <v>1860</v>
      </c>
      <c r="G16" s="26">
        <f t="shared" si="5"/>
        <v>6349.6551724137935</v>
      </c>
      <c r="H16" s="26">
        <f t="shared" si="6"/>
        <v>18.864097363083165</v>
      </c>
      <c r="T16" s="25">
        <v>1600</v>
      </c>
      <c r="U16" s="82">
        <f t="shared" si="7"/>
        <v>104.81</v>
      </c>
      <c r="V16" s="26">
        <f t="shared" si="8"/>
        <v>88.434666666666715</v>
      </c>
      <c r="W16" s="26">
        <f t="shared" si="9"/>
        <v>193.24466666666672</v>
      </c>
      <c r="X16" s="26">
        <f t="shared" si="10"/>
        <v>130.4</v>
      </c>
      <c r="Y16" s="26">
        <f t="shared" si="11"/>
        <v>-62.844666666666711</v>
      </c>
      <c r="Z16" s="26"/>
      <c r="AA16" s="26"/>
    </row>
    <row r="17" spans="1:27" x14ac:dyDescent="0.3">
      <c r="A17" s="25">
        <v>36000</v>
      </c>
      <c r="B17" s="25">
        <f t="shared" si="0"/>
        <v>8000</v>
      </c>
      <c r="C17" s="26">
        <f t="shared" si="1"/>
        <v>25200</v>
      </c>
      <c r="D17" s="26">
        <f t="shared" si="2"/>
        <v>33200</v>
      </c>
      <c r="E17" s="26">
        <f t="shared" si="3"/>
        <v>35640</v>
      </c>
      <c r="F17" s="26">
        <f t="shared" si="4"/>
        <v>2440</v>
      </c>
      <c r="G17" s="26">
        <f>E17-$E$13</f>
        <v>8329.6551724137935</v>
      </c>
      <c r="H17" s="26">
        <f t="shared" si="6"/>
        <v>23.371647509578544</v>
      </c>
      <c r="T17" s="25">
        <v>1700</v>
      </c>
      <c r="U17" s="82">
        <f t="shared" si="7"/>
        <v>104.81</v>
      </c>
      <c r="V17" s="26">
        <f t="shared" si="8"/>
        <v>93.961833333333388</v>
      </c>
      <c r="W17" s="26">
        <f t="shared" si="9"/>
        <v>198.7718333333334</v>
      </c>
      <c r="X17" s="26">
        <f t="shared" si="10"/>
        <v>138.55000000000001</v>
      </c>
      <c r="Y17" s="26">
        <f t="shared" si="11"/>
        <v>-60.221833333333393</v>
      </c>
      <c r="Z17" s="26"/>
      <c r="AA17" s="26"/>
    </row>
    <row r="18" spans="1:27" x14ac:dyDescent="0.3">
      <c r="A18" s="52">
        <v>38000</v>
      </c>
      <c r="B18" s="52">
        <f t="shared" si="0"/>
        <v>8000</v>
      </c>
      <c r="C18" s="53">
        <f t="shared" si="1"/>
        <v>26600</v>
      </c>
      <c r="D18" s="53">
        <f t="shared" si="2"/>
        <v>34600</v>
      </c>
      <c r="E18" s="53">
        <f t="shared" si="3"/>
        <v>37620</v>
      </c>
      <c r="F18" s="53">
        <f t="shared" si="4"/>
        <v>3020</v>
      </c>
      <c r="G18" s="63">
        <f t="shared" si="5"/>
        <v>10309.655172413793</v>
      </c>
      <c r="H18" s="63">
        <f t="shared" si="6"/>
        <v>27.404718693284934</v>
      </c>
      <c r="T18" s="25">
        <v>1800</v>
      </c>
      <c r="U18" s="82">
        <f t="shared" si="7"/>
        <v>104.81</v>
      </c>
      <c r="V18" s="26">
        <f t="shared" si="8"/>
        <v>99.489000000000061</v>
      </c>
      <c r="W18" s="26">
        <f t="shared" si="9"/>
        <v>204.29900000000006</v>
      </c>
      <c r="X18" s="26">
        <f t="shared" si="10"/>
        <v>146.69999999999999</v>
      </c>
      <c r="Y18" s="26">
        <f t="shared" si="11"/>
        <v>-57.599000000000075</v>
      </c>
      <c r="Z18" s="83"/>
      <c r="AA18" s="83"/>
    </row>
    <row r="19" spans="1:27" x14ac:dyDescent="0.3">
      <c r="A19" s="25">
        <v>40000</v>
      </c>
      <c r="B19" s="25">
        <f t="shared" si="0"/>
        <v>8000</v>
      </c>
      <c r="C19" s="26">
        <f t="shared" si="1"/>
        <v>28000</v>
      </c>
      <c r="D19" s="26">
        <f t="shared" si="2"/>
        <v>36000</v>
      </c>
      <c r="E19" s="26">
        <f t="shared" si="3"/>
        <v>39600</v>
      </c>
      <c r="F19" s="26">
        <f t="shared" si="4"/>
        <v>3600</v>
      </c>
      <c r="G19" s="26">
        <f t="shared" si="5"/>
        <v>12289.655172413793</v>
      </c>
      <c r="H19" s="26">
        <f t="shared" si="6"/>
        <v>31.03448275862069</v>
      </c>
      <c r="T19" s="25">
        <v>1900</v>
      </c>
      <c r="U19" s="82">
        <f t="shared" si="7"/>
        <v>104.81</v>
      </c>
      <c r="V19" s="26">
        <f t="shared" si="8"/>
        <v>105.01616666666673</v>
      </c>
      <c r="W19" s="26">
        <f t="shared" si="9"/>
        <v>209.82616666666672</v>
      </c>
      <c r="X19" s="26">
        <f t="shared" si="10"/>
        <v>154.85</v>
      </c>
      <c r="Y19" s="26">
        <f t="shared" si="11"/>
        <v>-54.976166666666728</v>
      </c>
      <c r="Z19" s="26"/>
      <c r="AA19" s="26"/>
    </row>
    <row r="20" spans="1:27" x14ac:dyDescent="0.3">
      <c r="A20" s="25">
        <v>42000</v>
      </c>
      <c r="B20" s="25">
        <f t="shared" si="0"/>
        <v>8000</v>
      </c>
      <c r="C20" s="26">
        <f t="shared" si="1"/>
        <v>29399.999999999996</v>
      </c>
      <c r="D20" s="26">
        <f t="shared" si="2"/>
        <v>37400</v>
      </c>
      <c r="E20" s="26">
        <f t="shared" si="3"/>
        <v>41580</v>
      </c>
      <c r="F20" s="26">
        <f t="shared" si="4"/>
        <v>4180</v>
      </c>
      <c r="G20" s="26">
        <f t="shared" si="5"/>
        <v>14269.655172413793</v>
      </c>
      <c r="H20" s="26">
        <f t="shared" si="6"/>
        <v>34.318555008210183</v>
      </c>
      <c r="T20" s="25">
        <v>2000</v>
      </c>
      <c r="U20" s="82">
        <f t="shared" si="7"/>
        <v>104.81</v>
      </c>
      <c r="V20" s="26">
        <f t="shared" si="8"/>
        <v>110.54333333333339</v>
      </c>
      <c r="W20" s="26">
        <f t="shared" si="9"/>
        <v>215.35333333333341</v>
      </c>
      <c r="X20" s="26">
        <f t="shared" si="10"/>
        <v>163</v>
      </c>
      <c r="Y20" s="26">
        <f t="shared" si="11"/>
        <v>-52.35333333333341</v>
      </c>
      <c r="Z20" s="26"/>
      <c r="AA20" s="26"/>
    </row>
    <row r="21" spans="1:27" x14ac:dyDescent="0.3">
      <c r="A21" s="25">
        <v>44000</v>
      </c>
      <c r="B21" s="25">
        <f t="shared" si="0"/>
        <v>8000</v>
      </c>
      <c r="C21" s="26">
        <f t="shared" si="1"/>
        <v>30799.999999999996</v>
      </c>
      <c r="D21" s="26">
        <f t="shared" si="2"/>
        <v>38800</v>
      </c>
      <c r="E21" s="26">
        <f t="shared" si="3"/>
        <v>43560</v>
      </c>
      <c r="F21" s="26">
        <f t="shared" si="4"/>
        <v>4760</v>
      </c>
      <c r="G21" s="26">
        <f t="shared" si="5"/>
        <v>16249.655172413793</v>
      </c>
      <c r="H21" s="26">
        <f t="shared" si="6"/>
        <v>37.304075235109721</v>
      </c>
      <c r="T21" s="25">
        <v>2100</v>
      </c>
      <c r="U21" s="82">
        <f t="shared" si="7"/>
        <v>104.81</v>
      </c>
      <c r="V21" s="26">
        <f t="shared" si="8"/>
        <v>116.07050000000005</v>
      </c>
      <c r="W21" s="26">
        <f t="shared" si="9"/>
        <v>220.88050000000004</v>
      </c>
      <c r="X21" s="26">
        <f t="shared" si="10"/>
        <v>171.15</v>
      </c>
      <c r="Y21" s="26">
        <f t="shared" si="11"/>
        <v>-49.730500000000035</v>
      </c>
      <c r="Z21" s="26"/>
      <c r="AA21" s="26"/>
    </row>
    <row r="22" spans="1:27" x14ac:dyDescent="0.3">
      <c r="A22" s="25">
        <v>46000</v>
      </c>
      <c r="B22" s="25">
        <f t="shared" si="0"/>
        <v>8000</v>
      </c>
      <c r="C22" s="26">
        <f t="shared" si="1"/>
        <v>32199.999999999996</v>
      </c>
      <c r="D22" s="26">
        <f t="shared" si="2"/>
        <v>40200</v>
      </c>
      <c r="E22" s="26">
        <f t="shared" si="3"/>
        <v>45540</v>
      </c>
      <c r="F22" s="26">
        <f t="shared" si="4"/>
        <v>5340</v>
      </c>
      <c r="G22" s="26">
        <f t="shared" si="5"/>
        <v>18229.655172413793</v>
      </c>
      <c r="H22" s="26">
        <f t="shared" si="6"/>
        <v>40.029985007496258</v>
      </c>
      <c r="T22" s="25">
        <v>2200</v>
      </c>
      <c r="U22" s="82">
        <f t="shared" si="7"/>
        <v>104.81</v>
      </c>
      <c r="V22" s="26">
        <f t="shared" si="8"/>
        <v>121.59766666666673</v>
      </c>
      <c r="W22" s="26">
        <f t="shared" si="9"/>
        <v>226.40766666666673</v>
      </c>
      <c r="X22" s="26">
        <f t="shared" si="10"/>
        <v>179.3</v>
      </c>
      <c r="Y22" s="26">
        <f t="shared" si="11"/>
        <v>-47.107666666666717</v>
      </c>
      <c r="Z22" s="26"/>
      <c r="AA22" s="26"/>
    </row>
    <row r="23" spans="1:27" x14ac:dyDescent="0.3">
      <c r="A23" s="25">
        <v>48000</v>
      </c>
      <c r="B23" s="25">
        <f t="shared" si="0"/>
        <v>8000</v>
      </c>
      <c r="C23" s="26">
        <f t="shared" si="1"/>
        <v>33600</v>
      </c>
      <c r="D23" s="26">
        <f t="shared" si="2"/>
        <v>41600</v>
      </c>
      <c r="E23" s="26">
        <f t="shared" si="3"/>
        <v>47520</v>
      </c>
      <c r="F23" s="26">
        <f t="shared" si="4"/>
        <v>5920</v>
      </c>
      <c r="G23" s="26">
        <f t="shared" si="5"/>
        <v>20209.655172413793</v>
      </c>
      <c r="H23" s="26">
        <f t="shared" si="6"/>
        <v>42.528735632183903</v>
      </c>
      <c r="T23" s="25">
        <v>2300</v>
      </c>
      <c r="U23" s="82">
        <f t="shared" si="7"/>
        <v>104.81</v>
      </c>
      <c r="V23" s="26">
        <f t="shared" si="8"/>
        <v>127.1248333333334</v>
      </c>
      <c r="W23" s="26">
        <f t="shared" si="9"/>
        <v>231.93483333333342</v>
      </c>
      <c r="X23" s="26">
        <f t="shared" si="10"/>
        <v>187.45</v>
      </c>
      <c r="Y23" s="26">
        <f t="shared" si="11"/>
        <v>-44.484833333333427</v>
      </c>
      <c r="Z23" s="26"/>
      <c r="AA23" s="26"/>
    </row>
    <row r="24" spans="1:27" x14ac:dyDescent="0.3">
      <c r="A24" s="25">
        <v>50000</v>
      </c>
      <c r="B24" s="25">
        <f t="shared" si="0"/>
        <v>8000</v>
      </c>
      <c r="C24" s="26">
        <f t="shared" si="1"/>
        <v>35000</v>
      </c>
      <c r="D24" s="26">
        <f t="shared" si="2"/>
        <v>43000</v>
      </c>
      <c r="E24" s="26">
        <f t="shared" si="3"/>
        <v>49500</v>
      </c>
      <c r="F24" s="26">
        <f t="shared" si="4"/>
        <v>6500</v>
      </c>
      <c r="G24" s="26">
        <f t="shared" si="5"/>
        <v>22189.655172413793</v>
      </c>
      <c r="H24" s="26">
        <f t="shared" si="6"/>
        <v>44.827586206896555</v>
      </c>
      <c r="T24" s="25">
        <v>2400</v>
      </c>
      <c r="U24" s="82">
        <f t="shared" si="7"/>
        <v>104.81</v>
      </c>
      <c r="V24" s="26">
        <f t="shared" si="8"/>
        <v>132.65200000000007</v>
      </c>
      <c r="W24" s="26">
        <f t="shared" si="9"/>
        <v>237.46200000000007</v>
      </c>
      <c r="X24" s="26">
        <f t="shared" si="10"/>
        <v>195.6</v>
      </c>
      <c r="Y24" s="26">
        <f t="shared" si="11"/>
        <v>-41.86200000000008</v>
      </c>
      <c r="Z24" s="26"/>
      <c r="AA24" s="26"/>
    </row>
    <row r="25" spans="1:27" x14ac:dyDescent="0.3">
      <c r="A25" s="25">
        <v>52000</v>
      </c>
      <c r="B25" s="25">
        <f t="shared" si="0"/>
        <v>8000</v>
      </c>
      <c r="C25" s="26">
        <f t="shared" si="1"/>
        <v>36400</v>
      </c>
      <c r="D25" s="26">
        <f t="shared" si="2"/>
        <v>44400</v>
      </c>
      <c r="E25" s="26">
        <f t="shared" si="3"/>
        <v>51480</v>
      </c>
      <c r="F25" s="26">
        <f t="shared" si="4"/>
        <v>7080</v>
      </c>
      <c r="G25" s="26">
        <f t="shared" si="5"/>
        <v>24169.655172413793</v>
      </c>
      <c r="H25" s="26">
        <f t="shared" si="6"/>
        <v>46.949602122015918</v>
      </c>
      <c r="T25" s="25">
        <v>2500</v>
      </c>
      <c r="U25" s="82">
        <f t="shared" si="7"/>
        <v>104.81</v>
      </c>
      <c r="V25" s="26">
        <f t="shared" si="8"/>
        <v>138.17916666666673</v>
      </c>
      <c r="W25" s="26">
        <f t="shared" si="9"/>
        <v>242.98916666666673</v>
      </c>
      <c r="X25" s="26">
        <f t="shared" si="10"/>
        <v>203.75</v>
      </c>
      <c r="Y25" s="26">
        <f t="shared" si="11"/>
        <v>-39.239166666666733</v>
      </c>
      <c r="Z25" s="26"/>
      <c r="AA25" s="26"/>
    </row>
    <row r="26" spans="1:27" x14ac:dyDescent="0.3">
      <c r="A26" s="25">
        <v>54000</v>
      </c>
      <c r="B26" s="25">
        <f t="shared" si="0"/>
        <v>8000</v>
      </c>
      <c r="C26" s="26">
        <f t="shared" si="1"/>
        <v>37800</v>
      </c>
      <c r="D26" s="26">
        <f t="shared" si="2"/>
        <v>45800</v>
      </c>
      <c r="E26" s="26">
        <f t="shared" si="3"/>
        <v>53460</v>
      </c>
      <c r="F26" s="26">
        <f t="shared" si="4"/>
        <v>7660</v>
      </c>
      <c r="G26" s="26">
        <f t="shared" si="5"/>
        <v>26149.655172413793</v>
      </c>
      <c r="H26" s="26">
        <f t="shared" si="6"/>
        <v>48.914431673052363</v>
      </c>
      <c r="T26" s="25">
        <v>2600</v>
      </c>
      <c r="U26" s="82">
        <f t="shared" si="7"/>
        <v>104.81</v>
      </c>
      <c r="V26" s="26">
        <f t="shared" si="8"/>
        <v>143.70633333333339</v>
      </c>
      <c r="W26" s="26">
        <f t="shared" si="9"/>
        <v>248.51633333333339</v>
      </c>
      <c r="X26" s="26">
        <f t="shared" si="10"/>
        <v>211.9</v>
      </c>
      <c r="Y26" s="26">
        <f t="shared" si="11"/>
        <v>-36.616333333333387</v>
      </c>
      <c r="Z26" s="26"/>
      <c r="AA26" s="26"/>
    </row>
    <row r="27" spans="1:27" x14ac:dyDescent="0.3">
      <c r="A27" s="25">
        <v>56000</v>
      </c>
      <c r="B27" s="25">
        <f t="shared" si="0"/>
        <v>8000</v>
      </c>
      <c r="C27" s="26">
        <f t="shared" si="1"/>
        <v>39200</v>
      </c>
      <c r="D27" s="26">
        <f t="shared" si="2"/>
        <v>47200</v>
      </c>
      <c r="E27" s="26">
        <f t="shared" si="3"/>
        <v>55440</v>
      </c>
      <c r="F27" s="26">
        <f t="shared" si="4"/>
        <v>8240</v>
      </c>
      <c r="G27" s="26">
        <f t="shared" si="5"/>
        <v>28129.655172413793</v>
      </c>
      <c r="H27" s="26">
        <f t="shared" si="6"/>
        <v>50.738916256157637</v>
      </c>
      <c r="T27" s="25">
        <v>2700</v>
      </c>
      <c r="U27" s="82">
        <f t="shared" si="7"/>
        <v>104.81</v>
      </c>
      <c r="V27" s="26">
        <f t="shared" si="8"/>
        <v>149.23350000000008</v>
      </c>
      <c r="W27" s="26">
        <f t="shared" si="9"/>
        <v>254.04350000000008</v>
      </c>
      <c r="X27" s="26">
        <f t="shared" si="10"/>
        <v>220.05</v>
      </c>
      <c r="Y27" s="26">
        <f t="shared" si="11"/>
        <v>-33.993500000000068</v>
      </c>
      <c r="Z27" s="26"/>
      <c r="AA27" s="26"/>
    </row>
    <row r="28" spans="1:27" x14ac:dyDescent="0.3">
      <c r="A28" s="25">
        <v>58000</v>
      </c>
      <c r="B28" s="25">
        <f t="shared" si="0"/>
        <v>8000</v>
      </c>
      <c r="C28" s="26">
        <f t="shared" si="1"/>
        <v>40600</v>
      </c>
      <c r="D28" s="26">
        <f t="shared" si="2"/>
        <v>48600</v>
      </c>
      <c r="E28" s="26">
        <f t="shared" si="3"/>
        <v>57420</v>
      </c>
      <c r="F28" s="26">
        <f t="shared" si="4"/>
        <v>8820</v>
      </c>
      <c r="G28" s="26">
        <f t="shared" si="5"/>
        <v>30109.655172413793</v>
      </c>
      <c r="H28" s="26">
        <f t="shared" si="6"/>
        <v>52.437574316290139</v>
      </c>
      <c r="T28" s="25">
        <v>2800</v>
      </c>
      <c r="U28" s="82">
        <f>$C$34</f>
        <v>104.81</v>
      </c>
      <c r="V28" s="26">
        <f t="shared" si="8"/>
        <v>154.76066666666674</v>
      </c>
      <c r="W28" s="26">
        <f t="shared" si="9"/>
        <v>259.57066666666674</v>
      </c>
      <c r="X28" s="26">
        <f t="shared" si="10"/>
        <v>228.2</v>
      </c>
      <c r="Y28" s="26">
        <f t="shared" si="11"/>
        <v>-31.37066666666675</v>
      </c>
      <c r="Z28" s="26"/>
      <c r="AA28" s="26"/>
    </row>
    <row r="29" spans="1:27" x14ac:dyDescent="0.3">
      <c r="A29" s="25">
        <v>60000</v>
      </c>
      <c r="B29" s="25">
        <f t="shared" si="0"/>
        <v>8000</v>
      </c>
      <c r="C29" s="26">
        <f t="shared" si="1"/>
        <v>42000</v>
      </c>
      <c r="D29" s="26">
        <f t="shared" si="2"/>
        <v>50000</v>
      </c>
      <c r="E29" s="26">
        <f t="shared" si="3"/>
        <v>59400</v>
      </c>
      <c r="F29" s="26">
        <f t="shared" si="4"/>
        <v>9400</v>
      </c>
      <c r="G29" s="26">
        <f t="shared" si="5"/>
        <v>32089.655172413793</v>
      </c>
      <c r="H29" s="26">
        <f t="shared" si="6"/>
        <v>54.022988505747129</v>
      </c>
      <c r="T29" s="25">
        <v>2900</v>
      </c>
      <c r="U29" s="82">
        <f>$C$34</f>
        <v>104.81</v>
      </c>
      <c r="V29" s="26">
        <f>$C$35*T29/1000</f>
        <v>160.28783333333342</v>
      </c>
      <c r="W29" s="26">
        <f>U29+V29</f>
        <v>265.09783333333343</v>
      </c>
      <c r="X29" s="26">
        <f>T29*$C$36/1000</f>
        <v>236.35</v>
      </c>
      <c r="Y29" s="26">
        <f t="shared" si="11"/>
        <v>-28.747833333333432</v>
      </c>
      <c r="Z29" s="26"/>
      <c r="AA29" s="26"/>
    </row>
    <row r="30" spans="1:27" x14ac:dyDescent="0.3">
      <c r="T30" s="25">
        <v>3000</v>
      </c>
      <c r="U30" s="82">
        <f t="shared" ref="U30:U60" si="12">$C$34</f>
        <v>104.81</v>
      </c>
      <c r="V30" s="26">
        <f t="shared" si="8"/>
        <v>165.81500000000008</v>
      </c>
      <c r="W30" s="26">
        <f t="shared" si="9"/>
        <v>270.62500000000011</v>
      </c>
      <c r="X30" s="26">
        <f t="shared" si="10"/>
        <v>244.5</v>
      </c>
      <c r="Y30" s="26">
        <f t="shared" si="11"/>
        <v>-26.125000000000114</v>
      </c>
    </row>
    <row r="31" spans="1:27" ht="15.6" x14ac:dyDescent="0.3">
      <c r="A31" s="28" t="s">
        <v>29</v>
      </c>
      <c r="B31" s="28"/>
      <c r="C31" s="1"/>
      <c r="D31" s="1"/>
      <c r="T31" s="25">
        <v>3100</v>
      </c>
      <c r="U31" s="82">
        <f t="shared" si="12"/>
        <v>104.81</v>
      </c>
      <c r="V31" s="26">
        <f t="shared" si="8"/>
        <v>171.34216666666677</v>
      </c>
      <c r="W31" s="26">
        <f t="shared" si="9"/>
        <v>276.15216666666674</v>
      </c>
      <c r="X31" s="26">
        <f t="shared" si="10"/>
        <v>252.65</v>
      </c>
      <c r="Y31" s="26">
        <f t="shared" si="11"/>
        <v>-23.502166666666739</v>
      </c>
    </row>
    <row r="32" spans="1:27" ht="15.6" x14ac:dyDescent="0.3">
      <c r="A32" s="29" t="s">
        <v>30</v>
      </c>
      <c r="B32" s="29"/>
      <c r="C32" s="29"/>
      <c r="D32" s="29"/>
      <c r="E32" s="30"/>
      <c r="T32" s="25">
        <v>3200</v>
      </c>
      <c r="U32" s="82">
        <f t="shared" si="12"/>
        <v>104.81</v>
      </c>
      <c r="V32" s="26">
        <f t="shared" si="8"/>
        <v>176.86933333333343</v>
      </c>
      <c r="W32" s="26">
        <f t="shared" si="9"/>
        <v>281.67933333333343</v>
      </c>
      <c r="X32" s="26">
        <f t="shared" si="10"/>
        <v>260.8</v>
      </c>
      <c r="Y32" s="26">
        <f t="shared" si="11"/>
        <v>-20.87933333333342</v>
      </c>
    </row>
    <row r="33" spans="1:25" ht="15.6" x14ac:dyDescent="0.3">
      <c r="A33" s="31" t="s">
        <v>31</v>
      </c>
      <c r="B33" s="31">
        <f>B34*1000/(B36-B35)</f>
        <v>27586.206896551725</v>
      </c>
      <c r="C33">
        <v>100307.08364266665</v>
      </c>
      <c r="T33" s="25">
        <v>3300</v>
      </c>
      <c r="U33" s="82">
        <f t="shared" si="12"/>
        <v>104.81</v>
      </c>
      <c r="V33" s="26">
        <f t="shared" si="8"/>
        <v>182.39650000000009</v>
      </c>
      <c r="W33" s="26">
        <f t="shared" si="9"/>
        <v>287.20650000000012</v>
      </c>
      <c r="X33" s="26">
        <f t="shared" si="10"/>
        <v>268.95</v>
      </c>
      <c r="Y33" s="26">
        <f t="shared" si="11"/>
        <v>-18.256500000000131</v>
      </c>
    </row>
    <row r="34" spans="1:25" ht="15.6" x14ac:dyDescent="0.3">
      <c r="A34" s="31" t="s">
        <v>22</v>
      </c>
      <c r="B34" s="31">
        <v>8000</v>
      </c>
      <c r="C34" s="81">
        <v>104.81</v>
      </c>
      <c r="T34" s="25">
        <v>3400</v>
      </c>
      <c r="U34" s="82">
        <f t="shared" si="12"/>
        <v>104.81</v>
      </c>
      <c r="V34" s="26">
        <f t="shared" si="8"/>
        <v>187.92366666666678</v>
      </c>
      <c r="W34" s="26">
        <f t="shared" si="9"/>
        <v>292.73366666666675</v>
      </c>
      <c r="X34" s="26">
        <f t="shared" si="10"/>
        <v>277.10000000000002</v>
      </c>
      <c r="Y34" s="26">
        <f t="shared" si="11"/>
        <v>-15.633666666666727</v>
      </c>
    </row>
    <row r="35" spans="1:25" ht="15.6" x14ac:dyDescent="0.3">
      <c r="A35" s="31" t="s">
        <v>32</v>
      </c>
      <c r="B35" s="31">
        <v>700</v>
      </c>
      <c r="C35" s="80">
        <v>55.271666666666697</v>
      </c>
      <c r="T35" s="25">
        <v>3500</v>
      </c>
      <c r="U35" s="82">
        <f t="shared" si="12"/>
        <v>104.81</v>
      </c>
      <c r="V35" s="26">
        <f t="shared" si="8"/>
        <v>193.45083333333343</v>
      </c>
      <c r="W35" s="26">
        <f t="shared" si="9"/>
        <v>298.26083333333344</v>
      </c>
      <c r="X35" s="26">
        <f t="shared" si="10"/>
        <v>285.25</v>
      </c>
      <c r="Y35" s="26">
        <f t="shared" si="11"/>
        <v>-13.010833333333437</v>
      </c>
    </row>
    <row r="36" spans="1:25" ht="15.6" x14ac:dyDescent="0.3">
      <c r="A36" s="31" t="s">
        <v>33</v>
      </c>
      <c r="B36" s="31">
        <v>990</v>
      </c>
      <c r="C36">
        <v>81.5</v>
      </c>
      <c r="T36" s="25">
        <v>3600</v>
      </c>
      <c r="U36" s="82">
        <f t="shared" si="12"/>
        <v>104.81</v>
      </c>
      <c r="V36" s="26">
        <f t="shared" si="8"/>
        <v>198.97800000000012</v>
      </c>
      <c r="W36" s="26">
        <f t="shared" si="9"/>
        <v>303.78800000000012</v>
      </c>
      <c r="X36" s="26">
        <f t="shared" si="10"/>
        <v>293.39999999999998</v>
      </c>
      <c r="Y36" s="26">
        <f>X36-W36</f>
        <v>-10.388000000000147</v>
      </c>
    </row>
    <row r="37" spans="1:25" ht="15.6" x14ac:dyDescent="0.3">
      <c r="A37" s="32" t="s">
        <v>34</v>
      </c>
      <c r="B37" s="31">
        <v>38000</v>
      </c>
      <c r="C37">
        <v>6000</v>
      </c>
      <c r="D37">
        <v>1231.2331057124527</v>
      </c>
      <c r="T37" s="25">
        <v>3700</v>
      </c>
      <c r="U37" s="82">
        <f t="shared" si="12"/>
        <v>104.81</v>
      </c>
      <c r="V37" s="26">
        <f t="shared" si="8"/>
        <v>204.50516666666678</v>
      </c>
      <c r="W37" s="26">
        <f t="shared" si="9"/>
        <v>309.31516666666676</v>
      </c>
      <c r="X37" s="26">
        <f t="shared" si="10"/>
        <v>301.55</v>
      </c>
      <c r="Y37" s="26">
        <f t="shared" si="11"/>
        <v>-7.7651666666667438</v>
      </c>
    </row>
    <row r="38" spans="1:25" x14ac:dyDescent="0.3">
      <c r="T38" s="25">
        <v>3800</v>
      </c>
      <c r="U38" s="82">
        <f t="shared" si="12"/>
        <v>104.81</v>
      </c>
      <c r="V38" s="26">
        <f t="shared" si="8"/>
        <v>210.03233333333347</v>
      </c>
      <c r="W38" s="26">
        <f t="shared" si="9"/>
        <v>314.8423333333335</v>
      </c>
      <c r="X38" s="26">
        <f t="shared" si="10"/>
        <v>309.7</v>
      </c>
      <c r="Y38" s="26">
        <f t="shared" si="11"/>
        <v>-5.1423333333335108</v>
      </c>
    </row>
    <row r="39" spans="1:25" x14ac:dyDescent="0.3">
      <c r="T39" s="25">
        <v>3900</v>
      </c>
      <c r="U39" s="82">
        <f t="shared" si="12"/>
        <v>104.81</v>
      </c>
      <c r="V39" s="26">
        <f t="shared" si="8"/>
        <v>215.55950000000013</v>
      </c>
      <c r="W39" s="26">
        <f t="shared" si="9"/>
        <v>320.36950000000013</v>
      </c>
      <c r="X39" s="26">
        <f t="shared" si="10"/>
        <v>317.85000000000002</v>
      </c>
      <c r="Y39" s="26">
        <f t="shared" si="11"/>
        <v>-2.5195000000001073</v>
      </c>
    </row>
    <row r="40" spans="1:25" x14ac:dyDescent="0.3">
      <c r="T40" s="91">
        <v>4001</v>
      </c>
      <c r="U40" s="92">
        <f t="shared" si="12"/>
        <v>104.81</v>
      </c>
      <c r="V40" s="93">
        <f t="shared" si="8"/>
        <v>221.14193833333343</v>
      </c>
      <c r="W40" s="93">
        <f t="shared" si="9"/>
        <v>325.95193833333343</v>
      </c>
      <c r="X40" s="93">
        <f t="shared" si="10"/>
        <v>326.08150000000001</v>
      </c>
      <c r="Y40" s="94">
        <f t="shared" si="11"/>
        <v>0.12956166666657509</v>
      </c>
    </row>
    <row r="41" spans="1:25" x14ac:dyDescent="0.3">
      <c r="T41" s="25">
        <v>4100</v>
      </c>
      <c r="U41" s="82">
        <f t="shared" si="12"/>
        <v>104.81</v>
      </c>
      <c r="V41" s="26">
        <f t="shared" si="8"/>
        <v>226.61383333333345</v>
      </c>
      <c r="W41" s="26">
        <f t="shared" si="9"/>
        <v>331.42383333333345</v>
      </c>
      <c r="X41" s="26">
        <f t="shared" si="10"/>
        <v>334.15</v>
      </c>
      <c r="Y41" s="26">
        <f t="shared" si="11"/>
        <v>2.7261666666665292</v>
      </c>
    </row>
    <row r="42" spans="1:25" x14ac:dyDescent="0.3">
      <c r="T42" s="25">
        <v>4200</v>
      </c>
      <c r="U42" s="82">
        <f t="shared" si="12"/>
        <v>104.81</v>
      </c>
      <c r="V42" s="26">
        <f t="shared" si="8"/>
        <v>232.1410000000001</v>
      </c>
      <c r="W42" s="26">
        <f t="shared" si="9"/>
        <v>336.95100000000014</v>
      </c>
      <c r="X42" s="26">
        <f t="shared" si="10"/>
        <v>342.3</v>
      </c>
      <c r="Y42" s="26">
        <f t="shared" si="11"/>
        <v>5.3489999999998759</v>
      </c>
    </row>
    <row r="43" spans="1:25" x14ac:dyDescent="0.3">
      <c r="T43" s="25">
        <v>4300</v>
      </c>
      <c r="U43" s="82">
        <f t="shared" si="12"/>
        <v>104.81</v>
      </c>
      <c r="V43" s="26">
        <f t="shared" si="8"/>
        <v>237.66816666666679</v>
      </c>
      <c r="W43" s="26">
        <f t="shared" si="9"/>
        <v>342.47816666666677</v>
      </c>
      <c r="X43" s="26">
        <f t="shared" si="10"/>
        <v>350.45</v>
      </c>
      <c r="Y43" s="26">
        <f t="shared" si="11"/>
        <v>7.9718333333332225</v>
      </c>
    </row>
    <row r="44" spans="1:25" x14ac:dyDescent="0.3">
      <c r="T44" s="25">
        <v>4400</v>
      </c>
      <c r="U44" s="82">
        <f t="shared" si="12"/>
        <v>104.81</v>
      </c>
      <c r="V44" s="26">
        <f t="shared" si="8"/>
        <v>243.19533333333345</v>
      </c>
      <c r="W44" s="26">
        <f t="shared" si="9"/>
        <v>348.00533333333345</v>
      </c>
      <c r="X44" s="26">
        <f t="shared" si="10"/>
        <v>358.6</v>
      </c>
      <c r="Y44" s="26">
        <f t="shared" si="11"/>
        <v>10.594666666666569</v>
      </c>
    </row>
    <row r="45" spans="1:25" x14ac:dyDescent="0.3">
      <c r="T45" s="25">
        <v>4500</v>
      </c>
      <c r="U45" s="82">
        <f t="shared" si="12"/>
        <v>104.81</v>
      </c>
      <c r="V45" s="26">
        <f t="shared" ref="V45:V55" si="13">$C$35*T45/1000</f>
        <v>248.72250000000014</v>
      </c>
      <c r="W45" s="26">
        <f t="shared" ref="W45:W55" si="14">U45+V45</f>
        <v>353.53250000000014</v>
      </c>
      <c r="X45" s="26">
        <f t="shared" ref="X45:X55" si="15">T45*$C$36/1000</f>
        <v>366.75</v>
      </c>
      <c r="Y45" s="26">
        <f t="shared" ref="Y45" si="16">X45-W45</f>
        <v>13.217499999999859</v>
      </c>
    </row>
    <row r="46" spans="1:25" x14ac:dyDescent="0.3">
      <c r="T46" s="25">
        <v>4600</v>
      </c>
      <c r="U46" s="82">
        <f t="shared" si="12"/>
        <v>104.81</v>
      </c>
      <c r="V46" s="26">
        <f t="shared" si="13"/>
        <v>254.2496666666668</v>
      </c>
      <c r="W46" s="26">
        <f t="shared" si="14"/>
        <v>359.05966666666677</v>
      </c>
      <c r="X46" s="26">
        <f t="shared" si="15"/>
        <v>374.9</v>
      </c>
      <c r="Y46" s="26">
        <f>X46-W46</f>
        <v>15.840333333333206</v>
      </c>
    </row>
    <row r="47" spans="1:25" x14ac:dyDescent="0.3">
      <c r="T47" s="25">
        <v>4700</v>
      </c>
      <c r="U47" s="82">
        <f t="shared" si="12"/>
        <v>104.81</v>
      </c>
      <c r="V47" s="26">
        <f t="shared" si="13"/>
        <v>259.77683333333351</v>
      </c>
      <c r="W47" s="26">
        <f t="shared" si="14"/>
        <v>364.58683333333352</v>
      </c>
      <c r="X47" s="26">
        <f t="shared" si="15"/>
        <v>383.05</v>
      </c>
      <c r="Y47" s="26">
        <f t="shared" ref="Y47:Y53" si="17">X47-W47</f>
        <v>18.463166666666496</v>
      </c>
    </row>
    <row r="48" spans="1:25" x14ac:dyDescent="0.3">
      <c r="T48" s="25">
        <v>4800</v>
      </c>
      <c r="U48" s="82">
        <f t="shared" si="12"/>
        <v>104.81</v>
      </c>
      <c r="V48" s="26">
        <f t="shared" si="13"/>
        <v>265.30400000000014</v>
      </c>
      <c r="W48" s="26">
        <f t="shared" si="14"/>
        <v>370.11400000000015</v>
      </c>
      <c r="X48" s="26">
        <f t="shared" si="15"/>
        <v>391.2</v>
      </c>
      <c r="Y48" s="26">
        <f t="shared" si="17"/>
        <v>21.085999999999842</v>
      </c>
    </row>
    <row r="49" spans="20:25" x14ac:dyDescent="0.3">
      <c r="T49" s="25">
        <v>4900</v>
      </c>
      <c r="U49" s="82">
        <f t="shared" si="12"/>
        <v>104.81</v>
      </c>
      <c r="V49" s="26">
        <f t="shared" si="13"/>
        <v>270.83116666666677</v>
      </c>
      <c r="W49" s="26">
        <f t="shared" si="14"/>
        <v>375.64116666666678</v>
      </c>
      <c r="X49" s="26">
        <f t="shared" si="15"/>
        <v>399.35</v>
      </c>
      <c r="Y49" s="26">
        <f t="shared" si="17"/>
        <v>23.708833333333246</v>
      </c>
    </row>
    <row r="50" spans="20:25" x14ac:dyDescent="0.3">
      <c r="T50" s="25">
        <v>5000</v>
      </c>
      <c r="U50" s="82">
        <f t="shared" si="12"/>
        <v>104.81</v>
      </c>
      <c r="V50" s="26">
        <f t="shared" si="13"/>
        <v>276.35833333333346</v>
      </c>
      <c r="W50" s="26">
        <f t="shared" si="14"/>
        <v>381.16833333333346</v>
      </c>
      <c r="X50" s="26">
        <f t="shared" si="15"/>
        <v>407.5</v>
      </c>
      <c r="Y50" s="26">
        <f t="shared" si="17"/>
        <v>26.331666666666536</v>
      </c>
    </row>
    <row r="51" spans="20:25" x14ac:dyDescent="0.3">
      <c r="T51" s="25">
        <v>5100</v>
      </c>
      <c r="U51" s="82">
        <f t="shared" si="12"/>
        <v>104.81</v>
      </c>
      <c r="V51" s="26">
        <f t="shared" si="13"/>
        <v>281.88550000000015</v>
      </c>
      <c r="W51" s="26">
        <f t="shared" si="14"/>
        <v>386.69550000000015</v>
      </c>
      <c r="X51" s="26">
        <f t="shared" si="15"/>
        <v>415.65</v>
      </c>
      <c r="Y51" s="26">
        <f t="shared" si="17"/>
        <v>28.954499999999825</v>
      </c>
    </row>
    <row r="52" spans="20:25" x14ac:dyDescent="0.3">
      <c r="T52" s="25">
        <v>5200</v>
      </c>
      <c r="U52" s="82">
        <f t="shared" si="12"/>
        <v>104.81</v>
      </c>
      <c r="V52" s="26">
        <f t="shared" si="13"/>
        <v>287.41266666666678</v>
      </c>
      <c r="W52" s="26">
        <f t="shared" si="14"/>
        <v>392.22266666666678</v>
      </c>
      <c r="X52" s="26">
        <f t="shared" si="15"/>
        <v>423.8</v>
      </c>
      <c r="Y52" s="26">
        <f t="shared" si="17"/>
        <v>31.577333333333229</v>
      </c>
    </row>
    <row r="53" spans="20:25" x14ac:dyDescent="0.3">
      <c r="T53" s="25">
        <v>5300</v>
      </c>
      <c r="U53" s="82">
        <f t="shared" si="12"/>
        <v>104.81</v>
      </c>
      <c r="V53" s="26">
        <f t="shared" si="13"/>
        <v>292.93983333333347</v>
      </c>
      <c r="W53" s="26">
        <f t="shared" si="14"/>
        <v>397.74983333333347</v>
      </c>
      <c r="X53" s="26">
        <f t="shared" si="15"/>
        <v>431.95</v>
      </c>
      <c r="Y53" s="26">
        <f t="shared" si="17"/>
        <v>34.200166666666519</v>
      </c>
    </row>
    <row r="54" spans="20:25" x14ac:dyDescent="0.3">
      <c r="T54" s="25">
        <v>5400</v>
      </c>
      <c r="U54" s="82">
        <f t="shared" si="12"/>
        <v>104.81</v>
      </c>
      <c r="V54" s="26">
        <f t="shared" si="13"/>
        <v>298.46700000000016</v>
      </c>
      <c r="W54" s="26">
        <f t="shared" si="14"/>
        <v>403.27700000000016</v>
      </c>
      <c r="X54" s="26">
        <f t="shared" si="15"/>
        <v>440.1</v>
      </c>
      <c r="Y54" s="26">
        <f>X54-W54</f>
        <v>36.822999999999865</v>
      </c>
    </row>
    <row r="55" spans="20:25" x14ac:dyDescent="0.3">
      <c r="T55" s="25">
        <v>5500</v>
      </c>
      <c r="U55" s="82">
        <f t="shared" si="12"/>
        <v>104.81</v>
      </c>
      <c r="V55" s="26">
        <f t="shared" si="13"/>
        <v>303.99416666666684</v>
      </c>
      <c r="W55" s="26">
        <f t="shared" si="14"/>
        <v>408.80416666666684</v>
      </c>
      <c r="X55" s="26">
        <f t="shared" si="15"/>
        <v>448.25</v>
      </c>
      <c r="Y55" s="26">
        <f t="shared" ref="Y55:Y57" si="18">X55-W55</f>
        <v>39.445833333333155</v>
      </c>
    </row>
    <row r="56" spans="20:25" x14ac:dyDescent="0.3">
      <c r="T56" s="25">
        <v>5600</v>
      </c>
      <c r="U56" s="82">
        <f t="shared" si="12"/>
        <v>104.81</v>
      </c>
      <c r="V56" s="26">
        <f t="shared" ref="V56:V60" si="19">$C$35*T56/1000</f>
        <v>309.52133333333347</v>
      </c>
      <c r="W56" s="26">
        <f t="shared" ref="W56:W60" si="20">U56+V56</f>
        <v>414.33133333333348</v>
      </c>
      <c r="X56" s="26">
        <f t="shared" ref="X56:X60" si="21">T56*$C$36/1000</f>
        <v>456.4</v>
      </c>
      <c r="Y56" s="26">
        <f t="shared" si="18"/>
        <v>42.068666666666502</v>
      </c>
    </row>
    <row r="57" spans="20:25" x14ac:dyDescent="0.3">
      <c r="T57" s="25">
        <v>5700</v>
      </c>
      <c r="U57" s="82">
        <f t="shared" si="12"/>
        <v>104.81</v>
      </c>
      <c r="V57" s="26">
        <f t="shared" si="19"/>
        <v>315.04850000000016</v>
      </c>
      <c r="W57" s="26">
        <f t="shared" si="20"/>
        <v>419.85850000000016</v>
      </c>
      <c r="X57" s="26">
        <f t="shared" si="21"/>
        <v>464.55</v>
      </c>
      <c r="Y57" s="26">
        <f t="shared" si="18"/>
        <v>44.691499999999849</v>
      </c>
    </row>
    <row r="58" spans="20:25" x14ac:dyDescent="0.3">
      <c r="T58" s="25">
        <v>5800</v>
      </c>
      <c r="U58" s="82">
        <f t="shared" si="12"/>
        <v>104.81</v>
      </c>
      <c r="V58" s="26">
        <f t="shared" si="19"/>
        <v>320.57566666666685</v>
      </c>
      <c r="W58" s="26">
        <f t="shared" si="20"/>
        <v>425.38566666666685</v>
      </c>
      <c r="X58" s="26">
        <f t="shared" si="21"/>
        <v>472.7</v>
      </c>
      <c r="Y58" s="26">
        <f t="shared" ref="Y58:Y60" si="22">X58-W58</f>
        <v>47.314333333333138</v>
      </c>
    </row>
    <row r="59" spans="20:25" x14ac:dyDescent="0.3">
      <c r="T59" s="25">
        <v>5900</v>
      </c>
      <c r="U59" s="82">
        <f t="shared" si="12"/>
        <v>104.81</v>
      </c>
      <c r="V59" s="26">
        <f t="shared" si="19"/>
        <v>326.10283333333348</v>
      </c>
      <c r="W59" s="26">
        <f t="shared" si="20"/>
        <v>430.91283333333348</v>
      </c>
      <c r="X59" s="26">
        <f t="shared" si="21"/>
        <v>480.85</v>
      </c>
      <c r="Y59" s="26">
        <f t="shared" si="22"/>
        <v>49.937166666666542</v>
      </c>
    </row>
    <row r="60" spans="20:25" x14ac:dyDescent="0.3">
      <c r="T60" s="91">
        <v>6000</v>
      </c>
      <c r="U60" s="92">
        <f t="shared" si="12"/>
        <v>104.81</v>
      </c>
      <c r="V60" s="93">
        <f t="shared" si="19"/>
        <v>331.63000000000017</v>
      </c>
      <c r="W60" s="93">
        <f t="shared" si="20"/>
        <v>436.44000000000017</v>
      </c>
      <c r="X60" s="93">
        <f t="shared" si="21"/>
        <v>489</v>
      </c>
      <c r="Y60" s="93">
        <f t="shared" si="22"/>
        <v>52.559999999999832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zoomScale="72" workbookViewId="0">
      <selection activeCell="B3" sqref="B3"/>
    </sheetView>
  </sheetViews>
  <sheetFormatPr defaultRowHeight="14.4" x14ac:dyDescent="0.3"/>
  <cols>
    <col min="1" max="1" width="14.5546875" customWidth="1"/>
    <col min="2" max="2" width="15.5546875" customWidth="1"/>
    <col min="3" max="3" width="13" customWidth="1"/>
    <col min="4" max="4" width="15.88671875" customWidth="1"/>
    <col min="5" max="5" width="18.44140625" customWidth="1"/>
    <col min="6" max="6" width="15.88671875" customWidth="1"/>
    <col min="7" max="7" width="19.44140625" customWidth="1"/>
    <col min="8" max="8" width="27.44140625" customWidth="1"/>
  </cols>
  <sheetData>
    <row r="1" spans="1:8" ht="66.599999999999994" x14ac:dyDescent="0.3">
      <c r="A1" s="23" t="s">
        <v>21</v>
      </c>
      <c r="B1" s="23" t="s">
        <v>22</v>
      </c>
      <c r="C1" s="23" t="s">
        <v>23</v>
      </c>
      <c r="D1" s="23" t="s">
        <v>24</v>
      </c>
      <c r="E1" s="23" t="s">
        <v>25</v>
      </c>
      <c r="F1" s="23" t="s">
        <v>26</v>
      </c>
      <c r="G1" s="24" t="s">
        <v>27</v>
      </c>
      <c r="H1" s="24" t="s">
        <v>28</v>
      </c>
    </row>
    <row r="2" spans="1:8" ht="91.35" x14ac:dyDescent="0.35">
      <c r="A2" s="54" t="s">
        <v>85</v>
      </c>
      <c r="B2" s="55" t="s">
        <v>78</v>
      </c>
      <c r="C2" s="54" t="s">
        <v>79</v>
      </c>
      <c r="D2" s="54" t="s">
        <v>80</v>
      </c>
      <c r="E2" s="54" t="s">
        <v>81</v>
      </c>
      <c r="F2" s="54" t="s">
        <v>82</v>
      </c>
      <c r="G2" s="54" t="s">
        <v>83</v>
      </c>
      <c r="H2" s="54" t="s">
        <v>84</v>
      </c>
    </row>
    <row r="3" spans="1:8" ht="13.95" x14ac:dyDescent="0.3">
      <c r="A3" s="25">
        <v>2000</v>
      </c>
      <c r="B3" s="61"/>
      <c r="C3" s="61"/>
      <c r="D3" s="61"/>
      <c r="E3" s="61"/>
      <c r="F3" s="61"/>
      <c r="G3" s="61"/>
      <c r="H3" s="61"/>
    </row>
    <row r="4" spans="1:8" ht="13.95" x14ac:dyDescent="0.3">
      <c r="A4" s="25">
        <v>2500</v>
      </c>
      <c r="B4" s="61"/>
      <c r="C4" s="61"/>
      <c r="D4" s="61"/>
      <c r="E4" s="61"/>
      <c r="F4" s="61"/>
      <c r="G4" s="61"/>
      <c r="H4" s="61"/>
    </row>
    <row r="5" spans="1:8" ht="13.95" x14ac:dyDescent="0.3">
      <c r="A5" s="25">
        <v>3000</v>
      </c>
      <c r="B5" s="61"/>
      <c r="C5" s="61"/>
      <c r="D5" s="61"/>
      <c r="E5" s="61"/>
      <c r="F5" s="61"/>
      <c r="G5" s="61"/>
      <c r="H5" s="61"/>
    </row>
    <row r="6" spans="1:8" ht="13.95" x14ac:dyDescent="0.3">
      <c r="A6" s="56">
        <f>[2]English!C30</f>
        <v>3976.1202822571272</v>
      </c>
      <c r="B6" s="61"/>
      <c r="C6" s="61"/>
      <c r="D6" s="61"/>
      <c r="E6" s="61"/>
      <c r="F6" s="61"/>
      <c r="G6" s="61"/>
      <c r="H6" s="61"/>
    </row>
    <row r="7" spans="1:8" ht="13.95" x14ac:dyDescent="0.3">
      <c r="A7" s="25">
        <v>4200</v>
      </c>
      <c r="B7" s="61"/>
      <c r="C7" s="61"/>
      <c r="D7" s="61"/>
      <c r="E7" s="61"/>
      <c r="F7" s="61"/>
      <c r="G7" s="61"/>
      <c r="H7" s="61"/>
    </row>
    <row r="8" spans="1:8" ht="13.95" x14ac:dyDescent="0.3">
      <c r="A8" s="25">
        <v>5000</v>
      </c>
      <c r="B8" s="61"/>
      <c r="C8" s="61"/>
      <c r="D8" s="61"/>
      <c r="E8" s="61"/>
      <c r="F8" s="61"/>
      <c r="G8" s="61"/>
      <c r="H8" s="61"/>
    </row>
    <row r="9" spans="1:8" ht="13.95" x14ac:dyDescent="0.3">
      <c r="A9" s="25">
        <v>5500</v>
      </c>
      <c r="B9" s="61"/>
      <c r="C9" s="61"/>
      <c r="D9" s="61"/>
      <c r="E9" s="61"/>
      <c r="F9" s="61"/>
      <c r="G9" s="61"/>
      <c r="H9" s="61"/>
    </row>
    <row r="10" spans="1:8" ht="13.95" x14ac:dyDescent="0.3">
      <c r="A10" s="57">
        <v>6000</v>
      </c>
      <c r="B10" s="61"/>
      <c r="C10" s="61"/>
      <c r="D10" s="61"/>
      <c r="E10" s="61"/>
      <c r="F10" s="61"/>
      <c r="G10" s="61"/>
      <c r="H10" s="61"/>
    </row>
    <row r="11" spans="1:8" ht="13.95" x14ac:dyDescent="0.3">
      <c r="A11" s="25">
        <v>6500</v>
      </c>
      <c r="B11" s="61"/>
      <c r="C11" s="61"/>
      <c r="D11" s="61"/>
      <c r="E11" s="61"/>
      <c r="F11" s="61"/>
      <c r="G11" s="61"/>
      <c r="H11" s="61"/>
    </row>
    <row r="12" spans="1:8" ht="13.95" x14ac:dyDescent="0.3">
      <c r="A12" s="25">
        <v>7000</v>
      </c>
      <c r="B12" s="61"/>
      <c r="C12" s="61"/>
      <c r="D12" s="61"/>
      <c r="E12" s="61"/>
      <c r="F12" s="61"/>
      <c r="G12" s="61"/>
      <c r="H12" s="61"/>
    </row>
    <row r="13" spans="1:8" ht="13.95" x14ac:dyDescent="0.3">
      <c r="A13" s="25">
        <v>7500</v>
      </c>
      <c r="B13" s="61"/>
      <c r="C13" s="61"/>
      <c r="D13" s="61"/>
      <c r="E13" s="61"/>
      <c r="F13" s="61"/>
      <c r="G13" s="61"/>
      <c r="H13" s="61"/>
    </row>
    <row r="15" spans="1:8" ht="72" x14ac:dyDescent="0.3">
      <c r="A15" s="58" t="s">
        <v>74</v>
      </c>
      <c r="B15" s="31"/>
    </row>
    <row r="16" spans="1:8" ht="15.6" x14ac:dyDescent="0.3">
      <c r="A16" s="58" t="s">
        <v>86</v>
      </c>
      <c r="B16" s="31"/>
    </row>
    <row r="17" spans="1:2" ht="28.8" x14ac:dyDescent="0.3">
      <c r="A17" s="58" t="s">
        <v>75</v>
      </c>
      <c r="B17" s="31"/>
    </row>
    <row r="18" spans="1:2" ht="15.6" x14ac:dyDescent="0.3">
      <c r="A18" s="59" t="s">
        <v>76</v>
      </c>
      <c r="B18" s="31"/>
    </row>
    <row r="19" spans="1:2" ht="57.6" x14ac:dyDescent="0.3">
      <c r="A19" s="60" t="s">
        <v>77</v>
      </c>
      <c r="B19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Русский</vt:lpstr>
      <vt:lpstr>График</vt:lpstr>
      <vt:lpstr>Лист1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Ghigher GG</cp:lastModifiedBy>
  <dcterms:created xsi:type="dcterms:W3CDTF">2024-04-09T11:06:47Z</dcterms:created>
  <dcterms:modified xsi:type="dcterms:W3CDTF">2026-04-16T17:05:33Z</dcterms:modified>
</cp:coreProperties>
</file>