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Downloads\"/>
    </mc:Choice>
  </mc:AlternateContent>
  <xr:revisionPtr revIDLastSave="0" documentId="8_{A256FBF4-E664-45E3-B6E7-AD146BC8AF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nnées brutes" sheetId="1" r:id="rId1"/>
    <sheet name="Donées pretes" sheetId="2" r:id="rId2"/>
    <sheet name="Traitement numeriques" sheetId="4" r:id="rId3"/>
    <sheet name="Feuil1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4" l="1"/>
  <c r="V5" i="2"/>
  <c r="U5" i="2"/>
  <c r="T5" i="2"/>
  <c r="S5" i="2"/>
  <c r="R5" i="2"/>
  <c r="Q5" i="2"/>
  <c r="P5" i="2"/>
  <c r="E7" i="4"/>
  <c r="H7" i="4"/>
  <c r="J7" i="4"/>
  <c r="K7" i="4" s="1"/>
  <c r="N7" i="4"/>
  <c r="C7" i="4" s="1"/>
  <c r="E8" i="4"/>
  <c r="H8" i="4"/>
  <c r="J8" i="4"/>
  <c r="K8" i="4" s="1"/>
  <c r="N8" i="4"/>
  <c r="C8" i="4" s="1"/>
  <c r="E11" i="4"/>
  <c r="H11" i="4"/>
  <c r="J11" i="4"/>
  <c r="K11" i="4" s="1"/>
  <c r="N11" i="4"/>
  <c r="C11" i="4" s="1"/>
  <c r="E13" i="4"/>
  <c r="H13" i="4"/>
  <c r="J13" i="4"/>
  <c r="K13" i="4" s="1"/>
  <c r="N13" i="4"/>
  <c r="C13" i="4" s="1"/>
  <c r="E14" i="4"/>
  <c r="H14" i="4"/>
  <c r="J14" i="4"/>
  <c r="K14" i="4" s="1"/>
  <c r="N14" i="4"/>
  <c r="C14" i="4" s="1"/>
  <c r="E15" i="4"/>
  <c r="H15" i="4"/>
  <c r="K15" i="4"/>
  <c r="N15" i="4"/>
  <c r="C15" i="4" s="1"/>
  <c r="E16" i="4"/>
  <c r="H16" i="4"/>
  <c r="J16" i="4"/>
  <c r="K16" i="4" s="1"/>
  <c r="N16" i="4"/>
  <c r="C16" i="4" s="1"/>
  <c r="E19" i="4"/>
  <c r="H19" i="4"/>
  <c r="J19" i="4"/>
  <c r="K19" i="4" s="1"/>
  <c r="N19" i="4"/>
  <c r="C19" i="4" s="1"/>
  <c r="E20" i="4"/>
  <c r="H20" i="4"/>
  <c r="J20" i="4"/>
  <c r="K20" i="4" s="1"/>
  <c r="N20" i="4"/>
  <c r="C20" i="4" s="1"/>
  <c r="E21" i="4"/>
  <c r="H21" i="4"/>
  <c r="J21" i="4"/>
  <c r="K21" i="4" s="1"/>
  <c r="N21" i="4"/>
  <c r="C21" i="4" s="1"/>
  <c r="E22" i="4"/>
  <c r="H22" i="4"/>
  <c r="J22" i="4"/>
  <c r="K22" i="4" s="1"/>
  <c r="N22" i="4"/>
  <c r="C22" i="4" s="1"/>
  <c r="E23" i="4"/>
  <c r="H23" i="4"/>
  <c r="J23" i="4"/>
  <c r="K23" i="4" s="1"/>
  <c r="N23" i="4"/>
  <c r="C23" i="4" s="1"/>
  <c r="E24" i="4"/>
  <c r="H24" i="4"/>
  <c r="J24" i="4"/>
  <c r="K24" i="4" s="1"/>
  <c r="N24" i="4"/>
  <c r="C24" i="4" s="1"/>
  <c r="E25" i="4"/>
  <c r="H25" i="4"/>
  <c r="J25" i="4"/>
  <c r="K25" i="4" s="1"/>
  <c r="N25" i="4"/>
  <c r="C25" i="4" s="1"/>
  <c r="E26" i="4"/>
  <c r="H26" i="4"/>
  <c r="J26" i="4"/>
  <c r="K26" i="4" s="1"/>
  <c r="N26" i="4"/>
  <c r="C26" i="4" s="1"/>
  <c r="E27" i="4"/>
  <c r="H27" i="4"/>
  <c r="J27" i="4"/>
  <c r="K27" i="4" s="1"/>
  <c r="N27" i="4"/>
  <c r="C27" i="4" s="1"/>
  <c r="E28" i="4"/>
  <c r="H28" i="4"/>
  <c r="J28" i="4"/>
  <c r="K28" i="4" s="1"/>
  <c r="N28" i="4"/>
  <c r="C28" i="4" s="1"/>
  <c r="E30" i="4"/>
  <c r="H30" i="4"/>
  <c r="J30" i="4"/>
  <c r="K30" i="4" s="1"/>
  <c r="N30" i="4"/>
  <c r="C30" i="4" s="1"/>
  <c r="E31" i="4"/>
  <c r="H31" i="4"/>
  <c r="J31" i="4"/>
  <c r="K31" i="4" s="1"/>
  <c r="N31" i="4"/>
  <c r="C31" i="4" s="1"/>
  <c r="E32" i="4"/>
  <c r="H32" i="4"/>
  <c r="J32" i="4"/>
  <c r="K32" i="4" s="1"/>
  <c r="N32" i="4"/>
  <c r="C32" i="4" s="1"/>
  <c r="E33" i="4"/>
  <c r="H33" i="4"/>
  <c r="J33" i="4"/>
  <c r="K33" i="4" s="1"/>
  <c r="N33" i="4"/>
  <c r="C33" i="4" s="1"/>
  <c r="E34" i="4"/>
  <c r="H34" i="4"/>
  <c r="J34" i="4"/>
  <c r="K34" i="4" s="1"/>
  <c r="N34" i="4"/>
  <c r="C34" i="4" s="1"/>
  <c r="E35" i="4"/>
  <c r="H35" i="4"/>
  <c r="J35" i="4"/>
  <c r="K35" i="4" s="1"/>
  <c r="N35" i="4"/>
  <c r="C35" i="4" s="1"/>
  <c r="E36" i="4"/>
  <c r="H36" i="4"/>
  <c r="J36" i="4"/>
  <c r="K36" i="4" s="1"/>
  <c r="N36" i="4"/>
  <c r="C36" i="4" s="1"/>
  <c r="E37" i="4"/>
  <c r="H37" i="4"/>
  <c r="J37" i="4"/>
  <c r="K37" i="4" s="1"/>
  <c r="N37" i="4"/>
  <c r="C37" i="4" s="1"/>
  <c r="E38" i="4"/>
  <c r="H38" i="4"/>
  <c r="J38" i="4"/>
  <c r="K38" i="4" s="1"/>
  <c r="N38" i="4"/>
  <c r="C38" i="4" s="1"/>
  <c r="E39" i="4"/>
  <c r="H39" i="4"/>
  <c r="J39" i="4"/>
  <c r="K39" i="4" s="1"/>
  <c r="N39" i="4"/>
  <c r="C39" i="4" s="1"/>
  <c r="E40" i="4"/>
  <c r="H40" i="4"/>
  <c r="J40" i="4"/>
  <c r="K40" i="4" s="1"/>
  <c r="N40" i="4"/>
  <c r="C40" i="4" s="1"/>
  <c r="E42" i="4"/>
  <c r="H42" i="4"/>
  <c r="K42" i="4"/>
  <c r="N42" i="4"/>
  <c r="C42" i="4" s="1"/>
  <c r="E43" i="4"/>
  <c r="H43" i="4"/>
  <c r="J43" i="4"/>
  <c r="K43" i="4" s="1"/>
  <c r="N43" i="4"/>
  <c r="C43" i="4" s="1"/>
  <c r="E44" i="4"/>
  <c r="H44" i="4"/>
  <c r="J44" i="4"/>
  <c r="K44" i="4" s="1"/>
  <c r="N44" i="4"/>
  <c r="C44" i="4" s="1"/>
  <c r="E45" i="4"/>
  <c r="H45" i="4"/>
  <c r="J45" i="4"/>
  <c r="K45" i="4" s="1"/>
  <c r="N45" i="4"/>
  <c r="C45" i="4" s="1"/>
  <c r="E46" i="4"/>
  <c r="H46" i="4"/>
  <c r="K46" i="4"/>
  <c r="N46" i="4"/>
  <c r="C46" i="4" s="1"/>
  <c r="E47" i="4"/>
  <c r="H47" i="4"/>
  <c r="J47" i="4"/>
  <c r="K47" i="4" s="1"/>
  <c r="N47" i="4"/>
  <c r="C47" i="4" s="1"/>
  <c r="E49" i="4"/>
  <c r="H49" i="4"/>
  <c r="J49" i="4"/>
  <c r="K49" i="4" s="1"/>
  <c r="N49" i="4"/>
  <c r="C49" i="4" s="1"/>
  <c r="E50" i="4"/>
  <c r="H50" i="4"/>
  <c r="J50" i="4"/>
  <c r="K50" i="4" s="1"/>
  <c r="N50" i="4"/>
  <c r="C50" i="4" s="1"/>
  <c r="E51" i="4"/>
  <c r="H51" i="4"/>
  <c r="J51" i="4"/>
  <c r="K51" i="4" s="1"/>
  <c r="N51" i="4"/>
  <c r="C51" i="4" s="1"/>
  <c r="E52" i="4"/>
  <c r="H52" i="4"/>
  <c r="J52" i="4"/>
  <c r="K52" i="4" s="1"/>
  <c r="N52" i="4"/>
  <c r="C52" i="4" s="1"/>
  <c r="E53" i="4"/>
  <c r="H53" i="4"/>
  <c r="J53" i="4"/>
  <c r="K53" i="4" s="1"/>
  <c r="N53" i="4"/>
  <c r="C53" i="4" s="1"/>
  <c r="E54" i="4"/>
  <c r="H54" i="4"/>
  <c r="J54" i="4"/>
  <c r="K54" i="4" s="1"/>
  <c r="N54" i="4"/>
  <c r="C54" i="4" s="1"/>
  <c r="N3" i="4"/>
  <c r="C3" i="4" s="1"/>
  <c r="J3" i="4"/>
  <c r="K3" i="4" s="1"/>
  <c r="H3" i="4"/>
  <c r="E3" i="4"/>
  <c r="N10" i="4"/>
  <c r="C10" i="4" s="1"/>
  <c r="J10" i="4"/>
  <c r="K10" i="4" s="1"/>
  <c r="H10" i="4"/>
  <c r="E10" i="4"/>
  <c r="N17" i="4"/>
  <c r="C17" i="4" s="1"/>
  <c r="J17" i="4"/>
  <c r="K17" i="4" s="1"/>
  <c r="H17" i="4"/>
  <c r="E17" i="4"/>
  <c r="N12" i="4"/>
  <c r="C12" i="4" s="1"/>
  <c r="J12" i="4"/>
  <c r="K12" i="4" s="1"/>
  <c r="H12" i="4"/>
  <c r="E12" i="4"/>
  <c r="N6" i="4"/>
  <c r="C6" i="4" s="1"/>
  <c r="J6" i="4"/>
  <c r="K6" i="4" s="1"/>
  <c r="H6" i="4"/>
  <c r="E6" i="4"/>
  <c r="N2" i="4"/>
  <c r="C2" i="4" s="1"/>
  <c r="J2" i="4"/>
  <c r="K2" i="4" s="1"/>
  <c r="H2" i="4"/>
  <c r="E2" i="4"/>
  <c r="N5" i="4"/>
  <c r="C5" i="4" s="1"/>
  <c r="J5" i="4"/>
  <c r="K5" i="4" s="1"/>
  <c r="H5" i="4"/>
  <c r="E5" i="4"/>
  <c r="N4" i="4"/>
  <c r="C4" i="4" s="1"/>
  <c r="J4" i="4"/>
  <c r="K4" i="4" s="1"/>
  <c r="H4" i="4"/>
  <c r="E4" i="4"/>
  <c r="J30" i="2"/>
  <c r="J2" i="2"/>
  <c r="J3" i="2"/>
  <c r="J4" i="2"/>
  <c r="J5" i="2"/>
  <c r="J6" i="2"/>
  <c r="J7" i="2"/>
  <c r="J8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6" i="2"/>
  <c r="J47" i="2"/>
  <c r="J48" i="2"/>
  <c r="J49" i="2"/>
  <c r="H3" i="2"/>
  <c r="M2" i="2"/>
  <c r="C2" i="2" s="1"/>
  <c r="M3" i="2"/>
  <c r="C3" i="2" s="1"/>
  <c r="M4" i="2"/>
  <c r="C4" i="2" s="1"/>
  <c r="M5" i="2"/>
  <c r="C5" i="2" s="1"/>
  <c r="M6" i="2"/>
  <c r="C6" i="2" s="1"/>
  <c r="M7" i="2"/>
  <c r="C7" i="2" s="1"/>
  <c r="M8" i="2"/>
  <c r="C8" i="2" s="1"/>
  <c r="M9" i="2"/>
  <c r="C9" i="2" s="1"/>
  <c r="M10" i="2"/>
  <c r="C10" i="2" s="1"/>
  <c r="M11" i="2"/>
  <c r="C11" i="2" s="1"/>
  <c r="M12" i="2"/>
  <c r="C12" i="2" s="1"/>
  <c r="M13" i="2"/>
  <c r="C13" i="2" s="1"/>
  <c r="M14" i="2"/>
  <c r="C14" i="2" s="1"/>
  <c r="M15" i="2"/>
  <c r="C15" i="2" s="1"/>
  <c r="M16" i="2"/>
  <c r="C16" i="2" s="1"/>
  <c r="M17" i="2"/>
  <c r="C17" i="2" s="1"/>
  <c r="M18" i="2"/>
  <c r="C18" i="2" s="1"/>
  <c r="M19" i="2"/>
  <c r="C19" i="2" s="1"/>
  <c r="M20" i="2"/>
  <c r="C20" i="2" s="1"/>
  <c r="M21" i="2"/>
  <c r="C21" i="2" s="1"/>
  <c r="M22" i="2"/>
  <c r="C22" i="2" s="1"/>
  <c r="M23" i="2"/>
  <c r="C23" i="2" s="1"/>
  <c r="M24" i="2"/>
  <c r="C24" i="2" s="1"/>
  <c r="M25" i="2"/>
  <c r="C25" i="2" s="1"/>
  <c r="M26" i="2"/>
  <c r="C26" i="2" s="1"/>
  <c r="M27" i="2"/>
  <c r="C27" i="2" s="1"/>
  <c r="M28" i="2"/>
  <c r="C28" i="2" s="1"/>
  <c r="M29" i="2"/>
  <c r="C29" i="2" s="1"/>
  <c r="M30" i="2"/>
  <c r="C30" i="2" s="1"/>
  <c r="M31" i="2"/>
  <c r="C31" i="2" s="1"/>
  <c r="M32" i="2"/>
  <c r="C32" i="2" s="1"/>
  <c r="M33" i="2"/>
  <c r="C33" i="2" s="1"/>
  <c r="M34" i="2"/>
  <c r="C34" i="2" s="1"/>
  <c r="M35" i="2"/>
  <c r="C35" i="2" s="1"/>
  <c r="M36" i="2"/>
  <c r="C36" i="2" s="1"/>
  <c r="M37" i="2"/>
  <c r="C37" i="2" s="1"/>
  <c r="M38" i="2"/>
  <c r="C38" i="2" s="1"/>
  <c r="M39" i="2"/>
  <c r="C39" i="2" s="1"/>
  <c r="M40" i="2"/>
  <c r="C40" i="2" s="1"/>
  <c r="M41" i="2"/>
  <c r="C41" i="2" s="1"/>
  <c r="M42" i="2"/>
  <c r="C42" i="2" s="1"/>
  <c r="M43" i="2"/>
  <c r="C43" i="2" s="1"/>
  <c r="M44" i="2"/>
  <c r="C44" i="2" s="1"/>
  <c r="M45" i="2"/>
  <c r="C45" i="2" s="1"/>
  <c r="M46" i="2"/>
  <c r="C46" i="2" s="1"/>
  <c r="M47" i="2"/>
  <c r="C47" i="2" s="1"/>
  <c r="M48" i="2"/>
  <c r="C48" i="2" s="1"/>
  <c r="M49" i="2"/>
  <c r="C49" i="2" s="1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M48" i="4" l="1"/>
  <c r="M29" i="4"/>
  <c r="M55" i="4"/>
  <c r="M41" i="4"/>
  <c r="M18" i="4"/>
  <c r="M9" i="4"/>
</calcChain>
</file>

<file path=xl/sharedStrings.xml><?xml version="1.0" encoding="utf-8"?>
<sst xmlns="http://schemas.openxmlformats.org/spreadsheetml/2006/main" count="953" uniqueCount="73">
  <si>
    <t>ID</t>
  </si>
  <si>
    <t>Nom</t>
  </si>
  <si>
    <t>Âge</t>
  </si>
  <si>
    <t>Ville</t>
  </si>
  <si>
    <t>Date d'Achat</t>
  </si>
  <si>
    <t>Montant (MAD)</t>
  </si>
  <si>
    <t>Mode de Paiement</t>
  </si>
  <si>
    <t>Catégorie</t>
  </si>
  <si>
    <t xml:space="preserve"> hanane</t>
  </si>
  <si>
    <t>Khalid</t>
  </si>
  <si>
    <t>MOHAMED</t>
  </si>
  <si>
    <t xml:space="preserve">Ali </t>
  </si>
  <si>
    <t>noura</t>
  </si>
  <si>
    <t>imane</t>
  </si>
  <si>
    <t>Saïd</t>
  </si>
  <si>
    <t>fatima</t>
  </si>
  <si>
    <t>Agadir</t>
  </si>
  <si>
    <t>Casablanca</t>
  </si>
  <si>
    <t>Rabat</t>
  </si>
  <si>
    <t>Oujda</t>
  </si>
  <si>
    <t>Marrakech</t>
  </si>
  <si>
    <t>Fès</t>
  </si>
  <si>
    <t>Meknès</t>
  </si>
  <si>
    <t>Tanger</t>
  </si>
  <si>
    <t>2023-01-10</t>
  </si>
  <si>
    <t>06-05-2023</t>
  </si>
  <si>
    <t>10/02/2023</t>
  </si>
  <si>
    <t>2023/04/01</t>
  </si>
  <si>
    <t>15-03-2023</t>
  </si>
  <si>
    <t>7000</t>
  </si>
  <si>
    <t>9 500</t>
  </si>
  <si>
    <t>1500</t>
  </si>
  <si>
    <t xml:space="preserve"> 2500 </t>
  </si>
  <si>
    <t>4200,50</t>
  </si>
  <si>
    <t>3500.75</t>
  </si>
  <si>
    <t>8000.99</t>
  </si>
  <si>
    <t>6000</t>
  </si>
  <si>
    <t>5000</t>
  </si>
  <si>
    <t>Chèque</t>
  </si>
  <si>
    <t>Virement</t>
  </si>
  <si>
    <t>Espèces</t>
  </si>
  <si>
    <t>Vêtements</t>
  </si>
  <si>
    <t>Électronique</t>
  </si>
  <si>
    <t>Loisirs</t>
  </si>
  <si>
    <t>Alimentation</t>
  </si>
  <si>
    <t>Transport</t>
  </si>
  <si>
    <t>Santé</t>
  </si>
  <si>
    <t xml:space="preserve">    hanane</t>
  </si>
  <si>
    <t xml:space="preserve">         MOHAMED</t>
  </si>
  <si>
    <t xml:space="preserve">     hanane</t>
  </si>
  <si>
    <t>Montant</t>
  </si>
  <si>
    <t>Mode de paiement</t>
  </si>
  <si>
    <t>Categorie</t>
  </si>
  <si>
    <t>Age</t>
  </si>
  <si>
    <t>Moyenne des ages</t>
  </si>
  <si>
    <t>Date d'Achat2</t>
  </si>
  <si>
    <t>hanane</t>
  </si>
  <si>
    <t>Nom propre</t>
  </si>
  <si>
    <t>Nom2</t>
  </si>
  <si>
    <t>Nombre de cellules vides</t>
  </si>
  <si>
    <t>Arondi</t>
  </si>
  <si>
    <t>Remise</t>
  </si>
  <si>
    <t>Étiquettes de lignes</t>
  </si>
  <si>
    <t xml:space="preserve">     Hanane</t>
  </si>
  <si>
    <t xml:space="preserve"> Hanane</t>
  </si>
  <si>
    <t>Fatima</t>
  </si>
  <si>
    <t>Hanane</t>
  </si>
  <si>
    <t>Imane</t>
  </si>
  <si>
    <t>Mohamed</t>
  </si>
  <si>
    <t>Noura</t>
  </si>
  <si>
    <t>(vide)</t>
  </si>
  <si>
    <t>Total général</t>
  </si>
  <si>
    <t>Somme de 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</si>
</sst>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[$MAD]" x16r2:formatCode16="#,##0.00[$MAD-zgh-Tfng-MA]"/>
    <numFmt numFmtId="166" formatCode="#,##0[$MAD]" x16r2:formatCode16="#,##0[$MAD-zgh-Tfng-MA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theme="7"/>
      </patternFill>
    </fill>
    <fill>
      <patternFill patternType="solid">
        <fgColor theme="6" tint="0.39997558519241921"/>
        <bgColor theme="6" tint="0.59999389629810485"/>
      </patternFill>
    </fill>
    <fill>
      <patternFill patternType="solid">
        <fgColor theme="6" tint="0.39997558519241921"/>
        <bgColor theme="6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2" fillId="2" borderId="0" xfId="0" applyFont="1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0" fillId="9" borderId="0" xfId="0" applyFill="1"/>
    <xf numFmtId="0" fontId="0" fillId="10" borderId="0" xfId="0" applyFill="1"/>
    <xf numFmtId="0" fontId="1" fillId="6" borderId="0" xfId="0" applyFont="1" applyFill="1" applyAlignment="1">
      <alignment horizontal="center" vertical="top"/>
    </xf>
    <xf numFmtId="164" fontId="0" fillId="6" borderId="0" xfId="0" applyNumberFormat="1" applyFill="1"/>
    <xf numFmtId="14" fontId="1" fillId="6" borderId="0" xfId="0" applyNumberFormat="1" applyFont="1" applyFill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14" fontId="2" fillId="6" borderId="0" xfId="0" applyNumberFormat="1" applyFont="1" applyFill="1" applyAlignment="1">
      <alignment horizontal="center" vertical="top"/>
    </xf>
    <xf numFmtId="0" fontId="0" fillId="3" borderId="0" xfId="0" applyFill="1" applyBorder="1"/>
    <xf numFmtId="0" fontId="0" fillId="4" borderId="0" xfId="0" applyFill="1" applyBorder="1"/>
    <xf numFmtId="14" fontId="0" fillId="6" borderId="0" xfId="0" applyNumberFormat="1" applyFill="1" applyAlignment="1" applyProtection="1">
      <alignment shrinkToFit="1"/>
    </xf>
    <xf numFmtId="14" fontId="0" fillId="0" borderId="0" xfId="0" applyNumberFormat="1"/>
    <xf numFmtId="165" fontId="1" fillId="0" borderId="0" xfId="0" applyNumberFormat="1" applyFont="1" applyBorder="1" applyAlignment="1">
      <alignment horizontal="center" vertical="top"/>
    </xf>
    <xf numFmtId="165" fontId="0" fillId="0" borderId="0" xfId="0" applyNumberFormat="1" applyBorder="1"/>
    <xf numFmtId="165" fontId="0" fillId="0" borderId="0" xfId="0" applyNumberFormat="1"/>
    <xf numFmtId="14" fontId="1" fillId="0" borderId="0" xfId="0" applyNumberFormat="1" applyFont="1" applyBorder="1" applyAlignment="1">
      <alignment horizontal="left" vertical="top"/>
    </xf>
    <xf numFmtId="14" fontId="0" fillId="0" borderId="0" xfId="0" applyNumberFormat="1" applyBorder="1" applyAlignment="1" applyProtection="1">
      <alignment horizontal="left"/>
      <protection locked="0"/>
    </xf>
    <xf numFmtId="14" fontId="0" fillId="0" borderId="0" xfId="0" applyNumberFormat="1" applyAlignment="1">
      <alignment horizontal="left"/>
    </xf>
    <xf numFmtId="14" fontId="0" fillId="6" borderId="0" xfId="0" applyNumberFormat="1" applyFill="1" applyAlignment="1" applyProtection="1">
      <alignment horizontal="right" shrinkToFit="1"/>
    </xf>
    <xf numFmtId="166" fontId="0" fillId="0" borderId="0" xfId="0" applyNumberFormat="1" applyBorder="1"/>
    <xf numFmtId="14" fontId="0" fillId="3" borderId="0" xfId="0" applyNumberFormat="1" applyFill="1" applyBorder="1" applyAlignment="1">
      <alignment horizontal="left"/>
    </xf>
    <xf numFmtId="14" fontId="0" fillId="4" borderId="0" xfId="0" applyNumberFormat="1" applyFill="1" applyBorder="1" applyAlignment="1">
      <alignment horizontal="left"/>
    </xf>
    <xf numFmtId="14" fontId="0" fillId="6" borderId="0" xfId="0" applyNumberFormat="1" applyFill="1" applyAlignment="1">
      <alignment shrinkToFit="1"/>
    </xf>
    <xf numFmtId="14" fontId="0" fillId="6" borderId="0" xfId="0" applyNumberFormat="1" applyFill="1" applyAlignment="1">
      <alignment horizontal="right" shrinkToFit="1"/>
    </xf>
    <xf numFmtId="165" fontId="0" fillId="3" borderId="0" xfId="0" applyNumberFormat="1" applyFill="1" applyBorder="1"/>
    <xf numFmtId="165" fontId="0" fillId="4" borderId="0" xfId="0" applyNumberFormat="1" applyFill="1" applyBorder="1"/>
    <xf numFmtId="166" fontId="0" fillId="3" borderId="0" xfId="0" applyNumberFormat="1" applyFill="1" applyBorder="1"/>
    <xf numFmtId="166" fontId="0" fillId="4" borderId="0" xfId="0" applyNumberFormat="1" applyFill="1" applyBorder="1"/>
    <xf numFmtId="14" fontId="2" fillId="2" borderId="0" xfId="0" applyNumberFormat="1" applyFont="1" applyFill="1" applyBorder="1" applyAlignment="1">
      <alignment horizontal="left" vertical="top"/>
    </xf>
    <xf numFmtId="165" fontId="2" fillId="2" borderId="0" xfId="0" applyNumberFormat="1" applyFont="1" applyFill="1" applyBorder="1" applyAlignment="1">
      <alignment horizontal="center" vertical="top"/>
    </xf>
    <xf numFmtId="166" fontId="0" fillId="0" borderId="0" xfId="0" applyNumberFormat="1"/>
    <xf numFmtId="0" fontId="1" fillId="4" borderId="0" xfId="0" applyFont="1" applyFill="1" applyBorder="1"/>
    <xf numFmtId="0" fontId="1" fillId="3" borderId="0" xfId="0" applyFont="1" applyFill="1" applyBorder="1"/>
    <xf numFmtId="0" fontId="0" fillId="0" borderId="1" xfId="0" applyBorder="1"/>
    <xf numFmtId="0" fontId="0" fillId="11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1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numFmt numFmtId="166" formatCode="#,##0[$MAD]" x16r2:formatCode16="#,##0[$MAD-zgh-Tfng-MA]"/>
      <fill>
        <patternFill patternType="solid">
          <fgColor theme="6" tint="0.59999389629810485"/>
          <bgColor theme="6" tint="0.59999389629810485"/>
        </patternFill>
      </fill>
    </dxf>
    <dxf>
      <numFmt numFmtId="166" formatCode="#,##0[$MAD]" x16r2:formatCode16="#,##0[$MAD-zgh-Tfng-MA]"/>
      <fill>
        <patternFill patternType="solid">
          <fgColor theme="6" tint="0.59999389629810485"/>
          <bgColor theme="6" tint="0.59999389629810485"/>
        </patternFill>
      </fill>
    </dxf>
    <dxf>
      <numFmt numFmtId="165" formatCode="#,##0.00[$MAD]" x16r2:formatCode16="#,##0.00[$MAD-zgh-Tfng-MA]"/>
      <fill>
        <patternFill patternType="solid">
          <fgColor theme="6" tint="0.59999389629810485"/>
          <bgColor theme="6" tint="0.59999389629810485"/>
        </patternFill>
      </fill>
    </dxf>
    <dxf>
      <numFmt numFmtId="19" formatCode="dd/mm/yyyy"/>
      <fill>
        <patternFill patternType="solid">
          <fgColor indexed="64"/>
          <bgColor theme="6" tint="0.39997558519241921"/>
        </patternFill>
      </fill>
      <alignment horizontal="general" vertical="bottom" textRotation="0" wrapText="0" indent="0" justifyLastLine="0" shrinkToFit="1" readingOrder="0"/>
    </dxf>
    <dxf>
      <numFmt numFmtId="19" formatCode="dd/mm/yyyy"/>
      <fill>
        <patternFill patternType="solid">
          <fgColor theme="6" tint="0.59999389629810485"/>
          <bgColor theme="6" tint="0.5999938962981048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numFmt numFmtId="164" formatCode="0.0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39997558519241921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6" formatCode="#,##0[$MAD]" x16r2:formatCode16="#,##0[$MAD-zgh-Tfng-MA]"/>
    </dxf>
    <dxf>
      <numFmt numFmtId="165" formatCode="#,##0.00[$MAD]" x16r2:formatCode16="#,##0.00[$MAD-zgh-Tfng-MA]"/>
    </dxf>
    <dxf>
      <numFmt numFmtId="19" formatCode="dd/mm/yyyy"/>
      <fill>
        <patternFill patternType="solid">
          <fgColor indexed="64"/>
          <bgColor theme="6" tint="0.39997558519241921"/>
        </patternFill>
      </fill>
      <alignment horizontal="general" vertical="bottom" textRotation="0" wrapText="0" indent="0" justifyLastLine="0" shrinkToFit="1" readingOrder="0"/>
      <protection locked="1" hidden="0"/>
    </dxf>
    <dxf>
      <numFmt numFmtId="19" formatCode="dd/mm/yyyy"/>
      <alignment horizontal="left" textRotation="0" wrapText="0" indent="0" justifyLastLine="0" shrinkToFit="0" readingOrder="0"/>
      <protection locked="0" hidden="0"/>
    </dxf>
    <dxf>
      <numFmt numFmtId="164" formatCode="0.0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theme="6" tint="0.59999389629810485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Ventes par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'Traitement numeriques'!$K$1</c:f>
              <c:strCache>
                <c:ptCount val="1"/>
                <c:pt idx="0">
                  <c:v>Remise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'Traitement numeriques'!$K$2:$K$55</c:f>
              <c:numCache>
                <mc:AlternateContent xmlns:mc="http://schemas.openxmlformats.org/markup-compatibility/2006">
                  <mc:Choice Requires="c16r2">
                    <c16r2:formatcode2>#\ ##0[$MAD-zgh-Tfng-MA]</c16r2:formatcode2>
                  </mc:Choice>
                  <mc:Fallback>
                    <c:formatCode>#\ ##0[$MAD]</c:formatCode>
                  </mc:Fallback>
                </mc:AlternateContent>
                <c:ptCount val="54"/>
                <c:pt idx="0">
                  <c:v>1500</c:v>
                </c:pt>
                <c:pt idx="1">
                  <c:v>1500</c:v>
                </c:pt>
                <c:pt idx="2">
                  <c:v>2500</c:v>
                </c:pt>
                <c:pt idx="3">
                  <c:v>4200</c:v>
                </c:pt>
                <c:pt idx="4">
                  <c:v>6650</c:v>
                </c:pt>
                <c:pt idx="5">
                  <c:v>9025</c:v>
                </c:pt>
                <c:pt idx="6">
                  <c:v>9025</c:v>
                </c:pt>
                <c:pt idx="8">
                  <c:v>2500</c:v>
                </c:pt>
                <c:pt idx="9">
                  <c:v>4200</c:v>
                </c:pt>
                <c:pt idx="10">
                  <c:v>4750</c:v>
                </c:pt>
                <c:pt idx="11">
                  <c:v>5700</c:v>
                </c:pt>
                <c:pt idx="12">
                  <c:v>5700</c:v>
                </c:pt>
                <c:pt idx="13">
                  <c:v>7600.95</c:v>
                </c:pt>
                <c:pt idx="14">
                  <c:v>9025</c:v>
                </c:pt>
                <c:pt idx="15">
                  <c:v>9025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2500</c:v>
                </c:pt>
                <c:pt idx="22">
                  <c:v>2500</c:v>
                </c:pt>
                <c:pt idx="23">
                  <c:v>3501</c:v>
                </c:pt>
                <c:pt idx="24">
                  <c:v>4200</c:v>
                </c:pt>
                <c:pt idx="25">
                  <c:v>4200</c:v>
                </c:pt>
                <c:pt idx="26">
                  <c:v>4750</c:v>
                </c:pt>
                <c:pt idx="28">
                  <c:v>1500</c:v>
                </c:pt>
                <c:pt idx="29">
                  <c:v>2500</c:v>
                </c:pt>
                <c:pt idx="30">
                  <c:v>4200</c:v>
                </c:pt>
                <c:pt idx="31">
                  <c:v>4200</c:v>
                </c:pt>
                <c:pt idx="32">
                  <c:v>4750</c:v>
                </c:pt>
                <c:pt idx="33">
                  <c:v>6650</c:v>
                </c:pt>
                <c:pt idx="34">
                  <c:v>6650</c:v>
                </c:pt>
                <c:pt idx="35">
                  <c:v>6650</c:v>
                </c:pt>
                <c:pt idx="36">
                  <c:v>9025</c:v>
                </c:pt>
                <c:pt idx="37">
                  <c:v>9025</c:v>
                </c:pt>
                <c:pt idx="38">
                  <c:v>9025</c:v>
                </c:pt>
                <c:pt idx="40">
                  <c:v>3501</c:v>
                </c:pt>
                <c:pt idx="41">
                  <c:v>5700</c:v>
                </c:pt>
                <c:pt idx="42">
                  <c:v>6650</c:v>
                </c:pt>
                <c:pt idx="43">
                  <c:v>6650</c:v>
                </c:pt>
                <c:pt idx="44">
                  <c:v>7600.95</c:v>
                </c:pt>
                <c:pt idx="45">
                  <c:v>9025</c:v>
                </c:pt>
                <c:pt idx="47">
                  <c:v>1500</c:v>
                </c:pt>
                <c:pt idx="48">
                  <c:v>1500</c:v>
                </c:pt>
                <c:pt idx="49">
                  <c:v>2500</c:v>
                </c:pt>
                <c:pt idx="50">
                  <c:v>4200</c:v>
                </c:pt>
                <c:pt idx="51">
                  <c:v>5700</c:v>
                </c:pt>
                <c:pt idx="52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6-485F-B7BF-C03F36AFB308}"/>
            </c:ext>
          </c:extLst>
        </c:ser>
        <c:ser>
          <c:idx val="1"/>
          <c:order val="1"/>
          <c:tx>
            <c:strRef>
              <c:f>'Traitement numeriques'!$L$1</c:f>
              <c:strCache>
                <c:ptCount val="1"/>
                <c:pt idx="0">
                  <c:v>Mode de Paiement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'Traitement numeriques'!$L$2:$L$55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6-485F-B7BF-C03F36AFB308}"/>
            </c:ext>
          </c:extLst>
        </c:ser>
        <c:ser>
          <c:idx val="2"/>
          <c:order val="2"/>
          <c:tx>
            <c:strRef>
              <c:f>'Traitement numeriques'!$M$1</c:f>
              <c:strCache>
                <c:ptCount val="1"/>
                <c:pt idx="0">
                  <c:v>Catégorie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'Traitement numeriques'!$M$2:$M$55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34400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48500.95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27651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64175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39126.949999999997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6-485F-B7BF-C03F36AF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58592"/>
        <c:axId val="927056512"/>
      </c:lineChart>
      <c:catAx>
        <c:axId val="927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56512"/>
        <c:crosses val="autoZero"/>
        <c:auto val="1"/>
        <c:lblAlgn val="ctr"/>
        <c:lblOffset val="100"/>
        <c:noMultiLvlLbl val="0"/>
      </c:catAx>
      <c:valAx>
        <c:axId val="927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[$MAD]" c16r2:formatcode2="#\ ##0[$MAD-zgh-Tfng-MA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736599</xdr:colOff>
      <xdr:row>12</xdr:row>
      <xdr:rowOff>33866</xdr:rowOff>
    </xdr:from>
    <xdr:to>
      <xdr:col>20</xdr:col>
      <xdr:colOff>126999</xdr:colOff>
      <xdr:row>26</xdr:row>
      <xdr:rowOff>169333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ABD4A8-FFEF-402F-8F04-285A9F08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abahoujabour@gmail.com" refreshedDate="45738.012641666668" createdVersion="7" refreshedVersion="7" minRefreshableVersion="3" recordCount="54" xr:uid="{0DFD4DEF-ADAF-4AA3-BEFB-337352BB0F06}">
  <cacheSource type="worksheet">
    <worksheetSource name="Tableau2"/>
  </cacheSource>
  <cacheFields count="14">
    <cacheField name="ID" numFmtId="0">
      <sharedItems containsString="0" containsBlank="1" containsNumber="1" containsInteger="1" minValue="1005" maxValue="1990"/>
    </cacheField>
    <cacheField name="Nom" numFmtId="0">
      <sharedItems containsBlank="1"/>
    </cacheField>
    <cacheField name="Nom2" numFmtId="0">
      <sharedItems containsBlank="1"/>
    </cacheField>
    <cacheField name="Âge" numFmtId="0">
      <sharedItems containsString="0" containsBlank="1" containsNumber="1" containsInteger="1" minValue="20" maxValue="60"/>
    </cacheField>
    <cacheField name="Moyenne des ages" numFmtId="164">
      <sharedItems containsBlank="1" containsMixedTypes="1" containsNumber="1" minValue="26" maxValue="41.5"/>
    </cacheField>
    <cacheField name="Ville" numFmtId="0">
      <sharedItems containsBlank="1" count="9">
        <s v="Agadir"/>
        <s v="Oujda"/>
        <s v="Casablanca"/>
        <s v="Meknès"/>
        <s v="Fès"/>
        <m/>
        <s v="Marrakech"/>
        <s v="Tanger"/>
        <s v="Rabat"/>
      </sharedItems>
    </cacheField>
    <cacheField name="Date d'Achat" numFmtId="14">
      <sharedItems containsDate="1" containsBlank="1" containsMixedTypes="1" minDate="2023-01-10T00:00:00" maxDate="2023-05-07T00:00:00" count="7">
        <d v="2023-03-15T00:00:00"/>
        <d v="2023-04-01T00:00:00"/>
        <d v="2023-01-10T00:00:00"/>
        <m/>
        <d v="2023-05-06T00:00:00"/>
        <s v="2023/04/01"/>
        <s v="10/02/2023"/>
      </sharedItems>
    </cacheField>
    <cacheField name="Date d'Achat2" numFmtId="14">
      <sharedItems containsDate="1" containsBlank="1" containsMixedTypes="1" minDate="2023-01-10T00:00:00" maxDate="2023-05-07T00:00:00"/>
    </cacheField>
    <cacheField name="Montant (MAD)" numFmtId="165">
      <sharedItems containsBlank="1"/>
    </cacheField>
    <cacheField name="Arondi" numFmtId="166">
      <sharedItems containsString="0" containsBlank="1" containsNumber="1" containsInteger="1" minValue="1500" maxValue="9500"/>
    </cacheField>
    <cacheField name="Remise" numFmtId="166">
      <sharedItems containsString="0" containsBlank="1" containsNumber="1" minValue="1500" maxValue="9025"/>
    </cacheField>
    <cacheField name="Mode de Paiement" numFmtId="0">
      <sharedItems containsBlank="1" count="4">
        <s v="Chèque"/>
        <s v="Virement"/>
        <m/>
        <s v="Espèces"/>
      </sharedItems>
    </cacheField>
    <cacheField name="Catégorie" numFmtId="0">
      <sharedItems containsMixedTypes="1" containsNumber="1" minValue="22050" maxValue="64175" count="12">
        <s v="Alimentation"/>
        <n v="34400"/>
        <s v="Électronique"/>
        <n v="48500.95"/>
        <s v="Loisirs"/>
        <n v="27651"/>
        <s v="Santé"/>
        <n v="64175"/>
        <s v="Transport"/>
        <n v="39126.949999999997"/>
        <s v="Vêtements"/>
        <n v="22050"/>
      </sharedItems>
    </cacheField>
    <cacheField name="Nom propre" numFmtId="0">
      <sharedItems containsBlank="1" count="11">
        <s v="Mohamed"/>
        <s v="Imane"/>
        <s v="Khalid"/>
        <s v="Fatima"/>
        <s v="Ali "/>
        <m/>
        <s v="Noura"/>
        <s v="Saïd"/>
        <s v=" Hanane"/>
        <s v="     Hanane"/>
        <s v="Hana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906"/>
    <s v="MOHAMED"/>
    <s v="Mohamed"/>
    <n v="28"/>
    <n v="38.700000000000003"/>
    <x v="0"/>
    <x v="0"/>
    <d v="2023-03-15T00:00:00"/>
    <s v="1500"/>
    <n v="1500"/>
    <n v="1500"/>
    <x v="0"/>
    <x v="0"/>
    <x v="0"/>
  </r>
  <r>
    <n v="1641"/>
    <s v="imane"/>
    <s v="Imane"/>
    <m/>
    <s v="Non precise"/>
    <x v="1"/>
    <x v="1"/>
    <d v="2023-04-01T00:00:00"/>
    <s v="1500"/>
    <n v="1500"/>
    <n v="1500"/>
    <x v="0"/>
    <x v="0"/>
    <x v="1"/>
  </r>
  <r>
    <n v="1535"/>
    <s v="Khalid"/>
    <s v="Khalid"/>
    <m/>
    <s v="Non precise"/>
    <x v="2"/>
    <x v="2"/>
    <d v="2023-01-10T00:00:00"/>
    <s v=" 2500 "/>
    <n v="2500"/>
    <n v="2500"/>
    <x v="0"/>
    <x v="0"/>
    <x v="2"/>
  </r>
  <r>
    <n v="1989"/>
    <s v="fatima"/>
    <s v="Fatima"/>
    <n v="46"/>
    <n v="39.068965517241381"/>
    <x v="3"/>
    <x v="2"/>
    <d v="2023-01-10T00:00:00"/>
    <s v="4200,50"/>
    <n v="4200"/>
    <n v="4200"/>
    <x v="1"/>
    <x v="0"/>
    <x v="3"/>
  </r>
  <r>
    <n v="1666"/>
    <s v="Ali "/>
    <s v="Ali"/>
    <n v="22"/>
    <n v="38.821428571428569"/>
    <x v="1"/>
    <x v="3"/>
    <s v="Non precise"/>
    <s v="7000"/>
    <n v="7000"/>
    <n v="6650"/>
    <x v="1"/>
    <x v="0"/>
    <x v="4"/>
  </r>
  <r>
    <n v="1766"/>
    <s v="Khalid"/>
    <s v="Khalid"/>
    <n v="28"/>
    <n v="39.444444444444443"/>
    <x v="4"/>
    <x v="3"/>
    <s v="Non precise"/>
    <s v="9 500"/>
    <n v="9500"/>
    <n v="9025"/>
    <x v="1"/>
    <x v="0"/>
    <x v="2"/>
  </r>
  <r>
    <n v="1212"/>
    <s v="Khalid"/>
    <s v="Khalid"/>
    <m/>
    <s v="Non precise"/>
    <x v="1"/>
    <x v="4"/>
    <d v="2023-05-06T00:00:00"/>
    <s v="9 500"/>
    <n v="9500"/>
    <n v="9025"/>
    <x v="0"/>
    <x v="0"/>
    <x v="2"/>
  </r>
  <r>
    <m/>
    <m/>
    <m/>
    <m/>
    <m/>
    <x v="5"/>
    <x v="3"/>
    <m/>
    <m/>
    <m/>
    <m/>
    <x v="2"/>
    <x v="1"/>
    <x v="5"/>
  </r>
  <r>
    <n v="1905"/>
    <s v="noura"/>
    <s v="Noura"/>
    <m/>
    <s v="Non precise"/>
    <x v="3"/>
    <x v="4"/>
    <d v="2023-05-06T00:00:00"/>
    <s v=" 2500 "/>
    <n v="2500"/>
    <n v="2500"/>
    <x v="1"/>
    <x v="2"/>
    <x v="6"/>
  </r>
  <r>
    <n v="1606"/>
    <s v="noura"/>
    <s v="Noura"/>
    <m/>
    <s v="Non precise"/>
    <x v="6"/>
    <x v="5"/>
    <s v="2023/04/01"/>
    <s v="4200,50"/>
    <n v="4200"/>
    <n v="4200"/>
    <x v="0"/>
    <x v="2"/>
    <x v="6"/>
  </r>
  <r>
    <n v="1153"/>
    <s v="Saïd"/>
    <s v="Saïd"/>
    <n v="44"/>
    <n v="39.884615384615387"/>
    <x v="0"/>
    <x v="6"/>
    <s v="10/02/2023"/>
    <s v="5000"/>
    <n v="5000"/>
    <n v="4750"/>
    <x v="1"/>
    <x v="2"/>
    <x v="7"/>
  </r>
  <r>
    <n v="1359"/>
    <s v="imane"/>
    <s v="Imane"/>
    <n v="50"/>
    <n v="39.72"/>
    <x v="7"/>
    <x v="0"/>
    <d v="2023-03-15T00:00:00"/>
    <s v="6000"/>
    <n v="6000"/>
    <n v="5700"/>
    <x v="3"/>
    <x v="2"/>
    <x v="1"/>
  </r>
  <r>
    <n v="1685"/>
    <s v="MOHAMED"/>
    <s v="Mohamed"/>
    <n v="57"/>
    <n v="39.291666666666664"/>
    <x v="1"/>
    <x v="1"/>
    <d v="2023-04-01T00:00:00"/>
    <s v="6000"/>
    <n v="6000"/>
    <n v="5700"/>
    <x v="0"/>
    <x v="2"/>
    <x v="0"/>
  </r>
  <r>
    <n v="1481"/>
    <s v="Khalid"/>
    <s v="Khalid"/>
    <n v="50"/>
    <n v="38.521739130434781"/>
    <x v="4"/>
    <x v="3"/>
    <s v="Non precise"/>
    <s v="8000.99"/>
    <n v="8001"/>
    <n v="7600.95"/>
    <x v="0"/>
    <x v="2"/>
    <x v="2"/>
  </r>
  <r>
    <n v="1048"/>
    <s v="Khalid"/>
    <s v="Khalid"/>
    <n v="60"/>
    <n v="38"/>
    <x v="0"/>
    <x v="4"/>
    <d v="2023-05-06T00:00:00"/>
    <s v="9 500"/>
    <n v="9500"/>
    <n v="9025"/>
    <x v="1"/>
    <x v="2"/>
    <x v="2"/>
  </r>
  <r>
    <n v="1811"/>
    <s v=" hanane"/>
    <s v="Hanane"/>
    <m/>
    <s v="Non precise"/>
    <x v="6"/>
    <x v="2"/>
    <d v="2023-01-10T00:00:00"/>
    <s v="9 500"/>
    <n v="9500"/>
    <n v="9025"/>
    <x v="0"/>
    <x v="2"/>
    <x v="8"/>
  </r>
  <r>
    <m/>
    <m/>
    <m/>
    <m/>
    <m/>
    <x v="5"/>
    <x v="3"/>
    <m/>
    <m/>
    <m/>
    <m/>
    <x v="2"/>
    <x v="3"/>
    <x v="5"/>
  </r>
  <r>
    <n v="1056"/>
    <s v="MOHAMED"/>
    <s v="Mohamed"/>
    <n v="20"/>
    <n v="36.952380952380949"/>
    <x v="2"/>
    <x v="6"/>
    <s v="10/02/2023"/>
    <s v="1500"/>
    <n v="1500"/>
    <n v="1500"/>
    <x v="1"/>
    <x v="4"/>
    <x v="0"/>
  </r>
  <r>
    <n v="1179"/>
    <s v="imane"/>
    <s v="Imane"/>
    <n v="25"/>
    <n v="37.799999999999997"/>
    <x v="0"/>
    <x v="6"/>
    <s v="10/02/2023"/>
    <s v="1500"/>
    <n v="1500"/>
    <n v="1500"/>
    <x v="3"/>
    <x v="4"/>
    <x v="1"/>
  </r>
  <r>
    <n v="1732"/>
    <s v="Khalid"/>
    <s v="Khalid"/>
    <n v="38"/>
    <n v="38.473684210526315"/>
    <x v="4"/>
    <x v="1"/>
    <d v="2023-04-01T00:00:00"/>
    <s v="1500"/>
    <n v="1500"/>
    <n v="1500"/>
    <x v="0"/>
    <x v="4"/>
    <x v="2"/>
  </r>
  <r>
    <n v="1866"/>
    <s v="MOHAMED"/>
    <s v="Mohamed"/>
    <n v="56"/>
    <n v="38.5"/>
    <x v="1"/>
    <x v="3"/>
    <s v="Non precise"/>
    <s v="1500"/>
    <n v="1500"/>
    <n v="1500"/>
    <x v="1"/>
    <x v="4"/>
    <x v="0"/>
  </r>
  <r>
    <n v="1236"/>
    <s v="fatima"/>
    <s v="Fatima"/>
    <n v="59"/>
    <n v="37.470588235294116"/>
    <x v="6"/>
    <x v="0"/>
    <d v="2023-03-15T00:00:00"/>
    <s v=" 2500 "/>
    <n v="2500"/>
    <n v="2500"/>
    <x v="0"/>
    <x v="4"/>
    <x v="3"/>
  </r>
  <r>
    <n v="1821"/>
    <s v="MOHAMED"/>
    <s v="Mohamed"/>
    <m/>
    <s v="Non precise"/>
    <x v="2"/>
    <x v="2"/>
    <d v="2023-01-10T00:00:00"/>
    <s v=" 2500 "/>
    <n v="2500"/>
    <n v="2500"/>
    <x v="3"/>
    <x v="4"/>
    <x v="0"/>
  </r>
  <r>
    <n v="1096"/>
    <s v=" hanane"/>
    <s v="Hanane"/>
    <m/>
    <s v="Non precise"/>
    <x v="0"/>
    <x v="2"/>
    <d v="2023-01-10T00:00:00"/>
    <s v="3500.75"/>
    <n v="3501"/>
    <n v="3501"/>
    <x v="3"/>
    <x v="4"/>
    <x v="8"/>
  </r>
  <r>
    <n v="1517"/>
    <s v="noura"/>
    <s v="Noura"/>
    <n v="24"/>
    <n v="36.125"/>
    <x v="7"/>
    <x v="4"/>
    <d v="2023-05-06T00:00:00"/>
    <s v="4200,50"/>
    <n v="4200"/>
    <n v="4200"/>
    <x v="0"/>
    <x v="4"/>
    <x v="6"/>
  </r>
  <r>
    <n v="1990"/>
    <s v="Saïd"/>
    <s v="Saïd"/>
    <n v="28"/>
    <n v="36.93333333333333"/>
    <x v="3"/>
    <x v="1"/>
    <d v="2023-04-01T00:00:00"/>
    <s v="4200,50"/>
    <n v="4200"/>
    <n v="4200"/>
    <x v="0"/>
    <x v="4"/>
    <x v="7"/>
  </r>
  <r>
    <n v="1155"/>
    <s v="noura"/>
    <s v="Noura"/>
    <m/>
    <s v="Non precise"/>
    <x v="1"/>
    <x v="6"/>
    <s v="10/02/2023"/>
    <s v="5000"/>
    <n v="5000"/>
    <n v="4750"/>
    <x v="1"/>
    <x v="4"/>
    <x v="6"/>
  </r>
  <r>
    <m/>
    <m/>
    <m/>
    <m/>
    <m/>
    <x v="5"/>
    <x v="3"/>
    <m/>
    <m/>
    <m/>
    <m/>
    <x v="2"/>
    <x v="5"/>
    <x v="5"/>
  </r>
  <r>
    <n v="1326"/>
    <s v="noura"/>
    <s v="Noura"/>
    <m/>
    <s v="Non precise"/>
    <x v="1"/>
    <x v="2"/>
    <d v="2023-01-10T00:00:00"/>
    <s v="1500"/>
    <n v="1500"/>
    <n v="1500"/>
    <x v="3"/>
    <x v="6"/>
    <x v="6"/>
  </r>
  <r>
    <n v="1012"/>
    <s v="noura"/>
    <s v="Noura"/>
    <m/>
    <s v="Non precise"/>
    <x v="6"/>
    <x v="2"/>
    <d v="2023-01-10T00:00:00"/>
    <s v=" 2500 "/>
    <n v="2500"/>
    <n v="2500"/>
    <x v="3"/>
    <x v="6"/>
    <x v="6"/>
  </r>
  <r>
    <n v="1079"/>
    <s v="     hanane"/>
    <s v="Hanane"/>
    <n v="57"/>
    <n v="37.571428571428569"/>
    <x v="6"/>
    <x v="1"/>
    <d v="2023-04-01T00:00:00"/>
    <s v="4200,50"/>
    <n v="4200"/>
    <n v="4200"/>
    <x v="1"/>
    <x v="6"/>
    <x v="9"/>
  </r>
  <r>
    <n v="1006"/>
    <s v="MOHAMED"/>
    <s v="Mohamed"/>
    <m/>
    <s v="Non precise"/>
    <x v="3"/>
    <x v="0"/>
    <d v="2023-03-15T00:00:00"/>
    <s v="4200,50"/>
    <n v="4200"/>
    <n v="4200"/>
    <x v="3"/>
    <x v="6"/>
    <x v="0"/>
  </r>
  <r>
    <n v="1235"/>
    <s v="Khalid"/>
    <s v="Khalid"/>
    <n v="22"/>
    <n v="36.07692307692308"/>
    <x v="2"/>
    <x v="2"/>
    <d v="2023-01-10T00:00:00"/>
    <s v="5000"/>
    <n v="5000"/>
    <n v="4750"/>
    <x v="0"/>
    <x v="6"/>
    <x v="2"/>
  </r>
  <r>
    <n v="1688"/>
    <s v="noura"/>
    <s v="Noura"/>
    <n v="39"/>
    <n v="37.25"/>
    <x v="7"/>
    <x v="3"/>
    <s v="Non precise"/>
    <s v="7000"/>
    <n v="7000"/>
    <n v="6650"/>
    <x v="3"/>
    <x v="6"/>
    <x v="6"/>
  </r>
  <r>
    <n v="1392"/>
    <s v="noura"/>
    <s v="Noura"/>
    <n v="53"/>
    <n v="37.090909090909093"/>
    <x v="3"/>
    <x v="3"/>
    <s v="Non precise"/>
    <s v="7000"/>
    <n v="7000"/>
    <n v="6650"/>
    <x v="0"/>
    <x v="6"/>
    <x v="6"/>
  </r>
  <r>
    <n v="1053"/>
    <s v="noura"/>
    <s v="Noura"/>
    <m/>
    <s v="Non precise"/>
    <x v="8"/>
    <x v="3"/>
    <s v="Non precise"/>
    <s v="7000"/>
    <n v="7000"/>
    <n v="6650"/>
    <x v="0"/>
    <x v="6"/>
    <x v="6"/>
  </r>
  <r>
    <n v="1103"/>
    <s v="imane"/>
    <s v="Imane"/>
    <n v="26"/>
    <n v="35.5"/>
    <x v="7"/>
    <x v="1"/>
    <d v="2023-04-01T00:00:00"/>
    <s v="9 500"/>
    <n v="9500"/>
    <n v="9025"/>
    <x v="1"/>
    <x v="6"/>
    <x v="1"/>
  </r>
  <r>
    <n v="1068"/>
    <s v=" hanane"/>
    <s v="Hanane"/>
    <n v="27"/>
    <n v="36.555555555555557"/>
    <x v="3"/>
    <x v="0"/>
    <d v="2023-03-15T00:00:00"/>
    <s v="9 500"/>
    <n v="9500"/>
    <n v="9025"/>
    <x v="1"/>
    <x v="6"/>
    <x v="8"/>
  </r>
  <r>
    <n v="1176"/>
    <s v="MOHAMED"/>
    <s v="Mohamed"/>
    <n v="30"/>
    <n v="37.75"/>
    <x v="8"/>
    <x v="4"/>
    <d v="2023-05-06T00:00:00"/>
    <s v="9 500"/>
    <n v="9500"/>
    <n v="9025"/>
    <x v="0"/>
    <x v="6"/>
    <x v="0"/>
  </r>
  <r>
    <m/>
    <m/>
    <m/>
    <m/>
    <m/>
    <x v="5"/>
    <x v="3"/>
    <m/>
    <m/>
    <m/>
    <m/>
    <x v="2"/>
    <x v="7"/>
    <x v="5"/>
  </r>
  <r>
    <n v="1672"/>
    <s v="imane"/>
    <s v="Imane"/>
    <n v="55"/>
    <n v="38.857142857142854"/>
    <x v="0"/>
    <x v="0"/>
    <d v="2023-03-15T00:00:00"/>
    <s v="3500.75"/>
    <n v="3501"/>
    <n v="3501"/>
    <x v="1"/>
    <x v="8"/>
    <x v="1"/>
  </r>
  <r>
    <n v="1541"/>
    <s v="Ali "/>
    <s v="Ali"/>
    <n v="34"/>
    <n v="36.166666666666664"/>
    <x v="8"/>
    <x v="0"/>
    <d v="2023-03-15T00:00:00"/>
    <s v="6000"/>
    <n v="6000"/>
    <n v="5700"/>
    <x v="0"/>
    <x v="8"/>
    <x v="4"/>
  </r>
  <r>
    <n v="1117"/>
    <s v="Saïd"/>
    <s v="Saïd"/>
    <n v="24"/>
    <n v="36.6"/>
    <x v="8"/>
    <x v="4"/>
    <d v="2023-05-06T00:00:00"/>
    <s v="7000"/>
    <n v="7000"/>
    <n v="6650"/>
    <x v="0"/>
    <x v="8"/>
    <x v="7"/>
  </r>
  <r>
    <n v="1221"/>
    <s v="fatima"/>
    <s v="Fatima"/>
    <m/>
    <s v="Non precise"/>
    <x v="0"/>
    <x v="2"/>
    <d v="2023-01-10T00:00:00"/>
    <s v="7000"/>
    <n v="7000"/>
    <n v="6650"/>
    <x v="3"/>
    <x v="8"/>
    <x v="3"/>
  </r>
  <r>
    <n v="1084"/>
    <s v="MOHAMED"/>
    <s v="Mohamed"/>
    <n v="35"/>
    <n v="39.75"/>
    <x v="6"/>
    <x v="2"/>
    <d v="2023-01-10T00:00:00"/>
    <s v="8000.99"/>
    <n v="8001"/>
    <n v="7600.95"/>
    <x v="0"/>
    <x v="8"/>
    <x v="0"/>
  </r>
  <r>
    <n v="1861"/>
    <s v="fatima"/>
    <s v="Fatima"/>
    <m/>
    <s v="Non precise"/>
    <x v="6"/>
    <x v="2"/>
    <d v="2023-01-10T00:00:00"/>
    <s v="9 500"/>
    <n v="9500"/>
    <n v="9025"/>
    <x v="3"/>
    <x v="8"/>
    <x v="3"/>
  </r>
  <r>
    <m/>
    <m/>
    <m/>
    <m/>
    <m/>
    <x v="5"/>
    <x v="3"/>
    <m/>
    <m/>
    <m/>
    <m/>
    <x v="2"/>
    <x v="9"/>
    <x v="5"/>
  </r>
  <r>
    <n v="1518"/>
    <s v="noura"/>
    <s v="Noura"/>
    <n v="41"/>
    <n v="41.333333333333336"/>
    <x v="7"/>
    <x v="0"/>
    <d v="2023-03-15T00:00:00"/>
    <s v="1500"/>
    <n v="1500"/>
    <n v="1500"/>
    <x v="1"/>
    <x v="10"/>
    <x v="6"/>
  </r>
  <r>
    <n v="1596"/>
    <s v="Ali "/>
    <s v="Ali"/>
    <n v="57"/>
    <n v="41.5"/>
    <x v="8"/>
    <x v="4"/>
    <d v="2023-05-06T00:00:00"/>
    <s v="1500"/>
    <n v="1500"/>
    <n v="1500"/>
    <x v="1"/>
    <x v="10"/>
    <x v="4"/>
  </r>
  <r>
    <n v="1948"/>
    <s v="MOHAMED"/>
    <s v="Mohamed"/>
    <m/>
    <s v="Non precise"/>
    <x v="2"/>
    <x v="4"/>
    <d v="2023-05-06T00:00:00"/>
    <s v=" 2500 "/>
    <n v="2500"/>
    <n v="2500"/>
    <x v="0"/>
    <x v="10"/>
    <x v="0"/>
  </r>
  <r>
    <n v="1005"/>
    <s v="Saïd"/>
    <s v="Saïd"/>
    <m/>
    <s v="Non precise"/>
    <x v="7"/>
    <x v="3"/>
    <s v="Non precise"/>
    <s v="4200,50"/>
    <n v="4200"/>
    <n v="4200"/>
    <x v="0"/>
    <x v="10"/>
    <x v="7"/>
  </r>
  <r>
    <n v="1642"/>
    <s v="Ali "/>
    <s v="Ali"/>
    <m/>
    <s v="Non precise"/>
    <x v="2"/>
    <x v="3"/>
    <s v="Non precise"/>
    <s v="6000"/>
    <n v="6000"/>
    <n v="5700"/>
    <x v="3"/>
    <x v="10"/>
    <x v="4"/>
  </r>
  <r>
    <n v="1572"/>
    <s v="hanane"/>
    <s v="Hanane"/>
    <n v="26"/>
    <n v="26"/>
    <x v="0"/>
    <x v="2"/>
    <d v="2023-01-10T00:00:00"/>
    <s v="7000"/>
    <n v="7000"/>
    <n v="6650"/>
    <x v="0"/>
    <x v="10"/>
    <x v="10"/>
  </r>
  <r>
    <m/>
    <m/>
    <m/>
    <m/>
    <m/>
    <x v="5"/>
    <x v="3"/>
    <m/>
    <m/>
    <m/>
    <m/>
    <x v="2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BC419-027E-420E-B2EF-7E2EDDC68D1C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12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10">
        <item x="0"/>
        <item x="2"/>
        <item x="4"/>
        <item x="6"/>
        <item x="3"/>
        <item x="1"/>
        <item x="8"/>
        <item x="7"/>
        <item x="5"/>
        <item t="default"/>
      </items>
    </pivotField>
    <pivotField axis="axisRow" showAll="0">
      <items count="8">
        <item x="6"/>
        <item x="5"/>
        <item x="2"/>
        <item x="0"/>
        <item x="1"/>
        <item x="4"/>
        <item sd="0" x="3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13">
        <item sd="0" x="11"/>
        <item sd="0" x="5"/>
        <item sd="0" x="1"/>
        <item sd="0" x="9"/>
        <item sd="0" x="3"/>
        <item sd="0" x="7"/>
        <item x="0"/>
        <item x="2"/>
        <item x="4"/>
        <item x="6"/>
        <item x="8"/>
        <item x="10"/>
        <item t="default"/>
      </items>
    </pivotField>
    <pivotField axis="axisRow" showAll="0">
      <items count="12">
        <item x="9"/>
        <item x="8"/>
        <item x="4"/>
        <item x="3"/>
        <item x="10"/>
        <item x="1"/>
        <item x="2"/>
        <item x="0"/>
        <item x="6"/>
        <item x="7"/>
        <item sd="0" x="5"/>
        <item t="default"/>
      </items>
    </pivotField>
  </pivotFields>
  <rowFields count="4">
    <field x="13"/>
    <field x="6"/>
    <field x="12"/>
    <field x="11"/>
  </rowFields>
  <rowItems count="118">
    <i>
      <x/>
    </i>
    <i r="1">
      <x v="4"/>
    </i>
    <i r="2">
      <x v="9"/>
    </i>
    <i r="3">
      <x v="2"/>
    </i>
    <i>
      <x v="1"/>
    </i>
    <i r="1">
      <x v="2"/>
    </i>
    <i r="2">
      <x v="7"/>
    </i>
    <i r="3">
      <x/>
    </i>
    <i r="2">
      <x v="8"/>
    </i>
    <i r="3">
      <x v="1"/>
    </i>
    <i r="1">
      <x v="3"/>
    </i>
    <i r="2">
      <x v="9"/>
    </i>
    <i r="3">
      <x v="2"/>
    </i>
    <i>
      <x v="2"/>
    </i>
    <i r="1">
      <x v="3"/>
    </i>
    <i r="2">
      <x v="10"/>
    </i>
    <i r="3">
      <x/>
    </i>
    <i r="1">
      <x v="5"/>
    </i>
    <i r="2">
      <x v="11"/>
    </i>
    <i r="3">
      <x v="2"/>
    </i>
    <i r="1">
      <x v="6"/>
    </i>
    <i>
      <x v="3"/>
    </i>
    <i r="1">
      <x v="2"/>
    </i>
    <i r="2">
      <x v="6"/>
    </i>
    <i r="3">
      <x v="2"/>
    </i>
    <i r="2">
      <x v="10"/>
    </i>
    <i r="3">
      <x v="1"/>
    </i>
    <i r="1">
      <x v="3"/>
    </i>
    <i r="2">
      <x v="8"/>
    </i>
    <i r="3">
      <x/>
    </i>
    <i>
      <x v="4"/>
    </i>
    <i r="1">
      <x v="2"/>
    </i>
    <i r="2">
      <x v="11"/>
    </i>
    <i r="3">
      <x/>
    </i>
    <i>
      <x v="5"/>
    </i>
    <i r="1">
      <x/>
    </i>
    <i r="2">
      <x v="8"/>
    </i>
    <i r="3">
      <x v="1"/>
    </i>
    <i r="1">
      <x v="3"/>
    </i>
    <i r="2">
      <x v="7"/>
    </i>
    <i r="3">
      <x v="1"/>
    </i>
    <i r="2">
      <x v="10"/>
    </i>
    <i r="3">
      <x v="2"/>
    </i>
    <i r="1">
      <x v="4"/>
    </i>
    <i r="2">
      <x v="6"/>
    </i>
    <i r="3">
      <x/>
    </i>
    <i r="2">
      <x v="9"/>
    </i>
    <i r="3">
      <x v="2"/>
    </i>
    <i>
      <x v="6"/>
    </i>
    <i r="1">
      <x v="2"/>
    </i>
    <i r="2">
      <x v="6"/>
    </i>
    <i r="3">
      <x/>
    </i>
    <i r="2">
      <x v="9"/>
    </i>
    <i r="3">
      <x/>
    </i>
    <i r="1">
      <x v="4"/>
    </i>
    <i r="2">
      <x v="8"/>
    </i>
    <i r="3">
      <x/>
    </i>
    <i r="1">
      <x v="5"/>
    </i>
    <i r="2">
      <x v="6"/>
    </i>
    <i r="3">
      <x/>
    </i>
    <i r="2">
      <x v="7"/>
    </i>
    <i r="3">
      <x v="2"/>
    </i>
    <i r="1">
      <x v="6"/>
    </i>
    <i>
      <x v="7"/>
    </i>
    <i r="1">
      <x/>
    </i>
    <i r="2">
      <x v="8"/>
    </i>
    <i r="3">
      <x v="2"/>
    </i>
    <i r="1">
      <x v="2"/>
    </i>
    <i r="2">
      <x v="8"/>
    </i>
    <i r="3">
      <x v="1"/>
    </i>
    <i r="2">
      <x v="10"/>
    </i>
    <i r="3">
      <x/>
    </i>
    <i r="1">
      <x v="3"/>
    </i>
    <i r="2">
      <x v="6"/>
    </i>
    <i r="3">
      <x/>
    </i>
    <i r="2">
      <x v="9"/>
    </i>
    <i r="3">
      <x v="1"/>
    </i>
    <i r="1">
      <x v="4"/>
    </i>
    <i r="2">
      <x v="7"/>
    </i>
    <i r="3">
      <x/>
    </i>
    <i r="1">
      <x v="5"/>
    </i>
    <i r="2">
      <x v="9"/>
    </i>
    <i r="3">
      <x/>
    </i>
    <i r="2">
      <x v="11"/>
    </i>
    <i r="3">
      <x/>
    </i>
    <i r="1">
      <x v="6"/>
    </i>
    <i>
      <x v="8"/>
    </i>
    <i r="1">
      <x/>
    </i>
    <i r="2">
      <x v="8"/>
    </i>
    <i r="3">
      <x v="2"/>
    </i>
    <i r="1">
      <x v="1"/>
    </i>
    <i r="2">
      <x v="7"/>
    </i>
    <i r="3">
      <x/>
    </i>
    <i r="1">
      <x v="2"/>
    </i>
    <i r="2">
      <x v="9"/>
    </i>
    <i r="3">
      <x v="1"/>
    </i>
    <i r="1">
      <x v="3"/>
    </i>
    <i r="2">
      <x v="11"/>
    </i>
    <i r="3">
      <x v="2"/>
    </i>
    <i r="1">
      <x v="5"/>
    </i>
    <i r="2">
      <x v="7"/>
    </i>
    <i r="3">
      <x v="2"/>
    </i>
    <i r="2">
      <x v="8"/>
    </i>
    <i r="3">
      <x/>
    </i>
    <i r="1">
      <x v="6"/>
    </i>
    <i>
      <x v="9"/>
    </i>
    <i r="1">
      <x/>
    </i>
    <i r="2">
      <x v="7"/>
    </i>
    <i r="3">
      <x v="2"/>
    </i>
    <i r="1">
      <x v="4"/>
    </i>
    <i r="2">
      <x v="8"/>
    </i>
    <i r="3">
      <x/>
    </i>
    <i r="1">
      <x v="5"/>
    </i>
    <i r="2">
      <x v="10"/>
    </i>
    <i r="3">
      <x/>
    </i>
    <i r="1">
      <x v="6"/>
    </i>
    <i>
      <x v="10"/>
    </i>
    <i t="grand">
      <x/>
    </i>
  </rowItems>
  <colItems count="1">
    <i/>
  </colItems>
  <dataFields count="1">
    <dataField name="Somme de Remis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776947-F429-4DD9-B03D-0DF22B4B4D8B}" name="Tableau1" displayName="Tableau1" ref="A1:M49" totalsRowShown="0" headerRowDxfId="29">
  <autoFilter ref="A1:M49" xr:uid="{25776947-F429-4DD9-B03D-0DF22B4B4D8B}"/>
  <tableColumns count="13">
    <tableColumn id="1" xr3:uid="{AE28EE46-43A3-40C0-B519-416089459A01}" name="ID"/>
    <tableColumn id="2" xr3:uid="{8C34A9A5-A588-42FF-8297-7D31EAFA2939}" name="Nom"/>
    <tableColumn id="15" xr3:uid="{3FE16F2D-21BF-4738-AB7E-C8C838AE87DE}" name="Nom2" dataDxfId="28">
      <calculatedColumnFormula>TRIM(M2)</calculatedColumnFormula>
    </tableColumn>
    <tableColumn id="3" xr3:uid="{4F1E3DEB-EB91-4E4D-98B1-191BF515145C}" name="Âge"/>
    <tableColumn id="16" xr3:uid="{65F5DA20-A4D2-44EA-8691-5442AD80D979}" name="Moyenne des ages" dataDxfId="27">
      <calculatedColumnFormula>IF(ISBLANK(D2),"Non precise",AVERAGE(D2:D57))</calculatedColumnFormula>
    </tableColumn>
    <tableColumn id="4" xr3:uid="{A70A977E-052B-41B4-8B54-C45F12E4A891}" name="Ville"/>
    <tableColumn id="5" xr3:uid="{2FADC371-6062-4760-A963-44EF98D844D5}" name="Date d'Achat" dataDxfId="26"/>
    <tableColumn id="17" xr3:uid="{24419F99-5B77-48F9-A48E-1D93B99794EC}" name="Date d'Achat2" dataDxfId="25">
      <calculatedColumnFormula>IF(ISBLANK(G2),"Non precise",G2)</calculatedColumnFormula>
    </tableColumn>
    <tableColumn id="6" xr3:uid="{5DC9F82E-5ABD-4154-A971-11227A02BF38}" name="Montant (MAD)" dataDxfId="24"/>
    <tableColumn id="19" xr3:uid="{624EFB5D-330A-435B-AC43-8823817C0577}" name="Arondi" dataDxfId="23">
      <calculatedColumnFormula>ROUND(I2,-1)</calculatedColumnFormula>
    </tableColumn>
    <tableColumn id="7" xr3:uid="{59F0ACE3-ED89-44DF-AC54-BE617A9F804E}" name="Mode de Paiement"/>
    <tableColumn id="8" xr3:uid="{95BAC654-D66B-4FFB-ABFD-985B2AAE8990}" name="Catégorie"/>
    <tableColumn id="11" xr3:uid="{A0746BCC-281E-45DA-945A-204A13A4AFBD}" name="Nom propre" dataDxfId="22">
      <calculatedColumnFormula>PROPER(B2)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C1EBEF-81CE-4B81-B3D7-330B34250760}" name="Tableau2" displayName="Tableau2" ref="A1:N55" totalsRowShown="0" headerRowDxfId="15" dataDxfId="14">
  <autoFilter ref="A1:N55" xr:uid="{BEC1EBEF-81CE-4B81-B3D7-330B34250760}"/>
  <tableColumns count="14">
    <tableColumn id="1" xr3:uid="{7BE781CE-2C85-4D38-82C3-6FF3A366856B}" name="ID" dataDxfId="13"/>
    <tableColumn id="2" xr3:uid="{18DEBB85-4E00-4405-9B23-BC04682167DE}" name="Nom" dataDxfId="12"/>
    <tableColumn id="3" xr3:uid="{11032EAC-BB7F-46F4-8CD1-4255A1F16088}" name="Nom2" dataDxfId="11"/>
    <tableColumn id="4" xr3:uid="{576E4C44-C64E-479A-B6C6-60017770A70D}" name="Âge" dataDxfId="10"/>
    <tableColumn id="5" xr3:uid="{CD1958B6-F808-42D0-A885-F846579A8F6A}" name="Moyenne des ages" dataDxfId="9"/>
    <tableColumn id="6" xr3:uid="{5D007D38-C7F2-454F-A669-3C7ED68387A1}" name="Ville" dataDxfId="8"/>
    <tableColumn id="7" xr3:uid="{A5BA666C-53E0-4CD0-88FD-DE19B110583E}" name="Date d'Achat" dataDxfId="7"/>
    <tableColumn id="8" xr3:uid="{E8758C9F-85FB-4376-96D0-E5673BE203A4}" name="Date d'Achat2" dataDxfId="6"/>
    <tableColumn id="9" xr3:uid="{E4E7A147-04C0-4C29-B6D7-3D330B701E21}" name="Montant (MAD)" dataDxfId="5"/>
    <tableColumn id="10" xr3:uid="{DC87CABE-0AC3-4E6F-A908-52CA912FC3BD}" name="Arondi" dataDxfId="4"/>
    <tableColumn id="11" xr3:uid="{6CC462E2-1E45-468C-9AC8-70274C9F901A}" name="Remise" dataDxfId="3"/>
    <tableColumn id="12" xr3:uid="{D555A628-DBCF-470A-93B6-7D19FF1C57FB}" name="Mode de Paiement" dataDxfId="2"/>
    <tableColumn id="13" xr3:uid="{5FDCBD46-32C6-4DBC-A6A7-B0BD0710F771}" name="Catégorie" dataDxfId="1"/>
    <tableColumn id="14" xr3:uid="{A5A66601-DA34-4B92-99F5-7C9D2799AC1B}" name="Nom prop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J29" sqref="J29"/>
    </sheetView>
  </sheetViews>
  <sheetFormatPr baseColWidth="10" defaultColWidth="9.109375" defaultRowHeight="14.4" x14ac:dyDescent="0.3"/>
  <cols>
    <col min="3" max="3" width="6.88671875" customWidth="1"/>
    <col min="4" max="4" width="7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3">
      <c r="A2" s="2">
        <v>1572</v>
      </c>
      <c r="B2" s="2" t="s">
        <v>47</v>
      </c>
      <c r="C2" s="2">
        <v>26</v>
      </c>
      <c r="D2" s="2" t="s">
        <v>16</v>
      </c>
      <c r="E2" s="2" t="s">
        <v>24</v>
      </c>
      <c r="F2" s="2" t="s">
        <v>29</v>
      </c>
      <c r="G2" s="2" t="s">
        <v>38</v>
      </c>
      <c r="H2" s="2" t="s">
        <v>41</v>
      </c>
      <c r="I2" s="2"/>
    </row>
    <row r="3" spans="1:9" x14ac:dyDescent="0.3">
      <c r="A3" s="2">
        <v>1048</v>
      </c>
      <c r="B3" s="2" t="s">
        <v>9</v>
      </c>
      <c r="C3" s="2">
        <v>60</v>
      </c>
      <c r="D3" s="2" t="s">
        <v>16</v>
      </c>
      <c r="E3" s="2" t="s">
        <v>25</v>
      </c>
      <c r="F3" s="2" t="s">
        <v>30</v>
      </c>
      <c r="G3" s="2" t="s">
        <v>39</v>
      </c>
      <c r="H3" s="2" t="s">
        <v>42</v>
      </c>
      <c r="I3" s="2"/>
    </row>
    <row r="4" spans="1:9" x14ac:dyDescent="0.3">
      <c r="A4" s="2">
        <v>1056</v>
      </c>
      <c r="B4" s="2" t="s">
        <v>10</v>
      </c>
      <c r="C4" s="2">
        <v>20</v>
      </c>
      <c r="D4" s="2" t="s">
        <v>17</v>
      </c>
      <c r="E4" s="2" t="s">
        <v>26</v>
      </c>
      <c r="F4" s="2" t="s">
        <v>31</v>
      </c>
      <c r="G4" s="2" t="s">
        <v>39</v>
      </c>
      <c r="H4" s="2" t="s">
        <v>43</v>
      </c>
      <c r="I4" s="2"/>
    </row>
    <row r="5" spans="1:9" x14ac:dyDescent="0.3">
      <c r="A5" s="2">
        <v>1535</v>
      </c>
      <c r="B5" s="2" t="s">
        <v>9</v>
      </c>
      <c r="C5" s="2"/>
      <c r="D5" s="2" t="s">
        <v>17</v>
      </c>
      <c r="E5" s="2" t="s">
        <v>24</v>
      </c>
      <c r="F5" s="2" t="s">
        <v>32</v>
      </c>
      <c r="G5" s="2" t="s">
        <v>38</v>
      </c>
      <c r="H5" s="2" t="s">
        <v>44</v>
      </c>
      <c r="I5" s="2"/>
    </row>
    <row r="6" spans="1:9" x14ac:dyDescent="0.3">
      <c r="A6" s="2">
        <v>1596</v>
      </c>
      <c r="B6" s="2" t="s">
        <v>11</v>
      </c>
      <c r="C6" s="2">
        <v>57</v>
      </c>
      <c r="D6" s="2" t="s">
        <v>18</v>
      </c>
      <c r="E6" s="2" t="s">
        <v>25</v>
      </c>
      <c r="F6" s="2" t="s">
        <v>31</v>
      </c>
      <c r="G6" s="2" t="s">
        <v>39</v>
      </c>
      <c r="H6" s="2" t="s">
        <v>41</v>
      </c>
      <c r="I6" s="2"/>
    </row>
    <row r="7" spans="1:9" x14ac:dyDescent="0.3">
      <c r="A7" s="2">
        <v>1866</v>
      </c>
      <c r="B7" s="2" t="s">
        <v>10</v>
      </c>
      <c r="C7" s="2">
        <v>56</v>
      </c>
      <c r="D7" s="2" t="s">
        <v>19</v>
      </c>
      <c r="E7" s="2"/>
      <c r="F7" s="2" t="s">
        <v>31</v>
      </c>
      <c r="G7" s="2" t="s">
        <v>39</v>
      </c>
      <c r="H7" s="2" t="s">
        <v>43</v>
      </c>
      <c r="I7" s="2"/>
    </row>
    <row r="8" spans="1:9" x14ac:dyDescent="0.3">
      <c r="A8" s="2">
        <v>1606</v>
      </c>
      <c r="B8" s="2" t="s">
        <v>12</v>
      </c>
      <c r="C8" s="2"/>
      <c r="D8" s="2" t="s">
        <v>20</v>
      </c>
      <c r="E8" s="2" t="s">
        <v>27</v>
      </c>
      <c r="F8" s="2" t="s">
        <v>33</v>
      </c>
      <c r="G8" s="2" t="s">
        <v>38</v>
      </c>
      <c r="H8" s="2" t="s">
        <v>42</v>
      </c>
      <c r="I8" s="2"/>
    </row>
    <row r="9" spans="1:9" x14ac:dyDescent="0.3">
      <c r="A9" s="2">
        <v>1866</v>
      </c>
      <c r="B9" s="2" t="s">
        <v>11</v>
      </c>
      <c r="C9" s="2"/>
      <c r="D9" s="2" t="s">
        <v>20</v>
      </c>
      <c r="E9" s="2" t="s">
        <v>24</v>
      </c>
      <c r="F9" s="2" t="s">
        <v>29</v>
      </c>
      <c r="G9" s="2" t="s">
        <v>38</v>
      </c>
      <c r="H9" s="2" t="s">
        <v>41</v>
      </c>
      <c r="I9" s="2"/>
    </row>
    <row r="10" spans="1:9" x14ac:dyDescent="0.3">
      <c r="A10" s="2">
        <v>1672</v>
      </c>
      <c r="B10" s="2" t="s">
        <v>13</v>
      </c>
      <c r="C10" s="2">
        <v>55</v>
      </c>
      <c r="D10" s="2" t="s">
        <v>16</v>
      </c>
      <c r="E10" s="2" t="s">
        <v>28</v>
      </c>
      <c r="F10" s="2" t="s">
        <v>34</v>
      </c>
      <c r="G10" s="2" t="s">
        <v>39</v>
      </c>
      <c r="H10" s="2" t="s">
        <v>45</v>
      </c>
      <c r="I10" s="2"/>
    </row>
    <row r="11" spans="1:9" x14ac:dyDescent="0.3">
      <c r="A11" s="2">
        <v>1481</v>
      </c>
      <c r="B11" s="2" t="s">
        <v>9</v>
      </c>
      <c r="C11" s="2">
        <v>50</v>
      </c>
      <c r="D11" s="2" t="s">
        <v>21</v>
      </c>
      <c r="E11" s="2"/>
      <c r="F11" s="2" t="s">
        <v>35</v>
      </c>
      <c r="G11" s="2" t="s">
        <v>38</v>
      </c>
      <c r="H11" s="2" t="s">
        <v>42</v>
      </c>
      <c r="I11" s="2"/>
    </row>
    <row r="12" spans="1:9" x14ac:dyDescent="0.3">
      <c r="A12" s="2">
        <v>1990</v>
      </c>
      <c r="B12" s="2" t="s">
        <v>14</v>
      </c>
      <c r="C12" s="2">
        <v>28</v>
      </c>
      <c r="D12" s="2" t="s">
        <v>22</v>
      </c>
      <c r="E12" s="2" t="s">
        <v>27</v>
      </c>
      <c r="F12" s="2" t="s">
        <v>33</v>
      </c>
      <c r="G12" s="2" t="s">
        <v>38</v>
      </c>
      <c r="H12" s="2" t="s">
        <v>43</v>
      </c>
      <c r="I12" s="2"/>
    </row>
    <row r="13" spans="1:9" x14ac:dyDescent="0.3">
      <c r="A13" s="2">
        <v>1012</v>
      </c>
      <c r="B13" s="2" t="s">
        <v>12</v>
      </c>
      <c r="C13" s="2"/>
      <c r="D13" s="2" t="s">
        <v>20</v>
      </c>
      <c r="E13" s="2" t="s">
        <v>24</v>
      </c>
      <c r="F13" s="2" t="s">
        <v>32</v>
      </c>
      <c r="G13" s="2" t="s">
        <v>40</v>
      </c>
      <c r="H13" s="2" t="s">
        <v>46</v>
      </c>
      <c r="I13" s="2"/>
    </row>
    <row r="14" spans="1:9" x14ac:dyDescent="0.3">
      <c r="A14" s="2">
        <v>1221</v>
      </c>
      <c r="B14" s="2" t="s">
        <v>15</v>
      </c>
      <c r="C14" s="2"/>
      <c r="D14" s="2" t="s">
        <v>16</v>
      </c>
      <c r="E14" s="2" t="s">
        <v>24</v>
      </c>
      <c r="F14" s="2" t="s">
        <v>29</v>
      </c>
      <c r="G14" s="2" t="s">
        <v>40</v>
      </c>
      <c r="H14" s="2" t="s">
        <v>45</v>
      </c>
      <c r="I14" s="2"/>
    </row>
    <row r="15" spans="1:9" x14ac:dyDescent="0.3">
      <c r="A15" s="2">
        <v>1821</v>
      </c>
      <c r="B15" s="2" t="s">
        <v>10</v>
      </c>
      <c r="C15" s="2"/>
      <c r="D15" s="2" t="s">
        <v>17</v>
      </c>
      <c r="E15" s="2" t="s">
        <v>24</v>
      </c>
      <c r="F15" s="2" t="s">
        <v>32</v>
      </c>
      <c r="G15" s="2" t="s">
        <v>40</v>
      </c>
      <c r="H15" s="2" t="s">
        <v>43</v>
      </c>
      <c r="I15" s="2"/>
    </row>
    <row r="16" spans="1:9" x14ac:dyDescent="0.3">
      <c r="A16" s="2">
        <v>1732</v>
      </c>
      <c r="B16" s="2" t="s">
        <v>9</v>
      </c>
      <c r="C16" s="2">
        <v>38</v>
      </c>
      <c r="D16" s="2" t="s">
        <v>21</v>
      </c>
      <c r="E16" s="2" t="s">
        <v>27</v>
      </c>
      <c r="F16" s="2" t="s">
        <v>31</v>
      </c>
      <c r="G16" s="2" t="s">
        <v>38</v>
      </c>
      <c r="H16" s="2" t="s">
        <v>43</v>
      </c>
      <c r="I16" s="2"/>
    </row>
    <row r="17" spans="1:9" x14ac:dyDescent="0.3">
      <c r="A17" s="2">
        <v>1518</v>
      </c>
      <c r="B17" s="2" t="s">
        <v>12</v>
      </c>
      <c r="C17" s="2">
        <v>41</v>
      </c>
      <c r="D17" s="2" t="s">
        <v>23</v>
      </c>
      <c r="E17" s="2" t="s">
        <v>28</v>
      </c>
      <c r="F17" s="2" t="s">
        <v>31</v>
      </c>
      <c r="G17" s="2" t="s">
        <v>39</v>
      </c>
      <c r="H17" s="2" t="s">
        <v>41</v>
      </c>
      <c r="I17" s="2"/>
    </row>
    <row r="18" spans="1:9" x14ac:dyDescent="0.3">
      <c r="A18" s="2">
        <v>1989</v>
      </c>
      <c r="B18" s="2" t="s">
        <v>15</v>
      </c>
      <c r="C18" s="2">
        <v>46</v>
      </c>
      <c r="D18" s="2" t="s">
        <v>22</v>
      </c>
      <c r="E18" s="2" t="s">
        <v>24</v>
      </c>
      <c r="F18" s="2" t="s">
        <v>33</v>
      </c>
      <c r="G18" s="2" t="s">
        <v>39</v>
      </c>
      <c r="H18" s="2" t="s">
        <v>44</v>
      </c>
      <c r="I18" s="2"/>
    </row>
    <row r="19" spans="1:9" x14ac:dyDescent="0.3">
      <c r="A19" s="2">
        <v>1948</v>
      </c>
      <c r="B19" s="2" t="s">
        <v>48</v>
      </c>
      <c r="C19" s="2"/>
      <c r="D19" s="2" t="s">
        <v>17</v>
      </c>
      <c r="E19" s="2" t="s">
        <v>25</v>
      </c>
      <c r="F19" s="2" t="s">
        <v>32</v>
      </c>
      <c r="G19" s="2" t="s">
        <v>38</v>
      </c>
      <c r="H19" s="2" t="s">
        <v>41</v>
      </c>
      <c r="I19" s="2"/>
    </row>
    <row r="20" spans="1:9" x14ac:dyDescent="0.3">
      <c r="A20" s="2">
        <v>1103</v>
      </c>
      <c r="B20" s="2" t="s">
        <v>13</v>
      </c>
      <c r="C20" s="2">
        <v>26</v>
      </c>
      <c r="D20" s="2" t="s">
        <v>23</v>
      </c>
      <c r="E20" s="2" t="s">
        <v>27</v>
      </c>
      <c r="F20" s="2" t="s">
        <v>30</v>
      </c>
      <c r="G20" s="2" t="s">
        <v>39</v>
      </c>
      <c r="H20" s="2" t="s">
        <v>46</v>
      </c>
      <c r="I20" s="2"/>
    </row>
    <row r="21" spans="1:9" x14ac:dyDescent="0.3">
      <c r="A21" s="2">
        <v>1068</v>
      </c>
      <c r="B21" s="2" t="s">
        <v>8</v>
      </c>
      <c r="C21" s="2">
        <v>27</v>
      </c>
      <c r="D21" s="2" t="s">
        <v>22</v>
      </c>
      <c r="E21" s="2" t="s">
        <v>28</v>
      </c>
      <c r="F21" s="2" t="s">
        <v>30</v>
      </c>
      <c r="G21" s="2" t="s">
        <v>39</v>
      </c>
      <c r="H21" s="2" t="s">
        <v>46</v>
      </c>
      <c r="I21" s="2"/>
    </row>
    <row r="22" spans="1:9" x14ac:dyDescent="0.3">
      <c r="A22" s="2">
        <v>1359</v>
      </c>
      <c r="B22" s="2" t="s">
        <v>13</v>
      </c>
      <c r="C22" s="2">
        <v>50</v>
      </c>
      <c r="D22" s="2" t="s">
        <v>23</v>
      </c>
      <c r="E22" s="2" t="s">
        <v>28</v>
      </c>
      <c r="F22" s="2" t="s">
        <v>36</v>
      </c>
      <c r="G22" s="2" t="s">
        <v>40</v>
      </c>
      <c r="H22" s="2" t="s">
        <v>42</v>
      </c>
      <c r="I22" s="2"/>
    </row>
    <row r="23" spans="1:9" x14ac:dyDescent="0.3">
      <c r="A23" s="2">
        <v>1117</v>
      </c>
      <c r="B23" s="2" t="s">
        <v>14</v>
      </c>
      <c r="C23" s="2">
        <v>24</v>
      </c>
      <c r="D23" s="2" t="s">
        <v>18</v>
      </c>
      <c r="E23" s="2" t="s">
        <v>25</v>
      </c>
      <c r="F23" s="2" t="s">
        <v>29</v>
      </c>
      <c r="G23" s="2" t="s">
        <v>38</v>
      </c>
      <c r="H23" s="2" t="s">
        <v>45</v>
      </c>
      <c r="I23" s="2"/>
    </row>
    <row r="24" spans="1:9" x14ac:dyDescent="0.3">
      <c r="A24" s="2">
        <v>1235</v>
      </c>
      <c r="B24" s="2" t="s">
        <v>9</v>
      </c>
      <c r="C24" s="2">
        <v>22</v>
      </c>
      <c r="D24" s="2" t="s">
        <v>17</v>
      </c>
      <c r="E24" s="2" t="s">
        <v>24</v>
      </c>
      <c r="F24" s="2" t="s">
        <v>37</v>
      </c>
      <c r="G24" s="2" t="s">
        <v>38</v>
      </c>
      <c r="H24" s="2" t="s">
        <v>46</v>
      </c>
      <c r="I24" s="2"/>
    </row>
    <row r="25" spans="1:9" x14ac:dyDescent="0.3">
      <c r="A25" s="2">
        <v>1155</v>
      </c>
      <c r="B25" s="2" t="s">
        <v>12</v>
      </c>
      <c r="C25" s="2"/>
      <c r="D25" s="2" t="s">
        <v>19</v>
      </c>
      <c r="E25" s="2" t="s">
        <v>26</v>
      </c>
      <c r="F25" s="2" t="s">
        <v>37</v>
      </c>
      <c r="G25" s="2" t="s">
        <v>39</v>
      </c>
      <c r="H25" s="2" t="s">
        <v>43</v>
      </c>
      <c r="I25" s="2"/>
    </row>
    <row r="26" spans="1:9" x14ac:dyDescent="0.3">
      <c r="A26" s="2">
        <v>1906</v>
      </c>
      <c r="B26" s="2" t="s">
        <v>10</v>
      </c>
      <c r="C26" s="2">
        <v>28</v>
      </c>
      <c r="D26" s="2" t="s">
        <v>16</v>
      </c>
      <c r="E26" s="2" t="s">
        <v>28</v>
      </c>
      <c r="F26" s="2" t="s">
        <v>31</v>
      </c>
      <c r="G26" s="2" t="s">
        <v>38</v>
      </c>
      <c r="H26" s="2" t="s">
        <v>44</v>
      </c>
      <c r="I26" s="2"/>
    </row>
    <row r="27" spans="1:9" x14ac:dyDescent="0.3">
      <c r="A27" s="2">
        <v>1006</v>
      </c>
      <c r="B27" s="2" t="s">
        <v>10</v>
      </c>
      <c r="C27" s="2"/>
      <c r="D27" s="2" t="s">
        <v>22</v>
      </c>
      <c r="E27" s="2" t="s">
        <v>28</v>
      </c>
      <c r="F27" s="2" t="s">
        <v>33</v>
      </c>
      <c r="G27" s="2" t="s">
        <v>40</v>
      </c>
      <c r="H27" s="2" t="s">
        <v>46</v>
      </c>
      <c r="I27" s="2"/>
    </row>
    <row r="28" spans="1:9" x14ac:dyDescent="0.3">
      <c r="A28" s="2">
        <v>1326</v>
      </c>
      <c r="B28" s="2" t="s">
        <v>12</v>
      </c>
      <c r="C28" s="2"/>
      <c r="D28" s="2" t="s">
        <v>19</v>
      </c>
      <c r="E28" s="2" t="s">
        <v>24</v>
      </c>
      <c r="F28" s="2" t="s">
        <v>31</v>
      </c>
      <c r="G28" s="2" t="s">
        <v>40</v>
      </c>
      <c r="H28" s="2" t="s">
        <v>46</v>
      </c>
      <c r="I28" s="2"/>
    </row>
    <row r="29" spans="1:9" x14ac:dyDescent="0.3">
      <c r="A29" s="2">
        <v>1053</v>
      </c>
      <c r="B29" s="2" t="s">
        <v>12</v>
      </c>
      <c r="C29" s="2"/>
      <c r="D29" s="2" t="s">
        <v>18</v>
      </c>
      <c r="E29" s="2"/>
      <c r="F29" s="2" t="s">
        <v>29</v>
      </c>
      <c r="G29" s="2" t="s">
        <v>38</v>
      </c>
      <c r="H29" s="2" t="s">
        <v>46</v>
      </c>
      <c r="I29" s="2"/>
    </row>
    <row r="30" spans="1:9" x14ac:dyDescent="0.3">
      <c r="A30" s="2">
        <v>1685</v>
      </c>
      <c r="B30" s="2" t="s">
        <v>10</v>
      </c>
      <c r="C30" s="2">
        <v>57</v>
      </c>
      <c r="D30" s="2" t="s">
        <v>19</v>
      </c>
      <c r="E30" s="2" t="s">
        <v>27</v>
      </c>
      <c r="F30" s="2" t="s">
        <v>36</v>
      </c>
      <c r="G30" s="2" t="s">
        <v>38</v>
      </c>
      <c r="H30" s="2" t="s">
        <v>42</v>
      </c>
      <c r="I30" s="2"/>
    </row>
    <row r="31" spans="1:9" x14ac:dyDescent="0.3">
      <c r="A31" s="2">
        <v>1096</v>
      </c>
      <c r="B31" s="2" t="s">
        <v>8</v>
      </c>
      <c r="C31" s="2"/>
      <c r="D31" s="2" t="s">
        <v>16</v>
      </c>
      <c r="E31" s="2" t="s">
        <v>24</v>
      </c>
      <c r="F31" s="2" t="s">
        <v>34</v>
      </c>
      <c r="G31" s="2" t="s">
        <v>40</v>
      </c>
      <c r="H31" s="2" t="s">
        <v>43</v>
      </c>
      <c r="I31" s="2"/>
    </row>
    <row r="32" spans="1:9" x14ac:dyDescent="0.3">
      <c r="A32" s="2">
        <v>1666</v>
      </c>
      <c r="B32" s="2" t="s">
        <v>11</v>
      </c>
      <c r="C32" s="2">
        <v>22</v>
      </c>
      <c r="D32" s="2" t="s">
        <v>19</v>
      </c>
      <c r="E32" s="2"/>
      <c r="F32" s="2" t="s">
        <v>29</v>
      </c>
      <c r="G32" s="2" t="s">
        <v>39</v>
      </c>
      <c r="H32" s="2" t="s">
        <v>44</v>
      </c>
      <c r="I32" s="2"/>
    </row>
    <row r="33" spans="1:9" x14ac:dyDescent="0.3">
      <c r="A33" s="2">
        <v>1766</v>
      </c>
      <c r="B33" s="2" t="s">
        <v>9</v>
      </c>
      <c r="C33" s="2">
        <v>28</v>
      </c>
      <c r="D33" s="2" t="s">
        <v>21</v>
      </c>
      <c r="E33" s="2"/>
      <c r="F33" s="2" t="s">
        <v>30</v>
      </c>
      <c r="G33" s="2" t="s">
        <v>39</v>
      </c>
      <c r="H33" s="2" t="s">
        <v>44</v>
      </c>
      <c r="I33" s="2"/>
    </row>
    <row r="34" spans="1:9" x14ac:dyDescent="0.3">
      <c r="A34" s="2">
        <v>1176</v>
      </c>
      <c r="B34" s="2" t="s">
        <v>10</v>
      </c>
      <c r="C34" s="2">
        <v>30</v>
      </c>
      <c r="D34" s="2" t="s">
        <v>18</v>
      </c>
      <c r="E34" s="2" t="s">
        <v>25</v>
      </c>
      <c r="F34" s="2" t="s">
        <v>30</v>
      </c>
      <c r="G34" s="2" t="s">
        <v>38</v>
      </c>
      <c r="H34" s="2" t="s">
        <v>46</v>
      </c>
      <c r="I34" s="2"/>
    </row>
    <row r="35" spans="1:9" x14ac:dyDescent="0.3">
      <c r="A35" s="2">
        <v>1153</v>
      </c>
      <c r="B35" s="2" t="s">
        <v>14</v>
      </c>
      <c r="C35" s="2">
        <v>44</v>
      </c>
      <c r="D35" s="2" t="s">
        <v>16</v>
      </c>
      <c r="E35" s="2" t="s">
        <v>26</v>
      </c>
      <c r="F35" s="2" t="s">
        <v>37</v>
      </c>
      <c r="G35" s="2" t="s">
        <v>39</v>
      </c>
      <c r="H35" s="2" t="s">
        <v>42</v>
      </c>
      <c r="I35" s="2"/>
    </row>
    <row r="36" spans="1:9" x14ac:dyDescent="0.3">
      <c r="A36" s="2">
        <v>1005</v>
      </c>
      <c r="B36" s="2" t="s">
        <v>14</v>
      </c>
      <c r="C36" s="2"/>
      <c r="D36" s="2" t="s">
        <v>23</v>
      </c>
      <c r="E36" s="2"/>
      <c r="F36" s="2" t="s">
        <v>33</v>
      </c>
      <c r="G36" s="2" t="s">
        <v>38</v>
      </c>
      <c r="H36" s="2" t="s">
        <v>41</v>
      </c>
      <c r="I36" s="2"/>
    </row>
    <row r="37" spans="1:9" x14ac:dyDescent="0.3">
      <c r="A37" s="2">
        <v>1811</v>
      </c>
      <c r="B37" s="2" t="s">
        <v>8</v>
      </c>
      <c r="C37" s="2"/>
      <c r="D37" s="2" t="s">
        <v>20</v>
      </c>
      <c r="E37" s="2" t="s">
        <v>24</v>
      </c>
      <c r="F37" s="2" t="s">
        <v>30</v>
      </c>
      <c r="G37" s="2" t="s">
        <v>38</v>
      </c>
      <c r="H37" s="2" t="s">
        <v>42</v>
      </c>
      <c r="I37" s="2"/>
    </row>
    <row r="38" spans="1:9" x14ac:dyDescent="0.3">
      <c r="A38" s="2">
        <v>1079</v>
      </c>
      <c r="B38" s="2" t="s">
        <v>49</v>
      </c>
      <c r="C38" s="2">
        <v>57</v>
      </c>
      <c r="D38" s="2" t="s">
        <v>20</v>
      </c>
      <c r="E38" s="2" t="s">
        <v>27</v>
      </c>
      <c r="F38" s="2" t="s">
        <v>33</v>
      </c>
      <c r="G38" s="2" t="s">
        <v>39</v>
      </c>
      <c r="H38" s="2" t="s">
        <v>46</v>
      </c>
      <c r="I38" s="2"/>
    </row>
    <row r="39" spans="1:9" x14ac:dyDescent="0.3">
      <c r="A39" s="2">
        <v>1905</v>
      </c>
      <c r="B39" s="2" t="s">
        <v>12</v>
      </c>
      <c r="C39" s="2"/>
      <c r="D39" s="2" t="s">
        <v>22</v>
      </c>
      <c r="E39" s="2" t="s">
        <v>25</v>
      </c>
      <c r="F39" s="2" t="s">
        <v>32</v>
      </c>
      <c r="G39" s="2" t="s">
        <v>39</v>
      </c>
      <c r="H39" s="2" t="s">
        <v>42</v>
      </c>
      <c r="I39" s="2"/>
    </row>
    <row r="40" spans="1:9" x14ac:dyDescent="0.3">
      <c r="A40" s="2">
        <v>1179</v>
      </c>
      <c r="B40" s="2" t="s">
        <v>13</v>
      </c>
      <c r="C40" s="2">
        <v>25</v>
      </c>
      <c r="D40" s="2" t="s">
        <v>16</v>
      </c>
      <c r="E40" s="2" t="s">
        <v>26</v>
      </c>
      <c r="F40" s="2" t="s">
        <v>31</v>
      </c>
      <c r="G40" s="2" t="s">
        <v>40</v>
      </c>
      <c r="H40" s="2" t="s">
        <v>43</v>
      </c>
      <c r="I40" s="2"/>
    </row>
    <row r="41" spans="1:9" x14ac:dyDescent="0.3">
      <c r="A41" s="2">
        <v>1861</v>
      </c>
      <c r="B41" s="2" t="s">
        <v>15</v>
      </c>
      <c r="C41" s="2"/>
      <c r="D41" s="2" t="s">
        <v>20</v>
      </c>
      <c r="E41" s="2" t="s">
        <v>24</v>
      </c>
      <c r="F41" s="2" t="s">
        <v>30</v>
      </c>
      <c r="G41" s="2" t="s">
        <v>40</v>
      </c>
      <c r="H41" s="2" t="s">
        <v>45</v>
      </c>
      <c r="I41" s="2"/>
    </row>
    <row r="42" spans="1:9" x14ac:dyDescent="0.3">
      <c r="A42" s="2">
        <v>1642</v>
      </c>
      <c r="B42" s="2" t="s">
        <v>11</v>
      </c>
      <c r="C42" s="2"/>
      <c r="D42" s="2" t="s">
        <v>17</v>
      </c>
      <c r="E42" s="2"/>
      <c r="F42" s="2" t="s">
        <v>36</v>
      </c>
      <c r="G42" s="2" t="s">
        <v>40</v>
      </c>
      <c r="H42" s="2" t="s">
        <v>41</v>
      </c>
      <c r="I42" s="2"/>
    </row>
    <row r="43" spans="1:9" x14ac:dyDescent="0.3">
      <c r="A43" s="2">
        <v>1541</v>
      </c>
      <c r="B43" s="2" t="s">
        <v>11</v>
      </c>
      <c r="C43" s="2">
        <v>34</v>
      </c>
      <c r="D43" s="2" t="s">
        <v>18</v>
      </c>
      <c r="E43" s="2" t="s">
        <v>28</v>
      </c>
      <c r="F43" s="2" t="s">
        <v>36</v>
      </c>
      <c r="G43" s="2" t="s">
        <v>38</v>
      </c>
      <c r="H43" s="2" t="s">
        <v>45</v>
      </c>
      <c r="I43" s="2"/>
    </row>
    <row r="44" spans="1:9" x14ac:dyDescent="0.3">
      <c r="A44" s="2">
        <v>1392</v>
      </c>
      <c r="B44" s="2" t="s">
        <v>12</v>
      </c>
      <c r="C44" s="2">
        <v>53</v>
      </c>
      <c r="D44" s="2" t="s">
        <v>22</v>
      </c>
      <c r="E44" s="2"/>
      <c r="F44" s="2" t="s">
        <v>29</v>
      </c>
      <c r="G44" s="2" t="s">
        <v>38</v>
      </c>
      <c r="H44" s="2" t="s">
        <v>46</v>
      </c>
      <c r="I44" s="2"/>
    </row>
    <row r="45" spans="1:9" x14ac:dyDescent="0.3">
      <c r="A45" s="2">
        <v>1084</v>
      </c>
      <c r="B45" s="2" t="s">
        <v>10</v>
      </c>
      <c r="C45" s="2">
        <v>35</v>
      </c>
      <c r="D45" s="2" t="s">
        <v>20</v>
      </c>
      <c r="E45" s="2" t="s">
        <v>24</v>
      </c>
      <c r="F45" s="2" t="s">
        <v>35</v>
      </c>
      <c r="G45" s="2" t="s">
        <v>38</v>
      </c>
      <c r="H45" s="2" t="s">
        <v>45</v>
      </c>
      <c r="I45" s="2"/>
    </row>
    <row r="46" spans="1:9" x14ac:dyDescent="0.3">
      <c r="A46" s="2">
        <v>1641</v>
      </c>
      <c r="B46" s="2" t="s">
        <v>13</v>
      </c>
      <c r="C46" s="2"/>
      <c r="D46" s="2" t="s">
        <v>19</v>
      </c>
      <c r="E46" s="2" t="s">
        <v>27</v>
      </c>
      <c r="F46" s="2" t="s">
        <v>31</v>
      </c>
      <c r="G46" s="2" t="s">
        <v>38</v>
      </c>
      <c r="H46" s="2" t="s">
        <v>44</v>
      </c>
      <c r="I46" s="2"/>
    </row>
    <row r="47" spans="1:9" x14ac:dyDescent="0.3">
      <c r="A47" s="2">
        <v>1235</v>
      </c>
      <c r="B47" s="2" t="s">
        <v>15</v>
      </c>
      <c r="C47" s="2">
        <v>57</v>
      </c>
      <c r="D47" s="2" t="s">
        <v>19</v>
      </c>
      <c r="E47" s="2"/>
      <c r="F47" s="2" t="s">
        <v>36</v>
      </c>
      <c r="G47" s="2" t="s">
        <v>39</v>
      </c>
      <c r="H47" s="2" t="s">
        <v>41</v>
      </c>
      <c r="I47" s="2"/>
    </row>
    <row r="48" spans="1:9" x14ac:dyDescent="0.3">
      <c r="A48" s="2">
        <v>1517</v>
      </c>
      <c r="B48" s="2" t="s">
        <v>12</v>
      </c>
      <c r="C48" s="2">
        <v>24</v>
      </c>
      <c r="D48" s="2" t="s">
        <v>23</v>
      </c>
      <c r="E48" s="2" t="s">
        <v>25</v>
      </c>
      <c r="F48" s="2" t="s">
        <v>33</v>
      </c>
      <c r="G48" s="2" t="s">
        <v>38</v>
      </c>
      <c r="H48" s="2" t="s">
        <v>43</v>
      </c>
      <c r="I48" s="2"/>
    </row>
    <row r="49" spans="1:9" x14ac:dyDescent="0.3">
      <c r="A49" s="2">
        <v>1688</v>
      </c>
      <c r="B49" s="2" t="s">
        <v>12</v>
      </c>
      <c r="C49" s="2">
        <v>39</v>
      </c>
      <c r="D49" s="2" t="s">
        <v>23</v>
      </c>
      <c r="E49" s="2"/>
      <c r="F49" s="2" t="s">
        <v>29</v>
      </c>
      <c r="G49" s="2" t="s">
        <v>40</v>
      </c>
      <c r="H49" s="2" t="s">
        <v>46</v>
      </c>
      <c r="I49" s="2"/>
    </row>
    <row r="50" spans="1:9" x14ac:dyDescent="0.3">
      <c r="A50" s="2">
        <v>1236</v>
      </c>
      <c r="B50" s="2" t="s">
        <v>15</v>
      </c>
      <c r="C50" s="2">
        <v>59</v>
      </c>
      <c r="D50" s="2" t="s">
        <v>20</v>
      </c>
      <c r="E50" s="2" t="s">
        <v>28</v>
      </c>
      <c r="F50" s="2" t="s">
        <v>32</v>
      </c>
      <c r="G50" s="2" t="s">
        <v>38</v>
      </c>
      <c r="H50" s="2" t="s">
        <v>43</v>
      </c>
      <c r="I50" s="2"/>
    </row>
    <row r="51" spans="1:9" x14ac:dyDescent="0.3">
      <c r="A51" s="2">
        <v>1212</v>
      </c>
      <c r="B51" s="2" t="s">
        <v>9</v>
      </c>
      <c r="C51" s="2"/>
      <c r="D51" s="2" t="s">
        <v>19</v>
      </c>
      <c r="E51" s="2" t="s">
        <v>25</v>
      </c>
      <c r="F51" s="2" t="s">
        <v>30</v>
      </c>
      <c r="G51" s="2" t="s">
        <v>38</v>
      </c>
      <c r="H51" s="2" t="s">
        <v>44</v>
      </c>
      <c r="I51" s="2"/>
    </row>
    <row r="52" spans="1:9" x14ac:dyDescent="0.3">
      <c r="A52" s="2">
        <v>1672</v>
      </c>
      <c r="B52" s="2" t="s">
        <v>13</v>
      </c>
      <c r="C52" s="2">
        <v>55</v>
      </c>
      <c r="D52" s="2" t="s">
        <v>16</v>
      </c>
      <c r="E52" s="2" t="s">
        <v>28</v>
      </c>
      <c r="F52" s="2" t="s">
        <v>34</v>
      </c>
      <c r="G52" s="2" t="s">
        <v>39</v>
      </c>
      <c r="H52" s="2" t="s">
        <v>45</v>
      </c>
      <c r="I52" s="2"/>
    </row>
    <row r="53" spans="1:9" x14ac:dyDescent="0.3">
      <c r="A53" s="2">
        <v>1012</v>
      </c>
      <c r="B53" s="2" t="s">
        <v>12</v>
      </c>
      <c r="C53" s="2"/>
      <c r="D53" s="2" t="s">
        <v>20</v>
      </c>
      <c r="E53" s="2" t="s">
        <v>24</v>
      </c>
      <c r="F53" s="2" t="s">
        <v>32</v>
      </c>
      <c r="G53" s="2" t="s">
        <v>40</v>
      </c>
      <c r="H53" s="2" t="s">
        <v>46</v>
      </c>
      <c r="I53" s="2"/>
    </row>
    <row r="54" spans="1:9" x14ac:dyDescent="0.3">
      <c r="A54" s="2">
        <v>1948</v>
      </c>
      <c r="B54" s="2" t="s">
        <v>10</v>
      </c>
      <c r="C54" s="2"/>
      <c r="D54" s="2" t="s">
        <v>17</v>
      </c>
      <c r="E54" s="2" t="s">
        <v>25</v>
      </c>
      <c r="F54" s="2" t="s">
        <v>32</v>
      </c>
      <c r="G54" s="2" t="s">
        <v>38</v>
      </c>
      <c r="H54" s="2" t="s">
        <v>41</v>
      </c>
      <c r="I54" s="2"/>
    </row>
    <row r="55" spans="1:9" x14ac:dyDescent="0.3">
      <c r="A55" s="2">
        <v>1866</v>
      </c>
      <c r="B55" s="2" t="s">
        <v>11</v>
      </c>
      <c r="C55" s="2"/>
      <c r="D55" s="2" t="s">
        <v>20</v>
      </c>
      <c r="E55" s="2" t="s">
        <v>24</v>
      </c>
      <c r="F55" s="2" t="s">
        <v>29</v>
      </c>
      <c r="G55" s="2" t="s">
        <v>38</v>
      </c>
      <c r="H55" s="2" t="s">
        <v>41</v>
      </c>
      <c r="I55" s="2"/>
    </row>
    <row r="56" spans="1:9" x14ac:dyDescent="0.3">
      <c r="A56" s="2">
        <v>1221</v>
      </c>
      <c r="B56" s="2" t="s">
        <v>15</v>
      </c>
      <c r="C56" s="2"/>
      <c r="D56" s="2" t="s">
        <v>16</v>
      </c>
      <c r="E56" s="2" t="s">
        <v>24</v>
      </c>
      <c r="F56" s="2" t="s">
        <v>29</v>
      </c>
      <c r="G56" s="2" t="s">
        <v>40</v>
      </c>
      <c r="H56" s="2" t="s">
        <v>45</v>
      </c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EC93-2696-463A-8E03-E27A18CA459F}">
  <dimension ref="A1:V52"/>
  <sheetViews>
    <sheetView topLeftCell="I1" workbookViewId="0">
      <selection activeCell="F52" sqref="F52"/>
    </sheetView>
  </sheetViews>
  <sheetFormatPr baseColWidth="10" defaultRowHeight="14.4" x14ac:dyDescent="0.3"/>
  <cols>
    <col min="5" max="5" width="16.44140625" customWidth="1"/>
    <col min="7" max="7" width="13.6640625" style="27" customWidth="1"/>
    <col min="8" max="8" width="13.6640625" style="21" customWidth="1"/>
    <col min="9" max="9" width="13.88671875" style="24" customWidth="1"/>
    <col min="10" max="10" width="12.77734375" customWidth="1"/>
    <col min="11" max="11" width="18.88671875" customWidth="1"/>
    <col min="12" max="12" width="13.44140625" customWidth="1"/>
    <col min="13" max="13" width="12" customWidth="1"/>
    <col min="14" max="14" width="18.33203125" customWidth="1"/>
    <col min="18" max="18" width="17.33203125" customWidth="1"/>
  </cols>
  <sheetData>
    <row r="1" spans="1:22" x14ac:dyDescent="0.3">
      <c r="A1" s="1" t="s">
        <v>0</v>
      </c>
      <c r="B1" s="1" t="s">
        <v>1</v>
      </c>
      <c r="C1" s="9" t="s">
        <v>58</v>
      </c>
      <c r="D1" s="1" t="s">
        <v>2</v>
      </c>
      <c r="E1" s="12" t="s">
        <v>54</v>
      </c>
      <c r="F1" s="1" t="s">
        <v>3</v>
      </c>
      <c r="G1" s="25" t="s">
        <v>4</v>
      </c>
      <c r="H1" s="14" t="s">
        <v>55</v>
      </c>
      <c r="I1" s="22" t="s">
        <v>5</v>
      </c>
      <c r="J1" s="1" t="s">
        <v>60</v>
      </c>
      <c r="K1" s="1" t="s">
        <v>6</v>
      </c>
      <c r="L1" s="1" t="s">
        <v>7</v>
      </c>
      <c r="M1" s="5" t="s">
        <v>57</v>
      </c>
    </row>
    <row r="2" spans="1:22" x14ac:dyDescent="0.3">
      <c r="A2" s="2">
        <v>1572</v>
      </c>
      <c r="B2" s="2" t="s">
        <v>56</v>
      </c>
      <c r="C2" s="10" t="str">
        <f t="shared" ref="C2:C49" si="0">TRIM(M2)</f>
        <v>Hanane</v>
      </c>
      <c r="D2" s="2">
        <v>26</v>
      </c>
      <c r="E2" s="13">
        <f t="shared" ref="E2:E49" si="1">IF(ISBLANK(D2),"Non precise",AVERAGE(D2:D57))</f>
        <v>38.700000000000003</v>
      </c>
      <c r="F2" s="2" t="s">
        <v>16</v>
      </c>
      <c r="G2" s="26">
        <v>44936</v>
      </c>
      <c r="H2" s="20">
        <f t="shared" ref="H2:H49" si="2">IF(ISBLANK(G2),"Non precise",G2)</f>
        <v>44936</v>
      </c>
      <c r="I2" s="23" t="s">
        <v>29</v>
      </c>
      <c r="J2" s="29">
        <f t="shared" ref="J2:J8" si="3">ROUND(I2,-1)</f>
        <v>7000</v>
      </c>
      <c r="K2" s="2" t="s">
        <v>38</v>
      </c>
      <c r="L2" s="2" t="s">
        <v>41</v>
      </c>
      <c r="M2" t="str">
        <f t="shared" ref="M2:M49" si="4">PROPER(B2)</f>
        <v>Hanane</v>
      </c>
    </row>
    <row r="3" spans="1:22" x14ac:dyDescent="0.3">
      <c r="A3" s="2">
        <v>1048</v>
      </c>
      <c r="B3" s="2" t="s">
        <v>9</v>
      </c>
      <c r="C3" s="11" t="str">
        <f t="shared" si="0"/>
        <v>Khalid</v>
      </c>
      <c r="D3" s="2">
        <v>60</v>
      </c>
      <c r="E3" s="13">
        <f t="shared" si="1"/>
        <v>39.137931034482762</v>
      </c>
      <c r="F3" s="2" t="s">
        <v>16</v>
      </c>
      <c r="G3" s="26">
        <v>45052</v>
      </c>
      <c r="H3" s="20">
        <f t="shared" si="2"/>
        <v>45052</v>
      </c>
      <c r="I3" s="23" t="s">
        <v>30</v>
      </c>
      <c r="J3" s="29">
        <f t="shared" si="3"/>
        <v>9500</v>
      </c>
      <c r="K3" s="2" t="s">
        <v>39</v>
      </c>
      <c r="L3" s="2" t="s">
        <v>42</v>
      </c>
      <c r="M3" t="str">
        <f t="shared" si="4"/>
        <v>Khalid</v>
      </c>
      <c r="P3" s="52" t="s">
        <v>59</v>
      </c>
      <c r="Q3" s="52"/>
      <c r="R3" s="52"/>
      <c r="S3" s="52"/>
      <c r="T3" s="52"/>
      <c r="U3" s="52"/>
      <c r="V3" s="52"/>
    </row>
    <row r="4" spans="1:22" x14ac:dyDescent="0.3">
      <c r="A4" s="2">
        <v>1056</v>
      </c>
      <c r="B4" s="2" t="s">
        <v>10</v>
      </c>
      <c r="C4" s="10" t="str">
        <f t="shared" si="0"/>
        <v>Mohamed</v>
      </c>
      <c r="D4" s="2">
        <v>20</v>
      </c>
      <c r="E4" s="13">
        <f t="shared" si="1"/>
        <v>38.392857142857146</v>
      </c>
      <c r="F4" s="2" t="s">
        <v>17</v>
      </c>
      <c r="G4" s="26" t="s">
        <v>26</v>
      </c>
      <c r="H4" s="28" t="str">
        <f t="shared" si="2"/>
        <v>10/02/2023</v>
      </c>
      <c r="I4" s="23" t="s">
        <v>31</v>
      </c>
      <c r="J4" s="29">
        <f t="shared" si="3"/>
        <v>1500</v>
      </c>
      <c r="K4" s="2" t="s">
        <v>39</v>
      </c>
      <c r="L4" s="2" t="s">
        <v>43</v>
      </c>
      <c r="M4" t="str">
        <f t="shared" si="4"/>
        <v>Mohamed</v>
      </c>
      <c r="P4" s="4" t="s">
        <v>1</v>
      </c>
      <c r="Q4" s="4" t="s">
        <v>53</v>
      </c>
      <c r="R4" s="4" t="s">
        <v>3</v>
      </c>
      <c r="S4" s="4" t="s">
        <v>4</v>
      </c>
      <c r="T4" s="4" t="s">
        <v>50</v>
      </c>
      <c r="U4" s="4" t="s">
        <v>51</v>
      </c>
      <c r="V4" s="4" t="s">
        <v>52</v>
      </c>
    </row>
    <row r="5" spans="1:22" x14ac:dyDescent="0.3">
      <c r="A5" s="2">
        <v>1535</v>
      </c>
      <c r="B5" s="2" t="s">
        <v>9</v>
      </c>
      <c r="C5" s="11" t="str">
        <f t="shared" si="0"/>
        <v>Khalid</v>
      </c>
      <c r="E5" s="13" t="str">
        <f t="shared" si="1"/>
        <v>Non precise</v>
      </c>
      <c r="F5" s="2" t="s">
        <v>17</v>
      </c>
      <c r="G5" s="26">
        <v>44936</v>
      </c>
      <c r="H5" s="20">
        <f t="shared" si="2"/>
        <v>44936</v>
      </c>
      <c r="I5" s="23" t="s">
        <v>32</v>
      </c>
      <c r="J5" s="29">
        <f t="shared" si="3"/>
        <v>2500</v>
      </c>
      <c r="K5" s="2" t="s">
        <v>38</v>
      </c>
      <c r="L5" s="2" t="s">
        <v>44</v>
      </c>
      <c r="M5" t="str">
        <f t="shared" si="4"/>
        <v>Khalid</v>
      </c>
      <c r="P5" s="3">
        <f>COUNTBLANK(B2:B49)</f>
        <v>0</v>
      </c>
      <c r="Q5" s="3">
        <f>COUNTBLANK(D2:D49)</f>
        <v>18</v>
      </c>
      <c r="R5" s="3">
        <f>COUNTBLANK(F2:F49)</f>
        <v>0</v>
      </c>
      <c r="S5" s="3">
        <f>COUNTBLANK(G2:G49)</f>
        <v>9</v>
      </c>
      <c r="T5" s="3">
        <f>COUNTBLANK(I2:I49)</f>
        <v>0</v>
      </c>
      <c r="U5" s="3">
        <f>COUNTBLANK(K2:K49)</f>
        <v>0</v>
      </c>
      <c r="V5" s="3">
        <f>COUNTBLANK(L2:L49)</f>
        <v>0</v>
      </c>
    </row>
    <row r="6" spans="1:22" x14ac:dyDescent="0.3">
      <c r="A6" s="2">
        <v>1596</v>
      </c>
      <c r="B6" s="2" t="s">
        <v>11</v>
      </c>
      <c r="C6" s="10" t="str">
        <f t="shared" si="0"/>
        <v>Ali</v>
      </c>
      <c r="D6" s="2">
        <v>57</v>
      </c>
      <c r="E6" s="13">
        <f t="shared" si="1"/>
        <v>39.074074074074076</v>
      </c>
      <c r="F6" s="2" t="s">
        <v>18</v>
      </c>
      <c r="G6" s="26">
        <v>45052</v>
      </c>
      <c r="H6" s="20">
        <f t="shared" si="2"/>
        <v>45052</v>
      </c>
      <c r="I6" s="23" t="s">
        <v>31</v>
      </c>
      <c r="J6" s="29">
        <f t="shared" si="3"/>
        <v>1500</v>
      </c>
      <c r="K6" s="2" t="s">
        <v>39</v>
      </c>
      <c r="L6" s="2" t="s">
        <v>41</v>
      </c>
      <c r="M6" t="str">
        <f t="shared" si="4"/>
        <v xml:space="preserve">Ali </v>
      </c>
    </row>
    <row r="7" spans="1:22" x14ac:dyDescent="0.3">
      <c r="A7" s="2">
        <v>1866</v>
      </c>
      <c r="B7" s="2" t="s">
        <v>10</v>
      </c>
      <c r="C7" s="11" t="str">
        <f t="shared" si="0"/>
        <v>Mohamed</v>
      </c>
      <c r="D7" s="2">
        <v>56</v>
      </c>
      <c r="E7" s="13">
        <f t="shared" si="1"/>
        <v>38.384615384615387</v>
      </c>
      <c r="F7" s="2" t="s">
        <v>19</v>
      </c>
      <c r="G7" s="26"/>
      <c r="H7" s="20" t="str">
        <f t="shared" si="2"/>
        <v>Non precise</v>
      </c>
      <c r="I7" s="23" t="s">
        <v>31</v>
      </c>
      <c r="J7" s="29">
        <f t="shared" si="3"/>
        <v>1500</v>
      </c>
      <c r="K7" s="2" t="s">
        <v>39</v>
      </c>
      <c r="L7" s="2" t="s">
        <v>43</v>
      </c>
      <c r="M7" t="str">
        <f t="shared" si="4"/>
        <v>Mohamed</v>
      </c>
    </row>
    <row r="8" spans="1:22" x14ac:dyDescent="0.3">
      <c r="A8" s="2">
        <v>1606</v>
      </c>
      <c r="B8" s="2" t="s">
        <v>12</v>
      </c>
      <c r="C8" s="10" t="str">
        <f t="shared" si="0"/>
        <v>Noura</v>
      </c>
      <c r="D8" s="2"/>
      <c r="E8" s="13" t="str">
        <f t="shared" si="1"/>
        <v>Non precise</v>
      </c>
      <c r="F8" s="2" t="s">
        <v>20</v>
      </c>
      <c r="G8" s="26" t="s">
        <v>27</v>
      </c>
      <c r="H8" s="20" t="str">
        <f t="shared" si="2"/>
        <v>2023/04/01</v>
      </c>
      <c r="I8" s="23" t="s">
        <v>33</v>
      </c>
      <c r="J8" s="29">
        <f t="shared" si="3"/>
        <v>4200</v>
      </c>
      <c r="K8" s="2" t="s">
        <v>38</v>
      </c>
      <c r="L8" s="2" t="s">
        <v>42</v>
      </c>
      <c r="M8" t="str">
        <f t="shared" si="4"/>
        <v>Noura</v>
      </c>
    </row>
    <row r="9" spans="1:22" x14ac:dyDescent="0.3">
      <c r="A9" s="2">
        <v>1672</v>
      </c>
      <c r="B9" s="2" t="s">
        <v>13</v>
      </c>
      <c r="C9" s="10" t="str">
        <f t="shared" si="0"/>
        <v>Imane</v>
      </c>
      <c r="D9" s="2">
        <v>55</v>
      </c>
      <c r="E9" s="13">
        <f t="shared" si="1"/>
        <v>37.68</v>
      </c>
      <c r="F9" s="2" t="s">
        <v>16</v>
      </c>
      <c r="G9" s="26">
        <v>45000</v>
      </c>
      <c r="H9" s="20">
        <f t="shared" si="2"/>
        <v>45000</v>
      </c>
      <c r="I9" s="23" t="s">
        <v>34</v>
      </c>
      <c r="J9" s="29">
        <v>3501</v>
      </c>
      <c r="K9" s="2" t="s">
        <v>39</v>
      </c>
      <c r="L9" s="2" t="s">
        <v>45</v>
      </c>
      <c r="M9" t="str">
        <f t="shared" si="4"/>
        <v>Imane</v>
      </c>
    </row>
    <row r="10" spans="1:22" x14ac:dyDescent="0.3">
      <c r="A10" s="2">
        <v>1481</v>
      </c>
      <c r="B10" s="2" t="s">
        <v>9</v>
      </c>
      <c r="C10" s="11" t="str">
        <f t="shared" si="0"/>
        <v>Khalid</v>
      </c>
      <c r="D10" s="2">
        <v>50</v>
      </c>
      <c r="E10" s="13">
        <f t="shared" si="1"/>
        <v>36.958333333333336</v>
      </c>
      <c r="F10" s="2" t="s">
        <v>21</v>
      </c>
      <c r="G10" s="26"/>
      <c r="H10" s="20" t="str">
        <f t="shared" si="2"/>
        <v>Non precise</v>
      </c>
      <c r="I10" s="23" t="s">
        <v>35</v>
      </c>
      <c r="J10" s="29">
        <v>8001</v>
      </c>
      <c r="K10" s="2" t="s">
        <v>38</v>
      </c>
      <c r="L10" s="2" t="s">
        <v>42</v>
      </c>
      <c r="M10" t="str">
        <f t="shared" si="4"/>
        <v>Khalid</v>
      </c>
    </row>
    <row r="11" spans="1:22" x14ac:dyDescent="0.3">
      <c r="A11" s="2">
        <v>1990</v>
      </c>
      <c r="B11" s="2" t="s">
        <v>14</v>
      </c>
      <c r="C11" s="10" t="str">
        <f t="shared" si="0"/>
        <v>Saïd</v>
      </c>
      <c r="D11" s="2">
        <v>28</v>
      </c>
      <c r="E11" s="13">
        <f t="shared" si="1"/>
        <v>36.391304347826086</v>
      </c>
      <c r="F11" s="2" t="s">
        <v>22</v>
      </c>
      <c r="G11" s="26">
        <v>45017</v>
      </c>
      <c r="H11" s="28">
        <f t="shared" si="2"/>
        <v>45017</v>
      </c>
      <c r="I11" s="23" t="s">
        <v>33</v>
      </c>
      <c r="J11" s="29">
        <f t="shared" ref="J11:J29" si="5">ROUND(I11,-1)</f>
        <v>4200</v>
      </c>
      <c r="K11" s="2" t="s">
        <v>38</v>
      </c>
      <c r="L11" s="2" t="s">
        <v>43</v>
      </c>
      <c r="M11" t="str">
        <f t="shared" si="4"/>
        <v>Saïd</v>
      </c>
    </row>
    <row r="12" spans="1:22" x14ac:dyDescent="0.3">
      <c r="A12" s="2">
        <v>1012</v>
      </c>
      <c r="B12" s="2" t="s">
        <v>12</v>
      </c>
      <c r="C12" s="11" t="str">
        <f t="shared" si="0"/>
        <v>Noura</v>
      </c>
      <c r="D12" s="2"/>
      <c r="E12" s="13" t="str">
        <f t="shared" si="1"/>
        <v>Non precise</v>
      </c>
      <c r="F12" s="2" t="s">
        <v>20</v>
      </c>
      <c r="G12" s="26">
        <v>44936</v>
      </c>
      <c r="H12" s="20">
        <f t="shared" si="2"/>
        <v>44936</v>
      </c>
      <c r="I12" s="23" t="s">
        <v>32</v>
      </c>
      <c r="J12" s="29">
        <f t="shared" si="5"/>
        <v>2500</v>
      </c>
      <c r="K12" s="2" t="s">
        <v>40</v>
      </c>
      <c r="L12" s="2" t="s">
        <v>46</v>
      </c>
      <c r="M12" t="str">
        <f t="shared" si="4"/>
        <v>Noura</v>
      </c>
    </row>
    <row r="13" spans="1:22" x14ac:dyDescent="0.3">
      <c r="A13" s="2">
        <v>1221</v>
      </c>
      <c r="B13" s="2" t="s">
        <v>15</v>
      </c>
      <c r="C13" s="10" t="str">
        <f t="shared" si="0"/>
        <v>Fatima</v>
      </c>
      <c r="D13" s="2"/>
      <c r="E13" s="13" t="str">
        <f t="shared" si="1"/>
        <v>Non precise</v>
      </c>
      <c r="F13" s="2" t="s">
        <v>16</v>
      </c>
      <c r="G13" s="26">
        <v>44936</v>
      </c>
      <c r="H13" s="20">
        <f t="shared" si="2"/>
        <v>44936</v>
      </c>
      <c r="I13" s="23" t="s">
        <v>29</v>
      </c>
      <c r="J13" s="29">
        <f t="shared" si="5"/>
        <v>7000</v>
      </c>
      <c r="K13" s="2" t="s">
        <v>40</v>
      </c>
      <c r="L13" s="2" t="s">
        <v>45</v>
      </c>
      <c r="M13" t="str">
        <f t="shared" si="4"/>
        <v>Fatima</v>
      </c>
    </row>
    <row r="14" spans="1:22" x14ac:dyDescent="0.3">
      <c r="A14" s="2">
        <v>1821</v>
      </c>
      <c r="B14" s="2" t="s">
        <v>10</v>
      </c>
      <c r="C14" s="11" t="str">
        <f t="shared" si="0"/>
        <v>Mohamed</v>
      </c>
      <c r="D14" s="2"/>
      <c r="E14" s="13" t="str">
        <f t="shared" si="1"/>
        <v>Non precise</v>
      </c>
      <c r="F14" s="2" t="s">
        <v>17</v>
      </c>
      <c r="G14" s="26">
        <v>44936</v>
      </c>
      <c r="H14" s="20">
        <f t="shared" si="2"/>
        <v>44936</v>
      </c>
      <c r="I14" s="23" t="s">
        <v>32</v>
      </c>
      <c r="J14" s="29">
        <f t="shared" si="5"/>
        <v>2500</v>
      </c>
      <c r="K14" s="2" t="s">
        <v>40</v>
      </c>
      <c r="L14" s="2" t="s">
        <v>43</v>
      </c>
      <c r="M14" t="str">
        <f t="shared" si="4"/>
        <v>Mohamed</v>
      </c>
    </row>
    <row r="15" spans="1:22" x14ac:dyDescent="0.3">
      <c r="A15" s="2">
        <v>1732</v>
      </c>
      <c r="B15" s="2" t="s">
        <v>9</v>
      </c>
      <c r="C15" s="10" t="str">
        <f t="shared" si="0"/>
        <v>Khalid</v>
      </c>
      <c r="D15" s="2">
        <v>38</v>
      </c>
      <c r="E15" s="13">
        <f t="shared" si="1"/>
        <v>36.772727272727273</v>
      </c>
      <c r="F15" s="2" t="s">
        <v>21</v>
      </c>
      <c r="G15" s="26">
        <v>45017</v>
      </c>
      <c r="H15" s="28">
        <f t="shared" si="2"/>
        <v>45017</v>
      </c>
      <c r="I15" s="23" t="s">
        <v>31</v>
      </c>
      <c r="J15" s="29">
        <f t="shared" si="5"/>
        <v>1500</v>
      </c>
      <c r="K15" s="2" t="s">
        <v>38</v>
      </c>
      <c r="L15" s="2" t="s">
        <v>43</v>
      </c>
      <c r="M15" t="str">
        <f t="shared" si="4"/>
        <v>Khalid</v>
      </c>
    </row>
    <row r="16" spans="1:22" x14ac:dyDescent="0.3">
      <c r="A16" s="2">
        <v>1518</v>
      </c>
      <c r="B16" s="2" t="s">
        <v>12</v>
      </c>
      <c r="C16" s="11" t="str">
        <f t="shared" si="0"/>
        <v>Noura</v>
      </c>
      <c r="D16" s="2">
        <v>41</v>
      </c>
      <c r="E16" s="13">
        <f t="shared" si="1"/>
        <v>36.714285714285715</v>
      </c>
      <c r="F16" s="2" t="s">
        <v>23</v>
      </c>
      <c r="G16" s="26">
        <v>45000</v>
      </c>
      <c r="H16" s="20">
        <f t="shared" si="2"/>
        <v>45000</v>
      </c>
      <c r="I16" s="23" t="s">
        <v>31</v>
      </c>
      <c r="J16" s="29">
        <f t="shared" si="5"/>
        <v>1500</v>
      </c>
      <c r="K16" s="2" t="s">
        <v>39</v>
      </c>
      <c r="L16" s="2" t="s">
        <v>41</v>
      </c>
      <c r="M16" t="str">
        <f t="shared" si="4"/>
        <v>Noura</v>
      </c>
    </row>
    <row r="17" spans="1:13" x14ac:dyDescent="0.3">
      <c r="A17" s="2">
        <v>1989</v>
      </c>
      <c r="B17" s="2" t="s">
        <v>15</v>
      </c>
      <c r="C17" s="10" t="str">
        <f t="shared" si="0"/>
        <v>Fatima</v>
      </c>
      <c r="D17" s="2">
        <v>46</v>
      </c>
      <c r="E17" s="13">
        <f t="shared" si="1"/>
        <v>36.5</v>
      </c>
      <c r="F17" s="2" t="s">
        <v>22</v>
      </c>
      <c r="G17" s="26">
        <v>44936</v>
      </c>
      <c r="H17" s="20">
        <f t="shared" si="2"/>
        <v>44936</v>
      </c>
      <c r="I17" s="23" t="s">
        <v>33</v>
      </c>
      <c r="J17" s="29">
        <f t="shared" si="5"/>
        <v>4200</v>
      </c>
      <c r="K17" s="2" t="s">
        <v>39</v>
      </c>
      <c r="L17" s="2" t="s">
        <v>44</v>
      </c>
      <c r="M17" t="str">
        <f t="shared" si="4"/>
        <v>Fatima</v>
      </c>
    </row>
    <row r="18" spans="1:13" x14ac:dyDescent="0.3">
      <c r="A18" s="2">
        <v>1948</v>
      </c>
      <c r="B18" s="2" t="s">
        <v>10</v>
      </c>
      <c r="C18" s="11" t="str">
        <f t="shared" si="0"/>
        <v>Mohamed</v>
      </c>
      <c r="D18" s="2"/>
      <c r="E18" s="13" t="str">
        <f t="shared" si="1"/>
        <v>Non precise</v>
      </c>
      <c r="F18" s="2" t="s">
        <v>17</v>
      </c>
      <c r="G18" s="26">
        <v>45052</v>
      </c>
      <c r="H18" s="20">
        <f t="shared" si="2"/>
        <v>45052</v>
      </c>
      <c r="I18" s="23" t="s">
        <v>32</v>
      </c>
      <c r="J18" s="29">
        <f t="shared" si="5"/>
        <v>2500</v>
      </c>
      <c r="K18" s="2" t="s">
        <v>38</v>
      </c>
      <c r="L18" s="2" t="s">
        <v>41</v>
      </c>
      <c r="M18" t="str">
        <f t="shared" si="4"/>
        <v>Mohamed</v>
      </c>
    </row>
    <row r="19" spans="1:13" x14ac:dyDescent="0.3">
      <c r="A19" s="2">
        <v>1103</v>
      </c>
      <c r="B19" s="2" t="s">
        <v>13</v>
      </c>
      <c r="C19" s="10" t="str">
        <f t="shared" si="0"/>
        <v>Imane</v>
      </c>
      <c r="D19" s="2">
        <v>26</v>
      </c>
      <c r="E19" s="13">
        <f t="shared" si="1"/>
        <v>36</v>
      </c>
      <c r="F19" s="2" t="s">
        <v>23</v>
      </c>
      <c r="G19" s="26">
        <v>45017</v>
      </c>
      <c r="H19" s="28">
        <f t="shared" si="2"/>
        <v>45017</v>
      </c>
      <c r="I19" s="23" t="s">
        <v>30</v>
      </c>
      <c r="J19" s="29">
        <f t="shared" si="5"/>
        <v>9500</v>
      </c>
      <c r="K19" s="2" t="s">
        <v>39</v>
      </c>
      <c r="L19" s="2" t="s">
        <v>46</v>
      </c>
      <c r="M19" t="str">
        <f t="shared" si="4"/>
        <v>Imane</v>
      </c>
    </row>
    <row r="20" spans="1:13" x14ac:dyDescent="0.3">
      <c r="A20" s="2">
        <v>1068</v>
      </c>
      <c r="B20" s="2" t="s">
        <v>8</v>
      </c>
      <c r="C20" s="11" t="str">
        <f t="shared" si="0"/>
        <v>Hanane</v>
      </c>
      <c r="D20" s="2">
        <v>27</v>
      </c>
      <c r="E20" s="13">
        <f t="shared" si="1"/>
        <v>36.555555555555557</v>
      </c>
      <c r="F20" s="2" t="s">
        <v>22</v>
      </c>
      <c r="G20" s="26">
        <v>45000</v>
      </c>
      <c r="H20" s="20">
        <f t="shared" si="2"/>
        <v>45000</v>
      </c>
      <c r="I20" s="23" t="s">
        <v>30</v>
      </c>
      <c r="J20" s="29">
        <f t="shared" si="5"/>
        <v>9500</v>
      </c>
      <c r="K20" s="2" t="s">
        <v>39</v>
      </c>
      <c r="L20" s="2" t="s">
        <v>46</v>
      </c>
      <c r="M20" t="str">
        <f t="shared" si="4"/>
        <v xml:space="preserve"> Hanane</v>
      </c>
    </row>
    <row r="21" spans="1:13" x14ac:dyDescent="0.3">
      <c r="A21" s="2">
        <v>1359</v>
      </c>
      <c r="B21" s="2" t="s">
        <v>13</v>
      </c>
      <c r="C21" s="10" t="str">
        <f t="shared" si="0"/>
        <v>Imane</v>
      </c>
      <c r="D21" s="2">
        <v>50</v>
      </c>
      <c r="E21" s="13">
        <f t="shared" si="1"/>
        <v>37.117647058823529</v>
      </c>
      <c r="F21" s="2" t="s">
        <v>23</v>
      </c>
      <c r="G21" s="26">
        <v>45000</v>
      </c>
      <c r="H21" s="20">
        <f t="shared" si="2"/>
        <v>45000</v>
      </c>
      <c r="I21" s="23" t="s">
        <v>36</v>
      </c>
      <c r="J21" s="29">
        <f t="shared" si="5"/>
        <v>6000</v>
      </c>
      <c r="K21" s="2" t="s">
        <v>40</v>
      </c>
      <c r="L21" s="2" t="s">
        <v>42</v>
      </c>
      <c r="M21" t="str">
        <f t="shared" si="4"/>
        <v>Imane</v>
      </c>
    </row>
    <row r="22" spans="1:13" x14ac:dyDescent="0.3">
      <c r="A22" s="2">
        <v>1117</v>
      </c>
      <c r="B22" s="2" t="s">
        <v>14</v>
      </c>
      <c r="C22" s="11" t="str">
        <f t="shared" si="0"/>
        <v>Saïd</v>
      </c>
      <c r="D22" s="2">
        <v>24</v>
      </c>
      <c r="E22" s="13">
        <f t="shared" si="1"/>
        <v>36.3125</v>
      </c>
      <c r="F22" s="2" t="s">
        <v>18</v>
      </c>
      <c r="G22" s="26">
        <v>45052</v>
      </c>
      <c r="H22" s="20">
        <f t="shared" si="2"/>
        <v>45052</v>
      </c>
      <c r="I22" s="23" t="s">
        <v>29</v>
      </c>
      <c r="J22" s="29">
        <f t="shared" si="5"/>
        <v>7000</v>
      </c>
      <c r="K22" s="2" t="s">
        <v>38</v>
      </c>
      <c r="L22" s="2" t="s">
        <v>45</v>
      </c>
      <c r="M22" t="str">
        <f t="shared" si="4"/>
        <v>Saïd</v>
      </c>
    </row>
    <row r="23" spans="1:13" x14ac:dyDescent="0.3">
      <c r="A23" s="2">
        <v>1235</v>
      </c>
      <c r="B23" s="2" t="s">
        <v>9</v>
      </c>
      <c r="C23" s="10" t="str">
        <f t="shared" si="0"/>
        <v>Khalid</v>
      </c>
      <c r="D23" s="2">
        <v>22</v>
      </c>
      <c r="E23" s="13">
        <f t="shared" si="1"/>
        <v>37.133333333333333</v>
      </c>
      <c r="F23" s="2" t="s">
        <v>17</v>
      </c>
      <c r="G23" s="26">
        <v>44936</v>
      </c>
      <c r="H23" s="20">
        <f t="shared" si="2"/>
        <v>44936</v>
      </c>
      <c r="I23" s="23" t="s">
        <v>37</v>
      </c>
      <c r="J23" s="29">
        <f t="shared" si="5"/>
        <v>5000</v>
      </c>
      <c r="K23" s="2" t="s">
        <v>38</v>
      </c>
      <c r="L23" s="2" t="s">
        <v>46</v>
      </c>
      <c r="M23" t="str">
        <f t="shared" si="4"/>
        <v>Khalid</v>
      </c>
    </row>
    <row r="24" spans="1:13" x14ac:dyDescent="0.3">
      <c r="A24" s="2">
        <v>1155</v>
      </c>
      <c r="B24" s="2" t="s">
        <v>12</v>
      </c>
      <c r="C24" s="11" t="str">
        <f t="shared" si="0"/>
        <v>Noura</v>
      </c>
      <c r="D24" s="2"/>
      <c r="E24" s="13" t="str">
        <f t="shared" si="1"/>
        <v>Non precise</v>
      </c>
      <c r="F24" s="2" t="s">
        <v>19</v>
      </c>
      <c r="G24" s="26" t="s">
        <v>26</v>
      </c>
      <c r="H24" s="28" t="str">
        <f t="shared" si="2"/>
        <v>10/02/2023</v>
      </c>
      <c r="I24" s="23" t="s">
        <v>37</v>
      </c>
      <c r="J24" s="29">
        <f t="shared" si="5"/>
        <v>5000</v>
      </c>
      <c r="K24" s="2" t="s">
        <v>39</v>
      </c>
      <c r="L24" s="2" t="s">
        <v>43</v>
      </c>
      <c r="M24" t="str">
        <f t="shared" si="4"/>
        <v>Noura</v>
      </c>
    </row>
    <row r="25" spans="1:13" x14ac:dyDescent="0.3">
      <c r="A25" s="2">
        <v>1906</v>
      </c>
      <c r="B25" s="2" t="s">
        <v>10</v>
      </c>
      <c r="C25" s="10" t="str">
        <f t="shared" si="0"/>
        <v>Mohamed</v>
      </c>
      <c r="D25" s="2">
        <v>28</v>
      </c>
      <c r="E25" s="13">
        <f t="shared" si="1"/>
        <v>38.214285714285715</v>
      </c>
      <c r="F25" s="2" t="s">
        <v>16</v>
      </c>
      <c r="G25" s="26">
        <v>45000</v>
      </c>
      <c r="H25" s="20">
        <f t="shared" si="2"/>
        <v>45000</v>
      </c>
      <c r="I25" s="23" t="s">
        <v>31</v>
      </c>
      <c r="J25" s="29">
        <f t="shared" si="5"/>
        <v>1500</v>
      </c>
      <c r="K25" s="2" t="s">
        <v>38</v>
      </c>
      <c r="L25" s="2" t="s">
        <v>44</v>
      </c>
      <c r="M25" t="str">
        <f t="shared" si="4"/>
        <v>Mohamed</v>
      </c>
    </row>
    <row r="26" spans="1:13" x14ac:dyDescent="0.3">
      <c r="A26" s="2">
        <v>1006</v>
      </c>
      <c r="B26" s="2" t="s">
        <v>10</v>
      </c>
      <c r="C26" s="11" t="str">
        <f t="shared" si="0"/>
        <v>Mohamed</v>
      </c>
      <c r="D26" s="2"/>
      <c r="E26" s="13" t="str">
        <f t="shared" si="1"/>
        <v>Non precise</v>
      </c>
      <c r="F26" s="2" t="s">
        <v>22</v>
      </c>
      <c r="G26" s="26">
        <v>45000</v>
      </c>
      <c r="H26" s="20">
        <f t="shared" si="2"/>
        <v>45000</v>
      </c>
      <c r="I26" s="23" t="s">
        <v>33</v>
      </c>
      <c r="J26" s="29">
        <f t="shared" si="5"/>
        <v>4200</v>
      </c>
      <c r="K26" s="2" t="s">
        <v>40</v>
      </c>
      <c r="L26" s="2" t="s">
        <v>46</v>
      </c>
      <c r="M26" t="str">
        <f t="shared" si="4"/>
        <v>Mohamed</v>
      </c>
    </row>
    <row r="27" spans="1:13" x14ac:dyDescent="0.3">
      <c r="A27" s="2">
        <v>1326</v>
      </c>
      <c r="B27" s="2" t="s">
        <v>12</v>
      </c>
      <c r="C27" s="10" t="str">
        <f t="shared" si="0"/>
        <v>Noura</v>
      </c>
      <c r="D27" s="2"/>
      <c r="E27" s="13" t="str">
        <f t="shared" si="1"/>
        <v>Non precise</v>
      </c>
      <c r="F27" s="2" t="s">
        <v>19</v>
      </c>
      <c r="G27" s="26">
        <v>44936</v>
      </c>
      <c r="H27" s="20">
        <f t="shared" si="2"/>
        <v>44936</v>
      </c>
      <c r="I27" s="23" t="s">
        <v>31</v>
      </c>
      <c r="J27" s="29">
        <f t="shared" si="5"/>
        <v>1500</v>
      </c>
      <c r="K27" s="2" t="s">
        <v>40</v>
      </c>
      <c r="L27" s="2" t="s">
        <v>46</v>
      </c>
      <c r="M27" t="str">
        <f t="shared" si="4"/>
        <v>Noura</v>
      </c>
    </row>
    <row r="28" spans="1:13" x14ac:dyDescent="0.3">
      <c r="A28" s="2">
        <v>1053</v>
      </c>
      <c r="B28" s="2" t="s">
        <v>12</v>
      </c>
      <c r="C28" s="11" t="str">
        <f t="shared" si="0"/>
        <v>Noura</v>
      </c>
      <c r="D28" s="2"/>
      <c r="E28" s="13" t="str">
        <f t="shared" si="1"/>
        <v>Non precise</v>
      </c>
      <c r="F28" s="2" t="s">
        <v>18</v>
      </c>
      <c r="G28" s="26"/>
      <c r="H28" s="20" t="str">
        <f t="shared" si="2"/>
        <v>Non precise</v>
      </c>
      <c r="I28" s="23" t="s">
        <v>29</v>
      </c>
      <c r="J28" s="29">
        <f t="shared" si="5"/>
        <v>7000</v>
      </c>
      <c r="K28" s="2" t="s">
        <v>38</v>
      </c>
      <c r="L28" s="2" t="s">
        <v>46</v>
      </c>
      <c r="M28" t="str">
        <f t="shared" si="4"/>
        <v>Noura</v>
      </c>
    </row>
    <row r="29" spans="1:13" x14ac:dyDescent="0.3">
      <c r="A29" s="2">
        <v>1685</v>
      </c>
      <c r="B29" s="2" t="s">
        <v>10</v>
      </c>
      <c r="C29" s="10" t="str">
        <f t="shared" si="0"/>
        <v>Mohamed</v>
      </c>
      <c r="D29" s="2">
        <v>57</v>
      </c>
      <c r="E29" s="13">
        <f t="shared" si="1"/>
        <v>39</v>
      </c>
      <c r="F29" s="2" t="s">
        <v>19</v>
      </c>
      <c r="G29" s="26">
        <v>45017</v>
      </c>
      <c r="H29" s="28">
        <f t="shared" si="2"/>
        <v>45017</v>
      </c>
      <c r="I29" s="23" t="s">
        <v>36</v>
      </c>
      <c r="J29" s="29">
        <f t="shared" si="5"/>
        <v>6000</v>
      </c>
      <c r="K29" s="2" t="s">
        <v>38</v>
      </c>
      <c r="L29" s="2" t="s">
        <v>42</v>
      </c>
      <c r="M29" t="str">
        <f t="shared" si="4"/>
        <v>Mohamed</v>
      </c>
    </row>
    <row r="30" spans="1:13" x14ac:dyDescent="0.3">
      <c r="A30" s="2">
        <v>1096</v>
      </c>
      <c r="B30" s="2" t="s">
        <v>8</v>
      </c>
      <c r="C30" s="11" t="str">
        <f t="shared" si="0"/>
        <v>Hanane</v>
      </c>
      <c r="D30" s="2"/>
      <c r="E30" s="13" t="str">
        <f t="shared" si="1"/>
        <v>Non precise</v>
      </c>
      <c r="F30" s="2" t="s">
        <v>16</v>
      </c>
      <c r="G30" s="26">
        <v>44936</v>
      </c>
      <c r="H30" s="20">
        <f t="shared" si="2"/>
        <v>44936</v>
      </c>
      <c r="I30" s="23" t="s">
        <v>34</v>
      </c>
      <c r="J30" s="29">
        <f>3501</f>
        <v>3501</v>
      </c>
      <c r="K30" s="2" t="s">
        <v>40</v>
      </c>
      <c r="L30" s="2" t="s">
        <v>43</v>
      </c>
      <c r="M30" t="str">
        <f t="shared" si="4"/>
        <v xml:space="preserve"> Hanane</v>
      </c>
    </row>
    <row r="31" spans="1:13" x14ac:dyDescent="0.3">
      <c r="A31" s="2">
        <v>1666</v>
      </c>
      <c r="B31" s="2" t="s">
        <v>11</v>
      </c>
      <c r="C31" s="10" t="str">
        <f t="shared" si="0"/>
        <v>Ali</v>
      </c>
      <c r="D31" s="2">
        <v>22</v>
      </c>
      <c r="E31" s="13">
        <f t="shared" si="1"/>
        <v>37.5</v>
      </c>
      <c r="F31" s="2" t="s">
        <v>19</v>
      </c>
      <c r="G31" s="26"/>
      <c r="H31" s="20" t="str">
        <f t="shared" si="2"/>
        <v>Non precise</v>
      </c>
      <c r="I31" s="23" t="s">
        <v>29</v>
      </c>
      <c r="J31" s="29">
        <f t="shared" ref="J31:J43" si="6">ROUND(I31,-1)</f>
        <v>7000</v>
      </c>
      <c r="K31" s="2" t="s">
        <v>39</v>
      </c>
      <c r="L31" s="2" t="s">
        <v>44</v>
      </c>
      <c r="M31" t="str">
        <f t="shared" si="4"/>
        <v xml:space="preserve">Ali </v>
      </c>
    </row>
    <row r="32" spans="1:13" x14ac:dyDescent="0.3">
      <c r="A32" s="2">
        <v>1766</v>
      </c>
      <c r="B32" s="2" t="s">
        <v>9</v>
      </c>
      <c r="C32" s="11" t="str">
        <f t="shared" si="0"/>
        <v>Khalid</v>
      </c>
      <c r="D32" s="2">
        <v>28</v>
      </c>
      <c r="E32" s="13">
        <f t="shared" si="1"/>
        <v>38.909090909090907</v>
      </c>
      <c r="F32" s="2" t="s">
        <v>21</v>
      </c>
      <c r="G32" s="26"/>
      <c r="H32" s="20" t="str">
        <f t="shared" si="2"/>
        <v>Non precise</v>
      </c>
      <c r="I32" s="23" t="s">
        <v>30</v>
      </c>
      <c r="J32" s="29">
        <f t="shared" si="6"/>
        <v>9500</v>
      </c>
      <c r="K32" s="2" t="s">
        <v>39</v>
      </c>
      <c r="L32" s="2" t="s">
        <v>44</v>
      </c>
      <c r="M32" t="str">
        <f t="shared" si="4"/>
        <v>Khalid</v>
      </c>
    </row>
    <row r="33" spans="1:13" x14ac:dyDescent="0.3">
      <c r="A33" s="2">
        <v>1176</v>
      </c>
      <c r="B33" s="2" t="s">
        <v>10</v>
      </c>
      <c r="C33" s="10" t="str">
        <f t="shared" si="0"/>
        <v>Mohamed</v>
      </c>
      <c r="D33" s="2">
        <v>30</v>
      </c>
      <c r="E33" s="13">
        <f t="shared" si="1"/>
        <v>40</v>
      </c>
      <c r="F33" s="2" t="s">
        <v>18</v>
      </c>
      <c r="G33" s="26">
        <v>45052</v>
      </c>
      <c r="H33" s="20">
        <f t="shared" si="2"/>
        <v>45052</v>
      </c>
      <c r="I33" s="23" t="s">
        <v>30</v>
      </c>
      <c r="J33" s="29">
        <f t="shared" si="6"/>
        <v>9500</v>
      </c>
      <c r="K33" s="2" t="s">
        <v>38</v>
      </c>
      <c r="L33" s="2" t="s">
        <v>46</v>
      </c>
      <c r="M33" t="str">
        <f t="shared" si="4"/>
        <v>Mohamed</v>
      </c>
    </row>
    <row r="34" spans="1:13" x14ac:dyDescent="0.3">
      <c r="A34" s="2">
        <v>1153</v>
      </c>
      <c r="B34" s="2" t="s">
        <v>14</v>
      </c>
      <c r="C34" s="11" t="str">
        <f t="shared" si="0"/>
        <v>Saïd</v>
      </c>
      <c r="D34" s="2">
        <v>44</v>
      </c>
      <c r="E34" s="13">
        <f t="shared" si="1"/>
        <v>41.111111111111114</v>
      </c>
      <c r="F34" s="2" t="s">
        <v>16</v>
      </c>
      <c r="G34" s="26" t="s">
        <v>26</v>
      </c>
      <c r="H34" s="28" t="str">
        <f t="shared" si="2"/>
        <v>10/02/2023</v>
      </c>
      <c r="I34" s="23" t="s">
        <v>37</v>
      </c>
      <c r="J34" s="29">
        <f t="shared" si="6"/>
        <v>5000</v>
      </c>
      <c r="K34" s="2" t="s">
        <v>39</v>
      </c>
      <c r="L34" s="2" t="s">
        <v>42</v>
      </c>
      <c r="M34" t="str">
        <f t="shared" si="4"/>
        <v>Saïd</v>
      </c>
    </row>
    <row r="35" spans="1:13" x14ac:dyDescent="0.3">
      <c r="A35" s="2">
        <v>1005</v>
      </c>
      <c r="B35" s="2" t="s">
        <v>14</v>
      </c>
      <c r="C35" s="10" t="str">
        <f t="shared" si="0"/>
        <v>Saïd</v>
      </c>
      <c r="D35" s="2"/>
      <c r="E35" s="13" t="str">
        <f t="shared" si="1"/>
        <v>Non precise</v>
      </c>
      <c r="F35" s="2" t="s">
        <v>23</v>
      </c>
      <c r="G35" s="26"/>
      <c r="H35" s="20" t="str">
        <f t="shared" si="2"/>
        <v>Non precise</v>
      </c>
      <c r="I35" s="23" t="s">
        <v>33</v>
      </c>
      <c r="J35" s="29">
        <f t="shared" si="6"/>
        <v>4200</v>
      </c>
      <c r="K35" s="2" t="s">
        <v>38</v>
      </c>
      <c r="L35" s="2" t="s">
        <v>41</v>
      </c>
      <c r="M35" t="str">
        <f t="shared" si="4"/>
        <v>Saïd</v>
      </c>
    </row>
    <row r="36" spans="1:13" x14ac:dyDescent="0.3">
      <c r="A36" s="2">
        <v>1811</v>
      </c>
      <c r="B36" s="2" t="s">
        <v>8</v>
      </c>
      <c r="C36" s="11" t="str">
        <f t="shared" si="0"/>
        <v>Hanane</v>
      </c>
      <c r="D36" s="2"/>
      <c r="E36" s="13" t="str">
        <f t="shared" si="1"/>
        <v>Non precise</v>
      </c>
      <c r="F36" s="2" t="s">
        <v>20</v>
      </c>
      <c r="G36" s="26">
        <v>44936</v>
      </c>
      <c r="H36" s="20">
        <f t="shared" si="2"/>
        <v>44936</v>
      </c>
      <c r="I36" s="23" t="s">
        <v>30</v>
      </c>
      <c r="J36" s="29">
        <f t="shared" si="6"/>
        <v>9500</v>
      </c>
      <c r="K36" s="2" t="s">
        <v>38</v>
      </c>
      <c r="L36" s="2" t="s">
        <v>42</v>
      </c>
      <c r="M36" t="str">
        <f t="shared" si="4"/>
        <v xml:space="preserve"> Hanane</v>
      </c>
    </row>
    <row r="37" spans="1:13" x14ac:dyDescent="0.3">
      <c r="A37" s="2">
        <v>1079</v>
      </c>
      <c r="B37" s="2" t="s">
        <v>49</v>
      </c>
      <c r="C37" s="10" t="str">
        <f t="shared" si="0"/>
        <v>Hanane</v>
      </c>
      <c r="D37" s="2">
        <v>57</v>
      </c>
      <c r="E37" s="13">
        <f t="shared" si="1"/>
        <v>40.75</v>
      </c>
      <c r="F37" s="2" t="s">
        <v>20</v>
      </c>
      <c r="G37" s="26">
        <v>45017</v>
      </c>
      <c r="H37" s="28">
        <f t="shared" si="2"/>
        <v>45017</v>
      </c>
      <c r="I37" s="23" t="s">
        <v>33</v>
      </c>
      <c r="J37" s="29">
        <f t="shared" si="6"/>
        <v>4200</v>
      </c>
      <c r="K37" s="2" t="s">
        <v>39</v>
      </c>
      <c r="L37" s="2" t="s">
        <v>46</v>
      </c>
      <c r="M37" t="str">
        <f t="shared" si="4"/>
        <v xml:space="preserve">     Hanane</v>
      </c>
    </row>
    <row r="38" spans="1:13" x14ac:dyDescent="0.3">
      <c r="A38" s="2">
        <v>1905</v>
      </c>
      <c r="B38" s="2" t="s">
        <v>12</v>
      </c>
      <c r="C38" s="11" t="str">
        <f t="shared" si="0"/>
        <v>Noura</v>
      </c>
      <c r="D38" s="2"/>
      <c r="E38" s="13" t="str">
        <f t="shared" si="1"/>
        <v>Non precise</v>
      </c>
      <c r="F38" s="2" t="s">
        <v>22</v>
      </c>
      <c r="G38" s="26">
        <v>45052</v>
      </c>
      <c r="H38" s="20">
        <f t="shared" si="2"/>
        <v>45052</v>
      </c>
      <c r="I38" s="23" t="s">
        <v>32</v>
      </c>
      <c r="J38" s="29">
        <f t="shared" si="6"/>
        <v>2500</v>
      </c>
      <c r="K38" s="2" t="s">
        <v>39</v>
      </c>
      <c r="L38" s="2" t="s">
        <v>42</v>
      </c>
      <c r="M38" t="str">
        <f t="shared" si="4"/>
        <v>Noura</v>
      </c>
    </row>
    <row r="39" spans="1:13" x14ac:dyDescent="0.3">
      <c r="A39" s="2">
        <v>1179</v>
      </c>
      <c r="B39" s="2" t="s">
        <v>13</v>
      </c>
      <c r="C39" s="10" t="str">
        <f t="shared" si="0"/>
        <v>Imane</v>
      </c>
      <c r="D39" s="2">
        <v>25</v>
      </c>
      <c r="E39" s="13">
        <f t="shared" si="1"/>
        <v>38.428571428571431</v>
      </c>
      <c r="F39" s="2" t="s">
        <v>16</v>
      </c>
      <c r="G39" s="26" t="s">
        <v>26</v>
      </c>
      <c r="H39" s="28" t="str">
        <f t="shared" si="2"/>
        <v>10/02/2023</v>
      </c>
      <c r="I39" s="23" t="s">
        <v>31</v>
      </c>
      <c r="J39" s="29">
        <f t="shared" si="6"/>
        <v>1500</v>
      </c>
      <c r="K39" s="2" t="s">
        <v>40</v>
      </c>
      <c r="L39" s="2" t="s">
        <v>43</v>
      </c>
      <c r="M39" t="str">
        <f t="shared" si="4"/>
        <v>Imane</v>
      </c>
    </row>
    <row r="40" spans="1:13" x14ac:dyDescent="0.3">
      <c r="A40" s="2">
        <v>1861</v>
      </c>
      <c r="B40" s="2" t="s">
        <v>15</v>
      </c>
      <c r="C40" s="11" t="str">
        <f t="shared" si="0"/>
        <v>Fatima</v>
      </c>
      <c r="D40" s="2"/>
      <c r="E40" s="13" t="str">
        <f t="shared" si="1"/>
        <v>Non precise</v>
      </c>
      <c r="F40" s="2" t="s">
        <v>20</v>
      </c>
      <c r="G40" s="26">
        <v>44936</v>
      </c>
      <c r="H40" s="20">
        <f t="shared" si="2"/>
        <v>44936</v>
      </c>
      <c r="I40" s="23" t="s">
        <v>30</v>
      </c>
      <c r="J40" s="29">
        <f t="shared" si="6"/>
        <v>9500</v>
      </c>
      <c r="K40" s="2" t="s">
        <v>40</v>
      </c>
      <c r="L40" s="2" t="s">
        <v>45</v>
      </c>
      <c r="M40" t="str">
        <f t="shared" si="4"/>
        <v>Fatima</v>
      </c>
    </row>
    <row r="41" spans="1:13" x14ac:dyDescent="0.3">
      <c r="A41" s="2">
        <v>1642</v>
      </c>
      <c r="B41" s="2" t="s">
        <v>11</v>
      </c>
      <c r="C41" s="10" t="str">
        <f t="shared" si="0"/>
        <v>Ali</v>
      </c>
      <c r="D41" s="2"/>
      <c r="E41" s="13" t="str">
        <f t="shared" si="1"/>
        <v>Non precise</v>
      </c>
      <c r="F41" s="2" t="s">
        <v>17</v>
      </c>
      <c r="G41" s="26"/>
      <c r="H41" s="20" t="str">
        <f t="shared" si="2"/>
        <v>Non precise</v>
      </c>
      <c r="I41" s="23" t="s">
        <v>36</v>
      </c>
      <c r="J41" s="29">
        <f t="shared" si="6"/>
        <v>6000</v>
      </c>
      <c r="K41" s="2" t="s">
        <v>40</v>
      </c>
      <c r="L41" s="2" t="s">
        <v>41</v>
      </c>
      <c r="M41" t="str">
        <f t="shared" si="4"/>
        <v xml:space="preserve">Ali </v>
      </c>
    </row>
    <row r="42" spans="1:13" x14ac:dyDescent="0.3">
      <c r="A42" s="2">
        <v>1541</v>
      </c>
      <c r="B42" s="2" t="s">
        <v>11</v>
      </c>
      <c r="C42" s="11" t="str">
        <f t="shared" si="0"/>
        <v>Ali</v>
      </c>
      <c r="D42" s="2">
        <v>34</v>
      </c>
      <c r="E42" s="13">
        <f t="shared" si="1"/>
        <v>40.666666666666664</v>
      </c>
      <c r="F42" s="2" t="s">
        <v>18</v>
      </c>
      <c r="G42" s="26">
        <v>45000</v>
      </c>
      <c r="H42" s="20">
        <f t="shared" si="2"/>
        <v>45000</v>
      </c>
      <c r="I42" s="23" t="s">
        <v>36</v>
      </c>
      <c r="J42" s="29">
        <f t="shared" si="6"/>
        <v>6000</v>
      </c>
      <c r="K42" s="2" t="s">
        <v>38</v>
      </c>
      <c r="L42" s="2" t="s">
        <v>45</v>
      </c>
      <c r="M42" t="str">
        <f t="shared" si="4"/>
        <v xml:space="preserve">Ali </v>
      </c>
    </row>
    <row r="43" spans="1:13" x14ac:dyDescent="0.3">
      <c r="A43" s="2">
        <v>1392</v>
      </c>
      <c r="B43" s="2" t="s">
        <v>12</v>
      </c>
      <c r="C43" s="10" t="str">
        <f t="shared" si="0"/>
        <v>Noura</v>
      </c>
      <c r="D43" s="2">
        <v>53</v>
      </c>
      <c r="E43" s="13">
        <f t="shared" si="1"/>
        <v>42</v>
      </c>
      <c r="F43" s="2" t="s">
        <v>22</v>
      </c>
      <c r="G43" s="26"/>
      <c r="H43" s="20" t="str">
        <f t="shared" si="2"/>
        <v>Non precise</v>
      </c>
      <c r="I43" s="23" t="s">
        <v>29</v>
      </c>
      <c r="J43" s="29">
        <f t="shared" si="6"/>
        <v>7000</v>
      </c>
      <c r="K43" s="2" t="s">
        <v>38</v>
      </c>
      <c r="L43" s="2" t="s">
        <v>46</v>
      </c>
      <c r="M43" t="str">
        <f t="shared" si="4"/>
        <v>Noura</v>
      </c>
    </row>
    <row r="44" spans="1:13" x14ac:dyDescent="0.3">
      <c r="A44" s="2">
        <v>1084</v>
      </c>
      <c r="B44" s="2" t="s">
        <v>10</v>
      </c>
      <c r="C44" s="11" t="str">
        <f t="shared" si="0"/>
        <v>Mohamed</v>
      </c>
      <c r="D44" s="2">
        <v>35</v>
      </c>
      <c r="E44" s="13">
        <f t="shared" si="1"/>
        <v>39.25</v>
      </c>
      <c r="F44" s="2" t="s">
        <v>20</v>
      </c>
      <c r="G44" s="26">
        <v>44936</v>
      </c>
      <c r="H44" s="20">
        <f t="shared" si="2"/>
        <v>44936</v>
      </c>
      <c r="I44" s="23" t="s">
        <v>35</v>
      </c>
      <c r="J44" s="29">
        <v>8001</v>
      </c>
      <c r="K44" s="2" t="s">
        <v>38</v>
      </c>
      <c r="L44" s="2" t="s">
        <v>45</v>
      </c>
      <c r="M44" t="str">
        <f t="shared" si="4"/>
        <v>Mohamed</v>
      </c>
    </row>
    <row r="45" spans="1:13" x14ac:dyDescent="0.3">
      <c r="A45" s="2">
        <v>1641</v>
      </c>
      <c r="B45" s="2" t="s">
        <v>13</v>
      </c>
      <c r="C45" s="10" t="str">
        <f t="shared" si="0"/>
        <v>Imane</v>
      </c>
      <c r="D45" s="2"/>
      <c r="E45" s="13" t="str">
        <f t="shared" si="1"/>
        <v>Non precise</v>
      </c>
      <c r="F45" s="2" t="s">
        <v>19</v>
      </c>
      <c r="G45" s="26">
        <v>45017</v>
      </c>
      <c r="H45" s="28">
        <f t="shared" si="2"/>
        <v>45017</v>
      </c>
      <c r="I45" s="23" t="s">
        <v>31</v>
      </c>
      <c r="J45" s="29">
        <f>ROUND(I45,-1)</f>
        <v>1500</v>
      </c>
      <c r="K45" s="2" t="s">
        <v>38</v>
      </c>
      <c r="L45" s="2" t="s">
        <v>44</v>
      </c>
      <c r="M45" t="str">
        <f t="shared" si="4"/>
        <v>Imane</v>
      </c>
    </row>
    <row r="46" spans="1:13" x14ac:dyDescent="0.3">
      <c r="A46" s="2">
        <v>1517</v>
      </c>
      <c r="B46" s="2" t="s">
        <v>12</v>
      </c>
      <c r="C46" s="10" t="str">
        <f t="shared" si="0"/>
        <v>Noura</v>
      </c>
      <c r="D46" s="2">
        <v>24</v>
      </c>
      <c r="E46" s="13">
        <f t="shared" si="1"/>
        <v>40.666666666666664</v>
      </c>
      <c r="F46" s="2" t="s">
        <v>23</v>
      </c>
      <c r="G46" s="26">
        <v>45052</v>
      </c>
      <c r="H46" s="20">
        <f t="shared" si="2"/>
        <v>45052</v>
      </c>
      <c r="I46" s="23" t="s">
        <v>33</v>
      </c>
      <c r="J46" s="29">
        <f>ROUND(I46,-1)</f>
        <v>4200</v>
      </c>
      <c r="K46" s="2" t="s">
        <v>38</v>
      </c>
      <c r="L46" s="2" t="s">
        <v>43</v>
      </c>
      <c r="M46" t="str">
        <f t="shared" si="4"/>
        <v>Noura</v>
      </c>
    </row>
    <row r="47" spans="1:13" x14ac:dyDescent="0.3">
      <c r="A47" s="2">
        <v>1688</v>
      </c>
      <c r="B47" s="2" t="s">
        <v>12</v>
      </c>
      <c r="C47" s="11" t="str">
        <f t="shared" si="0"/>
        <v>Noura</v>
      </c>
      <c r="D47" s="2">
        <v>39</v>
      </c>
      <c r="E47" s="13">
        <f t="shared" si="1"/>
        <v>49</v>
      </c>
      <c r="F47" s="2" t="s">
        <v>23</v>
      </c>
      <c r="G47" s="26"/>
      <c r="H47" s="20" t="str">
        <f t="shared" si="2"/>
        <v>Non precise</v>
      </c>
      <c r="I47" s="23" t="s">
        <v>29</v>
      </c>
      <c r="J47" s="29">
        <f>ROUND(I47,-1)</f>
        <v>7000</v>
      </c>
      <c r="K47" s="2" t="s">
        <v>40</v>
      </c>
      <c r="L47" s="2" t="s">
        <v>46</v>
      </c>
      <c r="M47" t="str">
        <f t="shared" si="4"/>
        <v>Noura</v>
      </c>
    </row>
    <row r="48" spans="1:13" x14ac:dyDescent="0.3">
      <c r="A48" s="2">
        <v>1236</v>
      </c>
      <c r="B48" s="2" t="s">
        <v>15</v>
      </c>
      <c r="C48" s="10" t="str">
        <f t="shared" si="0"/>
        <v>Fatima</v>
      </c>
      <c r="D48" s="2">
        <v>59</v>
      </c>
      <c r="E48" s="13">
        <f t="shared" si="1"/>
        <v>59</v>
      </c>
      <c r="F48" s="2" t="s">
        <v>20</v>
      </c>
      <c r="G48" s="26">
        <v>45000</v>
      </c>
      <c r="H48" s="20">
        <f t="shared" si="2"/>
        <v>45000</v>
      </c>
      <c r="I48" s="23" t="s">
        <v>32</v>
      </c>
      <c r="J48" s="29">
        <f>ROUND(I48,-1)</f>
        <v>2500</v>
      </c>
      <c r="K48" s="2" t="s">
        <v>38</v>
      </c>
      <c r="L48" s="2" t="s">
        <v>43</v>
      </c>
      <c r="M48" t="str">
        <f t="shared" si="4"/>
        <v>Fatima</v>
      </c>
    </row>
    <row r="49" spans="1:13" x14ac:dyDescent="0.3">
      <c r="A49" s="2">
        <v>1212</v>
      </c>
      <c r="B49" s="2" t="s">
        <v>9</v>
      </c>
      <c r="C49" s="11" t="str">
        <f t="shared" si="0"/>
        <v>Khalid</v>
      </c>
      <c r="D49" s="2"/>
      <c r="E49" s="13" t="str">
        <f t="shared" si="1"/>
        <v>Non precise</v>
      </c>
      <c r="F49" s="2" t="s">
        <v>19</v>
      </c>
      <c r="G49" s="26">
        <v>45052</v>
      </c>
      <c r="H49" s="20">
        <f t="shared" si="2"/>
        <v>45052</v>
      </c>
      <c r="I49" s="23" t="s">
        <v>30</v>
      </c>
      <c r="J49" s="29">
        <f>ROUND(I49,-1)</f>
        <v>9500</v>
      </c>
      <c r="K49" s="2" t="s">
        <v>38</v>
      </c>
      <c r="L49" s="2" t="s">
        <v>44</v>
      </c>
      <c r="M49" t="str">
        <f t="shared" si="4"/>
        <v>Khalid</v>
      </c>
    </row>
    <row r="50" spans="1:13" x14ac:dyDescent="0.3">
      <c r="G50"/>
      <c r="H50"/>
      <c r="I50"/>
    </row>
    <row r="51" spans="1:13" x14ac:dyDescent="0.3">
      <c r="G51"/>
      <c r="H51"/>
      <c r="I51"/>
    </row>
    <row r="52" spans="1:13" x14ac:dyDescent="0.3">
      <c r="G52"/>
      <c r="H52"/>
      <c r="I52"/>
    </row>
  </sheetData>
  <mergeCells count="1">
    <mergeCell ref="P3:V3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88BB-BF6D-4FC8-A9B4-CED120C31B15}">
  <dimension ref="A1:Q59"/>
  <sheetViews>
    <sheetView zoomScale="90" zoomScaleNormal="90" workbookViewId="0">
      <selection activeCell="B2" sqref="B2"/>
    </sheetView>
  </sheetViews>
  <sheetFormatPr baseColWidth="10" defaultRowHeight="14.4" x14ac:dyDescent="0.3"/>
  <cols>
    <col min="5" max="5" width="19.33203125" customWidth="1"/>
    <col min="7" max="7" width="14.21875" customWidth="1"/>
    <col min="8" max="8" width="15.33203125" customWidth="1"/>
    <col min="9" max="9" width="16.77734375" customWidth="1"/>
    <col min="11" max="11" width="12.33203125" customWidth="1"/>
    <col min="12" max="12" width="19.77734375" customWidth="1"/>
    <col min="14" max="14" width="13.5546875" customWidth="1"/>
    <col min="17" max="17" width="17.5546875" customWidth="1"/>
  </cols>
  <sheetData>
    <row r="1" spans="1:17" x14ac:dyDescent="0.3">
      <c r="A1" s="15" t="s">
        <v>0</v>
      </c>
      <c r="B1" s="15" t="s">
        <v>1</v>
      </c>
      <c r="C1" s="9" t="s">
        <v>58</v>
      </c>
      <c r="D1" s="15" t="s">
        <v>2</v>
      </c>
      <c r="E1" s="16" t="s">
        <v>54</v>
      </c>
      <c r="F1" s="15" t="s">
        <v>3</v>
      </c>
      <c r="G1" s="38" t="s">
        <v>4</v>
      </c>
      <c r="H1" s="17" t="s">
        <v>55</v>
      </c>
      <c r="I1" s="39" t="s">
        <v>5</v>
      </c>
      <c r="J1" s="15" t="s">
        <v>60</v>
      </c>
      <c r="K1" s="15" t="s">
        <v>61</v>
      </c>
      <c r="L1" s="15" t="s">
        <v>6</v>
      </c>
      <c r="M1" s="15" t="s">
        <v>7</v>
      </c>
      <c r="N1" s="8" t="s">
        <v>57</v>
      </c>
    </row>
    <row r="2" spans="1:17" x14ac:dyDescent="0.3">
      <c r="A2" s="18">
        <v>1906</v>
      </c>
      <c r="B2" s="18" t="s">
        <v>10</v>
      </c>
      <c r="C2" s="10" t="str">
        <f t="shared" ref="C2:C8" si="0">TRIM(N2)</f>
        <v>Mohamed</v>
      </c>
      <c r="D2" s="18">
        <v>28</v>
      </c>
      <c r="E2" s="13">
        <f t="shared" ref="E2:E8" si="1">IF(ISBLANK(D2),"Non precise",AVERAGE(D2:D63))</f>
        <v>38.700000000000003</v>
      </c>
      <c r="F2" s="18" t="s">
        <v>16</v>
      </c>
      <c r="G2" s="30">
        <v>45000</v>
      </c>
      <c r="H2" s="32">
        <f t="shared" ref="H2:H8" si="2">IF(ISBLANK(G2),"Non precise",G2)</f>
        <v>45000</v>
      </c>
      <c r="I2" s="34" t="s">
        <v>31</v>
      </c>
      <c r="J2" s="36">
        <f t="shared" ref="J2:J8" si="3">ROUND(I2,-1)</f>
        <v>1500</v>
      </c>
      <c r="K2" s="36">
        <f t="shared" ref="K2:K8" si="4">IF(J2&gt;=5000,J2*(1-5%),J2)</f>
        <v>1500</v>
      </c>
      <c r="L2" s="18" t="s">
        <v>38</v>
      </c>
      <c r="M2" s="18" t="s">
        <v>44</v>
      </c>
      <c r="N2" s="6" t="str">
        <f t="shared" ref="N2:N8" si="5">PROPER(B2)</f>
        <v>Mohamed</v>
      </c>
    </row>
    <row r="3" spans="1:17" x14ac:dyDescent="0.3">
      <c r="A3" s="18">
        <v>1641</v>
      </c>
      <c r="B3" s="18" t="s">
        <v>13</v>
      </c>
      <c r="C3" s="10" t="str">
        <f t="shared" si="0"/>
        <v>Imane</v>
      </c>
      <c r="D3" s="18"/>
      <c r="E3" s="13" t="str">
        <f t="shared" si="1"/>
        <v>Non precise</v>
      </c>
      <c r="F3" s="18" t="s">
        <v>19</v>
      </c>
      <c r="G3" s="30">
        <v>45017</v>
      </c>
      <c r="H3" s="33">
        <f t="shared" si="2"/>
        <v>45017</v>
      </c>
      <c r="I3" s="34" t="s">
        <v>31</v>
      </c>
      <c r="J3" s="36">
        <f t="shared" si="3"/>
        <v>1500</v>
      </c>
      <c r="K3" s="36">
        <f t="shared" si="4"/>
        <v>1500</v>
      </c>
      <c r="L3" s="18" t="s">
        <v>38</v>
      </c>
      <c r="M3" s="18" t="s">
        <v>44</v>
      </c>
      <c r="N3" s="6" t="str">
        <f t="shared" si="5"/>
        <v>Imane</v>
      </c>
    </row>
    <row r="4" spans="1:17" x14ac:dyDescent="0.3">
      <c r="A4" s="19">
        <v>1535</v>
      </c>
      <c r="B4" s="19" t="s">
        <v>9</v>
      </c>
      <c r="C4" s="11" t="str">
        <f t="shared" si="0"/>
        <v>Khalid</v>
      </c>
      <c r="D4" s="7"/>
      <c r="E4" s="13" t="str">
        <f t="shared" si="1"/>
        <v>Non precise</v>
      </c>
      <c r="F4" s="19" t="s">
        <v>17</v>
      </c>
      <c r="G4" s="31">
        <v>44936</v>
      </c>
      <c r="H4" s="32">
        <f t="shared" si="2"/>
        <v>44936</v>
      </c>
      <c r="I4" s="35" t="s">
        <v>32</v>
      </c>
      <c r="J4" s="37">
        <f t="shared" si="3"/>
        <v>2500</v>
      </c>
      <c r="K4" s="36">
        <f t="shared" si="4"/>
        <v>2500</v>
      </c>
      <c r="L4" s="19" t="s">
        <v>38</v>
      </c>
      <c r="M4" s="19" t="s">
        <v>44</v>
      </c>
      <c r="N4" s="7" t="str">
        <f t="shared" si="5"/>
        <v>Khalid</v>
      </c>
    </row>
    <row r="5" spans="1:17" x14ac:dyDescent="0.3">
      <c r="A5" s="18">
        <v>1989</v>
      </c>
      <c r="B5" s="18" t="s">
        <v>15</v>
      </c>
      <c r="C5" s="10" t="str">
        <f t="shared" si="0"/>
        <v>Fatima</v>
      </c>
      <c r="D5" s="18">
        <v>46</v>
      </c>
      <c r="E5" s="13">
        <f t="shared" si="1"/>
        <v>39.068965517241381</v>
      </c>
      <c r="F5" s="18" t="s">
        <v>22</v>
      </c>
      <c r="G5" s="30">
        <v>44936</v>
      </c>
      <c r="H5" s="32">
        <f t="shared" si="2"/>
        <v>44936</v>
      </c>
      <c r="I5" s="34" t="s">
        <v>33</v>
      </c>
      <c r="J5" s="36">
        <f t="shared" si="3"/>
        <v>4200</v>
      </c>
      <c r="K5" s="36">
        <f t="shared" si="4"/>
        <v>4200</v>
      </c>
      <c r="L5" s="18" t="s">
        <v>39</v>
      </c>
      <c r="M5" s="18" t="s">
        <v>44</v>
      </c>
      <c r="N5" s="6" t="str">
        <f t="shared" si="5"/>
        <v>Fatima</v>
      </c>
    </row>
    <row r="6" spans="1:17" x14ac:dyDescent="0.3">
      <c r="A6" s="18">
        <v>1666</v>
      </c>
      <c r="B6" s="18" t="s">
        <v>11</v>
      </c>
      <c r="C6" s="10" t="str">
        <f t="shared" si="0"/>
        <v>Ali</v>
      </c>
      <c r="D6" s="18">
        <v>22</v>
      </c>
      <c r="E6" s="13">
        <f t="shared" si="1"/>
        <v>38.821428571428569</v>
      </c>
      <c r="F6" s="18" t="s">
        <v>19</v>
      </c>
      <c r="G6" s="30"/>
      <c r="H6" s="32" t="str">
        <f t="shared" si="2"/>
        <v>Non precise</v>
      </c>
      <c r="I6" s="34" t="s">
        <v>29</v>
      </c>
      <c r="J6" s="36">
        <f t="shared" si="3"/>
        <v>7000</v>
      </c>
      <c r="K6" s="36">
        <f t="shared" si="4"/>
        <v>6650</v>
      </c>
      <c r="L6" s="18" t="s">
        <v>39</v>
      </c>
      <c r="M6" s="18" t="s">
        <v>44</v>
      </c>
      <c r="N6" s="6" t="str">
        <f t="shared" si="5"/>
        <v xml:space="preserve">Ali </v>
      </c>
    </row>
    <row r="7" spans="1:17" x14ac:dyDescent="0.3">
      <c r="A7" s="19">
        <v>1766</v>
      </c>
      <c r="B7" s="19" t="s">
        <v>9</v>
      </c>
      <c r="C7" s="11" t="str">
        <f t="shared" si="0"/>
        <v>Khalid</v>
      </c>
      <c r="D7" s="19">
        <v>28</v>
      </c>
      <c r="E7" s="13">
        <f t="shared" si="1"/>
        <v>39.444444444444443</v>
      </c>
      <c r="F7" s="19" t="s">
        <v>21</v>
      </c>
      <c r="G7" s="31"/>
      <c r="H7" s="32" t="str">
        <f t="shared" si="2"/>
        <v>Non precise</v>
      </c>
      <c r="I7" s="35" t="s">
        <v>30</v>
      </c>
      <c r="J7" s="37">
        <f t="shared" si="3"/>
        <v>9500</v>
      </c>
      <c r="K7" s="36">
        <f t="shared" si="4"/>
        <v>9025</v>
      </c>
      <c r="L7" s="19" t="s">
        <v>39</v>
      </c>
      <c r="M7" s="19" t="s">
        <v>44</v>
      </c>
      <c r="N7" s="7" t="str">
        <f t="shared" si="5"/>
        <v>Khalid</v>
      </c>
    </row>
    <row r="8" spans="1:17" x14ac:dyDescent="0.3">
      <c r="A8" s="19">
        <v>1212</v>
      </c>
      <c r="B8" s="19" t="s">
        <v>9</v>
      </c>
      <c r="C8" s="11" t="str">
        <f t="shared" si="0"/>
        <v>Khalid</v>
      </c>
      <c r="D8" s="19"/>
      <c r="E8" s="13" t="str">
        <f t="shared" si="1"/>
        <v>Non precise</v>
      </c>
      <c r="F8" s="19" t="s">
        <v>19</v>
      </c>
      <c r="G8" s="31">
        <v>45052</v>
      </c>
      <c r="H8" s="32">
        <f t="shared" si="2"/>
        <v>45052</v>
      </c>
      <c r="I8" s="35" t="s">
        <v>30</v>
      </c>
      <c r="J8" s="37">
        <f t="shared" si="3"/>
        <v>9500</v>
      </c>
      <c r="K8" s="36">
        <f t="shared" si="4"/>
        <v>9025</v>
      </c>
      <c r="L8" s="19" t="s">
        <v>38</v>
      </c>
      <c r="M8" s="19" t="s">
        <v>44</v>
      </c>
      <c r="N8" s="7" t="str">
        <f t="shared" si="5"/>
        <v>Khalid</v>
      </c>
    </row>
    <row r="9" spans="1:17" x14ac:dyDescent="0.3">
      <c r="A9" s="19"/>
      <c r="B9" s="19"/>
      <c r="C9" s="11"/>
      <c r="D9" s="19"/>
      <c r="E9" s="13"/>
      <c r="F9" s="19"/>
      <c r="G9" s="31"/>
      <c r="H9" s="32"/>
      <c r="I9" s="35"/>
      <c r="J9" s="37"/>
      <c r="K9" s="36"/>
      <c r="L9" s="19"/>
      <c r="M9" s="41">
        <f>SUBTOTAL(9,K2:K8)</f>
        <v>34400</v>
      </c>
      <c r="N9" s="7"/>
      <c r="P9" s="44" t="s">
        <v>0</v>
      </c>
      <c r="Q9" s="44" t="s">
        <v>51</v>
      </c>
    </row>
    <row r="10" spans="1:17" x14ac:dyDescent="0.3">
      <c r="A10" s="19">
        <v>1905</v>
      </c>
      <c r="B10" s="19" t="s">
        <v>12</v>
      </c>
      <c r="C10" s="11" t="str">
        <f t="shared" ref="C10:C17" si="6">TRIM(N10)</f>
        <v>Noura</v>
      </c>
      <c r="D10" s="19"/>
      <c r="E10" s="13" t="str">
        <f t="shared" ref="E10:E17" si="7">IF(ISBLANK(D10),"Non precise",AVERAGE(D10:D70))</f>
        <v>Non precise</v>
      </c>
      <c r="F10" s="19" t="s">
        <v>22</v>
      </c>
      <c r="G10" s="31">
        <v>45052</v>
      </c>
      <c r="H10" s="32">
        <f t="shared" ref="H10:H17" si="8">IF(ISBLANK(G10),"Non precise",G10)</f>
        <v>45052</v>
      </c>
      <c r="I10" s="35" t="s">
        <v>32</v>
      </c>
      <c r="J10" s="37">
        <f>ROUND(I10,-1)</f>
        <v>2500</v>
      </c>
      <c r="K10" s="36">
        <f t="shared" ref="K10:K17" si="9">IF(J10&gt;=5000,J10*(1-5%),J10)</f>
        <v>2500</v>
      </c>
      <c r="L10" s="19" t="s">
        <v>39</v>
      </c>
      <c r="M10" s="19" t="s">
        <v>42</v>
      </c>
      <c r="N10" s="7" t="str">
        <f t="shared" ref="N10:N17" si="10">PROPER(B10)</f>
        <v>Noura</v>
      </c>
      <c r="P10" s="43">
        <v>1641</v>
      </c>
      <c r="Q10" s="43" t="str">
        <f>VLOOKUP(A3,Tableau2[#All],12,FALSE)</f>
        <v>Chèque</v>
      </c>
    </row>
    <row r="11" spans="1:17" x14ac:dyDescent="0.3">
      <c r="A11" s="18">
        <v>1606</v>
      </c>
      <c r="B11" s="18" t="s">
        <v>12</v>
      </c>
      <c r="C11" s="10" t="str">
        <f t="shared" si="6"/>
        <v>Noura</v>
      </c>
      <c r="D11" s="18"/>
      <c r="E11" s="13" t="str">
        <f t="shared" si="7"/>
        <v>Non precise</v>
      </c>
      <c r="F11" s="18" t="s">
        <v>20</v>
      </c>
      <c r="G11" s="30" t="s">
        <v>27</v>
      </c>
      <c r="H11" s="32" t="str">
        <f t="shared" si="8"/>
        <v>2023/04/01</v>
      </c>
      <c r="I11" s="34" t="s">
        <v>33</v>
      </c>
      <c r="J11" s="36">
        <f>ROUND(I11,-1)</f>
        <v>4200</v>
      </c>
      <c r="K11" s="36">
        <f t="shared" si="9"/>
        <v>4200</v>
      </c>
      <c r="L11" s="18" t="s">
        <v>38</v>
      </c>
      <c r="M11" s="18" t="s">
        <v>42</v>
      </c>
      <c r="N11" s="6" t="str">
        <f t="shared" si="10"/>
        <v>Noura</v>
      </c>
    </row>
    <row r="12" spans="1:17" x14ac:dyDescent="0.3">
      <c r="A12" s="19">
        <v>1153</v>
      </c>
      <c r="B12" s="19" t="s">
        <v>14</v>
      </c>
      <c r="C12" s="11" t="str">
        <f t="shared" si="6"/>
        <v>Saïd</v>
      </c>
      <c r="D12" s="19">
        <v>44</v>
      </c>
      <c r="E12" s="13">
        <f t="shared" si="7"/>
        <v>39.884615384615387</v>
      </c>
      <c r="F12" s="19" t="s">
        <v>16</v>
      </c>
      <c r="G12" s="31" t="s">
        <v>26</v>
      </c>
      <c r="H12" s="33" t="str">
        <f t="shared" si="8"/>
        <v>10/02/2023</v>
      </c>
      <c r="I12" s="35" t="s">
        <v>37</v>
      </c>
      <c r="J12" s="37">
        <f>ROUND(I12,-1)</f>
        <v>5000</v>
      </c>
      <c r="K12" s="36">
        <f t="shared" si="9"/>
        <v>4750</v>
      </c>
      <c r="L12" s="19" t="s">
        <v>39</v>
      </c>
      <c r="M12" s="19" t="s">
        <v>42</v>
      </c>
      <c r="N12" s="7" t="str">
        <f t="shared" si="10"/>
        <v>Saïd</v>
      </c>
    </row>
    <row r="13" spans="1:17" x14ac:dyDescent="0.3">
      <c r="A13" s="18">
        <v>1359</v>
      </c>
      <c r="B13" s="18" t="s">
        <v>13</v>
      </c>
      <c r="C13" s="10" t="str">
        <f t="shared" si="6"/>
        <v>Imane</v>
      </c>
      <c r="D13" s="18">
        <v>50</v>
      </c>
      <c r="E13" s="13">
        <f t="shared" si="7"/>
        <v>39.72</v>
      </c>
      <c r="F13" s="18" t="s">
        <v>23</v>
      </c>
      <c r="G13" s="30">
        <v>45000</v>
      </c>
      <c r="H13" s="32">
        <f t="shared" si="8"/>
        <v>45000</v>
      </c>
      <c r="I13" s="34" t="s">
        <v>36</v>
      </c>
      <c r="J13" s="36">
        <f>ROUND(I13,-1)</f>
        <v>6000</v>
      </c>
      <c r="K13" s="36">
        <f t="shared" si="9"/>
        <v>5700</v>
      </c>
      <c r="L13" s="18" t="s">
        <v>40</v>
      </c>
      <c r="M13" s="18" t="s">
        <v>42</v>
      </c>
      <c r="N13" s="6" t="str">
        <f t="shared" si="10"/>
        <v>Imane</v>
      </c>
    </row>
    <row r="14" spans="1:17" x14ac:dyDescent="0.3">
      <c r="A14" s="18">
        <v>1685</v>
      </c>
      <c r="B14" s="18" t="s">
        <v>10</v>
      </c>
      <c r="C14" s="10" t="str">
        <f t="shared" si="6"/>
        <v>Mohamed</v>
      </c>
      <c r="D14" s="18">
        <v>57</v>
      </c>
      <c r="E14" s="13">
        <f t="shared" si="7"/>
        <v>39.291666666666664</v>
      </c>
      <c r="F14" s="18" t="s">
        <v>19</v>
      </c>
      <c r="G14" s="30">
        <v>45017</v>
      </c>
      <c r="H14" s="33">
        <f t="shared" si="8"/>
        <v>45017</v>
      </c>
      <c r="I14" s="34" t="s">
        <v>36</v>
      </c>
      <c r="J14" s="36">
        <f>ROUND(I14,-1)</f>
        <v>6000</v>
      </c>
      <c r="K14" s="36">
        <f t="shared" si="9"/>
        <v>5700</v>
      </c>
      <c r="L14" s="18" t="s">
        <v>38</v>
      </c>
      <c r="M14" s="18" t="s">
        <v>42</v>
      </c>
      <c r="N14" s="6" t="str">
        <f t="shared" si="10"/>
        <v>Mohamed</v>
      </c>
    </row>
    <row r="15" spans="1:17" x14ac:dyDescent="0.3">
      <c r="A15" s="19">
        <v>1481</v>
      </c>
      <c r="B15" s="19" t="s">
        <v>9</v>
      </c>
      <c r="C15" s="11" t="str">
        <f t="shared" si="6"/>
        <v>Khalid</v>
      </c>
      <c r="D15" s="19">
        <v>50</v>
      </c>
      <c r="E15" s="13">
        <f t="shared" si="7"/>
        <v>38.521739130434781</v>
      </c>
      <c r="F15" s="19" t="s">
        <v>21</v>
      </c>
      <c r="G15" s="31"/>
      <c r="H15" s="32" t="str">
        <f t="shared" si="8"/>
        <v>Non precise</v>
      </c>
      <c r="I15" s="35" t="s">
        <v>35</v>
      </c>
      <c r="J15" s="37">
        <v>8001</v>
      </c>
      <c r="K15" s="36">
        <f t="shared" si="9"/>
        <v>7600.95</v>
      </c>
      <c r="L15" s="19" t="s">
        <v>38</v>
      </c>
      <c r="M15" s="19" t="s">
        <v>42</v>
      </c>
      <c r="N15" s="7" t="str">
        <f t="shared" si="10"/>
        <v>Khalid</v>
      </c>
    </row>
    <row r="16" spans="1:17" x14ac:dyDescent="0.3">
      <c r="A16" s="19">
        <v>1048</v>
      </c>
      <c r="B16" s="19" t="s">
        <v>9</v>
      </c>
      <c r="C16" s="11" t="str">
        <f t="shared" si="6"/>
        <v>Khalid</v>
      </c>
      <c r="D16" s="19">
        <v>60</v>
      </c>
      <c r="E16" s="13">
        <f t="shared" si="7"/>
        <v>38</v>
      </c>
      <c r="F16" s="19" t="s">
        <v>16</v>
      </c>
      <c r="G16" s="31">
        <v>45052</v>
      </c>
      <c r="H16" s="32">
        <f t="shared" si="8"/>
        <v>45052</v>
      </c>
      <c r="I16" s="35" t="s">
        <v>30</v>
      </c>
      <c r="J16" s="37">
        <f>ROUND(I16,-1)</f>
        <v>9500</v>
      </c>
      <c r="K16" s="36">
        <f t="shared" si="9"/>
        <v>9025</v>
      </c>
      <c r="L16" s="19" t="s">
        <v>39</v>
      </c>
      <c r="M16" s="19" t="s">
        <v>42</v>
      </c>
      <c r="N16" s="7" t="str">
        <f t="shared" si="10"/>
        <v>Khalid</v>
      </c>
    </row>
    <row r="17" spans="1:14" x14ac:dyDescent="0.3">
      <c r="A17" s="19">
        <v>1811</v>
      </c>
      <c r="B17" s="19" t="s">
        <v>8</v>
      </c>
      <c r="C17" s="11" t="str">
        <f t="shared" si="6"/>
        <v>Hanane</v>
      </c>
      <c r="D17" s="19"/>
      <c r="E17" s="13" t="str">
        <f t="shared" si="7"/>
        <v>Non precise</v>
      </c>
      <c r="F17" s="19" t="s">
        <v>20</v>
      </c>
      <c r="G17" s="31">
        <v>44936</v>
      </c>
      <c r="H17" s="32">
        <f t="shared" si="8"/>
        <v>44936</v>
      </c>
      <c r="I17" s="35" t="s">
        <v>30</v>
      </c>
      <c r="J17" s="37">
        <f>ROUND(I17,-1)</f>
        <v>9500</v>
      </c>
      <c r="K17" s="36">
        <f t="shared" si="9"/>
        <v>9025</v>
      </c>
      <c r="L17" s="19" t="s">
        <v>38</v>
      </c>
      <c r="M17" s="19" t="s">
        <v>42</v>
      </c>
      <c r="N17" s="7" t="str">
        <f t="shared" si="10"/>
        <v xml:space="preserve"> Hanane</v>
      </c>
    </row>
    <row r="18" spans="1:14" x14ac:dyDescent="0.3">
      <c r="A18" s="19"/>
      <c r="B18" s="19"/>
      <c r="C18" s="11"/>
      <c r="D18" s="19"/>
      <c r="E18" s="13"/>
      <c r="F18" s="19"/>
      <c r="G18" s="31"/>
      <c r="H18" s="32"/>
      <c r="I18" s="35"/>
      <c r="J18" s="37"/>
      <c r="K18" s="36"/>
      <c r="L18" s="19"/>
      <c r="M18" s="41">
        <f>SUBTOTAL(9,K10:K17)</f>
        <v>48500.95</v>
      </c>
      <c r="N18" s="7"/>
    </row>
    <row r="19" spans="1:14" x14ac:dyDescent="0.3">
      <c r="A19" s="18">
        <v>1056</v>
      </c>
      <c r="B19" s="18" t="s">
        <v>10</v>
      </c>
      <c r="C19" s="10" t="str">
        <f t="shared" ref="C19:C28" si="11">TRIM(N19)</f>
        <v>Mohamed</v>
      </c>
      <c r="D19" s="18">
        <v>20</v>
      </c>
      <c r="E19" s="13">
        <f t="shared" ref="E19:E28" si="12">IF(ISBLANK(D19),"Non precise",AVERAGE(D19:D78))</f>
        <v>36.952380952380949</v>
      </c>
      <c r="F19" s="18" t="s">
        <v>17</v>
      </c>
      <c r="G19" s="30" t="s">
        <v>26</v>
      </c>
      <c r="H19" s="33" t="str">
        <f t="shared" ref="H19:H28" si="13">IF(ISBLANK(G19),"Non precise",G19)</f>
        <v>10/02/2023</v>
      </c>
      <c r="I19" s="34" t="s">
        <v>31</v>
      </c>
      <c r="J19" s="36">
        <f t="shared" ref="J19:J24" si="14">ROUND(I19,-1)</f>
        <v>1500</v>
      </c>
      <c r="K19" s="36">
        <f t="shared" ref="K19:K28" si="15">IF(J19&gt;=5000,J19*(1-5%),J19)</f>
        <v>1500</v>
      </c>
      <c r="L19" s="18" t="s">
        <v>39</v>
      </c>
      <c r="M19" s="18" t="s">
        <v>43</v>
      </c>
      <c r="N19" s="6" t="str">
        <f t="shared" ref="N19:N28" si="16">PROPER(B19)</f>
        <v>Mohamed</v>
      </c>
    </row>
    <row r="20" spans="1:14" x14ac:dyDescent="0.3">
      <c r="A20" s="18">
        <v>1179</v>
      </c>
      <c r="B20" s="18" t="s">
        <v>13</v>
      </c>
      <c r="C20" s="10" t="str">
        <f t="shared" si="11"/>
        <v>Imane</v>
      </c>
      <c r="D20" s="18">
        <v>25</v>
      </c>
      <c r="E20" s="13">
        <f t="shared" si="12"/>
        <v>37.799999999999997</v>
      </c>
      <c r="F20" s="18" t="s">
        <v>16</v>
      </c>
      <c r="G20" s="30" t="s">
        <v>26</v>
      </c>
      <c r="H20" s="33" t="str">
        <f t="shared" si="13"/>
        <v>10/02/2023</v>
      </c>
      <c r="I20" s="34" t="s">
        <v>31</v>
      </c>
      <c r="J20" s="36">
        <f t="shared" si="14"/>
        <v>1500</v>
      </c>
      <c r="K20" s="36">
        <f t="shared" si="15"/>
        <v>1500</v>
      </c>
      <c r="L20" s="18" t="s">
        <v>40</v>
      </c>
      <c r="M20" s="18" t="s">
        <v>43</v>
      </c>
      <c r="N20" s="6" t="str">
        <f t="shared" si="16"/>
        <v>Imane</v>
      </c>
    </row>
    <row r="21" spans="1:14" x14ac:dyDescent="0.3">
      <c r="A21" s="18">
        <v>1732</v>
      </c>
      <c r="B21" s="18" t="s">
        <v>9</v>
      </c>
      <c r="C21" s="10" t="str">
        <f t="shared" si="11"/>
        <v>Khalid</v>
      </c>
      <c r="D21" s="18">
        <v>38</v>
      </c>
      <c r="E21" s="13">
        <f t="shared" si="12"/>
        <v>38.473684210526315</v>
      </c>
      <c r="F21" s="18" t="s">
        <v>21</v>
      </c>
      <c r="G21" s="30">
        <v>45017</v>
      </c>
      <c r="H21" s="33">
        <f t="shared" si="13"/>
        <v>45017</v>
      </c>
      <c r="I21" s="34" t="s">
        <v>31</v>
      </c>
      <c r="J21" s="36">
        <f t="shared" si="14"/>
        <v>1500</v>
      </c>
      <c r="K21" s="36">
        <f t="shared" si="15"/>
        <v>1500</v>
      </c>
      <c r="L21" s="18" t="s">
        <v>38</v>
      </c>
      <c r="M21" s="18" t="s">
        <v>43</v>
      </c>
      <c r="N21" s="6" t="str">
        <f t="shared" si="16"/>
        <v>Khalid</v>
      </c>
    </row>
    <row r="22" spans="1:14" x14ac:dyDescent="0.3">
      <c r="A22" s="19">
        <v>1866</v>
      </c>
      <c r="B22" s="19" t="s">
        <v>10</v>
      </c>
      <c r="C22" s="11" t="str">
        <f t="shared" si="11"/>
        <v>Mohamed</v>
      </c>
      <c r="D22" s="19">
        <v>56</v>
      </c>
      <c r="E22" s="13">
        <f t="shared" si="12"/>
        <v>38.5</v>
      </c>
      <c r="F22" s="19" t="s">
        <v>19</v>
      </c>
      <c r="G22" s="31"/>
      <c r="H22" s="32" t="str">
        <f t="shared" si="13"/>
        <v>Non precise</v>
      </c>
      <c r="I22" s="35" t="s">
        <v>31</v>
      </c>
      <c r="J22" s="37">
        <f t="shared" si="14"/>
        <v>1500</v>
      </c>
      <c r="K22" s="36">
        <f t="shared" si="15"/>
        <v>1500</v>
      </c>
      <c r="L22" s="19" t="s">
        <v>39</v>
      </c>
      <c r="M22" s="19" t="s">
        <v>43</v>
      </c>
      <c r="N22" s="7" t="str">
        <f t="shared" si="16"/>
        <v>Mohamed</v>
      </c>
    </row>
    <row r="23" spans="1:14" x14ac:dyDescent="0.3">
      <c r="A23" s="18">
        <v>1236</v>
      </c>
      <c r="B23" s="18" t="s">
        <v>15</v>
      </c>
      <c r="C23" s="10" t="str">
        <f t="shared" si="11"/>
        <v>Fatima</v>
      </c>
      <c r="D23" s="18">
        <v>59</v>
      </c>
      <c r="E23" s="13">
        <f t="shared" si="12"/>
        <v>37.470588235294116</v>
      </c>
      <c r="F23" s="18" t="s">
        <v>20</v>
      </c>
      <c r="G23" s="30">
        <v>45000</v>
      </c>
      <c r="H23" s="32">
        <f t="shared" si="13"/>
        <v>45000</v>
      </c>
      <c r="I23" s="34" t="s">
        <v>32</v>
      </c>
      <c r="J23" s="36">
        <f t="shared" si="14"/>
        <v>2500</v>
      </c>
      <c r="K23" s="36">
        <f t="shared" si="15"/>
        <v>2500</v>
      </c>
      <c r="L23" s="18" t="s">
        <v>38</v>
      </c>
      <c r="M23" s="18" t="s">
        <v>43</v>
      </c>
      <c r="N23" s="6" t="str">
        <f t="shared" si="16"/>
        <v>Fatima</v>
      </c>
    </row>
    <row r="24" spans="1:14" x14ac:dyDescent="0.3">
      <c r="A24" s="19">
        <v>1821</v>
      </c>
      <c r="B24" s="19" t="s">
        <v>10</v>
      </c>
      <c r="C24" s="11" t="str">
        <f t="shared" si="11"/>
        <v>Mohamed</v>
      </c>
      <c r="D24" s="19"/>
      <c r="E24" s="13" t="str">
        <f t="shared" si="12"/>
        <v>Non precise</v>
      </c>
      <c r="F24" s="19" t="s">
        <v>17</v>
      </c>
      <c r="G24" s="31">
        <v>44936</v>
      </c>
      <c r="H24" s="32">
        <f t="shared" si="13"/>
        <v>44936</v>
      </c>
      <c r="I24" s="35" t="s">
        <v>32</v>
      </c>
      <c r="J24" s="37">
        <f t="shared" si="14"/>
        <v>2500</v>
      </c>
      <c r="K24" s="36">
        <f t="shared" si="15"/>
        <v>2500</v>
      </c>
      <c r="L24" s="19" t="s">
        <v>40</v>
      </c>
      <c r="M24" s="19" t="s">
        <v>43</v>
      </c>
      <c r="N24" s="7" t="str">
        <f t="shared" si="16"/>
        <v>Mohamed</v>
      </c>
    </row>
    <row r="25" spans="1:14" x14ac:dyDescent="0.3">
      <c r="A25" s="19">
        <v>1096</v>
      </c>
      <c r="B25" s="19" t="s">
        <v>8</v>
      </c>
      <c r="C25" s="11" t="str">
        <f t="shared" si="11"/>
        <v>Hanane</v>
      </c>
      <c r="D25" s="19"/>
      <c r="E25" s="13" t="str">
        <f t="shared" si="12"/>
        <v>Non precise</v>
      </c>
      <c r="F25" s="19" t="s">
        <v>16</v>
      </c>
      <c r="G25" s="31">
        <v>44936</v>
      </c>
      <c r="H25" s="32">
        <f t="shared" si="13"/>
        <v>44936</v>
      </c>
      <c r="I25" s="35" t="s">
        <v>34</v>
      </c>
      <c r="J25" s="37">
        <f>3501</f>
        <v>3501</v>
      </c>
      <c r="K25" s="36">
        <f t="shared" si="15"/>
        <v>3501</v>
      </c>
      <c r="L25" s="19" t="s">
        <v>40</v>
      </c>
      <c r="M25" s="19" t="s">
        <v>43</v>
      </c>
      <c r="N25" s="7" t="str">
        <f t="shared" si="16"/>
        <v xml:space="preserve"> Hanane</v>
      </c>
    </row>
    <row r="26" spans="1:14" x14ac:dyDescent="0.3">
      <c r="A26" s="18">
        <v>1517</v>
      </c>
      <c r="B26" s="18" t="s">
        <v>12</v>
      </c>
      <c r="C26" s="10" t="str">
        <f t="shared" si="11"/>
        <v>Noura</v>
      </c>
      <c r="D26" s="18">
        <v>24</v>
      </c>
      <c r="E26" s="13">
        <f t="shared" si="12"/>
        <v>36.125</v>
      </c>
      <c r="F26" s="18" t="s">
        <v>23</v>
      </c>
      <c r="G26" s="30">
        <v>45052</v>
      </c>
      <c r="H26" s="32">
        <f t="shared" si="13"/>
        <v>45052</v>
      </c>
      <c r="I26" s="34" t="s">
        <v>33</v>
      </c>
      <c r="J26" s="36">
        <f>ROUND(I26,-1)</f>
        <v>4200</v>
      </c>
      <c r="K26" s="36">
        <f t="shared" si="15"/>
        <v>4200</v>
      </c>
      <c r="L26" s="18" t="s">
        <v>38</v>
      </c>
      <c r="M26" s="18" t="s">
        <v>43</v>
      </c>
      <c r="N26" s="6" t="str">
        <f t="shared" si="16"/>
        <v>Noura</v>
      </c>
    </row>
    <row r="27" spans="1:14" x14ac:dyDescent="0.3">
      <c r="A27" s="18">
        <v>1990</v>
      </c>
      <c r="B27" s="18" t="s">
        <v>14</v>
      </c>
      <c r="C27" s="10" t="str">
        <f t="shared" si="11"/>
        <v>Saïd</v>
      </c>
      <c r="D27" s="18">
        <v>28</v>
      </c>
      <c r="E27" s="13">
        <f t="shared" si="12"/>
        <v>36.93333333333333</v>
      </c>
      <c r="F27" s="18" t="s">
        <v>22</v>
      </c>
      <c r="G27" s="30">
        <v>45017</v>
      </c>
      <c r="H27" s="33">
        <f t="shared" si="13"/>
        <v>45017</v>
      </c>
      <c r="I27" s="34" t="s">
        <v>33</v>
      </c>
      <c r="J27" s="36">
        <f>ROUND(I27,-1)</f>
        <v>4200</v>
      </c>
      <c r="K27" s="36">
        <f t="shared" si="15"/>
        <v>4200</v>
      </c>
      <c r="L27" s="18" t="s">
        <v>38</v>
      </c>
      <c r="M27" s="18" t="s">
        <v>43</v>
      </c>
      <c r="N27" s="6" t="str">
        <f t="shared" si="16"/>
        <v>Saïd</v>
      </c>
    </row>
    <row r="28" spans="1:14" x14ac:dyDescent="0.3">
      <c r="A28" s="19">
        <v>1155</v>
      </c>
      <c r="B28" s="19" t="s">
        <v>12</v>
      </c>
      <c r="C28" s="11" t="str">
        <f t="shared" si="11"/>
        <v>Noura</v>
      </c>
      <c r="D28" s="19"/>
      <c r="E28" s="13" t="str">
        <f t="shared" si="12"/>
        <v>Non precise</v>
      </c>
      <c r="F28" s="19" t="s">
        <v>19</v>
      </c>
      <c r="G28" s="31" t="s">
        <v>26</v>
      </c>
      <c r="H28" s="33" t="str">
        <f t="shared" si="13"/>
        <v>10/02/2023</v>
      </c>
      <c r="I28" s="35" t="s">
        <v>37</v>
      </c>
      <c r="J28" s="37">
        <f>ROUND(I28,-1)</f>
        <v>5000</v>
      </c>
      <c r="K28" s="36">
        <f t="shared" si="15"/>
        <v>4750</v>
      </c>
      <c r="L28" s="19" t="s">
        <v>39</v>
      </c>
      <c r="M28" s="19" t="s">
        <v>43</v>
      </c>
      <c r="N28" s="7" t="str">
        <f t="shared" si="16"/>
        <v>Noura</v>
      </c>
    </row>
    <row r="29" spans="1:14" x14ac:dyDescent="0.3">
      <c r="A29" s="19"/>
      <c r="B29" s="19"/>
      <c r="C29" s="11"/>
      <c r="D29" s="19"/>
      <c r="E29" s="13"/>
      <c r="F29" s="19"/>
      <c r="G29" s="31"/>
      <c r="H29" s="33"/>
      <c r="I29" s="35"/>
      <c r="J29" s="37"/>
      <c r="K29" s="36"/>
      <c r="L29" s="19"/>
      <c r="M29" s="41">
        <f>SUBTOTAL(9,K19:K28)</f>
        <v>27651</v>
      </c>
      <c r="N29" s="7"/>
    </row>
    <row r="30" spans="1:14" x14ac:dyDescent="0.3">
      <c r="A30" s="18">
        <v>1326</v>
      </c>
      <c r="B30" s="18" t="s">
        <v>12</v>
      </c>
      <c r="C30" s="10" t="str">
        <f t="shared" ref="C30:C40" si="17">TRIM(N30)</f>
        <v>Noura</v>
      </c>
      <c r="D30" s="18"/>
      <c r="E30" s="13" t="str">
        <f t="shared" ref="E30:E40" si="18">IF(ISBLANK(D30),"Non precise",AVERAGE(D30:D88))</f>
        <v>Non precise</v>
      </c>
      <c r="F30" s="18" t="s">
        <v>19</v>
      </c>
      <c r="G30" s="30">
        <v>44936</v>
      </c>
      <c r="H30" s="32">
        <f t="shared" ref="H30:H40" si="19">IF(ISBLANK(G30),"Non precise",G30)</f>
        <v>44936</v>
      </c>
      <c r="I30" s="34" t="s">
        <v>31</v>
      </c>
      <c r="J30" s="36">
        <f t="shared" ref="J30:J40" si="20">ROUND(I30,-1)</f>
        <v>1500</v>
      </c>
      <c r="K30" s="36">
        <f t="shared" ref="K30:K40" si="21">IF(J30&gt;=5000,J30*(1-5%),J30)</f>
        <v>1500</v>
      </c>
      <c r="L30" s="18" t="s">
        <v>40</v>
      </c>
      <c r="M30" s="18" t="s">
        <v>46</v>
      </c>
      <c r="N30" s="6" t="str">
        <f t="shared" ref="N30:N40" si="22">PROPER(B30)</f>
        <v>Noura</v>
      </c>
    </row>
    <row r="31" spans="1:14" x14ac:dyDescent="0.3">
      <c r="A31" s="19">
        <v>1012</v>
      </c>
      <c r="B31" s="19" t="s">
        <v>12</v>
      </c>
      <c r="C31" s="11" t="str">
        <f t="shared" si="17"/>
        <v>Noura</v>
      </c>
      <c r="D31" s="19"/>
      <c r="E31" s="13" t="str">
        <f t="shared" si="18"/>
        <v>Non precise</v>
      </c>
      <c r="F31" s="19" t="s">
        <v>20</v>
      </c>
      <c r="G31" s="31">
        <v>44936</v>
      </c>
      <c r="H31" s="32">
        <f t="shared" si="19"/>
        <v>44936</v>
      </c>
      <c r="I31" s="35" t="s">
        <v>32</v>
      </c>
      <c r="J31" s="37">
        <f t="shared" si="20"/>
        <v>2500</v>
      </c>
      <c r="K31" s="36">
        <f t="shared" si="21"/>
        <v>2500</v>
      </c>
      <c r="L31" s="19" t="s">
        <v>40</v>
      </c>
      <c r="M31" s="19" t="s">
        <v>46</v>
      </c>
      <c r="N31" s="7" t="str">
        <f t="shared" si="22"/>
        <v>Noura</v>
      </c>
    </row>
    <row r="32" spans="1:14" x14ac:dyDescent="0.3">
      <c r="A32" s="18">
        <v>1079</v>
      </c>
      <c r="B32" s="18" t="s">
        <v>49</v>
      </c>
      <c r="C32" s="10" t="str">
        <f t="shared" si="17"/>
        <v>Hanane</v>
      </c>
      <c r="D32" s="18">
        <v>57</v>
      </c>
      <c r="E32" s="13">
        <f t="shared" si="18"/>
        <v>37.571428571428569</v>
      </c>
      <c r="F32" s="18" t="s">
        <v>20</v>
      </c>
      <c r="G32" s="30">
        <v>45017</v>
      </c>
      <c r="H32" s="33">
        <f t="shared" si="19"/>
        <v>45017</v>
      </c>
      <c r="I32" s="34" t="s">
        <v>33</v>
      </c>
      <c r="J32" s="36">
        <f t="shared" si="20"/>
        <v>4200</v>
      </c>
      <c r="K32" s="36">
        <f t="shared" si="21"/>
        <v>4200</v>
      </c>
      <c r="L32" s="18" t="s">
        <v>39</v>
      </c>
      <c r="M32" s="18" t="s">
        <v>46</v>
      </c>
      <c r="N32" s="6" t="str">
        <f t="shared" si="22"/>
        <v xml:space="preserve">     Hanane</v>
      </c>
    </row>
    <row r="33" spans="1:14" x14ac:dyDescent="0.3">
      <c r="A33" s="19">
        <v>1006</v>
      </c>
      <c r="B33" s="19" t="s">
        <v>10</v>
      </c>
      <c r="C33" s="11" t="str">
        <f t="shared" si="17"/>
        <v>Mohamed</v>
      </c>
      <c r="D33" s="19"/>
      <c r="E33" s="13" t="str">
        <f t="shared" si="18"/>
        <v>Non precise</v>
      </c>
      <c r="F33" s="19" t="s">
        <v>22</v>
      </c>
      <c r="G33" s="31">
        <v>45000</v>
      </c>
      <c r="H33" s="32">
        <f t="shared" si="19"/>
        <v>45000</v>
      </c>
      <c r="I33" s="35" t="s">
        <v>33</v>
      </c>
      <c r="J33" s="37">
        <f t="shared" si="20"/>
        <v>4200</v>
      </c>
      <c r="K33" s="36">
        <f t="shared" si="21"/>
        <v>4200</v>
      </c>
      <c r="L33" s="19" t="s">
        <v>40</v>
      </c>
      <c r="M33" s="19" t="s">
        <v>46</v>
      </c>
      <c r="N33" s="7" t="str">
        <f t="shared" si="22"/>
        <v>Mohamed</v>
      </c>
    </row>
    <row r="34" spans="1:14" x14ac:dyDescent="0.3">
      <c r="A34" s="18">
        <v>1235</v>
      </c>
      <c r="B34" s="18" t="s">
        <v>9</v>
      </c>
      <c r="C34" s="10" t="str">
        <f t="shared" si="17"/>
        <v>Khalid</v>
      </c>
      <c r="D34" s="18">
        <v>22</v>
      </c>
      <c r="E34" s="13">
        <f t="shared" si="18"/>
        <v>36.07692307692308</v>
      </c>
      <c r="F34" s="18" t="s">
        <v>17</v>
      </c>
      <c r="G34" s="30">
        <v>44936</v>
      </c>
      <c r="H34" s="32">
        <f t="shared" si="19"/>
        <v>44936</v>
      </c>
      <c r="I34" s="34" t="s">
        <v>37</v>
      </c>
      <c r="J34" s="36">
        <f t="shared" si="20"/>
        <v>5000</v>
      </c>
      <c r="K34" s="36">
        <f t="shared" si="21"/>
        <v>4750</v>
      </c>
      <c r="L34" s="18" t="s">
        <v>38</v>
      </c>
      <c r="M34" s="18" t="s">
        <v>46</v>
      </c>
      <c r="N34" s="6" t="str">
        <f t="shared" si="22"/>
        <v>Khalid</v>
      </c>
    </row>
    <row r="35" spans="1:14" x14ac:dyDescent="0.3">
      <c r="A35" s="19">
        <v>1688</v>
      </c>
      <c r="B35" s="19" t="s">
        <v>12</v>
      </c>
      <c r="C35" s="11" t="str">
        <f t="shared" si="17"/>
        <v>Noura</v>
      </c>
      <c r="D35" s="19">
        <v>39</v>
      </c>
      <c r="E35" s="13">
        <f t="shared" si="18"/>
        <v>37.25</v>
      </c>
      <c r="F35" s="19" t="s">
        <v>23</v>
      </c>
      <c r="G35" s="31"/>
      <c r="H35" s="32" t="str">
        <f t="shared" si="19"/>
        <v>Non precise</v>
      </c>
      <c r="I35" s="35" t="s">
        <v>29</v>
      </c>
      <c r="J35" s="37">
        <f t="shared" si="20"/>
        <v>7000</v>
      </c>
      <c r="K35" s="36">
        <f t="shared" si="21"/>
        <v>6650</v>
      </c>
      <c r="L35" s="19" t="s">
        <v>40</v>
      </c>
      <c r="M35" s="19" t="s">
        <v>46</v>
      </c>
      <c r="N35" s="7" t="str">
        <f t="shared" si="22"/>
        <v>Noura</v>
      </c>
    </row>
    <row r="36" spans="1:14" x14ac:dyDescent="0.3">
      <c r="A36" s="18">
        <v>1392</v>
      </c>
      <c r="B36" s="18" t="s">
        <v>12</v>
      </c>
      <c r="C36" s="10" t="str">
        <f t="shared" si="17"/>
        <v>Noura</v>
      </c>
      <c r="D36" s="18">
        <v>53</v>
      </c>
      <c r="E36" s="13">
        <f t="shared" si="18"/>
        <v>37.090909090909093</v>
      </c>
      <c r="F36" s="18" t="s">
        <v>22</v>
      </c>
      <c r="G36" s="30"/>
      <c r="H36" s="32" t="str">
        <f t="shared" si="19"/>
        <v>Non precise</v>
      </c>
      <c r="I36" s="34" t="s">
        <v>29</v>
      </c>
      <c r="J36" s="36">
        <f t="shared" si="20"/>
        <v>7000</v>
      </c>
      <c r="K36" s="36">
        <f t="shared" si="21"/>
        <v>6650</v>
      </c>
      <c r="L36" s="18" t="s">
        <v>38</v>
      </c>
      <c r="M36" s="18" t="s">
        <v>46</v>
      </c>
      <c r="N36" s="6" t="str">
        <f t="shared" si="22"/>
        <v>Noura</v>
      </c>
    </row>
    <row r="37" spans="1:14" x14ac:dyDescent="0.3">
      <c r="A37" s="19">
        <v>1053</v>
      </c>
      <c r="B37" s="19" t="s">
        <v>12</v>
      </c>
      <c r="C37" s="11" t="str">
        <f t="shared" si="17"/>
        <v>Noura</v>
      </c>
      <c r="D37" s="19"/>
      <c r="E37" s="13" t="str">
        <f t="shared" si="18"/>
        <v>Non precise</v>
      </c>
      <c r="F37" s="19" t="s">
        <v>18</v>
      </c>
      <c r="G37" s="31"/>
      <c r="H37" s="32" t="str">
        <f t="shared" si="19"/>
        <v>Non precise</v>
      </c>
      <c r="I37" s="35" t="s">
        <v>29</v>
      </c>
      <c r="J37" s="37">
        <f t="shared" si="20"/>
        <v>7000</v>
      </c>
      <c r="K37" s="36">
        <f t="shared" si="21"/>
        <v>6650</v>
      </c>
      <c r="L37" s="19" t="s">
        <v>38</v>
      </c>
      <c r="M37" s="19" t="s">
        <v>46</v>
      </c>
      <c r="N37" s="7" t="str">
        <f t="shared" si="22"/>
        <v>Noura</v>
      </c>
    </row>
    <row r="38" spans="1:14" x14ac:dyDescent="0.3">
      <c r="A38" s="18">
        <v>1103</v>
      </c>
      <c r="B38" s="18" t="s">
        <v>13</v>
      </c>
      <c r="C38" s="10" t="str">
        <f t="shared" si="17"/>
        <v>Imane</v>
      </c>
      <c r="D38" s="18">
        <v>26</v>
      </c>
      <c r="E38" s="13">
        <f t="shared" si="18"/>
        <v>35.5</v>
      </c>
      <c r="F38" s="18" t="s">
        <v>23</v>
      </c>
      <c r="G38" s="30">
        <v>45017</v>
      </c>
      <c r="H38" s="33">
        <f t="shared" si="19"/>
        <v>45017</v>
      </c>
      <c r="I38" s="34" t="s">
        <v>30</v>
      </c>
      <c r="J38" s="36">
        <f t="shared" si="20"/>
        <v>9500</v>
      </c>
      <c r="K38" s="36">
        <f t="shared" si="21"/>
        <v>9025</v>
      </c>
      <c r="L38" s="18" t="s">
        <v>39</v>
      </c>
      <c r="M38" s="18" t="s">
        <v>46</v>
      </c>
      <c r="N38" s="6" t="str">
        <f t="shared" si="22"/>
        <v>Imane</v>
      </c>
    </row>
    <row r="39" spans="1:14" x14ac:dyDescent="0.3">
      <c r="A39" s="19">
        <v>1068</v>
      </c>
      <c r="B39" s="19" t="s">
        <v>8</v>
      </c>
      <c r="C39" s="11" t="str">
        <f t="shared" si="17"/>
        <v>Hanane</v>
      </c>
      <c r="D39" s="19">
        <v>27</v>
      </c>
      <c r="E39" s="13">
        <f t="shared" si="18"/>
        <v>36.555555555555557</v>
      </c>
      <c r="F39" s="19" t="s">
        <v>22</v>
      </c>
      <c r="G39" s="31">
        <v>45000</v>
      </c>
      <c r="H39" s="32">
        <f t="shared" si="19"/>
        <v>45000</v>
      </c>
      <c r="I39" s="35" t="s">
        <v>30</v>
      </c>
      <c r="J39" s="37">
        <f t="shared" si="20"/>
        <v>9500</v>
      </c>
      <c r="K39" s="36">
        <f t="shared" si="21"/>
        <v>9025</v>
      </c>
      <c r="L39" s="19" t="s">
        <v>39</v>
      </c>
      <c r="M39" s="19" t="s">
        <v>46</v>
      </c>
      <c r="N39" s="7" t="str">
        <f t="shared" si="22"/>
        <v xml:space="preserve"> Hanane</v>
      </c>
    </row>
    <row r="40" spans="1:14" x14ac:dyDescent="0.3">
      <c r="A40" s="18">
        <v>1176</v>
      </c>
      <c r="B40" s="18" t="s">
        <v>10</v>
      </c>
      <c r="C40" s="10" t="str">
        <f t="shared" si="17"/>
        <v>Mohamed</v>
      </c>
      <c r="D40" s="18">
        <v>30</v>
      </c>
      <c r="E40" s="13">
        <f t="shared" si="18"/>
        <v>37.75</v>
      </c>
      <c r="F40" s="18" t="s">
        <v>18</v>
      </c>
      <c r="G40" s="30">
        <v>45052</v>
      </c>
      <c r="H40" s="32">
        <f t="shared" si="19"/>
        <v>45052</v>
      </c>
      <c r="I40" s="34" t="s">
        <v>30</v>
      </c>
      <c r="J40" s="36">
        <f t="shared" si="20"/>
        <v>9500</v>
      </c>
      <c r="K40" s="36">
        <f t="shared" si="21"/>
        <v>9025</v>
      </c>
      <c r="L40" s="18" t="s">
        <v>38</v>
      </c>
      <c r="M40" s="18" t="s">
        <v>46</v>
      </c>
      <c r="N40" s="6" t="str">
        <f t="shared" si="22"/>
        <v>Mohamed</v>
      </c>
    </row>
    <row r="41" spans="1:14" x14ac:dyDescent="0.3">
      <c r="A41" s="18"/>
      <c r="B41" s="18"/>
      <c r="C41" s="10"/>
      <c r="D41" s="18"/>
      <c r="E41" s="13"/>
      <c r="F41" s="18"/>
      <c r="G41" s="30"/>
      <c r="H41" s="32"/>
      <c r="I41" s="34"/>
      <c r="J41" s="36"/>
      <c r="K41" s="36"/>
      <c r="L41" s="18"/>
      <c r="M41" s="42">
        <f>SUBTOTAL(9,K30:K40)</f>
        <v>64175</v>
      </c>
      <c r="N41" s="6"/>
    </row>
    <row r="42" spans="1:14" x14ac:dyDescent="0.3">
      <c r="A42" s="18">
        <v>1672</v>
      </c>
      <c r="B42" s="18" t="s">
        <v>13</v>
      </c>
      <c r="C42" s="10" t="str">
        <f t="shared" ref="C42:C47" si="23">TRIM(N42)</f>
        <v>Imane</v>
      </c>
      <c r="D42" s="18">
        <v>55</v>
      </c>
      <c r="E42" s="13">
        <f t="shared" ref="E42:E47" si="24">IF(ISBLANK(D42),"Non precise",AVERAGE(D42:D99))</f>
        <v>38.857142857142854</v>
      </c>
      <c r="F42" s="18" t="s">
        <v>16</v>
      </c>
      <c r="G42" s="30">
        <v>45000</v>
      </c>
      <c r="H42" s="32">
        <f t="shared" ref="H42:H47" si="25">IF(ISBLANK(G42),"Non precise",G42)</f>
        <v>45000</v>
      </c>
      <c r="I42" s="34" t="s">
        <v>34</v>
      </c>
      <c r="J42" s="36">
        <v>3501</v>
      </c>
      <c r="K42" s="36">
        <f t="shared" ref="K42:K47" si="26">IF(J42&gt;=5000,J42*(1-5%),J42)</f>
        <v>3501</v>
      </c>
      <c r="L42" s="18" t="s">
        <v>39</v>
      </c>
      <c r="M42" s="18" t="s">
        <v>45</v>
      </c>
      <c r="N42" s="6" t="str">
        <f t="shared" ref="N42:N47" si="27">PROPER(B42)</f>
        <v>Imane</v>
      </c>
    </row>
    <row r="43" spans="1:14" x14ac:dyDescent="0.3">
      <c r="A43" s="19">
        <v>1541</v>
      </c>
      <c r="B43" s="19" t="s">
        <v>11</v>
      </c>
      <c r="C43" s="11" t="str">
        <f t="shared" si="23"/>
        <v>Ali</v>
      </c>
      <c r="D43" s="19">
        <v>34</v>
      </c>
      <c r="E43" s="13">
        <f t="shared" si="24"/>
        <v>36.166666666666664</v>
      </c>
      <c r="F43" s="19" t="s">
        <v>18</v>
      </c>
      <c r="G43" s="31">
        <v>45000</v>
      </c>
      <c r="H43" s="32">
        <f t="shared" si="25"/>
        <v>45000</v>
      </c>
      <c r="I43" s="35" t="s">
        <v>36</v>
      </c>
      <c r="J43" s="37">
        <f>ROUND(I43,-1)</f>
        <v>6000</v>
      </c>
      <c r="K43" s="36">
        <f t="shared" si="26"/>
        <v>5700</v>
      </c>
      <c r="L43" s="19" t="s">
        <v>38</v>
      </c>
      <c r="M43" s="19" t="s">
        <v>45</v>
      </c>
      <c r="N43" s="7" t="str">
        <f t="shared" si="27"/>
        <v xml:space="preserve">Ali </v>
      </c>
    </row>
    <row r="44" spans="1:14" x14ac:dyDescent="0.3">
      <c r="A44" s="19">
        <v>1117</v>
      </c>
      <c r="B44" s="19" t="s">
        <v>14</v>
      </c>
      <c r="C44" s="11" t="str">
        <f t="shared" si="23"/>
        <v>Saïd</v>
      </c>
      <c r="D44" s="19">
        <v>24</v>
      </c>
      <c r="E44" s="13">
        <f t="shared" si="24"/>
        <v>36.6</v>
      </c>
      <c r="F44" s="19" t="s">
        <v>18</v>
      </c>
      <c r="G44" s="31">
        <v>45052</v>
      </c>
      <c r="H44" s="32">
        <f t="shared" si="25"/>
        <v>45052</v>
      </c>
      <c r="I44" s="35" t="s">
        <v>29</v>
      </c>
      <c r="J44" s="37">
        <f>ROUND(I44,-1)</f>
        <v>7000</v>
      </c>
      <c r="K44" s="36">
        <f t="shared" si="26"/>
        <v>6650</v>
      </c>
      <c r="L44" s="19" t="s">
        <v>38</v>
      </c>
      <c r="M44" s="19" t="s">
        <v>45</v>
      </c>
      <c r="N44" s="7" t="str">
        <f t="shared" si="27"/>
        <v>Saïd</v>
      </c>
    </row>
    <row r="45" spans="1:14" x14ac:dyDescent="0.3">
      <c r="A45" s="18">
        <v>1221</v>
      </c>
      <c r="B45" s="18" t="s">
        <v>15</v>
      </c>
      <c r="C45" s="10" t="str">
        <f t="shared" si="23"/>
        <v>Fatima</v>
      </c>
      <c r="D45" s="18"/>
      <c r="E45" s="13" t="str">
        <f t="shared" si="24"/>
        <v>Non precise</v>
      </c>
      <c r="F45" s="18" t="s">
        <v>16</v>
      </c>
      <c r="G45" s="30">
        <v>44936</v>
      </c>
      <c r="H45" s="32">
        <f t="shared" si="25"/>
        <v>44936</v>
      </c>
      <c r="I45" s="34" t="s">
        <v>29</v>
      </c>
      <c r="J45" s="36">
        <f>ROUND(I45,-1)</f>
        <v>7000</v>
      </c>
      <c r="K45" s="36">
        <f t="shared" si="26"/>
        <v>6650</v>
      </c>
      <c r="L45" s="18" t="s">
        <v>40</v>
      </c>
      <c r="M45" s="18" t="s">
        <v>45</v>
      </c>
      <c r="N45" s="6" t="str">
        <f t="shared" si="27"/>
        <v>Fatima</v>
      </c>
    </row>
    <row r="46" spans="1:14" x14ac:dyDescent="0.3">
      <c r="A46" s="19">
        <v>1084</v>
      </c>
      <c r="B46" s="19" t="s">
        <v>10</v>
      </c>
      <c r="C46" s="11" t="str">
        <f t="shared" si="23"/>
        <v>Mohamed</v>
      </c>
      <c r="D46" s="19">
        <v>35</v>
      </c>
      <c r="E46" s="13">
        <f t="shared" si="24"/>
        <v>39.75</v>
      </c>
      <c r="F46" s="19" t="s">
        <v>20</v>
      </c>
      <c r="G46" s="31">
        <v>44936</v>
      </c>
      <c r="H46" s="32">
        <f t="shared" si="25"/>
        <v>44936</v>
      </c>
      <c r="I46" s="35" t="s">
        <v>35</v>
      </c>
      <c r="J46" s="37">
        <v>8001</v>
      </c>
      <c r="K46" s="36">
        <f t="shared" si="26"/>
        <v>7600.95</v>
      </c>
      <c r="L46" s="19" t="s">
        <v>38</v>
      </c>
      <c r="M46" s="19" t="s">
        <v>45</v>
      </c>
      <c r="N46" s="7" t="str">
        <f t="shared" si="27"/>
        <v>Mohamed</v>
      </c>
    </row>
    <row r="47" spans="1:14" x14ac:dyDescent="0.3">
      <c r="A47" s="19">
        <v>1861</v>
      </c>
      <c r="B47" s="19" t="s">
        <v>15</v>
      </c>
      <c r="C47" s="11" t="str">
        <f t="shared" si="23"/>
        <v>Fatima</v>
      </c>
      <c r="D47" s="19"/>
      <c r="E47" s="13" t="str">
        <f t="shared" si="24"/>
        <v>Non precise</v>
      </c>
      <c r="F47" s="19" t="s">
        <v>20</v>
      </c>
      <c r="G47" s="31">
        <v>44936</v>
      </c>
      <c r="H47" s="32">
        <f t="shared" si="25"/>
        <v>44936</v>
      </c>
      <c r="I47" s="35" t="s">
        <v>30</v>
      </c>
      <c r="J47" s="37">
        <f>ROUND(I47,-1)</f>
        <v>9500</v>
      </c>
      <c r="K47" s="36">
        <f t="shared" si="26"/>
        <v>9025</v>
      </c>
      <c r="L47" s="19" t="s">
        <v>40</v>
      </c>
      <c r="M47" s="19" t="s">
        <v>45</v>
      </c>
      <c r="N47" s="7" t="str">
        <f t="shared" si="27"/>
        <v>Fatima</v>
      </c>
    </row>
    <row r="48" spans="1:14" x14ac:dyDescent="0.3">
      <c r="A48" s="19"/>
      <c r="B48" s="19"/>
      <c r="C48" s="11"/>
      <c r="D48" s="19"/>
      <c r="E48" s="13"/>
      <c r="F48" s="19"/>
      <c r="G48" s="31"/>
      <c r="H48" s="32"/>
      <c r="I48" s="35"/>
      <c r="J48" s="37"/>
      <c r="K48" s="36"/>
      <c r="L48" s="19"/>
      <c r="M48" s="41">
        <f>SUBTOTAL(9,K42:K47)</f>
        <v>39126.949999999997</v>
      </c>
      <c r="N48" s="7"/>
    </row>
    <row r="49" spans="1:14" x14ac:dyDescent="0.3">
      <c r="A49" s="19">
        <v>1518</v>
      </c>
      <c r="B49" s="19" t="s">
        <v>12</v>
      </c>
      <c r="C49" s="11" t="str">
        <f t="shared" ref="C49:C54" si="28">TRIM(N49)</f>
        <v>Noura</v>
      </c>
      <c r="D49" s="19">
        <v>41</v>
      </c>
      <c r="E49" s="13">
        <f t="shared" ref="E49:E54" si="29">IF(ISBLANK(D49),"Non precise",AVERAGE(D49:D105))</f>
        <v>41.333333333333336</v>
      </c>
      <c r="F49" s="19" t="s">
        <v>23</v>
      </c>
      <c r="G49" s="31">
        <v>45000</v>
      </c>
      <c r="H49" s="32">
        <f t="shared" ref="H49:H54" si="30">IF(ISBLANK(G49),"Non precise",G49)</f>
        <v>45000</v>
      </c>
      <c r="I49" s="35" t="s">
        <v>31</v>
      </c>
      <c r="J49" s="37">
        <f t="shared" ref="J49:J54" si="31">ROUND(I49,-1)</f>
        <v>1500</v>
      </c>
      <c r="K49" s="36">
        <f t="shared" ref="K49:K54" si="32">IF(J49&gt;=5000,J49*(1-5%),J49)</f>
        <v>1500</v>
      </c>
      <c r="L49" s="19" t="s">
        <v>39</v>
      </c>
      <c r="M49" s="19" t="s">
        <v>41</v>
      </c>
      <c r="N49" s="7" t="str">
        <f t="shared" ref="N49:N54" si="33">PROPER(B49)</f>
        <v>Noura</v>
      </c>
    </row>
    <row r="50" spans="1:14" x14ac:dyDescent="0.3">
      <c r="A50" s="18">
        <v>1596</v>
      </c>
      <c r="B50" s="18" t="s">
        <v>11</v>
      </c>
      <c r="C50" s="10" t="str">
        <f t="shared" si="28"/>
        <v>Ali</v>
      </c>
      <c r="D50" s="18">
        <v>57</v>
      </c>
      <c r="E50" s="13">
        <f t="shared" si="29"/>
        <v>41.5</v>
      </c>
      <c r="F50" s="18" t="s">
        <v>18</v>
      </c>
      <c r="G50" s="30">
        <v>45052</v>
      </c>
      <c r="H50" s="32">
        <f t="shared" si="30"/>
        <v>45052</v>
      </c>
      <c r="I50" s="34" t="s">
        <v>31</v>
      </c>
      <c r="J50" s="36">
        <f t="shared" si="31"/>
        <v>1500</v>
      </c>
      <c r="K50" s="36">
        <f t="shared" si="32"/>
        <v>1500</v>
      </c>
      <c r="L50" s="18" t="s">
        <v>39</v>
      </c>
      <c r="M50" s="18" t="s">
        <v>41</v>
      </c>
      <c r="N50" s="6" t="str">
        <f t="shared" si="33"/>
        <v xml:space="preserve">Ali </v>
      </c>
    </row>
    <row r="51" spans="1:14" x14ac:dyDescent="0.3">
      <c r="A51" s="19">
        <v>1948</v>
      </c>
      <c r="B51" s="19" t="s">
        <v>10</v>
      </c>
      <c r="C51" s="11" t="str">
        <f t="shared" si="28"/>
        <v>Mohamed</v>
      </c>
      <c r="D51" s="19"/>
      <c r="E51" s="13" t="str">
        <f t="shared" si="29"/>
        <v>Non precise</v>
      </c>
      <c r="F51" s="19" t="s">
        <v>17</v>
      </c>
      <c r="G51" s="31">
        <v>45052</v>
      </c>
      <c r="H51" s="32">
        <f t="shared" si="30"/>
        <v>45052</v>
      </c>
      <c r="I51" s="35" t="s">
        <v>32</v>
      </c>
      <c r="J51" s="37">
        <f t="shared" si="31"/>
        <v>2500</v>
      </c>
      <c r="K51" s="36">
        <f t="shared" si="32"/>
        <v>2500</v>
      </c>
      <c r="L51" s="19" t="s">
        <v>38</v>
      </c>
      <c r="M51" s="19" t="s">
        <v>41</v>
      </c>
      <c r="N51" s="7" t="str">
        <f t="shared" si="33"/>
        <v>Mohamed</v>
      </c>
    </row>
    <row r="52" spans="1:14" x14ac:dyDescent="0.3">
      <c r="A52" s="18">
        <v>1005</v>
      </c>
      <c r="B52" s="18" t="s">
        <v>14</v>
      </c>
      <c r="C52" s="10" t="str">
        <f t="shared" si="28"/>
        <v>Saïd</v>
      </c>
      <c r="D52" s="18"/>
      <c r="E52" s="13" t="str">
        <f t="shared" si="29"/>
        <v>Non precise</v>
      </c>
      <c r="F52" s="18" t="s">
        <v>23</v>
      </c>
      <c r="G52" s="30"/>
      <c r="H52" s="32" t="str">
        <f t="shared" si="30"/>
        <v>Non precise</v>
      </c>
      <c r="I52" s="34" t="s">
        <v>33</v>
      </c>
      <c r="J52" s="36">
        <f t="shared" si="31"/>
        <v>4200</v>
      </c>
      <c r="K52" s="36">
        <f t="shared" si="32"/>
        <v>4200</v>
      </c>
      <c r="L52" s="18" t="s">
        <v>38</v>
      </c>
      <c r="M52" s="18" t="s">
        <v>41</v>
      </c>
      <c r="N52" s="6" t="str">
        <f t="shared" si="33"/>
        <v>Saïd</v>
      </c>
    </row>
    <row r="53" spans="1:14" x14ac:dyDescent="0.3">
      <c r="A53" s="18">
        <v>1642</v>
      </c>
      <c r="B53" s="18" t="s">
        <v>11</v>
      </c>
      <c r="C53" s="10" t="str">
        <f t="shared" si="28"/>
        <v>Ali</v>
      </c>
      <c r="D53" s="18"/>
      <c r="E53" s="13" t="str">
        <f t="shared" si="29"/>
        <v>Non precise</v>
      </c>
      <c r="F53" s="18" t="s">
        <v>17</v>
      </c>
      <c r="G53" s="30"/>
      <c r="H53" s="32" t="str">
        <f t="shared" si="30"/>
        <v>Non precise</v>
      </c>
      <c r="I53" s="34" t="s">
        <v>36</v>
      </c>
      <c r="J53" s="36">
        <f t="shared" si="31"/>
        <v>6000</v>
      </c>
      <c r="K53" s="36">
        <f t="shared" si="32"/>
        <v>5700</v>
      </c>
      <c r="L53" s="18" t="s">
        <v>40</v>
      </c>
      <c r="M53" s="18" t="s">
        <v>41</v>
      </c>
      <c r="N53" s="6" t="str">
        <f t="shared" si="33"/>
        <v xml:space="preserve">Ali </v>
      </c>
    </row>
    <row r="54" spans="1:14" x14ac:dyDescent="0.3">
      <c r="A54" s="18">
        <v>1572</v>
      </c>
      <c r="B54" s="18" t="s">
        <v>56</v>
      </c>
      <c r="C54" s="10" t="str">
        <f t="shared" si="28"/>
        <v>Hanane</v>
      </c>
      <c r="D54" s="18">
        <v>26</v>
      </c>
      <c r="E54" s="13">
        <f t="shared" si="29"/>
        <v>26</v>
      </c>
      <c r="F54" s="18" t="s">
        <v>16</v>
      </c>
      <c r="G54" s="30">
        <v>44936</v>
      </c>
      <c r="H54" s="32">
        <f t="shared" si="30"/>
        <v>44936</v>
      </c>
      <c r="I54" s="34" t="s">
        <v>29</v>
      </c>
      <c r="J54" s="36">
        <f t="shared" si="31"/>
        <v>7000</v>
      </c>
      <c r="K54" s="36">
        <f t="shared" si="32"/>
        <v>6650</v>
      </c>
      <c r="L54" s="18" t="s">
        <v>38</v>
      </c>
      <c r="M54" s="18" t="s">
        <v>41</v>
      </c>
      <c r="N54" s="6" t="str">
        <f t="shared" si="33"/>
        <v>Hanane</v>
      </c>
    </row>
    <row r="55" spans="1:14" x14ac:dyDescent="0.3">
      <c r="A55" s="18"/>
      <c r="B55" s="18"/>
      <c r="C55" s="10"/>
      <c r="D55" s="18"/>
      <c r="E55" s="13"/>
      <c r="F55" s="18"/>
      <c r="G55" s="30"/>
      <c r="H55" s="32"/>
      <c r="I55" s="34"/>
      <c r="J55" s="36"/>
      <c r="K55" s="36"/>
      <c r="L55" s="18"/>
      <c r="M55" s="42">
        <f>SUBTOTAL(9,K49:K54)</f>
        <v>22050</v>
      </c>
      <c r="N55" s="6"/>
    </row>
    <row r="59" spans="1:14" x14ac:dyDescent="0.3">
      <c r="J59" s="40"/>
      <c r="K59" s="40"/>
    </row>
  </sheetData>
  <sortState xmlns:xlrd2="http://schemas.microsoft.com/office/spreadsheetml/2017/richdata2" ref="A2:N59">
    <sortCondition ref="M1:M59"/>
  </sortState>
  <conditionalFormatting sqref="C59:C1048576 C1:C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ellIs" dxfId="21" priority="9" stopIfTrue="1" operator="greaterThan">
      <formula>"5000MAD"</formula>
    </cfRule>
  </conditionalFormatting>
  <conditionalFormatting sqref="K59:K1048576 K1:K55">
    <cfRule type="top10" priority="6" percent="1" rank="5"/>
    <cfRule type="iconSet" priority="8">
      <iconSet>
        <cfvo type="percent" val="0"/>
        <cfvo type="percent" val="33"/>
        <cfvo type="percent" val="67"/>
      </iconSet>
    </cfRule>
  </conditionalFormatting>
  <conditionalFormatting sqref="K2">
    <cfRule type="top10" priority="7" rank="5"/>
  </conditionalFormatting>
  <conditionalFormatting sqref="B1:B1048576">
    <cfRule type="containsText" dxfId="20" priority="1" operator="containsText" text="Ali">
      <formula>NOT(ISERROR(SEARCH("Ali",B1)))</formula>
    </cfRule>
    <cfRule type="containsText" dxfId="19" priority="2" operator="containsText" text="fatima">
      <formula>NOT(ISERROR(SEARCH("fatima",B1)))</formula>
    </cfRule>
    <cfRule type="containsText" dxfId="18" priority="3" operator="containsText" text="Khalid">
      <formula>NOT(ISERROR(SEARCH("Khalid",B1)))</formula>
    </cfRule>
    <cfRule type="containsText" dxfId="17" priority="4" operator="containsText" text="imane">
      <formula>NOT(ISERROR(SEARCH("imane",B1)))</formula>
    </cfRule>
    <cfRule type="containsText" dxfId="16" priority="5" operator="containsText" text="MOHAMED">
      <formula>NOT(ISERROR(SEARCH("MOHAMED",B1)))</formula>
    </cfRule>
  </conditionalFormatting>
  <dataValidations count="1">
    <dataValidation type="list" allowBlank="1" showInputMessage="1" showErrorMessage="1" prompt="age entre 18 et 100" sqref="E1" xr:uid="{E048E969-439F-467A-8E67-11DBAE47A872}">
      <formula1>"Moyenne des ages"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9A8D-D69F-4795-95B1-7C7A8CD5914B}">
  <dimension ref="A3:B121"/>
  <sheetViews>
    <sheetView workbookViewId="0">
      <selection activeCell="A97" sqref="A97"/>
    </sheetView>
  </sheetViews>
  <sheetFormatPr baseColWidth="10" defaultRowHeight="14.4" x14ac:dyDescent="0.3"/>
  <cols>
    <col min="1" max="1" width="19.5546875" bestFit="1" customWidth="1"/>
    <col min="2" max="3" width="16.5546875" bestFit="1" customWidth="1"/>
  </cols>
  <sheetData>
    <row r="3" spans="1:2" x14ac:dyDescent="0.3">
      <c r="A3" s="46" t="s">
        <v>62</v>
      </c>
      <c r="B3" t="s">
        <v>72</v>
      </c>
    </row>
    <row r="4" spans="1:2" x14ac:dyDescent="0.3">
      <c r="A4" s="47" t="s">
        <v>63</v>
      </c>
      <c r="B4" s="45">
        <v>4200</v>
      </c>
    </row>
    <row r="5" spans="1:2" x14ac:dyDescent="0.3">
      <c r="A5" s="51">
        <v>45017</v>
      </c>
      <c r="B5" s="45">
        <v>4200</v>
      </c>
    </row>
    <row r="6" spans="1:2" x14ac:dyDescent="0.3">
      <c r="A6" s="49" t="s">
        <v>46</v>
      </c>
      <c r="B6" s="45">
        <v>4200</v>
      </c>
    </row>
    <row r="7" spans="1:2" x14ac:dyDescent="0.3">
      <c r="A7" s="50" t="s">
        <v>39</v>
      </c>
      <c r="B7" s="45">
        <v>4200</v>
      </c>
    </row>
    <row r="8" spans="1:2" x14ac:dyDescent="0.3">
      <c r="A8" s="47" t="s">
        <v>64</v>
      </c>
      <c r="B8" s="45">
        <v>21551</v>
      </c>
    </row>
    <row r="9" spans="1:2" x14ac:dyDescent="0.3">
      <c r="A9" s="51">
        <v>44936</v>
      </c>
      <c r="B9" s="45">
        <v>12526</v>
      </c>
    </row>
    <row r="10" spans="1:2" x14ac:dyDescent="0.3">
      <c r="A10" s="49" t="s">
        <v>42</v>
      </c>
      <c r="B10" s="45">
        <v>9025</v>
      </c>
    </row>
    <row r="11" spans="1:2" x14ac:dyDescent="0.3">
      <c r="A11" s="50" t="s">
        <v>38</v>
      </c>
      <c r="B11" s="45">
        <v>9025</v>
      </c>
    </row>
    <row r="12" spans="1:2" x14ac:dyDescent="0.3">
      <c r="A12" s="49" t="s">
        <v>43</v>
      </c>
      <c r="B12" s="45">
        <v>3501</v>
      </c>
    </row>
    <row r="13" spans="1:2" x14ac:dyDescent="0.3">
      <c r="A13" s="50" t="s">
        <v>40</v>
      </c>
      <c r="B13" s="45">
        <v>3501</v>
      </c>
    </row>
    <row r="14" spans="1:2" x14ac:dyDescent="0.3">
      <c r="A14" s="51">
        <v>45000</v>
      </c>
      <c r="B14" s="45">
        <v>9025</v>
      </c>
    </row>
    <row r="15" spans="1:2" x14ac:dyDescent="0.3">
      <c r="A15" s="49" t="s">
        <v>46</v>
      </c>
      <c r="B15" s="45">
        <v>9025</v>
      </c>
    </row>
    <row r="16" spans="1:2" x14ac:dyDescent="0.3">
      <c r="A16" s="50" t="s">
        <v>39</v>
      </c>
      <c r="B16" s="45">
        <v>9025</v>
      </c>
    </row>
    <row r="17" spans="1:2" x14ac:dyDescent="0.3">
      <c r="A17" s="47" t="s">
        <v>11</v>
      </c>
      <c r="B17" s="45">
        <v>19550</v>
      </c>
    </row>
    <row r="18" spans="1:2" x14ac:dyDescent="0.3">
      <c r="A18" s="51">
        <v>45000</v>
      </c>
      <c r="B18" s="45">
        <v>5700</v>
      </c>
    </row>
    <row r="19" spans="1:2" x14ac:dyDescent="0.3">
      <c r="A19" s="49" t="s">
        <v>45</v>
      </c>
      <c r="B19" s="45">
        <v>5700</v>
      </c>
    </row>
    <row r="20" spans="1:2" x14ac:dyDescent="0.3">
      <c r="A20" s="50" t="s">
        <v>38</v>
      </c>
      <c r="B20" s="45">
        <v>5700</v>
      </c>
    </row>
    <row r="21" spans="1:2" x14ac:dyDescent="0.3">
      <c r="A21" s="51">
        <v>45052</v>
      </c>
      <c r="B21" s="45">
        <v>1500</v>
      </c>
    </row>
    <row r="22" spans="1:2" x14ac:dyDescent="0.3">
      <c r="A22" s="49" t="s">
        <v>41</v>
      </c>
      <c r="B22" s="45">
        <v>1500</v>
      </c>
    </row>
    <row r="23" spans="1:2" x14ac:dyDescent="0.3">
      <c r="A23" s="50" t="s">
        <v>39</v>
      </c>
      <c r="B23" s="45">
        <v>1500</v>
      </c>
    </row>
    <row r="24" spans="1:2" x14ac:dyDescent="0.3">
      <c r="A24" s="48" t="s">
        <v>70</v>
      </c>
      <c r="B24" s="45">
        <v>12350</v>
      </c>
    </row>
    <row r="25" spans="1:2" x14ac:dyDescent="0.3">
      <c r="A25" s="47" t="s">
        <v>65</v>
      </c>
      <c r="B25" s="45">
        <v>22375</v>
      </c>
    </row>
    <row r="26" spans="1:2" x14ac:dyDescent="0.3">
      <c r="A26" s="51">
        <v>44936</v>
      </c>
      <c r="B26" s="45">
        <v>19875</v>
      </c>
    </row>
    <row r="27" spans="1:2" x14ac:dyDescent="0.3">
      <c r="A27" s="49" t="s">
        <v>44</v>
      </c>
      <c r="B27" s="45">
        <v>4200</v>
      </c>
    </row>
    <row r="28" spans="1:2" x14ac:dyDescent="0.3">
      <c r="A28" s="50" t="s">
        <v>39</v>
      </c>
      <c r="B28" s="45">
        <v>4200</v>
      </c>
    </row>
    <row r="29" spans="1:2" x14ac:dyDescent="0.3">
      <c r="A29" s="49" t="s">
        <v>45</v>
      </c>
      <c r="B29" s="45">
        <v>15675</v>
      </c>
    </row>
    <row r="30" spans="1:2" x14ac:dyDescent="0.3">
      <c r="A30" s="50" t="s">
        <v>40</v>
      </c>
      <c r="B30" s="45">
        <v>15675</v>
      </c>
    </row>
    <row r="31" spans="1:2" x14ac:dyDescent="0.3">
      <c r="A31" s="51">
        <v>45000</v>
      </c>
      <c r="B31" s="45">
        <v>2500</v>
      </c>
    </row>
    <row r="32" spans="1:2" x14ac:dyDescent="0.3">
      <c r="A32" s="49" t="s">
        <v>43</v>
      </c>
      <c r="B32" s="45">
        <v>2500</v>
      </c>
    </row>
    <row r="33" spans="1:2" x14ac:dyDescent="0.3">
      <c r="A33" s="50" t="s">
        <v>38</v>
      </c>
      <c r="B33" s="45">
        <v>2500</v>
      </c>
    </row>
    <row r="34" spans="1:2" x14ac:dyDescent="0.3">
      <c r="A34" s="47" t="s">
        <v>66</v>
      </c>
      <c r="B34" s="45">
        <v>6650</v>
      </c>
    </row>
    <row r="35" spans="1:2" x14ac:dyDescent="0.3">
      <c r="A35" s="51">
        <v>44936</v>
      </c>
      <c r="B35" s="45">
        <v>6650</v>
      </c>
    </row>
    <row r="36" spans="1:2" x14ac:dyDescent="0.3">
      <c r="A36" s="49" t="s">
        <v>41</v>
      </c>
      <c r="B36" s="45">
        <v>6650</v>
      </c>
    </row>
    <row r="37" spans="1:2" x14ac:dyDescent="0.3">
      <c r="A37" s="50" t="s">
        <v>38</v>
      </c>
      <c r="B37" s="45">
        <v>6650</v>
      </c>
    </row>
    <row r="38" spans="1:2" x14ac:dyDescent="0.3">
      <c r="A38" s="47" t="s">
        <v>67</v>
      </c>
      <c r="B38" s="45">
        <v>21226</v>
      </c>
    </row>
    <row r="39" spans="1:2" x14ac:dyDescent="0.3">
      <c r="A39" s="48" t="s">
        <v>26</v>
      </c>
      <c r="B39" s="45">
        <v>1500</v>
      </c>
    </row>
    <row r="40" spans="1:2" x14ac:dyDescent="0.3">
      <c r="A40" s="49" t="s">
        <v>43</v>
      </c>
      <c r="B40" s="45">
        <v>1500</v>
      </c>
    </row>
    <row r="41" spans="1:2" x14ac:dyDescent="0.3">
      <c r="A41" s="50" t="s">
        <v>40</v>
      </c>
      <c r="B41" s="45">
        <v>1500</v>
      </c>
    </row>
    <row r="42" spans="1:2" x14ac:dyDescent="0.3">
      <c r="A42" s="51">
        <v>45000</v>
      </c>
      <c r="B42" s="45">
        <v>9201</v>
      </c>
    </row>
    <row r="43" spans="1:2" x14ac:dyDescent="0.3">
      <c r="A43" s="49" t="s">
        <v>42</v>
      </c>
      <c r="B43" s="45">
        <v>5700</v>
      </c>
    </row>
    <row r="44" spans="1:2" x14ac:dyDescent="0.3">
      <c r="A44" s="50" t="s">
        <v>40</v>
      </c>
      <c r="B44" s="45">
        <v>5700</v>
      </c>
    </row>
    <row r="45" spans="1:2" x14ac:dyDescent="0.3">
      <c r="A45" s="49" t="s">
        <v>45</v>
      </c>
      <c r="B45" s="45">
        <v>3501</v>
      </c>
    </row>
    <row r="46" spans="1:2" x14ac:dyDescent="0.3">
      <c r="A46" s="50" t="s">
        <v>39</v>
      </c>
      <c r="B46" s="45">
        <v>3501</v>
      </c>
    </row>
    <row r="47" spans="1:2" x14ac:dyDescent="0.3">
      <c r="A47" s="51">
        <v>45017</v>
      </c>
      <c r="B47" s="45">
        <v>10525</v>
      </c>
    </row>
    <row r="48" spans="1:2" x14ac:dyDescent="0.3">
      <c r="A48" s="49" t="s">
        <v>44</v>
      </c>
      <c r="B48" s="45">
        <v>1500</v>
      </c>
    </row>
    <row r="49" spans="1:2" x14ac:dyDescent="0.3">
      <c r="A49" s="50" t="s">
        <v>38</v>
      </c>
      <c r="B49" s="45">
        <v>1500</v>
      </c>
    </row>
    <row r="50" spans="1:2" x14ac:dyDescent="0.3">
      <c r="A50" s="49" t="s">
        <v>46</v>
      </c>
      <c r="B50" s="45">
        <v>9025</v>
      </c>
    </row>
    <row r="51" spans="1:2" x14ac:dyDescent="0.3">
      <c r="A51" s="50" t="s">
        <v>39</v>
      </c>
      <c r="B51" s="45">
        <v>9025</v>
      </c>
    </row>
    <row r="52" spans="1:2" x14ac:dyDescent="0.3">
      <c r="A52" s="47" t="s">
        <v>9</v>
      </c>
      <c r="B52" s="45">
        <v>43425.95</v>
      </c>
    </row>
    <row r="53" spans="1:2" x14ac:dyDescent="0.3">
      <c r="A53" s="51">
        <v>44936</v>
      </c>
      <c r="B53" s="45">
        <v>7250</v>
      </c>
    </row>
    <row r="54" spans="1:2" x14ac:dyDescent="0.3">
      <c r="A54" s="49" t="s">
        <v>44</v>
      </c>
      <c r="B54" s="45">
        <v>2500</v>
      </c>
    </row>
    <row r="55" spans="1:2" x14ac:dyDescent="0.3">
      <c r="A55" s="50" t="s">
        <v>38</v>
      </c>
      <c r="B55" s="45">
        <v>2500</v>
      </c>
    </row>
    <row r="56" spans="1:2" x14ac:dyDescent="0.3">
      <c r="A56" s="49" t="s">
        <v>46</v>
      </c>
      <c r="B56" s="45">
        <v>4750</v>
      </c>
    </row>
    <row r="57" spans="1:2" x14ac:dyDescent="0.3">
      <c r="A57" s="50" t="s">
        <v>38</v>
      </c>
      <c r="B57" s="45">
        <v>4750</v>
      </c>
    </row>
    <row r="58" spans="1:2" x14ac:dyDescent="0.3">
      <c r="A58" s="51">
        <v>45017</v>
      </c>
      <c r="B58" s="45">
        <v>1500</v>
      </c>
    </row>
    <row r="59" spans="1:2" x14ac:dyDescent="0.3">
      <c r="A59" s="49" t="s">
        <v>43</v>
      </c>
      <c r="B59" s="45">
        <v>1500</v>
      </c>
    </row>
    <row r="60" spans="1:2" x14ac:dyDescent="0.3">
      <c r="A60" s="50" t="s">
        <v>38</v>
      </c>
      <c r="B60" s="45">
        <v>1500</v>
      </c>
    </row>
    <row r="61" spans="1:2" x14ac:dyDescent="0.3">
      <c r="A61" s="51">
        <v>45052</v>
      </c>
      <c r="B61" s="45">
        <v>18050</v>
      </c>
    </row>
    <row r="62" spans="1:2" x14ac:dyDescent="0.3">
      <c r="A62" s="49" t="s">
        <v>44</v>
      </c>
      <c r="B62" s="45">
        <v>9025</v>
      </c>
    </row>
    <row r="63" spans="1:2" x14ac:dyDescent="0.3">
      <c r="A63" s="50" t="s">
        <v>38</v>
      </c>
      <c r="B63" s="45">
        <v>9025</v>
      </c>
    </row>
    <row r="64" spans="1:2" x14ac:dyDescent="0.3">
      <c r="A64" s="49" t="s">
        <v>42</v>
      </c>
      <c r="B64" s="45">
        <v>9025</v>
      </c>
    </row>
    <row r="65" spans="1:2" x14ac:dyDescent="0.3">
      <c r="A65" s="50" t="s">
        <v>39</v>
      </c>
      <c r="B65" s="45">
        <v>9025</v>
      </c>
    </row>
    <row r="66" spans="1:2" x14ac:dyDescent="0.3">
      <c r="A66" s="48" t="s">
        <v>70</v>
      </c>
      <c r="B66" s="45">
        <v>16625.95</v>
      </c>
    </row>
    <row r="67" spans="1:2" x14ac:dyDescent="0.3">
      <c r="A67" s="47" t="s">
        <v>68</v>
      </c>
      <c r="B67" s="45">
        <v>36025.949999999997</v>
      </c>
    </row>
    <row r="68" spans="1:2" x14ac:dyDescent="0.3">
      <c r="A68" s="48" t="s">
        <v>26</v>
      </c>
      <c r="B68" s="45">
        <v>1500</v>
      </c>
    </row>
    <row r="69" spans="1:2" x14ac:dyDescent="0.3">
      <c r="A69" s="49" t="s">
        <v>43</v>
      </c>
      <c r="B69" s="45">
        <v>1500</v>
      </c>
    </row>
    <row r="70" spans="1:2" x14ac:dyDescent="0.3">
      <c r="A70" s="50" t="s">
        <v>39</v>
      </c>
      <c r="B70" s="45">
        <v>1500</v>
      </c>
    </row>
    <row r="71" spans="1:2" x14ac:dyDescent="0.3">
      <c r="A71" s="51">
        <v>44936</v>
      </c>
      <c r="B71" s="45">
        <v>10100.950000000001</v>
      </c>
    </row>
    <row r="72" spans="1:2" x14ac:dyDescent="0.3">
      <c r="A72" s="49" t="s">
        <v>43</v>
      </c>
      <c r="B72" s="45">
        <v>2500</v>
      </c>
    </row>
    <row r="73" spans="1:2" x14ac:dyDescent="0.3">
      <c r="A73" s="50" t="s">
        <v>40</v>
      </c>
      <c r="B73" s="45">
        <v>2500</v>
      </c>
    </row>
    <row r="74" spans="1:2" x14ac:dyDescent="0.3">
      <c r="A74" s="49" t="s">
        <v>45</v>
      </c>
      <c r="B74" s="45">
        <v>7600.95</v>
      </c>
    </row>
    <row r="75" spans="1:2" x14ac:dyDescent="0.3">
      <c r="A75" s="50" t="s">
        <v>38</v>
      </c>
      <c r="B75" s="45">
        <v>7600.95</v>
      </c>
    </row>
    <row r="76" spans="1:2" x14ac:dyDescent="0.3">
      <c r="A76" s="51">
        <v>45000</v>
      </c>
      <c r="B76" s="45">
        <v>5700</v>
      </c>
    </row>
    <row r="77" spans="1:2" x14ac:dyDescent="0.3">
      <c r="A77" s="49" t="s">
        <v>44</v>
      </c>
      <c r="B77" s="45">
        <v>1500</v>
      </c>
    </row>
    <row r="78" spans="1:2" x14ac:dyDescent="0.3">
      <c r="A78" s="50" t="s">
        <v>38</v>
      </c>
      <c r="B78" s="45">
        <v>1500</v>
      </c>
    </row>
    <row r="79" spans="1:2" x14ac:dyDescent="0.3">
      <c r="A79" s="49" t="s">
        <v>46</v>
      </c>
      <c r="B79" s="45">
        <v>4200</v>
      </c>
    </row>
    <row r="80" spans="1:2" x14ac:dyDescent="0.3">
      <c r="A80" s="50" t="s">
        <v>40</v>
      </c>
      <c r="B80" s="45">
        <v>4200</v>
      </c>
    </row>
    <row r="81" spans="1:2" x14ac:dyDescent="0.3">
      <c r="A81" s="51">
        <v>45017</v>
      </c>
      <c r="B81" s="45">
        <v>5700</v>
      </c>
    </row>
    <row r="82" spans="1:2" x14ac:dyDescent="0.3">
      <c r="A82" s="49" t="s">
        <v>42</v>
      </c>
      <c r="B82" s="45">
        <v>5700</v>
      </c>
    </row>
    <row r="83" spans="1:2" x14ac:dyDescent="0.3">
      <c r="A83" s="50" t="s">
        <v>38</v>
      </c>
      <c r="B83" s="45">
        <v>5700</v>
      </c>
    </row>
    <row r="84" spans="1:2" x14ac:dyDescent="0.3">
      <c r="A84" s="51">
        <v>45052</v>
      </c>
      <c r="B84" s="45">
        <v>11525</v>
      </c>
    </row>
    <row r="85" spans="1:2" x14ac:dyDescent="0.3">
      <c r="A85" s="49" t="s">
        <v>46</v>
      </c>
      <c r="B85" s="45">
        <v>9025</v>
      </c>
    </row>
    <row r="86" spans="1:2" x14ac:dyDescent="0.3">
      <c r="A86" s="50" t="s">
        <v>38</v>
      </c>
      <c r="B86" s="45">
        <v>9025</v>
      </c>
    </row>
    <row r="87" spans="1:2" x14ac:dyDescent="0.3">
      <c r="A87" s="49" t="s">
        <v>41</v>
      </c>
      <c r="B87" s="45">
        <v>2500</v>
      </c>
    </row>
    <row r="88" spans="1:2" x14ac:dyDescent="0.3">
      <c r="A88" s="50" t="s">
        <v>38</v>
      </c>
      <c r="B88" s="45">
        <v>2500</v>
      </c>
    </row>
    <row r="89" spans="1:2" x14ac:dyDescent="0.3">
      <c r="A89" s="48" t="s">
        <v>70</v>
      </c>
      <c r="B89" s="45">
        <v>1500</v>
      </c>
    </row>
    <row r="90" spans="1:2" x14ac:dyDescent="0.3">
      <c r="A90" s="47" t="s">
        <v>69</v>
      </c>
      <c r="B90" s="45">
        <v>41100</v>
      </c>
    </row>
    <row r="91" spans="1:2" x14ac:dyDescent="0.3">
      <c r="A91" s="48" t="s">
        <v>26</v>
      </c>
      <c r="B91" s="45">
        <v>4750</v>
      </c>
    </row>
    <row r="92" spans="1:2" x14ac:dyDescent="0.3">
      <c r="A92" s="49" t="s">
        <v>43</v>
      </c>
      <c r="B92" s="45">
        <v>4750</v>
      </c>
    </row>
    <row r="93" spans="1:2" x14ac:dyDescent="0.3">
      <c r="A93" s="50" t="s">
        <v>39</v>
      </c>
      <c r="B93" s="45">
        <v>4750</v>
      </c>
    </row>
    <row r="94" spans="1:2" x14ac:dyDescent="0.3">
      <c r="A94" s="48" t="s">
        <v>27</v>
      </c>
      <c r="B94" s="45">
        <v>4200</v>
      </c>
    </row>
    <row r="95" spans="1:2" x14ac:dyDescent="0.3">
      <c r="A95" s="49" t="s">
        <v>42</v>
      </c>
      <c r="B95" s="45">
        <v>4200</v>
      </c>
    </row>
    <row r="96" spans="1:2" x14ac:dyDescent="0.3">
      <c r="A96" s="50" t="s">
        <v>38</v>
      </c>
      <c r="B96" s="45">
        <v>4200</v>
      </c>
    </row>
    <row r="97" spans="1:2" x14ac:dyDescent="0.3">
      <c r="A97" s="51">
        <v>44936</v>
      </c>
      <c r="B97" s="45">
        <v>4000</v>
      </c>
    </row>
    <row r="98" spans="1:2" x14ac:dyDescent="0.3">
      <c r="A98" s="49" t="s">
        <v>46</v>
      </c>
      <c r="B98" s="45">
        <v>4000</v>
      </c>
    </row>
    <row r="99" spans="1:2" x14ac:dyDescent="0.3">
      <c r="A99" s="50" t="s">
        <v>40</v>
      </c>
      <c r="B99" s="45">
        <v>4000</v>
      </c>
    </row>
    <row r="100" spans="1:2" x14ac:dyDescent="0.3">
      <c r="A100" s="51">
        <v>45000</v>
      </c>
      <c r="B100" s="45">
        <v>1500</v>
      </c>
    </row>
    <row r="101" spans="1:2" x14ac:dyDescent="0.3">
      <c r="A101" s="49" t="s">
        <v>41</v>
      </c>
      <c r="B101" s="45">
        <v>1500</v>
      </c>
    </row>
    <row r="102" spans="1:2" x14ac:dyDescent="0.3">
      <c r="A102" s="50" t="s">
        <v>39</v>
      </c>
      <c r="B102" s="45">
        <v>1500</v>
      </c>
    </row>
    <row r="103" spans="1:2" x14ac:dyDescent="0.3">
      <c r="A103" s="51">
        <v>45052</v>
      </c>
      <c r="B103" s="45">
        <v>6700</v>
      </c>
    </row>
    <row r="104" spans="1:2" x14ac:dyDescent="0.3">
      <c r="A104" s="49" t="s">
        <v>42</v>
      </c>
      <c r="B104" s="45">
        <v>2500</v>
      </c>
    </row>
    <row r="105" spans="1:2" x14ac:dyDescent="0.3">
      <c r="A105" s="50" t="s">
        <v>39</v>
      </c>
      <c r="B105" s="45">
        <v>2500</v>
      </c>
    </row>
    <row r="106" spans="1:2" x14ac:dyDescent="0.3">
      <c r="A106" s="49" t="s">
        <v>43</v>
      </c>
      <c r="B106" s="45">
        <v>4200</v>
      </c>
    </row>
    <row r="107" spans="1:2" x14ac:dyDescent="0.3">
      <c r="A107" s="50" t="s">
        <v>38</v>
      </c>
      <c r="B107" s="45">
        <v>4200</v>
      </c>
    </row>
    <row r="108" spans="1:2" x14ac:dyDescent="0.3">
      <c r="A108" s="48" t="s">
        <v>70</v>
      </c>
      <c r="B108" s="45">
        <v>19950</v>
      </c>
    </row>
    <row r="109" spans="1:2" x14ac:dyDescent="0.3">
      <c r="A109" s="47" t="s">
        <v>14</v>
      </c>
      <c r="B109" s="45">
        <v>19800</v>
      </c>
    </row>
    <row r="110" spans="1:2" x14ac:dyDescent="0.3">
      <c r="A110" s="48" t="s">
        <v>26</v>
      </c>
      <c r="B110" s="45">
        <v>4750</v>
      </c>
    </row>
    <row r="111" spans="1:2" x14ac:dyDescent="0.3">
      <c r="A111" s="49" t="s">
        <v>42</v>
      </c>
      <c r="B111" s="45">
        <v>4750</v>
      </c>
    </row>
    <row r="112" spans="1:2" x14ac:dyDescent="0.3">
      <c r="A112" s="50" t="s">
        <v>39</v>
      </c>
      <c r="B112" s="45">
        <v>4750</v>
      </c>
    </row>
    <row r="113" spans="1:2" x14ac:dyDescent="0.3">
      <c r="A113" s="51">
        <v>45017</v>
      </c>
      <c r="B113" s="45">
        <v>4200</v>
      </c>
    </row>
    <row r="114" spans="1:2" x14ac:dyDescent="0.3">
      <c r="A114" s="49" t="s">
        <v>43</v>
      </c>
      <c r="B114" s="45">
        <v>4200</v>
      </c>
    </row>
    <row r="115" spans="1:2" x14ac:dyDescent="0.3">
      <c r="A115" s="50" t="s">
        <v>38</v>
      </c>
      <c r="B115" s="45">
        <v>4200</v>
      </c>
    </row>
    <row r="116" spans="1:2" x14ac:dyDescent="0.3">
      <c r="A116" s="51">
        <v>45052</v>
      </c>
      <c r="B116" s="45">
        <v>6650</v>
      </c>
    </row>
    <row r="117" spans="1:2" x14ac:dyDescent="0.3">
      <c r="A117" s="49" t="s">
        <v>45</v>
      </c>
      <c r="B117" s="45">
        <v>6650</v>
      </c>
    </row>
    <row r="118" spans="1:2" x14ac:dyDescent="0.3">
      <c r="A118" s="50" t="s">
        <v>38</v>
      </c>
      <c r="B118" s="45">
        <v>6650</v>
      </c>
    </row>
    <row r="119" spans="1:2" x14ac:dyDescent="0.3">
      <c r="A119" s="48" t="s">
        <v>70</v>
      </c>
      <c r="B119" s="45">
        <v>4200</v>
      </c>
    </row>
    <row r="120" spans="1:2" x14ac:dyDescent="0.3">
      <c r="A120" s="47" t="s">
        <v>70</v>
      </c>
      <c r="B120" s="45"/>
    </row>
    <row r="121" spans="1:2" x14ac:dyDescent="0.3">
      <c r="A121" s="47" t="s">
        <v>71</v>
      </c>
      <c r="B121" s="45">
        <v>235903.90000000002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7 5 1 W l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D L v n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7 5 1 W i i K R 7 g O A A A A E Q A A A B M A H A B G b 3 J t d W x h c y 9 T Z W N 0 a W 9 u M S 5 t I K I Y A C i g F A A A A A A A A A A A A A A A A A A A A A A A A A A A A C t O T S 7 J z M 9 T C I b Q h t Y A U E s B A i 0 A F A A C A A g A y 7 5 1 W l M R q G W m A A A A 9 w A A A B I A A A A A A A A A A A A A A A A A A A A A A E N v b m Z p Z y 9 Q Y W N r Y W d l L n h t b F B L A Q I t A B Q A A g A I A M u + d V o P y u m r p A A A A O k A A A A T A A A A A A A A A A A A A A A A A P I A A A B b Q 2 9 u d G V u d F 9 U e X B l c 1 0 u e G 1 s U E s B A i 0 A F A A C A A g A y 7 5 1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1 1 7 g / F E b 5 D t s 4 7 H 7 P F I / k A A A A A A g A A A A A A E G Y A A A A B A A A g A A A A 0 / Q v t X V n T 2 L I f 7 K / P n q v 6 F 5 R F f u 3 N 9 G E 3 + c i E x h M v G Y A A A A A D o A A A A A C A A A g A A A A + Q N 2 m 9 T t a i A N c Q U b T w B u c 6 b M E a c z 1 z o y 5 / g P P 6 9 W j 2 F Q A A A A l p P 6 o G i r Y b O l e Q N a A a 5 G E x C C A O A J K J R + x / G k a i s b E z t 1 9 U R D m z e S 4 Z 7 9 o 3 9 q 7 2 A m 5 V l h V v q N i d s U h m L I i B / 0 5 / r s C 3 y H + j q Q 5 Z 8 8 9 4 S F N N J A A A A A m p l 8 4 7 Z 7 A P 6 x c d y l 3 / a r y E 7 K 6 z H f m f F S A P M x C K P t J d 7 b p F N s r O / z h G k y g f A G I h j t O s T k 1 9 5 L Z Z r X Z 3 + D d G g Y Q w = = < / D a t a M a s h u p > 
</file>

<file path=customXml/itemProps1.xml><?xml version="1.0" encoding="utf-8"?>
<ds:datastoreItem xmlns:ds="http://schemas.openxmlformats.org/officeDocument/2006/customXml" ds:itemID="{CF80D38D-9AD4-40CB-8044-69835AE84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 brutes</vt:lpstr>
      <vt:lpstr>Donées pretes</vt:lpstr>
      <vt:lpstr>Traitement numeriques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Ghita Baallal</cp:lastModifiedBy>
  <dcterms:created xsi:type="dcterms:W3CDTF">2025-02-03T11:05:51Z</dcterms:created>
  <dcterms:modified xsi:type="dcterms:W3CDTF">2025-04-18T18:32:58Z</dcterms:modified>
</cp:coreProperties>
</file>