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ample" sheetId="1" r:id="rId4"/>
    <sheet state="visible" name="From Thursday" sheetId="2" r:id="rId5"/>
  </sheets>
  <definedNames/>
  <calcPr/>
</workbook>
</file>

<file path=xl/sharedStrings.xml><?xml version="1.0" encoding="utf-8"?>
<sst xmlns="http://schemas.openxmlformats.org/spreadsheetml/2006/main" count="124" uniqueCount="48">
  <si>
    <t>THREE-FOUNDER COMPANY</t>
  </si>
  <si>
    <t>Current Shares</t>
  </si>
  <si>
    <t>Price Per Share</t>
  </si>
  <si>
    <t>Pre-Money Shares</t>
  </si>
  <si>
    <t>Pre-Money Shares Distribution</t>
  </si>
  <si>
    <t>Post-Money Shares</t>
  </si>
  <si>
    <t>Post-Money Shares Distribution</t>
  </si>
  <si>
    <t>New Valuation</t>
  </si>
  <si>
    <t>New Total Shares</t>
  </si>
  <si>
    <t>Founder 1</t>
  </si>
  <si>
    <t>Founder 2</t>
  </si>
  <si>
    <t>Founder 3</t>
  </si>
  <si>
    <t>Employees</t>
  </si>
  <si>
    <t>Investor Shares Post Money</t>
  </si>
  <si>
    <t>-----</t>
  </si>
  <si>
    <t>Total</t>
  </si>
  <si>
    <t>Notes</t>
  </si>
  <si>
    <t>Startup is valued at $1,258,000 pre-money</t>
  </si>
  <si>
    <t>Investor will give $450,000 in seed funding</t>
  </si>
  <si>
    <t>Exercise Challenge</t>
  </si>
  <si>
    <t>Reason</t>
  </si>
  <si>
    <t>Find the total number of shares.</t>
  </si>
  <si>
    <t>It's always 10,000,000 to start.</t>
  </si>
  <si>
    <t>Find the share price.</t>
  </si>
  <si>
    <t>The share price is the pre-money valuation (C12) divided by the total number of shares (A3)</t>
  </si>
  <si>
    <t>Designate allocation to founders.</t>
  </si>
  <si>
    <t>In a three-founder scenario, we decided to designate evenly at 3,000 shares, which is 30 percent each. It can be anything you want but the total still needs to add up to 10,000,000 shares and 100 pecent of the pie.</t>
  </si>
  <si>
    <t>Designate allocation to employees.</t>
  </si>
  <si>
    <t>In a three-founder scenario, we decided to designate evenly 10,000 shares, which is 10 percent to desingate to x number of employees.</t>
  </si>
  <si>
    <t>Find the following:</t>
  </si>
  <si>
    <t>This is straightforward and based on the partner agreement.</t>
  </si>
  <si>
    <t>Note that the pre-money shares are the same as the post-money shares. They stay the same and are not diluted.</t>
  </si>
  <si>
    <t>Recommendation is to work from the bottom up and find the new post-money shares to the investor first. Click into cell E8 to find the equation (12.6 x the investment amount)</t>
  </si>
  <si>
    <t xml:space="preserve">This is straightforward - add the original valuation and the investment total. </t>
  </si>
  <si>
    <t>This is straightforward - add the original shares (10,000,000) and the new investor shares.</t>
  </si>
  <si>
    <t>NOTES</t>
  </si>
  <si>
    <t>The biggest oversight in figuring this out is always the conversion from the share price (in dollars or cents - $0.126) to the equation in this case is E8 - 12.6.</t>
  </si>
  <si>
    <t>Please note that even though each founder now owns 19.14% post-money, down from 30 percent, it's still a combined 57.42 controlling stake in the company. Keep this in perspective.</t>
  </si>
  <si>
    <t>TWO-FOUNDER COMPANY</t>
  </si>
  <si>
    <t>Startup is valued at $2,550,000 pre-money</t>
  </si>
  <si>
    <t>Investor will give $1,000,000 in seed funding</t>
  </si>
  <si>
    <t>This is a dilutive scenario if investor buys founder shares or shares move to employees. Adjust the post-money shares and move to investor to see how this changes.</t>
  </si>
  <si>
    <t>Startup is valued at $510,000 pre-money</t>
  </si>
  <si>
    <t>Investor will give $100,000 in seed funding</t>
  </si>
  <si>
    <t>Startup is valued at $310,000 pre-money</t>
  </si>
  <si>
    <t>Investor will give $500,000 in seed funding</t>
  </si>
  <si>
    <t>Startup is valued at $750,000 pre-money</t>
  </si>
  <si>
    <t>Investor will give $300,000 in seed funding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</si>
</sst>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0"/>
    <numFmt numFmtId="165" formatCode="&quot;$&quot;#,##0"/>
  </numFmts>
  <fonts count="12">
    <font>
      <sz val="10.0"/>
      <color rgb="FF000000"/>
      <name val="Arial"/>
      <scheme val="minor"/>
    </font>
    <font>
      <b/>
      <sz val="12.0"/>
      <color theme="1"/>
      <name val="Arial"/>
    </font>
    <font>
      <color theme="1"/>
      <name val="Arial"/>
    </font>
    <font>
      <sz val="12.0"/>
      <color theme="1"/>
      <name val="Arial"/>
    </font>
    <font>
      <b/>
      <sz val="12.0"/>
      <color theme="1"/>
      <name val="Arial"/>
      <scheme val="minor"/>
    </font>
    <font>
      <sz val="12.0"/>
      <color rgb="FF000000"/>
      <name val="Arial"/>
    </font>
    <font>
      <b/>
      <sz val="12.0"/>
      <color rgb="FF000000"/>
      <name val="Arial"/>
    </font>
    <font>
      <sz val="12.0"/>
      <color theme="1"/>
      <name val="Arial"/>
      <scheme val="minor"/>
    </font>
    <font>
      <sz val="12.0"/>
      <color rgb="FF1F1F1F"/>
      <name val="&quot;Google Sans&quot;"/>
    </font>
    <font>
      <b/>
      <color theme="1"/>
      <name val="Arial"/>
      <scheme val="minor"/>
    </font>
    <font>
      <color theme="1"/>
      <name val="Arial"/>
      <scheme val="minor"/>
    </font>
    <font>
      <b/>
      <color theme="1"/>
      <name val="Arial"/>
    </font>
  </fonts>
  <fills count="14">
    <fill>
      <patternFill patternType="none"/>
    </fill>
    <fill>
      <patternFill patternType="lightGray"/>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
      <patternFill patternType="solid">
        <fgColor rgb="FFFFFFFF"/>
        <bgColor rgb="FFFFFFFF"/>
      </patternFill>
    </fill>
    <fill>
      <patternFill patternType="solid">
        <fgColor rgb="FFD9EAD3"/>
        <bgColor rgb="FFD9EAD3"/>
      </patternFill>
    </fill>
    <fill>
      <patternFill patternType="solid">
        <fgColor rgb="FFFFE599"/>
        <bgColor rgb="FFFFE599"/>
      </patternFill>
    </fill>
    <fill>
      <patternFill patternType="solid">
        <fgColor rgb="FFCFE2F3"/>
        <bgColor rgb="FFCFE2F3"/>
      </patternFill>
    </fill>
    <fill>
      <patternFill patternType="solid">
        <fgColor rgb="FFEAD1DC"/>
        <bgColor rgb="FFEAD1DC"/>
      </patternFill>
    </fill>
    <fill>
      <patternFill patternType="solid">
        <fgColor rgb="FFBF9000"/>
        <bgColor rgb="FFBF9000"/>
      </patternFill>
    </fill>
    <fill>
      <patternFill patternType="solid">
        <fgColor rgb="FFFFD966"/>
        <bgColor rgb="FFFFD966"/>
      </patternFill>
    </fill>
    <fill>
      <patternFill patternType="solid">
        <fgColor rgb="FFF9CB9C"/>
        <bgColor rgb="FFF9CB9C"/>
      </patternFill>
    </fill>
    <fill>
      <patternFill patternType="solid">
        <fgColor rgb="FFB6D7A8"/>
        <bgColor rgb="FFB6D7A8"/>
      </patternFill>
    </fill>
  </fills>
  <borders count="2">
    <border/>
    <border>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vertical="bottom"/>
    </xf>
    <xf borderId="0" fillId="2" fontId="1" numFmtId="0" xfId="0" applyAlignment="1" applyFill="1" applyFont="1">
      <alignment vertical="bottom"/>
    </xf>
    <xf borderId="0" fillId="3" fontId="1" numFmtId="3" xfId="0" applyAlignment="1" applyFill="1" applyFont="1" applyNumberFormat="1">
      <alignment horizontal="right" vertical="bottom"/>
    </xf>
    <xf borderId="0" fillId="4" fontId="1" numFmtId="164" xfId="0" applyAlignment="1" applyFill="1" applyFont="1" applyNumberFormat="1">
      <alignment horizontal="right" vertical="bottom"/>
    </xf>
    <xf borderId="0" fillId="5" fontId="2" numFmtId="0" xfId="0" applyAlignment="1" applyFill="1" applyFont="1">
      <alignment vertical="bottom"/>
    </xf>
    <xf borderId="0" fillId="6" fontId="1" numFmtId="165" xfId="0" applyAlignment="1" applyFill="1" applyFont="1" applyNumberFormat="1">
      <alignment horizontal="right" vertical="bottom"/>
    </xf>
    <xf borderId="0" fillId="7" fontId="1" numFmtId="3" xfId="0" applyAlignment="1" applyFill="1" applyFont="1" applyNumberFormat="1">
      <alignment horizontal="right" vertical="bottom"/>
    </xf>
    <xf borderId="0" fillId="5" fontId="1" numFmtId="0" xfId="0" applyAlignment="1" applyFont="1">
      <alignment vertical="bottom"/>
    </xf>
    <xf borderId="0" fillId="8" fontId="3" numFmtId="3" xfId="0" applyAlignment="1" applyFill="1" applyFont="1" applyNumberFormat="1">
      <alignment horizontal="right" vertical="bottom"/>
    </xf>
    <xf borderId="0" fillId="8" fontId="3" numFmtId="10" xfId="0" applyAlignment="1" applyFont="1" applyNumberFormat="1">
      <alignment horizontal="right" vertical="bottom"/>
    </xf>
    <xf borderId="0" fillId="9" fontId="3" numFmtId="3" xfId="0" applyAlignment="1" applyFill="1" applyFont="1" applyNumberFormat="1">
      <alignment horizontal="right" vertical="bottom"/>
    </xf>
    <xf borderId="0" fillId="9" fontId="3" numFmtId="10" xfId="0" applyAlignment="1" applyFont="1" applyNumberFormat="1">
      <alignment horizontal="right" vertical="bottom"/>
    </xf>
    <xf borderId="0" fillId="10" fontId="1" numFmtId="3" xfId="0" applyAlignment="1" applyFill="1" applyFont="1" applyNumberFormat="1">
      <alignment horizontal="right" vertical="bottom"/>
    </xf>
    <xf borderId="0" fillId="10" fontId="1" numFmtId="10" xfId="0" applyAlignment="1" applyFont="1" applyNumberFormat="1">
      <alignment horizontal="right" vertical="bottom"/>
    </xf>
    <xf borderId="1" fillId="5" fontId="1" numFmtId="0" xfId="0" applyAlignment="1" applyBorder="1" applyFont="1">
      <alignment vertical="bottom"/>
    </xf>
    <xf borderId="1" fillId="5" fontId="2" numFmtId="0" xfId="0" applyAlignment="1" applyBorder="1" applyFont="1">
      <alignment vertical="bottom"/>
    </xf>
    <xf borderId="1" fillId="5" fontId="2" numFmtId="0" xfId="0" applyAlignment="1" applyBorder="1" applyFont="1">
      <alignment horizontal="center" vertical="bottom"/>
    </xf>
    <xf borderId="1" fillId="9" fontId="3" numFmtId="3" xfId="0" applyAlignment="1" applyBorder="1" applyFont="1" applyNumberFormat="1">
      <alignment horizontal="right" vertical="bottom"/>
    </xf>
    <xf borderId="1" fillId="9" fontId="3" numFmtId="10" xfId="0" applyAlignment="1" applyBorder="1" applyFont="1" applyNumberFormat="1">
      <alignment horizontal="right" vertical="bottom"/>
    </xf>
    <xf borderId="0" fillId="5" fontId="1" numFmtId="3" xfId="0" applyAlignment="1" applyFont="1" applyNumberFormat="1">
      <alignment horizontal="right" vertical="bottom"/>
    </xf>
    <xf borderId="0" fillId="5" fontId="1" numFmtId="10" xfId="0" applyAlignment="1" applyFont="1" applyNumberFormat="1">
      <alignment horizontal="right" vertical="bottom"/>
    </xf>
    <xf borderId="0" fillId="0" fontId="1" numFmtId="0" xfId="0" applyAlignment="1" applyFont="1">
      <alignment vertical="bottom"/>
    </xf>
    <xf borderId="0" fillId="11" fontId="3" numFmtId="0" xfId="0" applyAlignment="1" applyFill="1" applyFont="1">
      <alignment shrinkToFit="0" vertical="bottom" wrapText="0"/>
    </xf>
    <xf borderId="0" fillId="11" fontId="2" numFmtId="0" xfId="0" applyAlignment="1" applyFont="1">
      <alignment vertical="bottom"/>
    </xf>
    <xf borderId="0" fillId="11" fontId="1" numFmtId="165" xfId="0" applyAlignment="1" applyFont="1" applyNumberFormat="1">
      <alignment horizontal="right" vertical="bottom"/>
    </xf>
    <xf borderId="0" fillId="0" fontId="4" numFmtId="0" xfId="0" applyAlignment="1" applyFont="1">
      <alignment readingOrder="0"/>
    </xf>
    <xf borderId="0" fillId="3" fontId="3" numFmtId="0" xfId="0" applyAlignment="1" applyFont="1">
      <alignment readingOrder="0" shrinkToFit="0" wrapText="0"/>
    </xf>
    <xf borderId="0" fillId="4" fontId="5" numFmtId="0" xfId="0" applyAlignment="1" applyFont="1">
      <alignment readingOrder="0" shrinkToFit="0" wrapText="0"/>
    </xf>
    <xf borderId="0" fillId="4" fontId="3" numFmtId="0" xfId="0" applyAlignment="1" applyFont="1">
      <alignment readingOrder="0" shrinkToFit="0" wrapText="0"/>
    </xf>
    <xf borderId="0" fillId="8" fontId="5" numFmtId="0" xfId="0" applyAlignment="1" applyFont="1">
      <alignment readingOrder="0" shrinkToFit="0" wrapText="0"/>
    </xf>
    <xf borderId="0" fillId="8" fontId="3" numFmtId="0" xfId="0" applyAlignment="1" applyFont="1">
      <alignment readingOrder="0" shrinkToFit="0" wrapText="0"/>
    </xf>
    <xf borderId="0" fillId="10" fontId="5" numFmtId="0" xfId="0" applyAlignment="1" applyFont="1">
      <alignment readingOrder="0" shrinkToFit="0" wrapText="0"/>
    </xf>
    <xf borderId="0" fillId="10" fontId="3" numFmtId="0" xfId="0" applyAlignment="1" applyFont="1">
      <alignment readingOrder="0" shrinkToFit="0" wrapText="0"/>
    </xf>
    <xf borderId="0" fillId="0" fontId="6" numFmtId="0" xfId="0" applyAlignment="1" applyFont="1">
      <alignment readingOrder="0" shrinkToFit="0" wrapText="0"/>
    </xf>
    <xf borderId="0" fillId="0" fontId="7" numFmtId="0" xfId="0" applyAlignment="1" applyFont="1">
      <alignment shrinkToFit="0" wrapText="0"/>
    </xf>
    <xf borderId="0" fillId="8" fontId="7" numFmtId="0" xfId="0" applyAlignment="1" applyFont="1">
      <alignment readingOrder="0" shrinkToFit="0" wrapText="0"/>
    </xf>
    <xf borderId="0" fillId="9" fontId="5" numFmtId="0" xfId="0" applyAlignment="1" applyFont="1">
      <alignment readingOrder="0" shrinkToFit="0" wrapText="0"/>
    </xf>
    <xf borderId="0" fillId="9" fontId="7" numFmtId="0" xfId="0" applyAlignment="1" applyFont="1">
      <alignment readingOrder="0" shrinkToFit="0" wrapText="0"/>
    </xf>
    <xf borderId="0" fillId="6" fontId="5" numFmtId="0" xfId="0" applyAlignment="1" applyFont="1">
      <alignment readingOrder="0" shrinkToFit="0" wrapText="0"/>
    </xf>
    <xf borderId="0" fillId="6" fontId="7" numFmtId="0" xfId="0" applyAlignment="1" applyFont="1">
      <alignment readingOrder="0" shrinkToFit="0" wrapText="0"/>
    </xf>
    <xf borderId="0" fillId="7" fontId="5" numFmtId="0" xfId="0" applyAlignment="1" applyFont="1">
      <alignment readingOrder="0" shrinkToFit="0" wrapText="0"/>
    </xf>
    <xf borderId="0" fillId="7" fontId="8" numFmtId="0" xfId="0" applyAlignment="1" applyFont="1">
      <alignment readingOrder="0" shrinkToFit="0" wrapText="0"/>
    </xf>
    <xf borderId="0" fillId="0" fontId="9" numFmtId="0" xfId="0" applyAlignment="1" applyFont="1">
      <alignment readingOrder="0"/>
    </xf>
    <xf borderId="0" fillId="0" fontId="10" numFmtId="0" xfId="0" applyAlignment="1" applyFont="1">
      <alignment readingOrder="0"/>
    </xf>
    <xf borderId="0" fillId="0" fontId="3" numFmtId="0" xfId="0" applyFont="1"/>
    <xf borderId="0" fillId="0" fontId="1" numFmtId="165" xfId="0" applyFont="1" applyNumberFormat="1"/>
    <xf borderId="0" fillId="0" fontId="1" numFmtId="3" xfId="0" applyFont="1" applyNumberFormat="1"/>
    <xf borderId="0" fillId="5" fontId="3" numFmtId="0" xfId="0" applyAlignment="1" applyFont="1">
      <alignment vertical="bottom"/>
    </xf>
    <xf borderId="0" fillId="8" fontId="3" numFmtId="3" xfId="0" applyAlignment="1" applyFont="1" applyNumberFormat="1">
      <alignment horizontal="right" readingOrder="0" vertical="bottom"/>
    </xf>
    <xf borderId="0" fillId="9" fontId="3" numFmtId="3" xfId="0" applyAlignment="1" applyFont="1" applyNumberFormat="1">
      <alignment horizontal="right" readingOrder="0" vertical="bottom"/>
    </xf>
    <xf borderId="1" fillId="5" fontId="3" numFmtId="0" xfId="0" applyAlignment="1" applyBorder="1" applyFont="1">
      <alignment vertical="bottom"/>
    </xf>
    <xf borderId="1" fillId="5" fontId="3" numFmtId="0" xfId="0" applyAlignment="1" applyBorder="1" applyFont="1">
      <alignment horizontal="center" vertical="bottom"/>
    </xf>
    <xf borderId="0" fillId="12" fontId="3" numFmtId="0" xfId="0" applyAlignment="1" applyFill="1" applyFont="1">
      <alignment readingOrder="0" shrinkToFit="0" vertical="bottom" wrapText="0"/>
    </xf>
    <xf borderId="0" fillId="12" fontId="2" numFmtId="0" xfId="0" applyAlignment="1" applyFont="1">
      <alignment vertical="bottom"/>
    </xf>
    <xf borderId="0" fillId="12" fontId="11" numFmtId="165" xfId="0" applyAlignment="1" applyFont="1" applyNumberFormat="1">
      <alignment readingOrder="0" vertical="bottom"/>
    </xf>
    <xf borderId="0" fillId="2" fontId="6" numFmtId="0" xfId="0" applyAlignment="1" applyFont="1">
      <alignment readingOrder="0" shrinkToFit="0" vertical="bottom" wrapText="0"/>
    </xf>
    <xf borderId="0" fillId="0" fontId="5" numFmtId="0" xfId="0" applyAlignment="1" applyFont="1">
      <alignment readingOrder="0" shrinkToFit="0" vertical="bottom" wrapText="0"/>
    </xf>
    <xf borderId="0" fillId="0" fontId="3" numFmtId="0" xfId="0" applyAlignment="1" applyFont="1">
      <alignment readingOrder="0" shrinkToFit="0" vertical="bottom" wrapText="0"/>
    </xf>
    <xf borderId="0" fillId="0" fontId="11" numFmtId="165" xfId="0" applyAlignment="1" applyFont="1" applyNumberFormat="1">
      <alignment readingOrder="0" vertical="bottom"/>
    </xf>
    <xf borderId="0" fillId="0" fontId="1" numFmtId="0" xfId="0" applyAlignment="1" applyFont="1">
      <alignment readingOrder="0" shrinkToFit="0" vertical="bottom" wrapText="0"/>
    </xf>
    <xf borderId="0" fillId="5" fontId="1" numFmtId="0" xfId="0" applyAlignment="1" applyFont="1">
      <alignment readingOrder="0" vertical="bottom"/>
    </xf>
    <xf borderId="0" fillId="0" fontId="9" numFmtId="165" xfId="0" applyAlignment="1" applyFont="1" applyNumberFormat="1">
      <alignment readingOrder="0"/>
    </xf>
    <xf borderId="0" fillId="13" fontId="1" numFmtId="3" xfId="0" applyAlignment="1" applyFill="1" applyFont="1" applyNumberFormat="1">
      <alignment horizontal="right" vertical="bottom"/>
    </xf>
    <xf borderId="0" fillId="13" fontId="1" numFmtId="164" xfId="0" applyAlignment="1" applyFont="1" applyNumberFormat="1">
      <alignment horizontal="right" vertical="bottom"/>
    </xf>
    <xf borderId="0" fillId="7" fontId="2" numFmtId="0" xfId="0" applyAlignment="1" applyFont="1">
      <alignment vertical="bottom"/>
    </xf>
    <xf borderId="0" fillId="0" fontId="3" numFmtId="165" xfId="0" applyAlignment="1" applyFont="1" applyNumberFormat="1">
      <alignment horizontal="right" vertical="bottom"/>
    </xf>
    <xf borderId="0" fillId="5" fontId="3" numFmtId="3" xfId="0" applyAlignment="1" applyFont="1" applyNumberFormat="1">
      <alignment horizontal="right" vertical="bottom"/>
    </xf>
    <xf borderId="0" fillId="7" fontId="3" numFmtId="3" xfId="0" applyAlignment="1" applyFont="1" applyNumberFormat="1">
      <alignment horizontal="right" vertical="bottom"/>
    </xf>
    <xf borderId="0" fillId="7" fontId="3" numFmtId="10" xfId="0" applyAlignment="1" applyFont="1" applyNumberFormat="1">
      <alignment horizontal="right" vertical="bottom"/>
    </xf>
    <xf borderId="0" fillId="0" fontId="3" numFmtId="10" xfId="0" applyAlignment="1" applyFont="1" applyNumberFormat="1">
      <alignment horizontal="right" vertical="bottom"/>
    </xf>
    <xf borderId="1" fillId="0" fontId="1" numFmtId="0" xfId="0" applyAlignment="1" applyBorder="1" applyFont="1">
      <alignment vertical="bottom"/>
    </xf>
    <xf borderId="1" fillId="0" fontId="2" numFmtId="0" xfId="0" applyAlignment="1" applyBorder="1" applyFont="1">
      <alignment vertical="bottom"/>
    </xf>
    <xf borderId="1" fillId="7" fontId="2" numFmtId="0" xfId="0" applyAlignment="1" applyBorder="1" applyFont="1">
      <alignment horizontal="center" vertical="bottom"/>
    </xf>
    <xf borderId="1" fillId="0" fontId="3" numFmtId="3" xfId="0" applyAlignment="1" applyBorder="1" applyFont="1" applyNumberFormat="1">
      <alignment horizontal="right" vertical="bottom"/>
    </xf>
    <xf borderId="1" fillId="0" fontId="3" numFmtId="10" xfId="0" applyAlignment="1" applyBorder="1" applyFont="1" applyNumberFormat="1">
      <alignment horizontal="right" vertical="bottom"/>
    </xf>
    <xf borderId="0" fillId="6" fontId="1" numFmtId="0" xfId="0" applyAlignment="1" applyFont="1">
      <alignment vertical="bottom"/>
    </xf>
    <xf borderId="0" fillId="6" fontId="2" numFmtId="0" xfId="0" applyAlignment="1" applyFont="1">
      <alignment vertical="bottom"/>
    </xf>
    <xf borderId="0" fillId="6" fontId="1" numFmtId="3" xfId="0" applyAlignment="1" applyFont="1" applyNumberFormat="1">
      <alignment horizontal="right" vertical="bottom"/>
    </xf>
    <xf borderId="0" fillId="6" fontId="1" numFmtId="10" xfId="0" applyAlignment="1" applyFont="1" applyNumberFormat="1">
      <alignment horizontal="right" vertical="bottom"/>
    </xf>
    <xf borderId="0" fillId="0" fontId="3" numFmtId="0" xfId="0" applyAlignment="1" applyFont="1">
      <alignment shrinkToFit="0" vertical="bottom" wrapText="0"/>
    </xf>
    <xf borderId="0" fillId="0" fontId="1" numFmtId="165"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5"/>
    <col customWidth="1" min="2" max="2" width="36.38"/>
    <col customWidth="1" min="6" max="6" width="17.0"/>
    <col customWidth="1" min="7" max="7" width="18.63"/>
  </cols>
  <sheetData>
    <row r="1">
      <c r="A1" s="1" t="s">
        <v>0</v>
      </c>
      <c r="B1" s="2"/>
      <c r="C1" s="2"/>
      <c r="D1" s="2"/>
      <c r="E1" s="2"/>
      <c r="F1" s="2"/>
      <c r="G1" s="2"/>
      <c r="H1" s="2"/>
    </row>
    <row r="2">
      <c r="A2" s="3" t="s">
        <v>1</v>
      </c>
      <c r="B2" s="3" t="s">
        <v>2</v>
      </c>
      <c r="C2" s="3" t="s">
        <v>3</v>
      </c>
      <c r="D2" s="3" t="s">
        <v>4</v>
      </c>
      <c r="E2" s="3" t="s">
        <v>5</v>
      </c>
      <c r="F2" s="3" t="s">
        <v>6</v>
      </c>
      <c r="G2" s="3" t="s">
        <v>7</v>
      </c>
      <c r="H2" s="3" t="s">
        <v>8</v>
      </c>
    </row>
    <row r="3">
      <c r="A3" s="4">
        <v>1.0E7</v>
      </c>
      <c r="B3" s="5">
        <f>C12/A3</f>
        <v>0.1258</v>
      </c>
      <c r="C3" s="6"/>
      <c r="D3" s="6"/>
      <c r="E3" s="6"/>
      <c r="F3" s="6"/>
      <c r="G3" s="7">
        <f>C12+C13</f>
        <v>1708000</v>
      </c>
      <c r="H3" s="8">
        <f>A3+E8</f>
        <v>15670000</v>
      </c>
    </row>
    <row r="4">
      <c r="A4" s="9" t="s">
        <v>9</v>
      </c>
      <c r="B4" s="6"/>
      <c r="C4" s="10">
        <v>3000000.0</v>
      </c>
      <c r="D4" s="11">
        <f>C4/A3</f>
        <v>0.3</v>
      </c>
      <c r="E4" s="12">
        <v>3000000.0</v>
      </c>
      <c r="F4" s="13">
        <f>E4/E9</f>
        <v>0.191448628</v>
      </c>
      <c r="G4" s="6"/>
      <c r="H4" s="6"/>
    </row>
    <row r="5">
      <c r="A5" s="9" t="s">
        <v>10</v>
      </c>
      <c r="B5" s="6"/>
      <c r="C5" s="10">
        <v>3000000.0</v>
      </c>
      <c r="D5" s="11">
        <f>C5/A3</f>
        <v>0.3</v>
      </c>
      <c r="E5" s="12">
        <v>3000000.0</v>
      </c>
      <c r="F5" s="13">
        <f>E5/E9</f>
        <v>0.191448628</v>
      </c>
      <c r="G5" s="6"/>
      <c r="H5" s="6"/>
    </row>
    <row r="6">
      <c r="A6" s="9" t="s">
        <v>11</v>
      </c>
      <c r="B6" s="6"/>
      <c r="C6" s="10">
        <v>3000000.0</v>
      </c>
      <c r="D6" s="11">
        <f>C6/A3</f>
        <v>0.3</v>
      </c>
      <c r="E6" s="12">
        <v>3000000.0</v>
      </c>
      <c r="F6" s="13">
        <f>E6/E9</f>
        <v>0.191448628</v>
      </c>
      <c r="G6" s="6"/>
      <c r="H6" s="6"/>
    </row>
    <row r="7">
      <c r="A7" s="9" t="s">
        <v>12</v>
      </c>
      <c r="B7" s="6"/>
      <c r="C7" s="14">
        <v>1000000.0</v>
      </c>
      <c r="D7" s="15">
        <f>C7/A3</f>
        <v>0.1</v>
      </c>
      <c r="E7" s="12">
        <v>1000000.0</v>
      </c>
      <c r="F7" s="13">
        <f>E7/E9</f>
        <v>0.06381620932</v>
      </c>
      <c r="G7" s="6"/>
      <c r="H7" s="6"/>
    </row>
    <row r="8">
      <c r="A8" s="16" t="s">
        <v>13</v>
      </c>
      <c r="B8" s="17"/>
      <c r="C8" s="18" t="s">
        <v>14</v>
      </c>
      <c r="D8" s="18" t="s">
        <v>14</v>
      </c>
      <c r="E8" s="19">
        <f>12.6*C13</f>
        <v>5670000</v>
      </c>
      <c r="F8" s="20">
        <f>E8/E9</f>
        <v>0.3618379068</v>
      </c>
      <c r="G8" s="6"/>
      <c r="H8" s="6"/>
    </row>
    <row r="9">
      <c r="A9" s="9" t="s">
        <v>15</v>
      </c>
      <c r="B9" s="6"/>
      <c r="C9" s="21">
        <f t="shared" ref="C9:F9" si="1">SUM(C4:C8)</f>
        <v>10000000</v>
      </c>
      <c r="D9" s="22">
        <f t="shared" si="1"/>
        <v>1</v>
      </c>
      <c r="E9" s="21">
        <f t="shared" si="1"/>
        <v>15670000</v>
      </c>
      <c r="F9" s="22">
        <f t="shared" si="1"/>
        <v>1</v>
      </c>
      <c r="G9" s="6"/>
      <c r="H9" s="6"/>
    </row>
    <row r="10">
      <c r="A10" s="2"/>
      <c r="B10" s="2"/>
      <c r="C10" s="2"/>
      <c r="D10" s="2"/>
      <c r="E10" s="2"/>
      <c r="F10" s="2"/>
      <c r="G10" s="2"/>
      <c r="H10" s="2"/>
    </row>
    <row r="11">
      <c r="A11" s="23" t="s">
        <v>16</v>
      </c>
      <c r="B11" s="2"/>
      <c r="C11" s="2"/>
      <c r="D11" s="2"/>
      <c r="E11" s="2"/>
      <c r="F11" s="2"/>
      <c r="G11" s="2"/>
      <c r="H11" s="2"/>
    </row>
    <row r="12">
      <c r="A12" s="24" t="s">
        <v>17</v>
      </c>
      <c r="B12" s="25"/>
      <c r="C12" s="26">
        <v>1258000.0</v>
      </c>
      <c r="E12" s="2"/>
      <c r="F12" s="2"/>
      <c r="G12" s="2"/>
      <c r="H12" s="2"/>
    </row>
    <row r="13">
      <c r="A13" s="24" t="s">
        <v>18</v>
      </c>
      <c r="B13" s="25"/>
      <c r="C13" s="26">
        <v>450000.0</v>
      </c>
      <c r="D13" s="2"/>
      <c r="E13" s="2"/>
      <c r="F13" s="2"/>
      <c r="G13" s="2"/>
      <c r="H13" s="2"/>
    </row>
    <row r="15">
      <c r="A15" s="27" t="s">
        <v>19</v>
      </c>
      <c r="B15" s="27" t="s">
        <v>20</v>
      </c>
    </row>
    <row r="16">
      <c r="A16" s="28" t="s">
        <v>21</v>
      </c>
      <c r="B16" s="28" t="s">
        <v>22</v>
      </c>
    </row>
    <row r="17">
      <c r="A17" s="29" t="s">
        <v>23</v>
      </c>
      <c r="B17" s="30" t="s">
        <v>24</v>
      </c>
    </row>
    <row r="18">
      <c r="A18" s="31" t="s">
        <v>25</v>
      </c>
      <c r="B18" s="32" t="s">
        <v>26</v>
      </c>
    </row>
    <row r="19">
      <c r="A19" s="33" t="s">
        <v>27</v>
      </c>
      <c r="B19" s="34" t="s">
        <v>28</v>
      </c>
    </row>
    <row r="20">
      <c r="A20" s="35" t="s">
        <v>29</v>
      </c>
      <c r="B20" s="36"/>
    </row>
    <row r="21">
      <c r="A21" s="31" t="s">
        <v>3</v>
      </c>
      <c r="B21" s="37" t="s">
        <v>30</v>
      </c>
    </row>
    <row r="22">
      <c r="A22" s="31" t="s">
        <v>4</v>
      </c>
      <c r="B22" s="37" t="s">
        <v>30</v>
      </c>
    </row>
    <row r="23">
      <c r="A23" s="38" t="s">
        <v>5</v>
      </c>
      <c r="B23" s="39" t="s">
        <v>31</v>
      </c>
    </row>
    <row r="24">
      <c r="A24" s="38" t="s">
        <v>6</v>
      </c>
      <c r="B24" s="39" t="s">
        <v>32</v>
      </c>
    </row>
    <row r="25">
      <c r="A25" s="40" t="s">
        <v>7</v>
      </c>
      <c r="B25" s="41" t="s">
        <v>33</v>
      </c>
    </row>
    <row r="26">
      <c r="A26" s="42" t="s">
        <v>8</v>
      </c>
      <c r="B26" s="43" t="s">
        <v>34</v>
      </c>
    </row>
    <row r="28">
      <c r="A28" s="44" t="s">
        <v>35</v>
      </c>
    </row>
    <row r="29">
      <c r="A29" s="45" t="s">
        <v>36</v>
      </c>
    </row>
    <row r="30">
      <c r="A30" s="45" t="s">
        <v>37</v>
      </c>
    </row>
    <row r="33">
      <c r="A33" s="1" t="s">
        <v>38</v>
      </c>
      <c r="B33" s="2"/>
      <c r="C33" s="2"/>
      <c r="D33" s="2"/>
      <c r="E33" s="2"/>
      <c r="F33" s="2"/>
    </row>
    <row r="34">
      <c r="A34" s="3" t="s">
        <v>1</v>
      </c>
      <c r="B34" s="3" t="s">
        <v>2</v>
      </c>
      <c r="C34" s="3" t="s">
        <v>3</v>
      </c>
      <c r="D34" s="3" t="s">
        <v>4</v>
      </c>
      <c r="E34" s="3" t="s">
        <v>5</v>
      </c>
      <c r="F34" s="3" t="s">
        <v>6</v>
      </c>
      <c r="G34" s="3" t="s">
        <v>7</v>
      </c>
      <c r="H34" s="3" t="s">
        <v>8</v>
      </c>
    </row>
    <row r="35">
      <c r="A35" s="4">
        <v>1.0E7</v>
      </c>
      <c r="B35" s="5">
        <f>C43/A35</f>
        <v>0.25</v>
      </c>
      <c r="C35" s="46"/>
      <c r="D35" s="46"/>
      <c r="E35" s="46"/>
      <c r="F35" s="46"/>
      <c r="G35" s="47">
        <f>C43+C44</f>
        <v>3500000</v>
      </c>
      <c r="H35" s="48">
        <f>A35+E39</f>
        <v>35000000</v>
      </c>
    </row>
    <row r="36">
      <c r="A36" s="9" t="s">
        <v>9</v>
      </c>
      <c r="B36" s="49"/>
      <c r="C36" s="50">
        <v>4500000.0</v>
      </c>
      <c r="D36" s="11">
        <f>C36/A35</f>
        <v>0.45</v>
      </c>
      <c r="E36" s="51">
        <v>4500000.0</v>
      </c>
      <c r="F36" s="13">
        <f>E36/E40</f>
        <v>0.1285714286</v>
      </c>
      <c r="G36" s="46"/>
      <c r="H36" s="46"/>
    </row>
    <row r="37">
      <c r="A37" s="9" t="s">
        <v>10</v>
      </c>
      <c r="B37" s="49"/>
      <c r="C37" s="50">
        <v>4500000.0</v>
      </c>
      <c r="D37" s="11">
        <f>C37/A35</f>
        <v>0.45</v>
      </c>
      <c r="E37" s="51">
        <v>4500000.0</v>
      </c>
      <c r="F37" s="13">
        <f>E37/E40</f>
        <v>0.1285714286</v>
      </c>
      <c r="G37" s="46"/>
      <c r="H37" s="46"/>
    </row>
    <row r="38">
      <c r="A38" s="9" t="s">
        <v>12</v>
      </c>
      <c r="B38" s="49"/>
      <c r="C38" s="10">
        <v>1000000.0</v>
      </c>
      <c r="D38" s="11">
        <f>C38/A35</f>
        <v>0.1</v>
      </c>
      <c r="E38" s="12">
        <v>1000000.0</v>
      </c>
      <c r="F38" s="13">
        <f>E38/E40</f>
        <v>0.02857142857</v>
      </c>
      <c r="G38" s="46"/>
      <c r="H38" s="46"/>
    </row>
    <row r="39">
      <c r="A39" s="16" t="s">
        <v>13</v>
      </c>
      <c r="B39" s="52"/>
      <c r="C39" s="53" t="s">
        <v>14</v>
      </c>
      <c r="D39" s="53" t="s">
        <v>14</v>
      </c>
      <c r="E39" s="19">
        <f>25*C44</f>
        <v>25000000</v>
      </c>
      <c r="F39" s="20">
        <f>E39/E40</f>
        <v>0.7142857143</v>
      </c>
      <c r="G39" s="46"/>
      <c r="H39" s="46"/>
    </row>
    <row r="40">
      <c r="A40" s="9" t="s">
        <v>15</v>
      </c>
      <c r="B40" s="49"/>
      <c r="C40" s="21">
        <f t="shared" ref="C40:F40" si="2">SUM(C36:C39)</f>
        <v>10000000</v>
      </c>
      <c r="D40" s="22">
        <f t="shared" si="2"/>
        <v>1</v>
      </c>
      <c r="E40" s="21">
        <f t="shared" si="2"/>
        <v>35000000</v>
      </c>
      <c r="F40" s="22">
        <f t="shared" si="2"/>
        <v>1</v>
      </c>
      <c r="G40" s="46"/>
      <c r="H40" s="46"/>
    </row>
    <row r="41">
      <c r="D41" s="2"/>
      <c r="E41" s="2"/>
      <c r="F41" s="2"/>
    </row>
    <row r="42">
      <c r="A42" s="23" t="s">
        <v>16</v>
      </c>
      <c r="B42" s="2"/>
      <c r="C42" s="2"/>
      <c r="D42" s="2"/>
      <c r="E42" s="2"/>
      <c r="F42" s="2"/>
    </row>
    <row r="43">
      <c r="A43" s="54" t="s">
        <v>39</v>
      </c>
      <c r="B43" s="55"/>
      <c r="C43" s="56">
        <v>2500000.0</v>
      </c>
      <c r="D43" s="2"/>
      <c r="E43" s="2"/>
      <c r="F43" s="2"/>
    </row>
    <row r="44">
      <c r="A44" s="54" t="s">
        <v>40</v>
      </c>
      <c r="B44" s="55"/>
      <c r="C44" s="56">
        <v>1000000.0</v>
      </c>
    </row>
    <row r="46">
      <c r="A46" s="1" t="s">
        <v>38</v>
      </c>
      <c r="B46" s="2"/>
      <c r="C46" s="2"/>
      <c r="D46" s="2"/>
      <c r="E46" s="2"/>
      <c r="F46" s="2"/>
    </row>
    <row r="47">
      <c r="A47" s="3" t="s">
        <v>1</v>
      </c>
      <c r="B47" s="3" t="s">
        <v>2</v>
      </c>
      <c r="C47" s="3" t="s">
        <v>3</v>
      </c>
      <c r="D47" s="3" t="s">
        <v>4</v>
      </c>
      <c r="E47" s="3" t="s">
        <v>5</v>
      </c>
      <c r="F47" s="3" t="s">
        <v>6</v>
      </c>
      <c r="G47" s="3" t="s">
        <v>7</v>
      </c>
      <c r="H47" s="3" t="s">
        <v>8</v>
      </c>
    </row>
    <row r="48">
      <c r="A48" s="4">
        <v>1.0E7</v>
      </c>
      <c r="B48" s="5">
        <f>C56/A48</f>
        <v>0.051</v>
      </c>
      <c r="C48" s="46"/>
      <c r="D48" s="46"/>
      <c r="E48" s="46"/>
      <c r="F48" s="46"/>
      <c r="G48" s="47">
        <f>C56+C57</f>
        <v>610000</v>
      </c>
      <c r="H48" s="48">
        <f>A48+E52</f>
        <v>10510000</v>
      </c>
    </row>
    <row r="49">
      <c r="A49" s="9" t="s">
        <v>9</v>
      </c>
      <c r="B49" s="49"/>
      <c r="C49" s="50">
        <v>4700000.0</v>
      </c>
      <c r="D49" s="11">
        <f>C49/A48</f>
        <v>0.47</v>
      </c>
      <c r="E49" s="51">
        <v>4700000.0</v>
      </c>
      <c r="F49" s="13">
        <f>E49/E53</f>
        <v>0.4471931494</v>
      </c>
      <c r="G49" s="46"/>
      <c r="H49" s="46"/>
    </row>
    <row r="50">
      <c r="A50" s="9" t="s">
        <v>10</v>
      </c>
      <c r="B50" s="49"/>
      <c r="C50" s="50">
        <v>4700000.0</v>
      </c>
      <c r="D50" s="11">
        <f>C50/A48</f>
        <v>0.47</v>
      </c>
      <c r="E50" s="51">
        <v>4700000.0</v>
      </c>
      <c r="F50" s="13">
        <f>E50/E53</f>
        <v>0.4471931494</v>
      </c>
      <c r="G50" s="46"/>
      <c r="H50" s="46"/>
    </row>
    <row r="51">
      <c r="A51" s="9" t="s">
        <v>12</v>
      </c>
      <c r="B51" s="49"/>
      <c r="C51" s="50">
        <v>600000.0</v>
      </c>
      <c r="D51" s="11">
        <f>C51/A48</f>
        <v>0.06</v>
      </c>
      <c r="E51" s="51">
        <v>600000.0</v>
      </c>
      <c r="F51" s="13">
        <f>E51/E53</f>
        <v>0.05708848716</v>
      </c>
      <c r="G51" s="46"/>
      <c r="H51" s="46"/>
    </row>
    <row r="52">
      <c r="A52" s="16" t="s">
        <v>13</v>
      </c>
      <c r="B52" s="52"/>
      <c r="C52" s="53" t="s">
        <v>14</v>
      </c>
      <c r="D52" s="53" t="s">
        <v>14</v>
      </c>
      <c r="E52" s="19">
        <f>5.1*C57</f>
        <v>510000</v>
      </c>
      <c r="F52" s="20">
        <f>E52/E53</f>
        <v>0.04852521408</v>
      </c>
      <c r="G52" s="46"/>
      <c r="H52" s="57" t="s">
        <v>41</v>
      </c>
    </row>
    <row r="53">
      <c r="A53" s="9" t="s">
        <v>15</v>
      </c>
      <c r="B53" s="49"/>
      <c r="C53" s="21">
        <f t="shared" ref="C53:F53" si="3">SUM(C49:C52)</f>
        <v>10000000</v>
      </c>
      <c r="D53" s="22">
        <f t="shared" si="3"/>
        <v>1</v>
      </c>
      <c r="E53" s="21">
        <f t="shared" si="3"/>
        <v>10510000</v>
      </c>
      <c r="F53" s="22">
        <f t="shared" si="3"/>
        <v>1</v>
      </c>
      <c r="G53" s="46"/>
      <c r="H53" s="58"/>
    </row>
    <row r="54">
      <c r="D54" s="2"/>
      <c r="E54" s="2"/>
      <c r="F54" s="2"/>
    </row>
    <row r="55">
      <c r="A55" s="23" t="s">
        <v>16</v>
      </c>
      <c r="B55" s="2"/>
      <c r="C55" s="2"/>
      <c r="D55" s="2"/>
      <c r="E55" s="2"/>
      <c r="F55" s="2"/>
    </row>
    <row r="56">
      <c r="A56" s="59" t="s">
        <v>42</v>
      </c>
      <c r="B56" s="2"/>
      <c r="C56" s="60">
        <v>510000.0</v>
      </c>
      <c r="D56" s="2"/>
      <c r="E56" s="2"/>
      <c r="F56" s="2"/>
    </row>
    <row r="57">
      <c r="A57" s="59" t="s">
        <v>43</v>
      </c>
      <c r="B57" s="2"/>
      <c r="C57" s="60">
        <v>100000.0</v>
      </c>
    </row>
    <row r="59">
      <c r="A59" s="61" t="s">
        <v>0</v>
      </c>
      <c r="B59" s="2"/>
      <c r="C59" s="2"/>
      <c r="D59" s="2"/>
      <c r="E59" s="2"/>
      <c r="F59" s="2"/>
    </row>
    <row r="60">
      <c r="A60" s="3" t="s">
        <v>1</v>
      </c>
      <c r="B60" s="3" t="s">
        <v>2</v>
      </c>
      <c r="C60" s="3" t="s">
        <v>3</v>
      </c>
      <c r="D60" s="3" t="s">
        <v>4</v>
      </c>
      <c r="E60" s="3" t="s">
        <v>5</v>
      </c>
      <c r="F60" s="3" t="s">
        <v>6</v>
      </c>
      <c r="G60" s="3" t="s">
        <v>7</v>
      </c>
      <c r="H60" s="3" t="s">
        <v>8</v>
      </c>
    </row>
    <row r="61">
      <c r="A61" s="4">
        <v>1.0E7</v>
      </c>
      <c r="B61" s="5">
        <f>C70/A61</f>
        <v>0.031</v>
      </c>
      <c r="C61" s="46"/>
      <c r="D61" s="46"/>
      <c r="E61" s="46"/>
      <c r="F61" s="46"/>
      <c r="G61" s="47">
        <f>C70+C71</f>
        <v>810000</v>
      </c>
      <c r="H61" s="48">
        <f>A61+E66</f>
        <v>11550000</v>
      </c>
    </row>
    <row r="62">
      <c r="A62" s="9" t="s">
        <v>9</v>
      </c>
      <c r="B62" s="49"/>
      <c r="C62" s="50">
        <v>3000000.0</v>
      </c>
      <c r="D62" s="11">
        <f>C62/A61</f>
        <v>0.3</v>
      </c>
      <c r="E62" s="12">
        <v>3000000.0</v>
      </c>
      <c r="F62" s="13">
        <f>E62/E67</f>
        <v>0.2597402597</v>
      </c>
      <c r="G62" s="46"/>
      <c r="H62" s="46"/>
    </row>
    <row r="63">
      <c r="A63" s="9" t="s">
        <v>10</v>
      </c>
      <c r="B63" s="49"/>
      <c r="C63" s="50">
        <v>3000000.0</v>
      </c>
      <c r="D63" s="11">
        <f>C63/A61</f>
        <v>0.3</v>
      </c>
      <c r="E63" s="12">
        <v>3000000.0</v>
      </c>
      <c r="F63" s="13">
        <f>E63/E67</f>
        <v>0.2597402597</v>
      </c>
      <c r="G63" s="46"/>
      <c r="H63" s="46"/>
    </row>
    <row r="64">
      <c r="A64" s="62" t="s">
        <v>11</v>
      </c>
      <c r="C64" s="50">
        <v>3000000.0</v>
      </c>
      <c r="D64" s="11">
        <f>C64/A61</f>
        <v>0.3</v>
      </c>
      <c r="E64" s="12">
        <v>3000000.0</v>
      </c>
      <c r="F64" s="13">
        <f>E64/E67</f>
        <v>0.2597402597</v>
      </c>
    </row>
    <row r="65">
      <c r="A65" s="9" t="s">
        <v>12</v>
      </c>
      <c r="B65" s="49"/>
      <c r="C65" s="50">
        <v>1000000.0</v>
      </c>
      <c r="D65" s="11">
        <f>C65/A61</f>
        <v>0.1</v>
      </c>
      <c r="E65" s="12">
        <v>1000000.0</v>
      </c>
      <c r="F65" s="13">
        <f>E65/E67</f>
        <v>0.08658008658</v>
      </c>
      <c r="G65" s="46"/>
      <c r="H65" s="46"/>
    </row>
    <row r="66">
      <c r="A66" s="16" t="s">
        <v>13</v>
      </c>
      <c r="B66" s="52"/>
      <c r="C66" s="53" t="s">
        <v>14</v>
      </c>
      <c r="D66" s="53" t="s">
        <v>14</v>
      </c>
      <c r="E66" s="19">
        <f>3.1*C71</f>
        <v>1550000</v>
      </c>
      <c r="F66" s="20">
        <f>E66/E67</f>
        <v>0.1341991342</v>
      </c>
      <c r="G66" s="46"/>
      <c r="H66" s="46"/>
    </row>
    <row r="67">
      <c r="A67" s="9" t="s">
        <v>15</v>
      </c>
      <c r="B67" s="49"/>
      <c r="C67" s="21">
        <f t="shared" ref="C67:F67" si="4">SUM(C62:C66)</f>
        <v>10000000</v>
      </c>
      <c r="D67" s="22">
        <f t="shared" si="4"/>
        <v>1</v>
      </c>
      <c r="E67" s="21">
        <f t="shared" si="4"/>
        <v>11550000</v>
      </c>
      <c r="F67" s="22">
        <f t="shared" si="4"/>
        <v>1</v>
      </c>
      <c r="G67" s="46"/>
      <c r="H67" s="46"/>
    </row>
    <row r="68">
      <c r="D68" s="2"/>
      <c r="E68" s="2"/>
      <c r="F68" s="2"/>
    </row>
    <row r="69">
      <c r="A69" s="23" t="s">
        <v>16</v>
      </c>
      <c r="B69" s="2"/>
      <c r="C69" s="2"/>
      <c r="D69" s="2"/>
      <c r="E69" s="2"/>
      <c r="F69" s="2"/>
    </row>
    <row r="70">
      <c r="A70" s="59" t="s">
        <v>44</v>
      </c>
      <c r="B70" s="2"/>
      <c r="C70" s="60">
        <v>310000.0</v>
      </c>
    </row>
    <row r="71">
      <c r="A71" s="59" t="s">
        <v>45</v>
      </c>
      <c r="C71" s="63">
        <v>500000.0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25"/>
  </cols>
  <sheetData>
    <row r="1">
      <c r="A1" s="23" t="s">
        <v>38</v>
      </c>
      <c r="B1" s="2"/>
      <c r="C1" s="2"/>
      <c r="D1" s="2"/>
      <c r="E1" s="2"/>
      <c r="F1" s="2"/>
      <c r="G1" s="2"/>
      <c r="H1" s="2"/>
    </row>
    <row r="2">
      <c r="A2" s="3" t="s">
        <v>1</v>
      </c>
      <c r="B2" s="3" t="s">
        <v>2</v>
      </c>
      <c r="C2" s="3" t="s">
        <v>3</v>
      </c>
      <c r="D2" s="3" t="s">
        <v>4</v>
      </c>
      <c r="E2" s="3" t="s">
        <v>5</v>
      </c>
      <c r="F2" s="3" t="s">
        <v>6</v>
      </c>
      <c r="G2" s="3" t="s">
        <v>7</v>
      </c>
      <c r="H2" s="3" t="s">
        <v>8</v>
      </c>
    </row>
    <row r="3">
      <c r="A3" s="64">
        <v>1.0E7</v>
      </c>
      <c r="B3" s="65">
        <f>C12/A3</f>
        <v>0.075</v>
      </c>
      <c r="C3" s="66"/>
      <c r="D3" s="66"/>
      <c r="E3" s="2"/>
      <c r="F3" s="2"/>
      <c r="G3" s="67">
        <f>C12+D12</f>
        <v>1050000</v>
      </c>
      <c r="H3" s="68">
        <f>A3+E7</f>
        <v>12250000</v>
      </c>
    </row>
    <row r="4">
      <c r="A4" s="23" t="s">
        <v>9</v>
      </c>
      <c r="B4" s="2"/>
      <c r="C4" s="69">
        <v>4500000.0</v>
      </c>
      <c r="D4" s="70">
        <f>C4/A3</f>
        <v>0.45</v>
      </c>
      <c r="E4" s="68">
        <v>4500000.0</v>
      </c>
      <c r="F4" s="71">
        <f>E4/E8</f>
        <v>0.3673469388</v>
      </c>
      <c r="G4" s="2"/>
      <c r="H4" s="2"/>
    </row>
    <row r="5">
      <c r="A5" s="23" t="s">
        <v>10</v>
      </c>
      <c r="B5" s="2"/>
      <c r="C5" s="69">
        <v>4500000.0</v>
      </c>
      <c r="D5" s="70">
        <f>C5/A3</f>
        <v>0.45</v>
      </c>
      <c r="E5" s="68">
        <v>4500000.0</v>
      </c>
      <c r="F5" s="71">
        <f>E5/E8</f>
        <v>0.3673469388</v>
      </c>
      <c r="G5" s="2"/>
      <c r="H5" s="2"/>
    </row>
    <row r="6">
      <c r="A6" s="23" t="s">
        <v>12</v>
      </c>
      <c r="B6" s="2"/>
      <c r="C6" s="69">
        <v>1000000.0</v>
      </c>
      <c r="D6" s="70">
        <f>C6/A3</f>
        <v>0.1</v>
      </c>
      <c r="E6" s="68">
        <v>1000000.0</v>
      </c>
      <c r="F6" s="71">
        <f>E6/E8</f>
        <v>0.08163265306</v>
      </c>
      <c r="G6" s="2"/>
      <c r="H6" s="2"/>
    </row>
    <row r="7">
      <c r="A7" s="72" t="s">
        <v>13</v>
      </c>
      <c r="B7" s="73"/>
      <c r="C7" s="74" t="s">
        <v>14</v>
      </c>
      <c r="D7" s="74" t="s">
        <v>14</v>
      </c>
      <c r="E7" s="75">
        <f>7.5*D12</f>
        <v>2250000</v>
      </c>
      <c r="F7" s="76">
        <f>E7/E8</f>
        <v>0.1836734694</v>
      </c>
      <c r="G7" s="2"/>
      <c r="H7" s="2"/>
    </row>
    <row r="8">
      <c r="A8" s="77" t="s">
        <v>15</v>
      </c>
      <c r="B8" s="78"/>
      <c r="C8" s="79">
        <f t="shared" ref="C8:F8" si="1">SUM(C4:C7)</f>
        <v>10000000</v>
      </c>
      <c r="D8" s="80">
        <f t="shared" si="1"/>
        <v>1</v>
      </c>
      <c r="E8" s="79">
        <f t="shared" si="1"/>
        <v>12250000</v>
      </c>
      <c r="F8" s="80">
        <f t="shared" si="1"/>
        <v>1</v>
      </c>
      <c r="G8" s="2"/>
      <c r="H8" s="2"/>
    </row>
    <row r="9">
      <c r="A9" s="2"/>
      <c r="B9" s="2"/>
      <c r="C9" s="2"/>
      <c r="D9" s="2"/>
      <c r="E9" s="2"/>
      <c r="F9" s="2"/>
      <c r="G9" s="2"/>
      <c r="H9" s="2"/>
    </row>
    <row r="10">
      <c r="A10" s="2"/>
      <c r="B10" s="2"/>
      <c r="C10" s="2"/>
      <c r="D10" s="2"/>
      <c r="E10" s="2"/>
      <c r="F10" s="2"/>
      <c r="G10" s="2"/>
      <c r="H10" s="2"/>
    </row>
    <row r="11">
      <c r="A11" s="23" t="s">
        <v>16</v>
      </c>
      <c r="B11" s="2"/>
      <c r="C11" s="2"/>
      <c r="D11" s="2"/>
      <c r="E11" s="2"/>
      <c r="F11" s="2"/>
      <c r="G11" s="2"/>
      <c r="H11" s="2"/>
    </row>
    <row r="12">
      <c r="A12" s="81" t="s">
        <v>46</v>
      </c>
      <c r="B12" s="2"/>
      <c r="C12" s="82">
        <v>750000.0</v>
      </c>
      <c r="D12" s="82">
        <v>300000.0</v>
      </c>
      <c r="E12" s="2"/>
      <c r="F12" s="2"/>
      <c r="G12" s="2"/>
      <c r="H12" s="2"/>
    </row>
    <row r="13">
      <c r="A13" s="81" t="s">
        <v>47</v>
      </c>
      <c r="B13" s="2"/>
      <c r="C13" s="2"/>
      <c r="D13" s="2"/>
      <c r="E13" s="2"/>
      <c r="F13" s="2"/>
      <c r="G13" s="2"/>
      <c r="H13" s="2"/>
    </row>
  </sheetData>
  <drawing r:id="rId1"/>
</worksheet>
</file>