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Varie\Team delle Lande\teamdellelande\Documents\LevelDesignDocument\Images\"/>
    </mc:Choice>
  </mc:AlternateContent>
  <xr:revisionPtr revIDLastSave="0" documentId="13_ncr:1_{58132CFD-3B28-470F-B285-8F33C1305463}" xr6:coauthVersionLast="40" xr6:coauthVersionMax="40" xr10:uidLastSave="{00000000-0000-0000-0000-000000000000}"/>
  <bookViews>
    <workbookView xWindow="0" yWindow="0" windowWidth="20490" windowHeight="7755" activeTab="1" xr2:uid="{00000000-000D-0000-FFFF-FFFF00000000}"/>
  </bookViews>
  <sheets>
    <sheet name="Foglio1" sheetId="1" r:id="rId1"/>
    <sheet name="Foglio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C31" i="2"/>
  <c r="D2" i="2" l="1"/>
  <c r="E2" i="2" s="1"/>
  <c r="F2" i="2"/>
  <c r="K4" i="2"/>
  <c r="K5" i="2"/>
  <c r="K6" i="2"/>
  <c r="K7" i="2"/>
  <c r="K8" i="2"/>
  <c r="K9" i="2"/>
  <c r="K10" i="2"/>
  <c r="K11" i="2"/>
  <c r="K3" i="2"/>
  <c r="F12" i="2"/>
  <c r="G12" i="2" s="1"/>
  <c r="D12" i="2"/>
  <c r="D13" i="2" s="1"/>
  <c r="E2" i="1"/>
  <c r="J6" i="1"/>
  <c r="J7" i="1"/>
  <c r="K3" i="1"/>
  <c r="L3" i="1"/>
  <c r="K4" i="1"/>
  <c r="L4" i="1"/>
  <c r="K5" i="1"/>
  <c r="L5" i="1"/>
  <c r="K6" i="1"/>
  <c r="L6" i="1"/>
  <c r="K7" i="1"/>
  <c r="L7" i="1" s="1"/>
  <c r="F12" i="1"/>
  <c r="F13" i="1" s="1"/>
  <c r="F14" i="1" s="1"/>
  <c r="D12" i="1"/>
  <c r="E12" i="1" s="1"/>
  <c r="D3" i="2" l="1"/>
  <c r="E3" i="2" s="1"/>
  <c r="E12" i="2"/>
  <c r="D4" i="2"/>
  <c r="G2" i="2"/>
  <c r="F3" i="2"/>
  <c r="E13" i="2"/>
  <c r="D14" i="2"/>
  <c r="E14" i="2" s="1"/>
  <c r="G3" i="2"/>
  <c r="F13" i="2"/>
  <c r="G13" i="2" s="1"/>
  <c r="D13" i="1"/>
  <c r="D14" i="1" s="1"/>
  <c r="E14" i="1"/>
  <c r="D15" i="1"/>
  <c r="E13" i="1"/>
  <c r="F15" i="1"/>
  <c r="G14" i="1"/>
  <c r="G13" i="1"/>
  <c r="G12" i="1"/>
  <c r="D2" i="1"/>
  <c r="D3" i="1" s="1"/>
  <c r="D4" i="1" s="1"/>
  <c r="D5" i="1" s="1"/>
  <c r="E4" i="2" l="1"/>
  <c r="D5" i="2"/>
  <c r="D15" i="2"/>
  <c r="D16" i="2" s="1"/>
  <c r="F4" i="2"/>
  <c r="G4" i="2" s="1"/>
  <c r="F14" i="2"/>
  <c r="G14" i="2" s="1"/>
  <c r="G15" i="1"/>
  <c r="F16" i="1"/>
  <c r="E15" i="1"/>
  <c r="D16" i="1"/>
  <c r="E5" i="1"/>
  <c r="D6" i="1"/>
  <c r="F2" i="1"/>
  <c r="F3" i="1" s="1"/>
  <c r="F4" i="1" s="1"/>
  <c r="F5" i="1" s="1"/>
  <c r="J8" i="1"/>
  <c r="E16" i="2" l="1"/>
  <c r="D17" i="2"/>
  <c r="E15" i="2"/>
  <c r="E5" i="2"/>
  <c r="D6" i="2"/>
  <c r="F5" i="2"/>
  <c r="G5" i="2" s="1"/>
  <c r="F15" i="2"/>
  <c r="F16" i="2" s="1"/>
  <c r="J9" i="1"/>
  <c r="K8" i="1"/>
  <c r="L8" i="1" s="1"/>
  <c r="E16" i="1"/>
  <c r="D17" i="1"/>
  <c r="F17" i="1"/>
  <c r="G16" i="1"/>
  <c r="F6" i="1"/>
  <c r="G5" i="1"/>
  <c r="E6" i="1"/>
  <c r="D7" i="1"/>
  <c r="G3" i="1"/>
  <c r="G4" i="1"/>
  <c r="E4" i="1"/>
  <c r="E3" i="1"/>
  <c r="G2" i="1"/>
  <c r="G16" i="2" l="1"/>
  <c r="F17" i="2"/>
  <c r="D18" i="2"/>
  <c r="E18" i="2" s="1"/>
  <c r="E17" i="2"/>
  <c r="D7" i="2"/>
  <c r="E6" i="2"/>
  <c r="G15" i="2"/>
  <c r="F6" i="2"/>
  <c r="G6" i="2" s="1"/>
  <c r="J10" i="1"/>
  <c r="K9" i="1"/>
  <c r="L9" i="1" s="1"/>
  <c r="G17" i="1"/>
  <c r="F18" i="1"/>
  <c r="D18" i="1"/>
  <c r="E17" i="1"/>
  <c r="E7" i="1"/>
  <c r="D8" i="1"/>
  <c r="E8" i="1" s="1"/>
  <c r="G6" i="1"/>
  <c r="F7" i="1"/>
  <c r="D19" i="2" l="1"/>
  <c r="E19" i="2" s="1"/>
  <c r="G17" i="2"/>
  <c r="F18" i="2"/>
  <c r="G18" i="2" s="1"/>
  <c r="D8" i="2"/>
  <c r="E8" i="2" s="1"/>
  <c r="E7" i="2"/>
  <c r="F7" i="2"/>
  <c r="G7" i="2" s="1"/>
  <c r="D20" i="2"/>
  <c r="E20" i="2" s="1"/>
  <c r="J11" i="1"/>
  <c r="K11" i="1" s="1"/>
  <c r="L11" i="1" s="1"/>
  <c r="K10" i="1"/>
  <c r="L10" i="1" s="1"/>
  <c r="D19" i="1"/>
  <c r="E18" i="1"/>
  <c r="G18" i="1"/>
  <c r="F19" i="1"/>
  <c r="G7" i="1"/>
  <c r="F8" i="1"/>
  <c r="G8" i="1" s="1"/>
  <c r="F8" i="2" l="1"/>
  <c r="G8" i="2" s="1"/>
  <c r="F19" i="2"/>
  <c r="G19" i="2" s="1"/>
  <c r="D21" i="2"/>
  <c r="E21" i="2" s="1"/>
  <c r="F20" i="1"/>
  <c r="G19" i="1"/>
  <c r="E19" i="1"/>
  <c r="D20" i="1"/>
  <c r="D22" i="2" l="1"/>
  <c r="E22" i="2" s="1"/>
  <c r="F20" i="2"/>
  <c r="G20" i="2" s="1"/>
  <c r="E20" i="1"/>
  <c r="D21" i="1"/>
  <c r="F21" i="1"/>
  <c r="G20" i="1"/>
  <c r="F21" i="2" l="1"/>
  <c r="G21" i="2" s="1"/>
  <c r="D23" i="2"/>
  <c r="E23" i="2" s="1"/>
  <c r="F22" i="1"/>
  <c r="G21" i="1"/>
  <c r="D22" i="1"/>
  <c r="E21" i="1"/>
  <c r="D24" i="2" l="1"/>
  <c r="E24" i="2" s="1"/>
  <c r="F22" i="2"/>
  <c r="G22" i="2" s="1"/>
  <c r="E22" i="1"/>
  <c r="D23" i="1"/>
  <c r="F23" i="1"/>
  <c r="G22" i="1"/>
  <c r="F23" i="2" l="1"/>
  <c r="G23" i="2" s="1"/>
  <c r="D25" i="2"/>
  <c r="E25" i="2" s="1"/>
  <c r="G23" i="1"/>
  <c r="F24" i="1"/>
  <c r="D24" i="1"/>
  <c r="E23" i="1"/>
  <c r="D26" i="2" l="1"/>
  <c r="E26" i="2" s="1"/>
  <c r="F24" i="2"/>
  <c r="G24" i="2" s="1"/>
  <c r="E24" i="1"/>
  <c r="D25" i="1"/>
  <c r="F25" i="1"/>
  <c r="G24" i="1"/>
  <c r="F25" i="2" l="1"/>
  <c r="G25" i="2" s="1"/>
  <c r="D27" i="2"/>
  <c r="E27" i="2" s="1"/>
  <c r="F26" i="1"/>
  <c r="G25" i="1"/>
  <c r="E25" i="1"/>
  <c r="D26" i="1"/>
  <c r="D28" i="2" l="1"/>
  <c r="E28" i="2" s="1"/>
  <c r="F26" i="2"/>
  <c r="G26" i="2" s="1"/>
  <c r="E26" i="1"/>
  <c r="D27" i="1"/>
  <c r="F27" i="1"/>
  <c r="G26" i="1"/>
  <c r="F27" i="2" l="1"/>
  <c r="G27" i="2" s="1"/>
  <c r="D29" i="2"/>
  <c r="E29" i="2" s="1"/>
  <c r="F28" i="1"/>
  <c r="G27" i="1"/>
  <c r="D28" i="1"/>
  <c r="E27" i="1"/>
  <c r="F28" i="2" l="1"/>
  <c r="G28" i="2" s="1"/>
  <c r="D30" i="2"/>
  <c r="E28" i="1"/>
  <c r="D29" i="1"/>
  <c r="E29" i="1" s="1"/>
  <c r="F29" i="1"/>
  <c r="G29" i="1" s="1"/>
  <c r="G28" i="1"/>
  <c r="E30" i="2" l="1"/>
  <c r="F29" i="2"/>
  <c r="G29" i="2" s="1"/>
  <c r="F30" i="2" l="1"/>
  <c r="G30" i="2" l="1"/>
</calcChain>
</file>

<file path=xl/sharedStrings.xml><?xml version="1.0" encoding="utf-8"?>
<sst xmlns="http://schemas.openxmlformats.org/spreadsheetml/2006/main" count="72" uniqueCount="32">
  <si>
    <t>Exp</t>
  </si>
  <si>
    <t>Game Lv</t>
  </si>
  <si>
    <t>Activity</t>
  </si>
  <si>
    <t>Sum min</t>
  </si>
  <si>
    <t>Sum max</t>
  </si>
  <si>
    <t>Lv min</t>
  </si>
  <si>
    <t>Lv max</t>
  </si>
  <si>
    <t>Exp opt</t>
  </si>
  <si>
    <t>Doctor</t>
  </si>
  <si>
    <t>Bridge</t>
  </si>
  <si>
    <t>Guard</t>
  </si>
  <si>
    <t>Councilman</t>
  </si>
  <si>
    <t>Map</t>
  </si>
  <si>
    <t>Merchant</t>
  </si>
  <si>
    <t>Reach the castle</t>
  </si>
  <si>
    <t>Enemy/Puzzle 1</t>
  </si>
  <si>
    <t>Enemy/Puzzle 2</t>
  </si>
  <si>
    <t>Enemy/Puzzle 3</t>
  </si>
  <si>
    <t>Enemy/Puzzle 4</t>
  </si>
  <si>
    <t>Boss</t>
  </si>
  <si>
    <t>Manifests</t>
  </si>
  <si>
    <t>Statues</t>
  </si>
  <si>
    <t>Escape</t>
  </si>
  <si>
    <t>Build Shark</t>
  </si>
  <si>
    <t>E/P Bonus</t>
  </si>
  <si>
    <t>Lv</t>
  </si>
  <si>
    <t>Previous game levels</t>
  </si>
  <si>
    <t>Gap</t>
  </si>
  <si>
    <t>-</t>
  </si>
  <si>
    <t>SUM</t>
  </si>
  <si>
    <t>Fight/Avoid demons in streets</t>
  </si>
  <si>
    <t>Avoid/Defeat all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</si>
</sst>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NumberFormat="1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6" xfId="0" applyBorder="1"/>
    <xf numFmtId="0" fontId="1" fillId="0" borderId="0" xfId="0" applyFont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2" fillId="0" borderId="1" xfId="0" applyFont="1" applyBorder="1"/>
    <xf numFmtId="0" fontId="2" fillId="0" borderId="6" xfId="0" applyFont="1" applyBorder="1"/>
  </cellXfs>
  <cellStyles count="1">
    <cellStyle name="Normale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G8" totalsRowShown="0" tableBorderDxfId="25">
  <autoFilter ref="A1:G8" xr:uid="{00000000-0009-0000-0100-000001000000}"/>
  <tableColumns count="7">
    <tableColumn id="1" xr3:uid="{00000000-0010-0000-0000-000001000000}" name="Game Lv" dataDxfId="24"/>
    <tableColumn id="3" xr3:uid="{00000000-0010-0000-0000-000003000000}" name="Exp" dataDxfId="23"/>
    <tableColumn id="7" xr3:uid="{00000000-0010-0000-0000-000007000000}" name="Exp opt" dataDxfId="22"/>
    <tableColumn id="4" xr3:uid="{00000000-0010-0000-0000-000004000000}" name="Sum min" dataDxfId="21">
      <calculatedColumnFormula>Tabella1[[#This Row],[Exp]]+D1</calculatedColumnFormula>
    </tableColumn>
    <tableColumn id="5" xr3:uid="{00000000-0010-0000-0000-000005000000}" name="Lv min" dataDxfId="20">
      <calculatedColumnFormula>INT(LOG(Tabella1[[#This Row],[Sum min]]/1500,2))+2</calculatedColumnFormula>
    </tableColumn>
    <tableColumn id="8" xr3:uid="{00000000-0010-0000-0000-000008000000}" name="Sum max" dataDxfId="19">
      <calculatedColumnFormula>Tabella1[[#This Row],[Exp]]+Tabella1[[#This Row],[Exp opt]]+F1</calculatedColumnFormula>
    </tableColumn>
    <tableColumn id="9" xr3:uid="{00000000-0010-0000-0000-000009000000}" name="Lv max" dataDxfId="18">
      <calculatedColumnFormula>INT(LOG(Tabella1[[#This Row],[Sum max]]/1500,2))+2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66353-F39C-43FF-8172-EEF90189B3CB}" name="Tabella13" displayName="Tabella13" ref="A11:G29" totalsRowShown="0" tableBorderDxfId="17">
  <autoFilter ref="A11:G29" xr:uid="{C5633AF6-C076-43E2-97B7-053F491ECEA4}"/>
  <tableColumns count="7">
    <tableColumn id="1" xr3:uid="{4F2C54AE-1C53-4658-91F8-C936CD937018}" name="Activity"/>
    <tableColumn id="3" xr3:uid="{3FBC6CB5-93DF-473A-BFE4-F7791D87C741}" name="Exp"/>
    <tableColumn id="7" xr3:uid="{1CA3D152-841C-4BE9-8C2A-02AFDD9FF5B5}" name="Exp opt"/>
    <tableColumn id="4" xr3:uid="{2ECD1A84-62F8-449E-B10A-12AEFF479AD7}" name="Sum min" dataDxfId="16">
      <calculatedColumnFormula>Tabella13[[#This Row],[Exp]]+D11</calculatedColumnFormula>
    </tableColumn>
    <tableColumn id="5" xr3:uid="{21158657-4409-494E-A8E7-7B1D4E14596C}" name="Lv min" dataDxfId="15">
      <calculatedColumnFormula>INT(LOG(Tabella13[[#This Row],[Sum min]]/1500,2))+2</calculatedColumnFormula>
    </tableColumn>
    <tableColumn id="8" xr3:uid="{BF1954CB-D14D-439D-A09D-38F245C0DE34}" name="Sum max" dataDxfId="14">
      <calculatedColumnFormula>Tabella13[[#This Row],[Exp]]+Tabella13[[#This Row],[Exp opt]]+F11</calculatedColumnFormula>
    </tableColumn>
    <tableColumn id="9" xr3:uid="{26BDAE87-3213-45FF-A0DB-60DCA9663318}" name="Lv max" dataDxfId="13">
      <calculatedColumnFormula>INT(LOG(Tabella13[[#This Row],[Sum max]]/1500,2))+2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5216C0-5F9C-4AEA-9B70-E487CFC064EC}" name="Tabella14" displayName="Tabella14" ref="A1:G8" totalsRowShown="0" tableBorderDxfId="12">
  <autoFilter ref="A1:G8" xr:uid="{0D4A0487-A5E4-4DAE-B337-B001A8BA998F}"/>
  <tableColumns count="7">
    <tableColumn id="1" xr3:uid="{6C4EAF40-99E0-403F-AAD0-8DECACEFDBBB}" name="Game Lv" dataDxfId="11"/>
    <tableColumn id="3" xr3:uid="{42495392-1024-4B31-BD90-582C229B16AE}" name="Exp" dataDxfId="10"/>
    <tableColumn id="7" xr3:uid="{056562F1-91BD-4A78-A2F0-690C29795942}" name="Exp opt" dataDxfId="9"/>
    <tableColumn id="4" xr3:uid="{D0141618-679B-418C-B65E-66D4E42D59C2}" name="Sum min" dataDxfId="8">
      <calculatedColumnFormula>Tabella14[[#This Row],[Exp]]+D1</calculatedColumnFormula>
    </tableColumn>
    <tableColumn id="5" xr3:uid="{8A61686A-310D-49BE-AEE7-A01D36E09843}" name="Lv min" dataDxfId="7">
      <calculatedColumnFormula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calculatedColumnFormula>
    </tableColumn>
    <tableColumn id="8" xr3:uid="{10686D50-F361-4ABD-B938-04C7599BCA34}" name="Sum max" dataDxfId="6">
      <calculatedColumnFormula>Tabella14[[#This Row],[Exp]]+Tabella14[[#This Row],[Exp opt]]+F1</calculatedColumnFormula>
    </tableColumn>
    <tableColumn id="9" xr3:uid="{99C91913-8EFD-403D-9AE1-CE6F298EC5A1}" name="Lv max" dataDxfId="5">
      <calculatedColumnFormula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B0AD90-F8B8-4427-813D-D15561BF102A}" name="Tabella135" displayName="Tabella135" ref="A11:G31" totalsRowShown="0" tableBorderDxfId="4">
  <autoFilter ref="A11:G31" xr:uid="{1C1C74C2-6A9E-4539-B9A5-0D523F81F50F}"/>
  <tableColumns count="7">
    <tableColumn id="1" xr3:uid="{3E497371-C991-4D9E-B61B-09CA22A5D62C}" name="Activity"/>
    <tableColumn id="3" xr3:uid="{2C851A9A-62BE-4069-B4E0-CEC0B082F3E5}" name="Exp"/>
    <tableColumn id="7" xr3:uid="{FA590165-30AA-4469-82D9-5AFF1A675795}" name="Exp opt"/>
    <tableColumn id="4" xr3:uid="{B4B551EB-FC2D-4451-8102-3265264FEBC7}" name="Sum min" dataDxfId="3">
      <calculatedColumnFormula>Tabella135[[#This Row],[Exp]]+D11</calculatedColumnFormula>
    </tableColumn>
    <tableColumn id="5" xr3:uid="{279E2EFD-1FEE-42C5-B2BE-415D2AC84C16}" name="Lv min" dataDxfId="2">
      <calculatedColumnFormula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calculatedColumnFormula>
    </tableColumn>
    <tableColumn id="8" xr3:uid="{52F10537-354E-4363-AB6D-0CB3CEAAA81D}" name="Sum max" dataDxfId="1">
      <calculatedColumnFormula>Tabella135[[#This Row],[Exp]]+Tabella135[[#This Row],[Exp opt]]+F11</calculatedColumnFormula>
    </tableColumn>
    <tableColumn id="9" xr3:uid="{8B2B579C-8134-4B92-B485-0AF2E548D2CB}" name="Lv max" dataDxfId="0">
      <calculatedColumnFormula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sqref="A1:L29"/>
    </sheetView>
  </sheetViews>
  <sheetFormatPr defaultRowHeight="15" x14ac:dyDescent="0.25"/>
  <cols>
    <col min="1" max="1" width="20" bestFit="1" customWidth="1"/>
    <col min="2" max="2" width="6.42578125" bestFit="1" customWidth="1"/>
    <col min="3" max="3" width="9.85546875" bestFit="1" customWidth="1"/>
    <col min="4" max="4" width="11" bestFit="1" customWidth="1"/>
    <col min="5" max="5" width="9" bestFit="1" customWidth="1"/>
    <col min="6" max="6" width="11.28515625" bestFit="1" customWidth="1"/>
    <col min="7" max="8" width="9.28515625" bestFit="1" customWidth="1"/>
  </cols>
  <sheetData>
    <row r="1" spans="1:12" x14ac:dyDescent="0.25">
      <c r="A1" s="3" t="s">
        <v>1</v>
      </c>
      <c r="B1" s="3" t="s">
        <v>0</v>
      </c>
      <c r="C1" s="3" t="s">
        <v>7</v>
      </c>
      <c r="D1" s="3" t="s">
        <v>3</v>
      </c>
      <c r="E1" s="3" t="s">
        <v>5</v>
      </c>
      <c r="F1" s="3" t="s">
        <v>4</v>
      </c>
      <c r="G1" s="3" t="s">
        <v>6</v>
      </c>
      <c r="I1" s="6" t="s">
        <v>25</v>
      </c>
      <c r="J1" s="6" t="s">
        <v>0</v>
      </c>
    </row>
    <row r="2" spans="1:12" x14ac:dyDescent="0.25">
      <c r="A2" s="7">
        <v>1</v>
      </c>
      <c r="B2" s="7">
        <v>1600</v>
      </c>
      <c r="C2" s="7"/>
      <c r="D2" s="7">
        <f>Tabella1[[#This Row],[Exp]]</f>
        <v>1600</v>
      </c>
      <c r="E2" s="7">
        <f>INT(LOG(Tabella1[[#This Row],[Sum min]]/1500,2))+2</f>
        <v>2</v>
      </c>
      <c r="F2" s="7">
        <f>Tabella1[[#This Row],[Exp]]+Tabella1[[#This Row],[Exp opt]]</f>
        <v>1600</v>
      </c>
      <c r="G2" s="7">
        <f>INT(LOG(Tabella1[[#This Row],[Sum max]]/1500,2))+2</f>
        <v>2</v>
      </c>
      <c r="I2">
        <v>1</v>
      </c>
      <c r="J2">
        <v>0</v>
      </c>
    </row>
    <row r="3" spans="1:12" x14ac:dyDescent="0.25">
      <c r="A3" s="7">
        <v>2</v>
      </c>
      <c r="B3" s="7">
        <v>1650</v>
      </c>
      <c r="C3" s="7">
        <v>250</v>
      </c>
      <c r="D3" s="7">
        <f>Tabella1[[#This Row],[Exp]]+D2</f>
        <v>3250</v>
      </c>
      <c r="E3" s="7">
        <f>INT(LOG(Tabella1[[#This Row],[Sum min]]/1500,2))+2</f>
        <v>3</v>
      </c>
      <c r="F3" s="7">
        <f>Tabella1[[#This Row],[Exp]]+Tabella1[[#This Row],[Exp opt]]+F2</f>
        <v>3500</v>
      </c>
      <c r="G3" s="7">
        <f>INT(LOG(Tabella1[[#This Row],[Sum max]]/1500,2))+2</f>
        <v>3</v>
      </c>
      <c r="I3">
        <v>2</v>
      </c>
      <c r="J3">
        <v>1500</v>
      </c>
      <c r="K3">
        <f>J3/1500</f>
        <v>1</v>
      </c>
      <c r="L3">
        <f>LOG(K3,2)+2</f>
        <v>2</v>
      </c>
    </row>
    <row r="4" spans="1:12" x14ac:dyDescent="0.25">
      <c r="A4" s="7">
        <v>3</v>
      </c>
      <c r="B4" s="7">
        <v>2800</v>
      </c>
      <c r="C4" s="7">
        <v>1500</v>
      </c>
      <c r="D4" s="7">
        <f>Tabella1[[#This Row],[Exp]]+D3</f>
        <v>6050</v>
      </c>
      <c r="E4" s="7">
        <f>INT(LOG(Tabella1[[#This Row],[Sum min]]/1500,2))+2</f>
        <v>4</v>
      </c>
      <c r="F4" s="7">
        <f>Tabella1[[#This Row],[Exp]]+Tabella1[[#This Row],[Exp opt]]+F3</f>
        <v>7800</v>
      </c>
      <c r="G4" s="7">
        <f>INT(LOG(Tabella1[[#This Row],[Sum max]]/1500,2))+2</f>
        <v>4</v>
      </c>
      <c r="I4">
        <v>3</v>
      </c>
      <c r="J4">
        <v>3000</v>
      </c>
      <c r="K4">
        <f t="shared" ref="K4:K11" si="0">J4/1500</f>
        <v>2</v>
      </c>
      <c r="L4">
        <f t="shared" ref="L4:L11" si="1">LOG(K4,2)+2</f>
        <v>3</v>
      </c>
    </row>
    <row r="5" spans="1:12" x14ac:dyDescent="0.25">
      <c r="A5" s="7">
        <v>4</v>
      </c>
      <c r="B5" s="7">
        <v>6200</v>
      </c>
      <c r="C5" s="7">
        <v>2100</v>
      </c>
      <c r="D5" s="7">
        <f>Tabella1[[#This Row],[Exp]]+D4</f>
        <v>12250</v>
      </c>
      <c r="E5" s="7">
        <f>INT(LOG(Tabella1[[#This Row],[Sum min]]/1500,2))+2</f>
        <v>5</v>
      </c>
      <c r="F5" s="7">
        <f>Tabella1[[#This Row],[Exp]]+Tabella1[[#This Row],[Exp opt]]+F4</f>
        <v>16100</v>
      </c>
      <c r="G5" s="7">
        <f>INT(LOG(Tabella1[[#This Row],[Sum max]]/1500,2))+2</f>
        <v>5</v>
      </c>
      <c r="I5">
        <v>4</v>
      </c>
      <c r="J5">
        <v>6000</v>
      </c>
      <c r="K5">
        <f t="shared" si="0"/>
        <v>4</v>
      </c>
      <c r="L5">
        <f t="shared" si="1"/>
        <v>4</v>
      </c>
    </row>
    <row r="6" spans="1:12" x14ac:dyDescent="0.25">
      <c r="A6" s="7">
        <v>5</v>
      </c>
      <c r="B6" s="7">
        <v>11800</v>
      </c>
      <c r="C6" s="7">
        <v>4500</v>
      </c>
      <c r="D6" s="7">
        <f>Tabella1[[#This Row],[Exp]]+D5</f>
        <v>24050</v>
      </c>
      <c r="E6" s="7">
        <f>INT(LOG(Tabella1[[#This Row],[Sum min]]/1500,2))+2</f>
        <v>6</v>
      </c>
      <c r="F6" s="7">
        <f>Tabella1[[#This Row],[Exp]]+Tabella1[[#This Row],[Exp opt]]+F5</f>
        <v>32400</v>
      </c>
      <c r="G6" s="7">
        <f>INT(LOG(Tabella1[[#This Row],[Sum max]]/1500,2))+2</f>
        <v>6</v>
      </c>
      <c r="I6">
        <v>5</v>
      </c>
      <c r="J6">
        <f>J5*2</f>
        <v>12000</v>
      </c>
      <c r="K6">
        <f t="shared" si="0"/>
        <v>8</v>
      </c>
      <c r="L6">
        <f t="shared" si="1"/>
        <v>5</v>
      </c>
    </row>
    <row r="7" spans="1:12" x14ac:dyDescent="0.25">
      <c r="A7" s="7">
        <v>6</v>
      </c>
      <c r="B7" s="7">
        <v>24600</v>
      </c>
      <c r="C7" s="7">
        <v>7800</v>
      </c>
      <c r="D7" s="7">
        <f>Tabella1[[#This Row],[Exp]]+D6</f>
        <v>48650</v>
      </c>
      <c r="E7" s="7">
        <f>INT(LOG(Tabella1[[#This Row],[Sum min]]/1500,2))+2</f>
        <v>7</v>
      </c>
      <c r="F7" s="7">
        <f>Tabella1[[#This Row],[Exp]]+Tabella1[[#This Row],[Exp opt]]+F6</f>
        <v>64800</v>
      </c>
      <c r="G7" s="7">
        <f>INT(LOG(Tabella1[[#This Row],[Sum max]]/1500,2))+2</f>
        <v>7</v>
      </c>
      <c r="I7">
        <v>6</v>
      </c>
      <c r="J7">
        <f t="shared" ref="J7:J8" si="2">J6*2</f>
        <v>24000</v>
      </c>
      <c r="K7">
        <f t="shared" si="0"/>
        <v>16</v>
      </c>
      <c r="L7">
        <f t="shared" si="1"/>
        <v>6</v>
      </c>
    </row>
    <row r="8" spans="1:12" x14ac:dyDescent="0.25">
      <c r="A8" s="7">
        <v>7</v>
      </c>
      <c r="B8" s="7">
        <v>47700</v>
      </c>
      <c r="C8" s="7">
        <v>15600</v>
      </c>
      <c r="D8" s="7">
        <f>Tabella1[[#This Row],[Exp]]+D7</f>
        <v>96350</v>
      </c>
      <c r="E8" s="7">
        <f>INT(LOG(Tabella1[[#This Row],[Sum min]]/1500,2))+2</f>
        <v>8</v>
      </c>
      <c r="F8" s="7">
        <f>Tabella1[[#This Row],[Exp]]+Tabella1[[#This Row],[Exp opt]]+F7</f>
        <v>128100</v>
      </c>
      <c r="G8" s="7">
        <f>INT(LOG(Tabella1[[#This Row],[Sum max]]/1500,2))+2</f>
        <v>8</v>
      </c>
      <c r="I8">
        <v>7</v>
      </c>
      <c r="J8">
        <f t="shared" si="2"/>
        <v>48000</v>
      </c>
      <c r="K8">
        <f t="shared" si="0"/>
        <v>32</v>
      </c>
      <c r="L8">
        <f t="shared" si="1"/>
        <v>7</v>
      </c>
    </row>
    <row r="9" spans="1:12" x14ac:dyDescent="0.25">
      <c r="I9">
        <v>8</v>
      </c>
      <c r="J9">
        <f>J8*2</f>
        <v>96000</v>
      </c>
      <c r="K9">
        <f>J9/1500</f>
        <v>64</v>
      </c>
      <c r="L9">
        <f>LOG(K9,2)+2</f>
        <v>8</v>
      </c>
    </row>
    <row r="10" spans="1:12" x14ac:dyDescent="0.25">
      <c r="I10">
        <v>9</v>
      </c>
      <c r="J10">
        <f>J9*2</f>
        <v>192000</v>
      </c>
      <c r="K10">
        <f>J10/1500</f>
        <v>128</v>
      </c>
      <c r="L10">
        <f>LOG(K10,2)+2</f>
        <v>9</v>
      </c>
    </row>
    <row r="11" spans="1:12" ht="15.75" thickBot="1" x14ac:dyDescent="0.3">
      <c r="A11" s="3" t="s">
        <v>2</v>
      </c>
      <c r="B11" s="3" t="s">
        <v>0</v>
      </c>
      <c r="C11" s="3" t="s">
        <v>7</v>
      </c>
      <c r="D11" s="3" t="s">
        <v>3</v>
      </c>
      <c r="E11" s="3" t="s">
        <v>5</v>
      </c>
      <c r="F11" s="3" t="s">
        <v>4</v>
      </c>
      <c r="G11" s="3" t="s">
        <v>6</v>
      </c>
      <c r="I11">
        <v>10</v>
      </c>
      <c r="J11">
        <f>J10*2</f>
        <v>384000</v>
      </c>
      <c r="K11">
        <f t="shared" si="0"/>
        <v>256</v>
      </c>
      <c r="L11">
        <f t="shared" si="1"/>
        <v>10</v>
      </c>
    </row>
    <row r="12" spans="1:12" ht="15.75" thickBot="1" x14ac:dyDescent="0.3">
      <c r="A12" s="1" t="s">
        <v>26</v>
      </c>
      <c r="B12" s="1">
        <v>3250</v>
      </c>
      <c r="C12" s="1">
        <v>250</v>
      </c>
      <c r="D12" s="1">
        <f>Tabella13[[#This Row],[Exp]]</f>
        <v>3250</v>
      </c>
      <c r="E12" s="1">
        <f>INT(LOG(Tabella13[[#This Row],[Sum min]]/1500,2))+2</f>
        <v>3</v>
      </c>
      <c r="F12" s="1">
        <f>Tabella13[[#This Row],[Exp]]+Tabella13[[#This Row],[Exp opt]]</f>
        <v>3500</v>
      </c>
      <c r="G12" s="1">
        <f>INT(LOG(Tabella13[[#This Row],[Sum max]]/1500,2))+2</f>
        <v>3</v>
      </c>
    </row>
    <row r="13" spans="1:12" x14ac:dyDescent="0.25">
      <c r="A13" s="2" t="s">
        <v>12</v>
      </c>
      <c r="B13" s="2">
        <v>50</v>
      </c>
      <c r="C13" s="2"/>
      <c r="D13" s="2">
        <f>Tabella13[[#This Row],[Exp]]+D12</f>
        <v>3300</v>
      </c>
      <c r="E13" s="2">
        <f>INT(LOG(Tabella13[[#This Row],[Sum min]]/1500,2))+2</f>
        <v>3</v>
      </c>
      <c r="F13" s="2">
        <f>Tabella13[[#This Row],[Exp]]+Tabella13[[#This Row],[Exp opt]]+F12</f>
        <v>3550</v>
      </c>
      <c r="G13" s="2">
        <f>INT(LOG(Tabella13[[#This Row],[Sum max]]/1500,2))+2</f>
        <v>3</v>
      </c>
    </row>
    <row r="14" spans="1:12" x14ac:dyDescent="0.25">
      <c r="A14" s="3" t="s">
        <v>13</v>
      </c>
      <c r="B14" s="3">
        <v>50</v>
      </c>
      <c r="C14" s="3"/>
      <c r="D14" s="3">
        <f>Tabella13[[#This Row],[Exp]]+D13</f>
        <v>3350</v>
      </c>
      <c r="E14" s="4">
        <f>INT(LOG(Tabella13[[#This Row],[Sum min]]/1500,2))+2</f>
        <v>3</v>
      </c>
      <c r="F14" s="3">
        <f>Tabella13[[#This Row],[Exp]]+Tabella13[[#This Row],[Exp opt]]+F13</f>
        <v>3600</v>
      </c>
      <c r="G14" s="4">
        <f>INT(LOG(Tabella13[[#This Row],[Sum max]]/1500,2))+2</f>
        <v>3</v>
      </c>
    </row>
    <row r="15" spans="1:12" x14ac:dyDescent="0.25">
      <c r="A15" s="3" t="s">
        <v>14</v>
      </c>
      <c r="B15" s="3">
        <v>50</v>
      </c>
      <c r="C15" s="3"/>
      <c r="D15" s="3">
        <f>Tabella13[[#This Row],[Exp]]+D14</f>
        <v>3400</v>
      </c>
      <c r="E15" s="4">
        <f>INT(LOG(Tabella13[[#This Row],[Sum min]]/1500,2))+2</f>
        <v>3</v>
      </c>
      <c r="F15" s="3">
        <f>Tabella13[[#This Row],[Exp]]+Tabella13[[#This Row],[Exp opt]]+F14</f>
        <v>3650</v>
      </c>
      <c r="G15" s="4">
        <f>INT(LOG(Tabella13[[#This Row],[Sum max]]/1500,2))+2</f>
        <v>3</v>
      </c>
    </row>
    <row r="16" spans="1:12" x14ac:dyDescent="0.25">
      <c r="A16" s="3" t="s">
        <v>20</v>
      </c>
      <c r="B16" s="3"/>
      <c r="C16" s="3">
        <v>150</v>
      </c>
      <c r="D16" s="3">
        <f>Tabella13[[#This Row],[Exp]]+D15</f>
        <v>3400</v>
      </c>
      <c r="E16" s="4">
        <f>INT(LOG(Tabella13[[#This Row],[Sum min]]/1500,2))+2</f>
        <v>3</v>
      </c>
      <c r="F16" s="3">
        <f>Tabella13[[#This Row],[Exp]]+Tabella13[[#This Row],[Exp opt]]+F15</f>
        <v>3800</v>
      </c>
      <c r="G16" s="4">
        <f>INT(LOG(Tabella13[[#This Row],[Sum max]]/1500,2))+2</f>
        <v>3</v>
      </c>
    </row>
    <row r="17" spans="1:7" x14ac:dyDescent="0.25">
      <c r="A17" s="3" t="s">
        <v>21</v>
      </c>
      <c r="B17" s="3"/>
      <c r="C17" s="3">
        <v>150</v>
      </c>
      <c r="D17" s="3">
        <f>Tabella13[[#This Row],[Exp]]+D16</f>
        <v>3400</v>
      </c>
      <c r="E17" s="4">
        <f>INT(LOG(Tabella13[[#This Row],[Sum min]]/1500,2))+2</f>
        <v>3</v>
      </c>
      <c r="F17" s="3">
        <f>Tabella13[[#This Row],[Exp]]+Tabella13[[#This Row],[Exp opt]]+F16</f>
        <v>3950</v>
      </c>
      <c r="G17" s="4">
        <f>INT(LOG(Tabella13[[#This Row],[Sum max]]/1500,2))+2</f>
        <v>3</v>
      </c>
    </row>
    <row r="18" spans="1:7" x14ac:dyDescent="0.25">
      <c r="A18" s="3" t="s">
        <v>8</v>
      </c>
      <c r="B18" s="3"/>
      <c r="C18" s="3">
        <v>150</v>
      </c>
      <c r="D18" s="3">
        <f>Tabella13[[#This Row],[Exp]]+D17</f>
        <v>3400</v>
      </c>
      <c r="E18" s="4">
        <f>INT(LOG(Tabella13[[#This Row],[Sum min]]/1500,2))+2</f>
        <v>3</v>
      </c>
      <c r="F18" s="3">
        <f>Tabella13[[#This Row],[Exp]]+Tabella13[[#This Row],[Exp opt]]+F17</f>
        <v>4100</v>
      </c>
      <c r="G18" s="4">
        <f>INT(LOG(Tabella13[[#This Row],[Sum max]]/1500,2))+2</f>
        <v>3</v>
      </c>
    </row>
    <row r="19" spans="1:7" x14ac:dyDescent="0.25">
      <c r="A19" s="3" t="s">
        <v>9</v>
      </c>
      <c r="B19" s="3"/>
      <c r="C19" s="3">
        <v>150</v>
      </c>
      <c r="D19" s="3">
        <f>Tabella13[[#This Row],[Exp]]+D18</f>
        <v>3400</v>
      </c>
      <c r="E19" s="4">
        <f>INT(LOG(Tabella13[[#This Row],[Sum min]]/1500,2))+2</f>
        <v>3</v>
      </c>
      <c r="F19" s="3">
        <f>Tabella13[[#This Row],[Exp]]+Tabella13[[#This Row],[Exp opt]]+F18</f>
        <v>4250</v>
      </c>
      <c r="G19" s="4">
        <f>INT(LOG(Tabella13[[#This Row],[Sum max]]/1500,2))+2</f>
        <v>3</v>
      </c>
    </row>
    <row r="20" spans="1:7" x14ac:dyDescent="0.25">
      <c r="A20" s="3" t="s">
        <v>10</v>
      </c>
      <c r="B20" s="3"/>
      <c r="C20" s="3">
        <v>150</v>
      </c>
      <c r="D20" s="3">
        <f>Tabella13[[#This Row],[Exp]]+D19</f>
        <v>3400</v>
      </c>
      <c r="E20" s="4">
        <f>INT(LOG(Tabella13[[#This Row],[Sum min]]/1500,2))+2</f>
        <v>3</v>
      </c>
      <c r="F20" s="3">
        <f>Tabella13[[#This Row],[Exp]]+Tabella13[[#This Row],[Exp opt]]+F19</f>
        <v>4400</v>
      </c>
      <c r="G20" s="4">
        <f>INT(LOG(Tabella13[[#This Row],[Sum max]]/1500,2))+2</f>
        <v>3</v>
      </c>
    </row>
    <row r="21" spans="1:7" x14ac:dyDescent="0.25">
      <c r="A21" s="3" t="s">
        <v>11</v>
      </c>
      <c r="B21" s="3"/>
      <c r="C21" s="3">
        <v>150</v>
      </c>
      <c r="D21" s="3">
        <f>Tabella13[[#This Row],[Exp]]+D20</f>
        <v>3400</v>
      </c>
      <c r="E21" s="4">
        <f>INT(LOG(Tabella13[[#This Row],[Sum min]]/1500,2))+2</f>
        <v>3</v>
      </c>
      <c r="F21" s="3">
        <f>Tabella13[[#This Row],[Exp]]+Tabella13[[#This Row],[Exp opt]]+F20</f>
        <v>4550</v>
      </c>
      <c r="G21" s="4">
        <f>INT(LOG(Tabella13[[#This Row],[Sum max]]/1500,2))+2</f>
        <v>3</v>
      </c>
    </row>
    <row r="22" spans="1:7" x14ac:dyDescent="0.25">
      <c r="A22" s="3" t="s">
        <v>15</v>
      </c>
      <c r="B22" s="3">
        <v>200</v>
      </c>
      <c r="C22" s="3"/>
      <c r="D22" s="3">
        <f>Tabella13[[#This Row],[Exp]]+D21</f>
        <v>3600</v>
      </c>
      <c r="E22" s="4">
        <f>INT(LOG(Tabella13[[#This Row],[Sum min]]/1500,2))+2</f>
        <v>3</v>
      </c>
      <c r="F22" s="3">
        <f>Tabella13[[#This Row],[Exp]]+Tabella13[[#This Row],[Exp opt]]+F21</f>
        <v>4750</v>
      </c>
      <c r="G22" s="4">
        <f>INT(LOG(Tabella13[[#This Row],[Sum max]]/1500,2))+2</f>
        <v>3</v>
      </c>
    </row>
    <row r="23" spans="1:7" x14ac:dyDescent="0.25">
      <c r="A23" s="3" t="s">
        <v>16</v>
      </c>
      <c r="B23" s="3">
        <v>200</v>
      </c>
      <c r="C23" s="3"/>
      <c r="D23" s="3">
        <f>Tabella13[[#This Row],[Exp]]+D22</f>
        <v>3800</v>
      </c>
      <c r="E23" s="4">
        <f>INT(LOG(Tabella13[[#This Row],[Sum min]]/1500,2))+2</f>
        <v>3</v>
      </c>
      <c r="F23" s="3">
        <f>Tabella13[[#This Row],[Exp]]+Tabella13[[#This Row],[Exp opt]]+F22</f>
        <v>4950</v>
      </c>
      <c r="G23" s="4">
        <f>INT(LOG(Tabella13[[#This Row],[Sum max]]/1500,2))+2</f>
        <v>3</v>
      </c>
    </row>
    <row r="24" spans="1:7" x14ac:dyDescent="0.25">
      <c r="A24" s="3" t="s">
        <v>17</v>
      </c>
      <c r="B24" s="3">
        <v>200</v>
      </c>
      <c r="C24" s="3"/>
      <c r="D24" s="3">
        <f>Tabella13[[#This Row],[Exp]]+D23</f>
        <v>4000</v>
      </c>
      <c r="E24" s="4">
        <f>INT(LOG(Tabella13[[#This Row],[Sum min]]/1500,2))+2</f>
        <v>3</v>
      </c>
      <c r="F24" s="3">
        <f>Tabella13[[#This Row],[Exp]]+Tabella13[[#This Row],[Exp opt]]+F23</f>
        <v>5150</v>
      </c>
      <c r="G24" s="4">
        <f>INT(LOG(Tabella13[[#This Row],[Sum max]]/1500,2))+2</f>
        <v>3</v>
      </c>
    </row>
    <row r="25" spans="1:7" x14ac:dyDescent="0.25">
      <c r="A25" s="3" t="s">
        <v>18</v>
      </c>
      <c r="B25" s="3">
        <v>200</v>
      </c>
      <c r="C25" s="3"/>
      <c r="D25" s="3">
        <f>Tabella13[[#This Row],[Exp]]+D24</f>
        <v>4200</v>
      </c>
      <c r="E25" s="4">
        <f>INT(LOG(Tabella13[[#This Row],[Sum min]]/1500,2))+2</f>
        <v>3</v>
      </c>
      <c r="F25" s="3">
        <f>Tabella13[[#This Row],[Exp]]+Tabella13[[#This Row],[Exp opt]]+F24</f>
        <v>5350</v>
      </c>
      <c r="G25" s="4">
        <f>INT(LOG(Tabella13[[#This Row],[Sum max]]/1500,2))+2</f>
        <v>3</v>
      </c>
    </row>
    <row r="26" spans="1:7" x14ac:dyDescent="0.25">
      <c r="A26" s="3" t="s">
        <v>24</v>
      </c>
      <c r="B26" s="3"/>
      <c r="C26" s="3">
        <v>600</v>
      </c>
      <c r="D26" s="3">
        <f>Tabella13[[#This Row],[Exp]]+D25</f>
        <v>4200</v>
      </c>
      <c r="E26" s="4">
        <f>INT(LOG(Tabella13[[#This Row],[Sum min]]/1500,2))+2</f>
        <v>3</v>
      </c>
      <c r="F26" s="3">
        <f>Tabella13[[#This Row],[Exp]]+Tabella13[[#This Row],[Exp opt]]+F25</f>
        <v>5950</v>
      </c>
      <c r="G26" s="4">
        <f>INT(LOG(Tabella13[[#This Row],[Sum max]]/1500,2))+2</f>
        <v>3</v>
      </c>
    </row>
    <row r="27" spans="1:7" x14ac:dyDescent="0.25">
      <c r="A27" s="3" t="s">
        <v>19</v>
      </c>
      <c r="B27" s="3">
        <v>700</v>
      </c>
      <c r="C27" s="3"/>
      <c r="D27" s="3">
        <f>Tabella13[[#This Row],[Exp]]+D26</f>
        <v>4900</v>
      </c>
      <c r="E27" s="4">
        <f>INT(LOG(Tabella13[[#This Row],[Sum min]]/1500,2))+2</f>
        <v>3</v>
      </c>
      <c r="F27" s="3">
        <f>Tabella13[[#This Row],[Exp]]+Tabella13[[#This Row],[Exp opt]]+F26</f>
        <v>6650</v>
      </c>
      <c r="G27" s="4">
        <f>INT(LOG(Tabella13[[#This Row],[Sum max]]/1500,2))+2</f>
        <v>4</v>
      </c>
    </row>
    <row r="28" spans="1:7" x14ac:dyDescent="0.25">
      <c r="A28" s="3" t="s">
        <v>23</v>
      </c>
      <c r="B28" s="3">
        <v>250</v>
      </c>
      <c r="C28" s="3"/>
      <c r="D28" s="3">
        <f>Tabella13[[#This Row],[Exp]]+D27</f>
        <v>5150</v>
      </c>
      <c r="E28" s="4">
        <f>INT(LOG(Tabella13[[#This Row],[Sum min]]/1500,2))+2</f>
        <v>3</v>
      </c>
      <c r="F28" s="3">
        <f>Tabella13[[#This Row],[Exp]]+Tabella13[[#This Row],[Exp opt]]+F27</f>
        <v>6900</v>
      </c>
      <c r="G28" s="4">
        <f>INT(LOG(Tabella13[[#This Row],[Sum max]]/1500,2))+2</f>
        <v>4</v>
      </c>
    </row>
    <row r="29" spans="1:7" ht="15.75" thickBot="1" x14ac:dyDescent="0.3">
      <c r="A29" s="5" t="s">
        <v>22</v>
      </c>
      <c r="B29" s="5">
        <v>900</v>
      </c>
      <c r="C29" s="5"/>
      <c r="D29" s="3">
        <f>Tabella13[[#This Row],[Exp]]+D28</f>
        <v>6050</v>
      </c>
      <c r="E29" s="4">
        <f>INT(LOG(Tabella13[[#This Row],[Sum min]]/1500,2))+2</f>
        <v>4</v>
      </c>
      <c r="F29" s="3">
        <f>Tabella13[[#This Row],[Exp]]+Tabella13[[#This Row],[Exp opt]]+F28</f>
        <v>7800</v>
      </c>
      <c r="G29" s="4">
        <f>INT(LOG(Tabella13[[#This Row],[Sum max]]/1500,2))+2</f>
        <v>4</v>
      </c>
    </row>
  </sheetData>
  <conditionalFormatting sqref="E2:E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{6DC9E487-51C8-4C8E-96ED-1A9DB550A314}</x14:id>
        </ext>
      </extLst>
    </cfRule>
  </conditionalFormatting>
  <conditionalFormatting sqref="G2:G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{40743A00-0AD8-4049-B776-A0F0CEE98D49}</x14:id>
        </ext>
      </extLst>
    </cfRule>
  </conditionalFormatting>
  <conditionalFormatting sqref="E12:E2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{3800538F-BDE1-4FC7-B9E7-1F3CC2207223}</x14:id>
        </ext>
      </extLst>
    </cfRule>
  </conditionalFormatting>
  <conditionalFormatting sqref="G12:G2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{7ED73873-F36B-4316-9A81-AB16793E3699}</x14:id>
        </ext>
      </extLst>
    </cfRule>
  </conditionalFormatting>
  <pageMargins left="0.7" right="0.7" top="0.75" bottom="0.75" header="0.3" footer="0.3"/>
  <ignoredErrors>
    <ignoredError sqref="D2 F2" calculatedColumn="1"/>
  </ignoredErrors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9E487-51C8-4C8E-96ED-1A9DB550A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40743A00-0AD8-4049-B776-A0F0CEE98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3800538F-BDE1-4FC7-B9E7-1F3CC2207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E12:E29</xm:sqref>
        </x14:conditionalFormatting>
        <x14:conditionalFormatting xmlns:xm="http://schemas.microsoft.com/office/excel/2006/main">
          <x14:cfRule type="dataBar" id="{7ED73873-F36B-4316-9A81-AB16793E3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G12:G29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1DCF-E2A2-4A9E-AE5D-65E7B4554532}">
  <dimension ref="A1:M31"/>
  <sheetViews>
    <sheetView tabSelected="1" workbookViewId="0">
      <selection activeCell="F3" sqref="F3:F8"/>
    </sheetView>
  </sheetViews>
  <sheetFormatPr defaultRowHeight="15" x14ac:dyDescent="0.25"/>
  <cols>
    <col min="1" max="1" width="28.28515625" bestFit="1" customWidth="1"/>
    <col min="2" max="2" width="8.5703125" bestFit="1" customWidth="1"/>
    <col min="3" max="3" width="9.85546875" bestFit="1" customWidth="1"/>
    <col min="4" max="4" width="11" bestFit="1" customWidth="1"/>
    <col min="5" max="5" width="9.7109375" bestFit="1" customWidth="1"/>
    <col min="6" max="6" width="11.28515625" bestFit="1" customWidth="1"/>
    <col min="7" max="7" width="9.28515625" bestFit="1" customWidth="1"/>
  </cols>
  <sheetData>
    <row r="1" spans="1:13" x14ac:dyDescent="0.25">
      <c r="A1" s="3" t="s">
        <v>1</v>
      </c>
      <c r="B1" s="3" t="s">
        <v>0</v>
      </c>
      <c r="C1" s="3" t="s">
        <v>7</v>
      </c>
      <c r="D1" s="3" t="s">
        <v>3</v>
      </c>
      <c r="E1" s="3" t="s">
        <v>5</v>
      </c>
      <c r="F1" s="3" t="s">
        <v>4</v>
      </c>
      <c r="G1" s="3" t="s">
        <v>6</v>
      </c>
      <c r="I1" s="6" t="s">
        <v>25</v>
      </c>
      <c r="J1" s="6" t="s">
        <v>0</v>
      </c>
      <c r="K1" s="6" t="s">
        <v>27</v>
      </c>
    </row>
    <row r="2" spans="1:13" x14ac:dyDescent="0.25">
      <c r="A2" s="7">
        <v>1</v>
      </c>
      <c r="B2" s="7">
        <v>1600</v>
      </c>
      <c r="C2" s="7"/>
      <c r="D2" s="7">
        <f>Tabella14[[#This Row],[Exp]]</f>
        <v>1600</v>
      </c>
      <c r="E2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2</v>
      </c>
      <c r="F2" s="7">
        <f>Tabella14[[#This Row],[Exp]]+Tabella14[[#This Row],[Exp opt]]</f>
        <v>1600</v>
      </c>
      <c r="G2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2</v>
      </c>
      <c r="I2">
        <v>1</v>
      </c>
      <c r="J2">
        <v>0</v>
      </c>
      <c r="K2" s="6" t="s">
        <v>28</v>
      </c>
    </row>
    <row r="3" spans="1:13" x14ac:dyDescent="0.25">
      <c r="A3" s="7">
        <v>2</v>
      </c>
      <c r="B3" s="7">
        <v>1650</v>
      </c>
      <c r="C3" s="7">
        <v>250</v>
      </c>
      <c r="D3" s="7">
        <f>Tabella14[[#This Row],[Exp]]+D2</f>
        <v>3250</v>
      </c>
      <c r="E3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3</v>
      </c>
      <c r="F3" s="7">
        <f>Tabella14[[#This Row],[Exp]]+Tabella14[[#This Row],[Exp opt]]+F2</f>
        <v>3500</v>
      </c>
      <c r="G3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3</v>
      </c>
      <c r="I3">
        <v>2</v>
      </c>
      <c r="J3">
        <v>1500</v>
      </c>
      <c r="K3">
        <f>J3-J2</f>
        <v>1500</v>
      </c>
    </row>
    <row r="4" spans="1:13" x14ac:dyDescent="0.25">
      <c r="A4" s="7">
        <v>3</v>
      </c>
      <c r="B4" s="7">
        <v>2600</v>
      </c>
      <c r="C4" s="7">
        <v>1700</v>
      </c>
      <c r="D4" s="7">
        <f>Tabella14[[#This Row],[Exp]]+D3</f>
        <v>5850</v>
      </c>
      <c r="E4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4</v>
      </c>
      <c r="F4" s="7">
        <f>Tabella14[[#This Row],[Exp]]+Tabella14[[#This Row],[Exp opt]]+F3</f>
        <v>7800</v>
      </c>
      <c r="G4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4</v>
      </c>
      <c r="I4">
        <v>3</v>
      </c>
      <c r="J4">
        <v>3000</v>
      </c>
      <c r="K4">
        <f t="shared" ref="K4:K11" si="0">J4-J3</f>
        <v>1500</v>
      </c>
    </row>
    <row r="5" spans="1:13" x14ac:dyDescent="0.25">
      <c r="A5" s="7">
        <v>4</v>
      </c>
      <c r="B5" s="7">
        <v>4200</v>
      </c>
      <c r="C5" s="7">
        <v>2400</v>
      </c>
      <c r="D5" s="7">
        <f>Tabella14[[#This Row],[Exp]]+D4</f>
        <v>10050</v>
      </c>
      <c r="E5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5</v>
      </c>
      <c r="F5" s="7">
        <f>Tabella14[[#This Row],[Exp]]+Tabella14[[#This Row],[Exp opt]]+F4</f>
        <v>14400</v>
      </c>
      <c r="G5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6</v>
      </c>
      <c r="I5">
        <v>4</v>
      </c>
      <c r="J5">
        <v>5500</v>
      </c>
      <c r="K5">
        <f t="shared" si="0"/>
        <v>2500</v>
      </c>
    </row>
    <row r="6" spans="1:13" x14ac:dyDescent="0.25">
      <c r="A6" s="7">
        <v>5</v>
      </c>
      <c r="B6" s="7">
        <v>6800</v>
      </c>
      <c r="C6" s="7">
        <v>3700</v>
      </c>
      <c r="D6" s="7">
        <f>Tabella14[[#This Row],[Exp]]+D5</f>
        <v>16850</v>
      </c>
      <c r="E6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6</v>
      </c>
      <c r="F6" s="7">
        <f>Tabella14[[#This Row],[Exp]]+Tabella14[[#This Row],[Exp opt]]+F5</f>
        <v>24900</v>
      </c>
      <c r="G6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7</v>
      </c>
      <c r="I6">
        <v>5</v>
      </c>
      <c r="J6">
        <v>9000</v>
      </c>
      <c r="K6">
        <f t="shared" si="0"/>
        <v>3500</v>
      </c>
    </row>
    <row r="7" spans="1:13" x14ac:dyDescent="0.25">
      <c r="A7" s="7">
        <v>6</v>
      </c>
      <c r="B7" s="7">
        <v>8600</v>
      </c>
      <c r="C7" s="7">
        <v>5300</v>
      </c>
      <c r="D7" s="7">
        <f>Tabella14[[#This Row],[Exp]]+D6</f>
        <v>25450</v>
      </c>
      <c r="E7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7</v>
      </c>
      <c r="F7" s="7">
        <f>Tabella14[[#This Row],[Exp]]+Tabella14[[#This Row],[Exp opt]]+F6</f>
        <v>38800</v>
      </c>
      <c r="G7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8</v>
      </c>
      <c r="I7">
        <v>6</v>
      </c>
      <c r="J7">
        <v>14000</v>
      </c>
      <c r="K7">
        <f t="shared" si="0"/>
        <v>5000</v>
      </c>
    </row>
    <row r="8" spans="1:13" x14ac:dyDescent="0.25">
      <c r="A8" s="7">
        <v>7</v>
      </c>
      <c r="B8" s="7">
        <v>9700</v>
      </c>
      <c r="C8" s="7">
        <v>6600</v>
      </c>
      <c r="D8" s="7">
        <f>Tabella14[[#This Row],[Exp]]+D7</f>
        <v>35150</v>
      </c>
      <c r="E8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8</v>
      </c>
      <c r="F8" s="7">
        <f>Tabella14[[#This Row],[Exp]]+Tabella14[[#This Row],[Exp opt]]+F7</f>
        <v>55100</v>
      </c>
      <c r="G8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10</v>
      </c>
      <c r="I8">
        <v>7</v>
      </c>
      <c r="J8">
        <v>21000</v>
      </c>
      <c r="K8">
        <f t="shared" si="0"/>
        <v>7000</v>
      </c>
    </row>
    <row r="9" spans="1:13" x14ac:dyDescent="0.25">
      <c r="I9">
        <v>8</v>
      </c>
      <c r="J9">
        <v>29000</v>
      </c>
      <c r="K9">
        <f t="shared" si="0"/>
        <v>8000</v>
      </c>
    </row>
    <row r="10" spans="1:13" x14ac:dyDescent="0.25">
      <c r="I10">
        <v>9</v>
      </c>
      <c r="J10">
        <v>40000</v>
      </c>
      <c r="K10">
        <f t="shared" si="0"/>
        <v>11000</v>
      </c>
    </row>
    <row r="11" spans="1:13" ht="15.75" thickBot="1" x14ac:dyDescent="0.3">
      <c r="A11" s="3" t="s">
        <v>2</v>
      </c>
      <c r="B11" s="3" t="s">
        <v>0</v>
      </c>
      <c r="C11" s="3" t="s">
        <v>7</v>
      </c>
      <c r="D11" s="3" t="s">
        <v>3</v>
      </c>
      <c r="E11" s="3" t="s">
        <v>5</v>
      </c>
      <c r="F11" s="3" t="s">
        <v>4</v>
      </c>
      <c r="G11" s="3" t="s">
        <v>6</v>
      </c>
      <c r="I11">
        <v>10</v>
      </c>
      <c r="J11">
        <v>55000</v>
      </c>
      <c r="K11">
        <f t="shared" si="0"/>
        <v>15000</v>
      </c>
      <c r="M11" s="8"/>
    </row>
    <row r="12" spans="1:13" ht="15.75" thickBot="1" x14ac:dyDescent="0.3">
      <c r="A12" s="12" t="s">
        <v>26</v>
      </c>
      <c r="B12" s="12">
        <v>3250</v>
      </c>
      <c r="C12" s="12">
        <v>250</v>
      </c>
      <c r="D12" s="12">
        <f>Tabella135[[#This Row],[Exp]]</f>
        <v>3250</v>
      </c>
      <c r="E12" s="13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2" s="12">
        <f>Tabella135[[#This Row],[Exp]]+Tabella135[[#This Row],[Exp opt]]</f>
        <v>3500</v>
      </c>
      <c r="G12" s="12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3" spans="1:13" x14ac:dyDescent="0.25">
      <c r="A13" s="2" t="s">
        <v>12</v>
      </c>
      <c r="B13" s="2">
        <v>50</v>
      </c>
      <c r="C13" s="2"/>
      <c r="D13" s="2">
        <f>Tabella135[[#This Row],[Exp]]+D12</f>
        <v>3300</v>
      </c>
      <c r="E13" s="2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3" s="2">
        <f>Tabella135[[#This Row],[Exp]]+Tabella135[[#This Row],[Exp opt]]+F12</f>
        <v>3550</v>
      </c>
      <c r="G13" s="2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4" spans="1:13" x14ac:dyDescent="0.25">
      <c r="A14" s="3" t="s">
        <v>13</v>
      </c>
      <c r="B14" s="3">
        <v>50</v>
      </c>
      <c r="C14" s="3"/>
      <c r="D14" s="3">
        <f>Tabella135[[#This Row],[Exp]]+D13</f>
        <v>3350</v>
      </c>
      <c r="E14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4" s="3">
        <f>Tabella135[[#This Row],[Exp]]+Tabella135[[#This Row],[Exp opt]]+F13</f>
        <v>3600</v>
      </c>
      <c r="G14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5" spans="1:13" x14ac:dyDescent="0.25">
      <c r="A15" s="3" t="s">
        <v>14</v>
      </c>
      <c r="B15" s="3">
        <v>50</v>
      </c>
      <c r="C15" s="3"/>
      <c r="D15" s="3">
        <f>Tabella135[[#This Row],[Exp]]+D14</f>
        <v>3400</v>
      </c>
      <c r="E15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5" s="3">
        <f>Tabella135[[#This Row],[Exp]]+Tabella135[[#This Row],[Exp opt]]+F14</f>
        <v>3650</v>
      </c>
      <c r="G15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6" spans="1:13" x14ac:dyDescent="0.25">
      <c r="A16" s="3" t="s">
        <v>30</v>
      </c>
      <c r="B16" s="3"/>
      <c r="C16">
        <v>200</v>
      </c>
      <c r="D16" s="3">
        <f>Tabella135[[#This Row],[Exp]]+D15</f>
        <v>3400</v>
      </c>
      <c r="E16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6" s="3">
        <f>Tabella135[[#This Row],[Exp]]+Tabella135[[#This Row],[Exp opt]]+F15</f>
        <v>3850</v>
      </c>
      <c r="G16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7" spans="1:7" x14ac:dyDescent="0.25">
      <c r="A17" s="3" t="s">
        <v>20</v>
      </c>
      <c r="B17" s="3"/>
      <c r="C17" s="3">
        <v>150</v>
      </c>
      <c r="D17" s="3">
        <f>Tabella135[[#This Row],[Exp]]+D16</f>
        <v>3400</v>
      </c>
      <c r="E17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7" s="3">
        <f>Tabella135[[#This Row],[Exp]]+Tabella135[[#This Row],[Exp opt]]+F16</f>
        <v>4000</v>
      </c>
      <c r="G17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8" spans="1:7" x14ac:dyDescent="0.25">
      <c r="A18" s="3" t="s">
        <v>21</v>
      </c>
      <c r="B18" s="3"/>
      <c r="C18" s="3">
        <v>150</v>
      </c>
      <c r="D18" s="3">
        <f>Tabella135[[#This Row],[Exp]]+D17</f>
        <v>3400</v>
      </c>
      <c r="E18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8" s="3">
        <f>Tabella135[[#This Row],[Exp]]+Tabella135[[#This Row],[Exp opt]]+F17</f>
        <v>4150</v>
      </c>
      <c r="G18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9" spans="1:7" x14ac:dyDescent="0.25">
      <c r="A19" s="3" t="s">
        <v>8</v>
      </c>
      <c r="B19" s="3"/>
      <c r="C19" s="3">
        <v>150</v>
      </c>
      <c r="D19" s="3">
        <f>Tabella135[[#This Row],[Exp]]+D18</f>
        <v>3400</v>
      </c>
      <c r="E19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9" s="3">
        <f>Tabella135[[#This Row],[Exp]]+Tabella135[[#This Row],[Exp opt]]+F18</f>
        <v>4300</v>
      </c>
      <c r="G19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0" spans="1:7" x14ac:dyDescent="0.25">
      <c r="A20" s="3" t="s">
        <v>9</v>
      </c>
      <c r="B20" s="3"/>
      <c r="C20" s="3">
        <v>150</v>
      </c>
      <c r="D20" s="3">
        <f>Tabella135[[#This Row],[Exp]]+D19</f>
        <v>3400</v>
      </c>
      <c r="E20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0" s="3">
        <f>Tabella135[[#This Row],[Exp]]+Tabella135[[#This Row],[Exp opt]]+F19</f>
        <v>4450</v>
      </c>
      <c r="G20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1" spans="1:7" x14ac:dyDescent="0.25">
      <c r="A21" s="3" t="s">
        <v>10</v>
      </c>
      <c r="B21" s="3"/>
      <c r="C21" s="3">
        <v>150</v>
      </c>
      <c r="D21" s="3">
        <f>Tabella135[[#This Row],[Exp]]+D20</f>
        <v>3400</v>
      </c>
      <c r="E21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1" s="3">
        <f>Tabella135[[#This Row],[Exp]]+Tabella135[[#This Row],[Exp opt]]+F20</f>
        <v>4600</v>
      </c>
      <c r="G21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2" spans="1:7" x14ac:dyDescent="0.25">
      <c r="A22" s="3" t="s">
        <v>11</v>
      </c>
      <c r="B22" s="3"/>
      <c r="C22" s="3">
        <v>150</v>
      </c>
      <c r="D22" s="3">
        <f>Tabella135[[#This Row],[Exp]]+D21</f>
        <v>3400</v>
      </c>
      <c r="E22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2" s="3">
        <f>Tabella135[[#This Row],[Exp]]+Tabella135[[#This Row],[Exp opt]]+F21</f>
        <v>4750</v>
      </c>
      <c r="G22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3" spans="1:7" x14ac:dyDescent="0.25">
      <c r="A23" s="3" t="s">
        <v>15</v>
      </c>
      <c r="B23" s="3">
        <v>100</v>
      </c>
      <c r="C23" s="3"/>
      <c r="D23" s="3">
        <f>Tabella135[[#This Row],[Exp]]+D22</f>
        <v>3500</v>
      </c>
      <c r="E23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3" s="3">
        <f>Tabella135[[#This Row],[Exp]]+Tabella135[[#This Row],[Exp opt]]+F22</f>
        <v>4850</v>
      </c>
      <c r="G23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4" spans="1:7" x14ac:dyDescent="0.25">
      <c r="A24" s="3" t="s">
        <v>16</v>
      </c>
      <c r="B24" s="3">
        <v>150</v>
      </c>
      <c r="C24" s="3"/>
      <c r="D24" s="3">
        <f>Tabella135[[#This Row],[Exp]]+D23</f>
        <v>3650</v>
      </c>
      <c r="E24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4" s="3">
        <f>Tabella135[[#This Row],[Exp]]+Tabella135[[#This Row],[Exp opt]]+F23</f>
        <v>5000</v>
      </c>
      <c r="G24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5" spans="1:7" x14ac:dyDescent="0.25">
      <c r="A25" s="3" t="s">
        <v>17</v>
      </c>
      <c r="B25" s="3">
        <v>200</v>
      </c>
      <c r="C25" s="3"/>
      <c r="D25" s="3">
        <f>Tabella135[[#This Row],[Exp]]+D24</f>
        <v>3850</v>
      </c>
      <c r="E25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5" s="3">
        <f>Tabella135[[#This Row],[Exp]]+Tabella135[[#This Row],[Exp opt]]+F24</f>
        <v>5200</v>
      </c>
      <c r="G25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6" spans="1:7" x14ac:dyDescent="0.25">
      <c r="A26" s="3" t="s">
        <v>18</v>
      </c>
      <c r="B26" s="3">
        <v>250</v>
      </c>
      <c r="C26" s="3"/>
      <c r="D26" s="3">
        <f>Tabella135[[#This Row],[Exp]]+D25</f>
        <v>4100</v>
      </c>
      <c r="E26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6" s="3">
        <f>Tabella135[[#This Row],[Exp]]+Tabella135[[#This Row],[Exp opt]]+F25</f>
        <v>5450</v>
      </c>
      <c r="G26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7" spans="1:7" x14ac:dyDescent="0.25">
      <c r="A27" s="3" t="s">
        <v>31</v>
      </c>
      <c r="B27" s="3"/>
      <c r="C27" s="3">
        <v>600</v>
      </c>
      <c r="D27" s="3">
        <f>Tabella135[[#This Row],[Exp]]+D26</f>
        <v>4100</v>
      </c>
      <c r="E27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7" s="3">
        <f>Tabella135[[#This Row],[Exp]]+Tabella135[[#This Row],[Exp opt]]+F26</f>
        <v>6050</v>
      </c>
      <c r="G27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28" spans="1:7" x14ac:dyDescent="0.25">
      <c r="A28" s="3" t="s">
        <v>19</v>
      </c>
      <c r="B28" s="3">
        <v>600</v>
      </c>
      <c r="C28" s="3"/>
      <c r="D28" s="3">
        <f>Tabella135[[#This Row],[Exp]]+D27</f>
        <v>4700</v>
      </c>
      <c r="E28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8" s="3">
        <f>Tabella135[[#This Row],[Exp]]+Tabella135[[#This Row],[Exp opt]]+F27</f>
        <v>6650</v>
      </c>
      <c r="G28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29" spans="1:7" x14ac:dyDescent="0.25">
      <c r="A29" s="3" t="s">
        <v>23</v>
      </c>
      <c r="B29" s="3">
        <v>250</v>
      </c>
      <c r="C29" s="3"/>
      <c r="D29" s="3">
        <f>Tabella135[[#This Row],[Exp]]+D28</f>
        <v>4950</v>
      </c>
      <c r="E29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9" s="3">
        <f>Tabella135[[#This Row],[Exp]]+Tabella135[[#This Row],[Exp opt]]+F28</f>
        <v>6900</v>
      </c>
      <c r="G29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30" spans="1:7" ht="15.75" thickBot="1" x14ac:dyDescent="0.3">
      <c r="A30" s="3" t="s">
        <v>22</v>
      </c>
      <c r="B30" s="3">
        <v>900</v>
      </c>
      <c r="C30" s="3"/>
      <c r="D30" s="3">
        <f>Tabella135[[#This Row],[Exp]]+D29</f>
        <v>5850</v>
      </c>
      <c r="E30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4</v>
      </c>
      <c r="F30" s="3">
        <f>Tabella135[[#This Row],[Exp]]+Tabella135[[#This Row],[Exp opt]]+F29</f>
        <v>7800</v>
      </c>
      <c r="G30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31" spans="1:7" ht="15.75" thickBot="1" x14ac:dyDescent="0.3">
      <c r="A31" s="9" t="s">
        <v>29</v>
      </c>
      <c r="B31" s="1">
        <f>SUM(B13:B30)</f>
        <v>2600</v>
      </c>
      <c r="C31" s="1">
        <f>SUM(C13:C30)</f>
        <v>1700</v>
      </c>
      <c r="D31" s="10"/>
      <c r="E31" s="10"/>
      <c r="F31" s="10"/>
      <c r="G31" s="11"/>
    </row>
  </sheetData>
  <conditionalFormatting sqref="E2:E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{8657C32A-F863-4AB5-94A0-069DD46CCCB1}</x14:id>
        </ext>
      </extLst>
    </cfRule>
  </conditionalFormatting>
  <conditionalFormatting sqref="G2:G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{F85FD920-E41F-4B00-92D1-4DDD316F1032}</x14:id>
        </ext>
      </extLst>
    </cfRule>
  </conditionalFormatting>
  <conditionalFormatting sqref="E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{569B6A1E-9469-4A01-A346-FB64CF4496A6}</x14:id>
        </ext>
      </extLst>
    </cfRule>
  </conditionalFormatting>
  <conditionalFormatting sqref="E2:E8 G2:G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{931E836D-501D-4976-AF7C-B42E033D3259}</x14:id>
        </ext>
      </extLst>
    </cfRule>
  </conditionalFormatting>
  <conditionalFormatting sqref="E13:E3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{73E65424-1607-45BA-B247-0BCD1E8B337C}</x14:id>
        </ext>
      </extLst>
    </cfRule>
  </conditionalFormatting>
  <conditionalFormatting sqref="G12:G3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{1C400EA7-A2C6-4B22-9AD7-9E2D09BF507A}</x14:id>
        </ext>
      </extLst>
    </cfRule>
  </conditionalFormatting>
  <conditionalFormatting sqref="E12:E3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{FD2BC0FA-1EB2-4848-B05F-9F83AD1AB03F}</x14:id>
        </ext>
      </extLst>
    </cfRule>
  </conditionalFormatting>
  <conditionalFormatting sqref="E12:E30 G12:G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{9CC17562-523A-442E-A77F-AC51970BF46E}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57C32A-F863-4AB5-94A0-069DD4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F85FD920-E41F-4B00-92D1-4DDD316F1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569B6A1E-9469-4A01-A346-FB64CF44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931E836D-501D-4976-AF7C-B42E033D3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 G2:G8</xm:sqref>
        </x14:conditionalFormatting>
        <x14:conditionalFormatting xmlns:xm="http://schemas.microsoft.com/office/excel/2006/main">
          <x14:cfRule type="dataBar" id="{73E65424-1607-45BA-B247-0BCD1E8B3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E13:E30</xm:sqref>
        </x14:conditionalFormatting>
        <x14:conditionalFormatting xmlns:xm="http://schemas.microsoft.com/office/excel/2006/main">
          <x14:cfRule type="dataBar" id="{1C400EA7-A2C6-4B22-9AD7-9E2D09BF5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G12:G31</xm:sqref>
        </x14:conditionalFormatting>
        <x14:conditionalFormatting xmlns:xm="http://schemas.microsoft.com/office/excel/2006/main">
          <x14:cfRule type="dataBar" id="{FD2BC0FA-1EB2-4848-B05F-9F83AD1AB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E12:E31</xm:sqref>
        </x14:conditionalFormatting>
        <x14:conditionalFormatting xmlns:xm="http://schemas.microsoft.com/office/excel/2006/main">
          <x14:cfRule type="dataBar" id="{9CC17562-523A-442E-A77F-AC51970BF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E12:E30 G12:G30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 Writer</dc:creator>
  <cp:lastModifiedBy>Ghost Writer</cp:lastModifiedBy>
  <dcterms:created xsi:type="dcterms:W3CDTF">2018-12-27T15:07:29Z</dcterms:created>
  <dcterms:modified xsi:type="dcterms:W3CDTF">2018-12-31T12:08:52Z</dcterms:modified>
</cp:coreProperties>
</file>