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nggu\OneDrive\Área de Trabalho\POJETOS EXCEL\"/>
    </mc:Choice>
  </mc:AlternateContent>
  <xr:revisionPtr revIDLastSave="0" documentId="13_ncr:1_{C5F8CAFE-034F-49CF-8A8E-452B37D416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INEL DE INVESTIMENTOS" sheetId="2" r:id="rId1"/>
    <sheet name="APLICAÇÃO INVESTIMENTOS" sheetId="1" r:id="rId2"/>
    <sheet name="DADOS" sheetId="6" state="hidden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6" l="1"/>
  <c r="K40" i="6"/>
  <c r="G24" i="6"/>
  <c r="G20" i="6"/>
  <c r="G21" i="6"/>
  <c r="G26" i="6"/>
  <c r="G19" i="6"/>
  <c r="G25" i="6"/>
  <c r="G23" i="6"/>
  <c r="G22" i="6"/>
  <c r="L27" i="6" l="1"/>
  <c r="L26" i="6"/>
  <c r="L25" i="6"/>
  <c r="L24" i="6"/>
  <c r="L23" i="6"/>
  <c r="L22" i="6"/>
  <c r="H23" i="6"/>
  <c r="AF8" i="6" s="1"/>
  <c r="H24" i="6"/>
  <c r="AG8" i="6" s="1"/>
  <c r="H26" i="6"/>
  <c r="AI8" i="6" s="1"/>
  <c r="H22" i="6"/>
  <c r="AE8" i="6" s="1"/>
  <c r="H25" i="6"/>
  <c r="AH8" i="6" s="1"/>
  <c r="H21" i="6"/>
  <c r="H20" i="6"/>
  <c r="H19" i="6"/>
  <c r="F30" i="6"/>
  <c r="G17" i="6"/>
  <c r="G10" i="6"/>
  <c r="G8" i="6"/>
  <c r="G15" i="6"/>
  <c r="G13" i="6"/>
  <c r="G18" i="6"/>
  <c r="G12" i="6"/>
  <c r="G14" i="6"/>
  <c r="G16" i="6"/>
  <c r="G11" i="6"/>
  <c r="G9" i="6"/>
  <c r="M22" i="6" l="1"/>
  <c r="N22" i="6" s="1"/>
  <c r="AD7" i="6"/>
  <c r="M23" i="6"/>
  <c r="AE7" i="6"/>
  <c r="M24" i="6"/>
  <c r="AF7" i="6"/>
  <c r="M25" i="6"/>
  <c r="AG7" i="6"/>
  <c r="M26" i="6"/>
  <c r="AH7" i="6"/>
  <c r="M27" i="6"/>
  <c r="AI7" i="6"/>
  <c r="H14" i="6"/>
  <c r="W8" i="6" s="1"/>
  <c r="L15" i="6"/>
  <c r="H15" i="6"/>
  <c r="X8" i="6" s="1"/>
  <c r="L16" i="6"/>
  <c r="L17" i="6"/>
  <c r="H16" i="6"/>
  <c r="Y8" i="6" s="1"/>
  <c r="L12" i="6"/>
  <c r="H11" i="6"/>
  <c r="T8" i="6" s="1"/>
  <c r="L13" i="6"/>
  <c r="H12" i="6"/>
  <c r="U8" i="6" s="1"/>
  <c r="L21" i="6"/>
  <c r="AC7" i="6" s="1"/>
  <c r="AC8" i="6"/>
  <c r="H13" i="6"/>
  <c r="V8" i="6" s="1"/>
  <c r="L14" i="6"/>
  <c r="AD8" i="6"/>
  <c r="H8" i="6"/>
  <c r="Q8" i="6" s="1"/>
  <c r="L9" i="6"/>
  <c r="H17" i="6"/>
  <c r="Z8" i="6" s="1"/>
  <c r="L18" i="6"/>
  <c r="L10" i="6"/>
  <c r="H9" i="6"/>
  <c r="R8" i="6" s="1"/>
  <c r="L19" i="6"/>
  <c r="H18" i="6"/>
  <c r="AA8" i="6" s="1"/>
  <c r="L20" i="6"/>
  <c r="AB7" i="6" s="1"/>
  <c r="AB8" i="6"/>
  <c r="L11" i="6"/>
  <c r="H10" i="6"/>
  <c r="S8" i="6" s="1"/>
  <c r="G7" i="6"/>
  <c r="G30" i="6" l="1"/>
  <c r="H30" i="6" s="1"/>
  <c r="N24" i="6"/>
  <c r="AF15" i="6"/>
  <c r="AF16" i="6" s="1"/>
  <c r="N25" i="6"/>
  <c r="AG15" i="6"/>
  <c r="AG16" i="6" s="1"/>
  <c r="N27" i="6"/>
  <c r="AI15" i="6"/>
  <c r="AI16" i="6" s="1"/>
  <c r="N23" i="6"/>
  <c r="AE15" i="6"/>
  <c r="AE16" i="6" s="1"/>
  <c r="N26" i="6"/>
  <c r="AH15" i="6"/>
  <c r="AH16" i="6" s="1"/>
  <c r="M19" i="6"/>
  <c r="N19" i="6" s="1"/>
  <c r="AA7" i="6"/>
  <c r="M12" i="6"/>
  <c r="N12" i="6" s="1"/>
  <c r="T7" i="6"/>
  <c r="M14" i="6"/>
  <c r="N14" i="6" s="1"/>
  <c r="V7" i="6"/>
  <c r="M10" i="6"/>
  <c r="N10" i="6" s="1"/>
  <c r="R7" i="6"/>
  <c r="M17" i="6"/>
  <c r="Y15" i="6" s="1"/>
  <c r="Y16" i="6" s="1"/>
  <c r="Y7" i="6"/>
  <c r="M16" i="6"/>
  <c r="X15" i="6" s="1"/>
  <c r="X16" i="6" s="1"/>
  <c r="X7" i="6"/>
  <c r="M18" i="6"/>
  <c r="Z7" i="6"/>
  <c r="M11" i="6"/>
  <c r="N11" i="6" s="1"/>
  <c r="S7" i="6"/>
  <c r="M9" i="6"/>
  <c r="N9" i="6" s="1"/>
  <c r="Q7" i="6"/>
  <c r="M15" i="6"/>
  <c r="W15" i="6" s="1"/>
  <c r="W16" i="6" s="1"/>
  <c r="W7" i="6"/>
  <c r="M13" i="6"/>
  <c r="N13" i="6" s="1"/>
  <c r="U7" i="6"/>
  <c r="M20" i="6"/>
  <c r="AD15" i="6"/>
  <c r="AD16" i="6" s="1"/>
  <c r="M21" i="6"/>
  <c r="L8" i="6"/>
  <c r="H7" i="6"/>
  <c r="P8" i="6" s="1"/>
  <c r="AA15" i="6" l="1"/>
  <c r="AA16" i="6" s="1"/>
  <c r="N21" i="6"/>
  <c r="AC15" i="6"/>
  <c r="AC16" i="6" s="1"/>
  <c r="N20" i="6"/>
  <c r="AB15" i="6"/>
  <c r="AB16" i="6" s="1"/>
  <c r="N17" i="6"/>
  <c r="S15" i="6"/>
  <c r="S16" i="6" s="1"/>
  <c r="Q15" i="6"/>
  <c r="Q16" i="6" s="1"/>
  <c r="N16" i="6"/>
  <c r="T15" i="6"/>
  <c r="T16" i="6" s="1"/>
  <c r="R15" i="6"/>
  <c r="R16" i="6" s="1"/>
  <c r="M8" i="6"/>
  <c r="N8" i="6" s="1"/>
  <c r="P7" i="6"/>
  <c r="Z15" i="6"/>
  <c r="Z16" i="6" s="1"/>
  <c r="N18" i="6"/>
  <c r="N15" i="6"/>
  <c r="V15" i="6"/>
  <c r="V16" i="6" s="1"/>
  <c r="U15" i="6"/>
  <c r="U16" i="6" s="1"/>
  <c r="P15" i="6" l="1"/>
  <c r="P16" i="6" s="1"/>
</calcChain>
</file>

<file path=xl/sharedStrings.xml><?xml version="1.0" encoding="utf-8"?>
<sst xmlns="http://schemas.openxmlformats.org/spreadsheetml/2006/main" count="131" uniqueCount="45">
  <si>
    <t>COD. INVESTIMENTO</t>
  </si>
  <si>
    <t>CÓDIGO</t>
  </si>
  <si>
    <t>APLICAÇÃO</t>
  </si>
  <si>
    <t>SC</t>
  </si>
  <si>
    <t>Rótulos de Linha</t>
  </si>
  <si>
    <t>Total Geral</t>
  </si>
  <si>
    <t>Soma de APLICAÇÃO</t>
  </si>
  <si>
    <t>TOTAL</t>
  </si>
  <si>
    <t>SALDO</t>
  </si>
  <si>
    <t>APLICADO</t>
  </si>
  <si>
    <t>TOTAL APLICADO</t>
  </si>
  <si>
    <t>SALDO TOTAL</t>
  </si>
  <si>
    <t>PERCENTUAL DE APLICAÇÃO</t>
  </si>
  <si>
    <t>PEDIDO</t>
  </si>
  <si>
    <t>ID</t>
  </si>
  <si>
    <t>APLICADO %</t>
  </si>
  <si>
    <t>SALDO %</t>
  </si>
  <si>
    <t>DATA</t>
  </si>
  <si>
    <t>PERCENTUAL TOTAL POR CÓDIGO</t>
  </si>
  <si>
    <t xml:space="preserve"> </t>
  </si>
  <si>
    <t>MÊS COMPETENTE</t>
  </si>
  <si>
    <t>500136</t>
  </si>
  <si>
    <t>500139</t>
  </si>
  <si>
    <t>500140</t>
  </si>
  <si>
    <t>500135</t>
  </si>
  <si>
    <t>500141</t>
  </si>
  <si>
    <t>500137</t>
  </si>
  <si>
    <t>500142</t>
  </si>
  <si>
    <t>500143</t>
  </si>
  <si>
    <t>500145</t>
  </si>
  <si>
    <t>500144</t>
  </si>
  <si>
    <t>500134</t>
  </si>
  <si>
    <t>500138</t>
  </si>
  <si>
    <t>jan</t>
  </si>
  <si>
    <t>fev</t>
  </si>
  <si>
    <t>mar</t>
  </si>
  <si>
    <t>500016</t>
  </si>
  <si>
    <t>500017</t>
  </si>
  <si>
    <t>500011</t>
  </si>
  <si>
    <t>500012</t>
  </si>
  <si>
    <t>500008</t>
  </si>
  <si>
    <t>500010</t>
  </si>
  <si>
    <t>500009</t>
  </si>
  <si>
    <t>500007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</si>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</sst>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-0.249977111117893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auto="1"/>
      </left>
      <right style="thin">
        <color theme="0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7" fillId="2" borderId="0" xfId="0" applyFont="1" applyFill="1"/>
    <xf numFmtId="0" fontId="7" fillId="3" borderId="0" xfId="0" applyFont="1" applyFill="1"/>
    <xf numFmtId="0" fontId="7" fillId="0" borderId="0" xfId="0" applyFont="1"/>
    <xf numFmtId="164" fontId="0" fillId="5" borderId="7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6" borderId="0" xfId="0" applyFill="1"/>
    <xf numFmtId="9" fontId="0" fillId="5" borderId="6" xfId="2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0" fillId="5" borderId="6" xfId="2" applyNumberFormat="1" applyFont="1" applyFill="1" applyBorder="1" applyAlignment="1">
      <alignment horizontal="center" vertical="center"/>
    </xf>
    <xf numFmtId="9" fontId="0" fillId="5" borderId="10" xfId="2" applyFont="1" applyFill="1" applyBorder="1" applyAlignment="1">
      <alignment horizontal="center" vertical="center"/>
    </xf>
    <xf numFmtId="9" fontId="0" fillId="5" borderId="7" xfId="2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5" borderId="11" xfId="2" applyFont="1" applyFill="1" applyBorder="1" applyAlignment="1">
      <alignment horizontal="center" vertical="center"/>
    </xf>
    <xf numFmtId="9" fontId="0" fillId="5" borderId="12" xfId="2" applyFont="1" applyFill="1" applyBorder="1" applyAlignment="1">
      <alignment horizontal="center" vertical="center"/>
    </xf>
    <xf numFmtId="0" fontId="0" fillId="9" borderId="0" xfId="0" applyFill="1"/>
    <xf numFmtId="0" fontId="6" fillId="9" borderId="0" xfId="0" applyFont="1" applyFill="1" applyAlignment="1">
      <alignment horizontal="center" vertical="center"/>
    </xf>
    <xf numFmtId="164" fontId="6" fillId="9" borderId="0" xfId="0" applyNumberFormat="1" applyFon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64" fontId="6" fillId="9" borderId="7" xfId="0" applyNumberFormat="1" applyFont="1" applyFill="1" applyBorder="1" applyAlignment="1">
      <alignment horizontal="center" vertical="center"/>
    </xf>
    <xf numFmtId="164" fontId="0" fillId="9" borderId="7" xfId="0" applyNumberFormat="1" applyFill="1" applyBorder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5" borderId="10" xfId="0" applyFill="1" applyBorder="1" applyAlignment="1">
      <alignment horizont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7" borderId="6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0" fillId="11" borderId="0" xfId="0" applyFill="1"/>
    <xf numFmtId="0" fontId="4" fillId="4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3" xfId="1" xr:uid="{E435FE01-DABD-4966-8342-EF7DBDA0FCDD}"/>
    <cellStyle name="Porcentagem" xfId="2" builtinId="5"/>
  </cellStyles>
  <dxfs count="92"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ill>
        <patternFill patternType="solid">
          <fgColor theme="6" tint="0.59999389629810485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&quot;R$&quot;\ #,##0.00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colors>
    <mruColors>
      <color rgb="FFFFB703"/>
      <color rgb="FFFB8B24"/>
      <color rgb="FFCD4233"/>
      <color rgb="FFF95738"/>
      <color rgb="FFAE6E52"/>
      <color rgb="FFB65C4A"/>
      <color rgb="FFCC3300"/>
      <color rgb="FF8A7976"/>
      <color rgb="FF9E7062"/>
      <color rgb="FFB98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100" b="1" i="0" u="none" strike="noStrike" baseline="0">
                <a:effectLst/>
                <a:latin typeface="Segoe UI" panose="020B0502040204020203" pitchFamily="34" charset="0"/>
                <a:cs typeface="Segoe UI" panose="020B0502040204020203" pitchFamily="34" charset="0"/>
              </a:rPr>
              <a:t>400154</a:t>
            </a:r>
            <a:r>
              <a:rPr lang="pt-BR" sz="1100" b="1" i="0" u="none" strike="noStrike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endParaRPr lang="pt-BR" sz="1100" b="1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34647469066366704"/>
          <c:y val="0.129049532151791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100" b="1" i="0" u="none" strike="noStrike" baseline="0">
                <a:effectLst/>
                <a:latin typeface="Segoe UI" panose="020B0502040204020203" pitchFamily="34" charset="0"/>
                <a:cs typeface="Segoe UI" panose="020B0502040204020203" pitchFamily="34" charset="0"/>
              </a:rPr>
              <a:t>400153</a:t>
            </a:r>
            <a:r>
              <a:rPr lang="pt-BR" sz="1100" b="1" i="0" u="none" strike="noStrike" baseline="0">
                <a:latin typeface="Segoe UI" panose="020B0502040204020203" pitchFamily="34" charset="0"/>
                <a:cs typeface="Segoe UI" panose="020B0502040204020203" pitchFamily="34" charset="0"/>
              </a:rPr>
              <a:t> </a:t>
            </a:r>
            <a:endParaRPr lang="pt-BR" sz="1100" b="1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36473279033751504"/>
          <c:y val="0.1205883814604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>
                <a:latin typeface="Segoe UI" panose="020B0502040204020203" pitchFamily="34" charset="0"/>
                <a:cs typeface="Segoe UI" panose="020B0502040204020203" pitchFamily="34" charset="0"/>
              </a:rPr>
              <a:t>PERCENTUAL TOTAL APLICADO</a:t>
            </a:r>
          </a:p>
        </c:rich>
      </c:tx>
      <c:layout>
        <c:manualLayout>
          <c:xMode val="edge"/>
          <c:yMode val="edge"/>
          <c:x val="0.24418553951114419"/>
          <c:y val="2.2026408796966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F-4B99-B65B-58316CFFD3FC}"/>
              </c:ext>
            </c:extLst>
          </c:dPt>
          <c:dPt>
            <c:idx val="1"/>
            <c:bubble3D val="0"/>
            <c:spPr>
              <a:solidFill>
                <a:srgbClr val="92D050">
                  <a:alpha val="86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F-4B99-B65B-58316CFFD3FC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DADOS!$G$29:$H$29</c:f>
              <c:strCache>
                <c:ptCount val="2"/>
                <c:pt idx="0">
                  <c:v>TOTAL APLICADO</c:v>
                </c:pt>
                <c:pt idx="1">
                  <c:v>SALDO TOTAL</c:v>
                </c:pt>
              </c:strCache>
            </c:strRef>
          </c:cat>
          <c:val>
            <c:numRef>
              <c:f>DADOS!$G$30:$H$30</c:f>
              <c:numCache>
                <c:formatCode>"R$"\ #,##0.00</c:formatCode>
                <c:ptCount val="2"/>
                <c:pt idx="0">
                  <c:v>812002.74</c:v>
                </c:pt>
                <c:pt idx="1">
                  <c:v>1837997.26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9F-4B99-B65B-58316CFFD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8663469183616"/>
          <c:y val="0.89933827118012644"/>
          <c:w val="0.58181128010464489"/>
          <c:h val="7.8635320022907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>
                <a:latin typeface="Segoe UI" panose="020B0502040204020203" pitchFamily="34" charset="0"/>
                <a:cs typeface="Segoe UI" panose="020B0502040204020203" pitchFamily="34" charset="0"/>
              </a:rPr>
              <a:t>VALOR</a:t>
            </a:r>
            <a:r>
              <a:rPr lang="pt-BR" sz="1200" b="0" baseline="0">
                <a:latin typeface="Segoe UI" panose="020B0502040204020203" pitchFamily="34" charset="0"/>
                <a:cs typeface="Segoe UI" panose="020B0502040204020203" pitchFamily="34" charset="0"/>
              </a:rPr>
              <a:t> TOTAL INVESTIDO</a:t>
            </a:r>
            <a:endParaRPr lang="pt-BR" sz="1200" b="0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20684446702226736"/>
          <c:y val="1.2066167368219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E65-4F47-859E-78E008EFE590}"/>
              </c:ext>
            </c:extLst>
          </c:dPt>
          <c:dLbls>
            <c:dLbl>
              <c:idx val="0"/>
              <c:layout>
                <c:manualLayout>
                  <c:x val="-2.7809652529888856E-2"/>
                  <c:y val="-0.29651981065732624"/>
                </c:manualLayout>
              </c:layout>
              <c:numFmt formatCode="&quot;R$&quot;\ 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65-4F47-859E-78E008EFE5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DADOS!$G$30</c:f>
              <c:numCache>
                <c:formatCode>"R$"\ #,##0.00</c:formatCode>
                <c:ptCount val="1"/>
                <c:pt idx="0">
                  <c:v>812002.74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5-4F47-859E-78E008EFE59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E65-4F47-859E-78E008EFE590}"/>
              </c:ext>
            </c:extLst>
          </c:dPt>
          <c:dLbls>
            <c:dLbl>
              <c:idx val="0"/>
              <c:layout>
                <c:manualLayout>
                  <c:x val="0.34098693308497713"/>
                  <c:y val="-0.2844171426011994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65-4F47-859E-78E008EFE590}"/>
                </c:ext>
              </c:extLst>
            </c:dLbl>
            <c:numFmt formatCode="&quot;R$&quot;\ 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DADOS!$H$30</c:f>
              <c:numCache>
                <c:formatCode>"R$"\ #,##0.00</c:formatCode>
                <c:ptCount val="1"/>
                <c:pt idx="0">
                  <c:v>1837997.26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5-4F47-859E-78E008EFE59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02889728"/>
        <c:axId val="1404953648"/>
      </c:barChart>
      <c:catAx>
        <c:axId val="1402889728"/>
        <c:scaling>
          <c:orientation val="minMax"/>
        </c:scaling>
        <c:delete val="1"/>
        <c:axPos val="l"/>
        <c:majorTickMark val="none"/>
        <c:minorTickMark val="none"/>
        <c:tickLblPos val="nextTo"/>
        <c:crossAx val="1404953648"/>
        <c:crosses val="autoZero"/>
        <c:auto val="1"/>
        <c:lblAlgn val="ctr"/>
        <c:lblOffset val="100"/>
        <c:noMultiLvlLbl val="0"/>
      </c:catAx>
      <c:valAx>
        <c:axId val="1404953648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40288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SALDO CONSUMIDO</a:t>
            </a:r>
          </a:p>
        </c:rich>
      </c:tx>
      <c:layout>
        <c:manualLayout>
          <c:xMode val="edge"/>
          <c:yMode val="edge"/>
          <c:x val="0.32107183738596551"/>
          <c:y val="1.5594541910331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C00000">
                <a:alpha val="8900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DADOS!$P$6:$AA$6</c:f>
              <c:strCache>
                <c:ptCount val="12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</c:strCache>
            </c:strRef>
          </c:cat>
          <c:val>
            <c:numRef>
              <c:f>DADOS!$P$7:$AA$7</c:f>
              <c:numCache>
                <c:formatCode>"R$"\ #,##0.00</c:formatCode>
                <c:ptCount val="12"/>
                <c:pt idx="0">
                  <c:v>134251.24000000002</c:v>
                </c:pt>
                <c:pt idx="1">
                  <c:v>120000</c:v>
                </c:pt>
                <c:pt idx="2">
                  <c:v>50000</c:v>
                </c:pt>
                <c:pt idx="3">
                  <c:v>220000</c:v>
                </c:pt>
                <c:pt idx="4">
                  <c:v>20000</c:v>
                </c:pt>
                <c:pt idx="5">
                  <c:v>90000</c:v>
                </c:pt>
                <c:pt idx="6">
                  <c:v>70000</c:v>
                </c:pt>
                <c:pt idx="7">
                  <c:v>12821.7</c:v>
                </c:pt>
                <c:pt idx="8">
                  <c:v>20000</c:v>
                </c:pt>
                <c:pt idx="9">
                  <c:v>59929.8</c:v>
                </c:pt>
                <c:pt idx="10">
                  <c:v>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F-4ABF-8ED0-744D9E505D50}"/>
            </c:ext>
          </c:extLst>
        </c:ser>
        <c:ser>
          <c:idx val="1"/>
          <c:order val="1"/>
          <c:spPr>
            <a:solidFill>
              <a:srgbClr val="92D050">
                <a:alpha val="90000"/>
              </a:srgbClr>
            </a:solidFill>
            <a:ln w="0">
              <a:noFill/>
            </a:ln>
            <a:effectLst>
              <a:softEdge rad="0"/>
            </a:effectLst>
          </c:spPr>
          <c:invertIfNegative val="0"/>
          <c:dLbls>
            <c:dLbl>
              <c:idx val="0"/>
              <c:layout>
                <c:manualLayout>
                  <c:x val="0.13803230543318648"/>
                  <c:y val="0"/>
                </c:manualLayout>
              </c:layout>
              <c:tx>
                <c:rich>
                  <a:bodyPr/>
                  <a:lstStyle/>
                  <a:p>
                    <a:fld id="{70370505-F5A4-4D55-BF74-F9AEF529EF4D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{70370505-F5A4-4D55-BF74-F9AEF529EF4D}</c15:txfldGUID>
                      <c15:f>DADOS!$F$7</c15:f>
                      <c15:dlblFieldTableCache>
                        <c:ptCount val="1"/>
                        <c:pt idx="0">
                          <c:v>R$ 250.000,00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81AF-4ABF-8ED0-744D9E505D50}"/>
                </c:ext>
              </c:extLst>
            </c:dLbl>
            <c:dLbl>
              <c:idx val="1"/>
              <c:layout>
                <c:manualLayout>
                  <c:x val="0.14684287812041111"/>
                  <c:y val="-2.5990903183885639E-3"/>
                </c:manualLayout>
              </c:layout>
              <c:tx>
                <c:rich>
                  <a:bodyPr/>
                  <a:lstStyle/>
                  <a:p>
                    <a:fld id="{EAA1ED3A-1D73-4A5C-99EA-8938445DA947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{EAA1ED3A-1D73-4A5C-99EA-8938445DA947}</c15:txfldGUID>
                      <c15:f>DADOS!$F$8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81AF-4ABF-8ED0-744D9E505D50}"/>
                </c:ext>
              </c:extLst>
            </c:dLbl>
            <c:dLbl>
              <c:idx val="2"/>
              <c:layout>
                <c:manualLayout>
                  <c:x val="0.19676945668135096"/>
                  <c:y val="0"/>
                </c:manualLayout>
              </c:layout>
              <c:tx>
                <c:rich>
                  <a:bodyPr/>
                  <a:lstStyle/>
                  <a:p>
                    <a:fld id="{2D2BF919-62AC-4609-89F8-FD77830E1F9B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{2D2BF919-62AC-4609-89F8-FD77830E1F9B}</c15:txfldGUID>
                      <c15:f>DADOS!$F$9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81AF-4ABF-8ED0-744D9E505D50}"/>
                </c:ext>
              </c:extLst>
            </c:dLbl>
            <c:dLbl>
              <c:idx val="3"/>
              <c:layout>
                <c:manualLayout>
                  <c:x val="0.22026431718061668"/>
                  <c:y val="-9.5298877440149649E-17"/>
                </c:manualLayout>
              </c:layout>
              <c:tx>
                <c:rich>
                  <a:bodyPr/>
                  <a:lstStyle/>
                  <a:p>
                    <a:fld id="{9A7911AD-B4A3-4312-9AE3-54D163C68D68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{9A7911AD-B4A3-4312-9AE3-54D163C68D68}</c15:txfldGUID>
                      <c15:f>DADOS!$F$10</c15:f>
                      <c15:dlblFieldTableCache>
                        <c:ptCount val="1"/>
                        <c:pt idx="0">
                          <c:v>R$ 300.000,00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81AF-4ABF-8ED0-744D9E505D50}"/>
                </c:ext>
              </c:extLst>
            </c:dLbl>
            <c:dLbl>
              <c:idx val="4"/>
              <c:layout>
                <c:manualLayout>
                  <c:x val="0.23788546255506601"/>
                  <c:y val="0"/>
                </c:manualLayout>
              </c:layout>
              <c:tx>
                <c:rich>
                  <a:bodyPr/>
                  <a:lstStyle/>
                  <a:p>
                    <a:fld id="{5BC7BB36-BCFC-4927-B18A-9EA090F979F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{5BC7BB36-BCFC-4927-B18A-9EA090F979F5}</c15:txfldGUID>
                      <c15:f>DADOS!$F$11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81AF-4ABF-8ED0-744D9E505D50}"/>
                </c:ext>
              </c:extLst>
            </c:dLbl>
            <c:dLbl>
              <c:idx val="5"/>
              <c:layout>
                <c:manualLayout>
                  <c:x val="0.27312775330396472"/>
                  <c:y val="-9.5298877440149649E-17"/>
                </c:manualLayout>
              </c:layout>
              <c:tx>
                <c:rich>
                  <a:bodyPr/>
                  <a:lstStyle/>
                  <a:p>
                    <a:fld id="{5F17F5A4-A30B-47A4-8278-CCD361CF6BB3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{5F17F5A4-A30B-47A4-8278-CCD361CF6BB3}</c15:txfldGUID>
                      <c15:f>DADOS!$F$12</c15:f>
                      <c15:dlblFieldTableCache>
                        <c:ptCount val="1"/>
                        <c:pt idx="0">
                          <c:v>R$ 200.000,00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81AF-4ABF-8ED0-744D9E505D50}"/>
                </c:ext>
              </c:extLst>
            </c:dLbl>
            <c:dLbl>
              <c:idx val="6"/>
              <c:layout>
                <c:manualLayout>
                  <c:x val="0.23201174743024963"/>
                  <c:y val="0"/>
                </c:manualLayout>
              </c:layout>
              <c:tx>
                <c:rich>
                  <a:bodyPr/>
                  <a:lstStyle/>
                  <a:p>
                    <a:fld id="{75245AEE-8BDF-4CFD-AE44-17A225B3535D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{75245AEE-8BDF-4CFD-AE44-17A225B3535D}</c15:txfldGUID>
                      <c15:f>DADOS!$F$13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81AF-4ABF-8ED0-744D9E505D50}"/>
                </c:ext>
              </c:extLst>
            </c:dLbl>
            <c:dLbl>
              <c:idx val="7"/>
              <c:layout>
                <c:manualLayout>
                  <c:x val="0.42290748898678415"/>
                  <c:y val="0"/>
                </c:manualLayout>
              </c:layout>
              <c:tx>
                <c:rich>
                  <a:bodyPr/>
                  <a:lstStyle/>
                  <a:p>
                    <a:fld id="{9FC49BA6-2EB9-444B-8666-EEE56EEEB90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{9FC49BA6-2EB9-444B-8666-EEE56EEEB905}</c15:txfldGUID>
                      <c15:f>DADOS!$F$14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81AF-4ABF-8ED0-744D9E505D50}"/>
                </c:ext>
              </c:extLst>
            </c:dLbl>
            <c:dLbl>
              <c:idx val="8"/>
              <c:layout>
                <c:manualLayout>
                  <c:x val="0.4434654919236416"/>
                  <c:y val="-9.5298877440149649E-17"/>
                </c:manualLayout>
              </c:layout>
              <c:tx>
                <c:rich>
                  <a:bodyPr/>
                  <a:lstStyle/>
                  <a:p>
                    <a:fld id="{74238127-619B-48B3-A1A9-77A342B9F421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{74238127-619B-48B3-A1A9-77A342B9F421}</c15:txfldGUID>
                      <c15:f>DADOS!$F$15</c15:f>
                      <c15:dlblFieldTableCache>
                        <c:ptCount val="1"/>
                        <c:pt idx="0">
                          <c:v>R$ 50.000,00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81AF-4ABF-8ED0-744D9E505D50}"/>
                </c:ext>
              </c:extLst>
            </c:dLbl>
            <c:dLbl>
              <c:idx val="9"/>
              <c:layout>
                <c:manualLayout>
                  <c:x val="0.12922173274596183"/>
                  <c:y val="0"/>
                </c:manualLayout>
              </c:layout>
              <c:tx>
                <c:rich>
                  <a:bodyPr/>
                  <a:lstStyle/>
                  <a:p>
                    <a:fld id="{CC9E7EE4-2B05-4150-BF0B-DD14E59FF2F7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{CC9E7EE4-2B05-4150-BF0B-DD14E59FF2F7}</c15:txfldGUID>
                      <c15:f>DADOS!$F$16</c15:f>
                      <c15:dlblFieldTableCache>
                        <c:ptCount val="1"/>
                        <c:pt idx="0">
                          <c:v>R$ 150.000,00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81AF-4ABF-8ED0-744D9E505D50}"/>
                </c:ext>
              </c:extLst>
            </c:dLbl>
            <c:dLbl>
              <c:idx val="10"/>
              <c:layout>
                <c:manualLayout>
                  <c:x val="0.35829662261380324"/>
                  <c:y val="0"/>
                </c:manualLayout>
              </c:layout>
              <c:tx>
                <c:rich>
                  <a:bodyPr/>
                  <a:lstStyle/>
                  <a:p>
                    <a:fld id="{7C7736C8-85B3-4218-8FDD-550804F7CD5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{7C7736C8-85B3-4218-8FDD-550804F7CD55}</c15:txfldGUID>
                      <c15:f>DADOS!$F$17</c15:f>
                      <c15:dlblFieldTableCache>
                        <c:ptCount val="1"/>
                        <c:pt idx="0">
                          <c:v>R$ 400.000,00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81AF-4ABF-8ED0-744D9E505D50}"/>
                </c:ext>
              </c:extLst>
            </c:dLbl>
            <c:dLbl>
              <c:idx val="11"/>
              <c:layout>
                <c:manualLayout>
                  <c:x val="0.41997063142437568"/>
                  <c:y val="0"/>
                </c:manualLayout>
              </c:layout>
              <c:tx>
                <c:rich>
                  <a:bodyPr/>
                  <a:lstStyle/>
                  <a:p>
                    <a:fld id="{79A5BC58-011B-4D81-A934-B6C76CF40935}" type="CELLREF">
                      <a:rPr lang="en-US"/>
                      <a:pPr/>
                      <a:t>[CELLREF]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{79A5BC58-011B-4D81-A934-B6C76CF40935}</c15:txfldGUID>
                      <c15:f>DADOS!$F$18</c15:f>
                      <c15:dlblFieldTableCache>
                        <c:ptCount val="1"/>
                        <c:pt idx="0">
                          <c:v>R$ 200.000,00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81AF-4ABF-8ED0-744D9E505D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DADOS!$P$6:$AA$6</c:f>
              <c:strCache>
                <c:ptCount val="12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</c:strCache>
            </c:strRef>
          </c:cat>
          <c:val>
            <c:numRef>
              <c:f>DADOS!$P$8:$AA$8</c:f>
              <c:numCache>
                <c:formatCode>"R$"\ #,##0.00</c:formatCode>
                <c:ptCount val="12"/>
                <c:pt idx="0">
                  <c:v>115748.75999999998</c:v>
                </c:pt>
                <c:pt idx="1">
                  <c:v>30000</c:v>
                </c:pt>
                <c:pt idx="2">
                  <c:v>100000</c:v>
                </c:pt>
                <c:pt idx="3">
                  <c:v>80000</c:v>
                </c:pt>
                <c:pt idx="4">
                  <c:v>130000</c:v>
                </c:pt>
                <c:pt idx="5">
                  <c:v>110000</c:v>
                </c:pt>
                <c:pt idx="6">
                  <c:v>80000</c:v>
                </c:pt>
                <c:pt idx="7">
                  <c:v>137178.29999999999</c:v>
                </c:pt>
                <c:pt idx="8">
                  <c:v>30000</c:v>
                </c:pt>
                <c:pt idx="9">
                  <c:v>90070.2</c:v>
                </c:pt>
                <c:pt idx="10">
                  <c:v>400000</c:v>
                </c:pt>
                <c:pt idx="11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F-4ABF-8ED0-744D9E505D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5"/>
        <c:overlap val="100"/>
        <c:axId val="1434210256"/>
        <c:axId val="1415734336"/>
      </c:barChart>
      <c:catAx>
        <c:axId val="1434210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734336"/>
        <c:crosses val="autoZero"/>
        <c:auto val="1"/>
        <c:lblAlgn val="ctr"/>
        <c:lblOffset val="100"/>
        <c:noMultiLvlLbl val="0"/>
      </c:catAx>
      <c:valAx>
        <c:axId val="1415734336"/>
        <c:scaling>
          <c:orientation val="minMax"/>
        </c:scaling>
        <c:delete val="1"/>
        <c:axPos val="b"/>
        <c:numFmt formatCode="&quot;R$&quot;\ #,##0.00" sourceLinked="1"/>
        <c:majorTickMark val="out"/>
        <c:minorTickMark val="none"/>
        <c:tickLblPos val="nextTo"/>
        <c:crossAx val="1434210256"/>
        <c:crosses val="autoZero"/>
        <c:crossBetween val="between"/>
        <c:majorUnit val="1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DADOS!$E$7</c:f>
          <c:strCache>
            <c:ptCount val="1"/>
            <c:pt idx="0">
              <c:v>500136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2">
                  <a:lumMod val="9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C00000"/>
              </a:solidFill>
              <a:ln w="6985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C2-4C97-844B-3FBE1E27F56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C2-4C97-844B-3FBE1E27F569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C2-4C97-844B-3FBE1E27F5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DADOS!$M$8:$N$8</c:f>
              <c:numCache>
                <c:formatCode>0%</c:formatCode>
                <c:ptCount val="2"/>
                <c:pt idx="0">
                  <c:v>0.53700496000000009</c:v>
                </c:pt>
                <c:pt idx="1">
                  <c:v>0.46299503999999991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C2-4C97-844B-3FBE1E27F5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DADOS!$E$8</c:f>
          <c:strCache>
            <c:ptCount val="1"/>
            <c:pt idx="0">
              <c:v>500139</c:v>
            </c:pt>
          </c:strCache>
        </c:strRef>
      </c:tx>
      <c:layout>
        <c:manualLayout>
          <c:xMode val="edge"/>
          <c:yMode val="edge"/>
          <c:x val="0.31244371204151111"/>
          <c:y val="0.51748237671992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C00000"/>
            </a:solidFill>
            <a:ln w="38100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A5-418E-AD54-00BD692491C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A5-418E-AD54-00BD692491CD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FA5-418E-AD54-00BD69249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DADOS!$M$9:$N$9</c:f>
              <c:numCache>
                <c:formatCode>0%</c:formatCode>
                <c:ptCount val="2"/>
                <c:pt idx="0">
                  <c:v>0.8</c:v>
                </c:pt>
                <c:pt idx="1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A5-418E-AD54-00BD692491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DADOS!$E$9</c:f>
          <c:strCache>
            <c:ptCount val="1"/>
            <c:pt idx="0">
              <c:v>500140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BF-4CC3-8443-87C26C1FFE7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BF-4CC3-8443-87C26C1FFE70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BF-4CC3-8443-87C26C1FFE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DADOS!$M$10:$N$10</c:f>
              <c:numCache>
                <c:formatCode>0%</c:formatCode>
                <c:ptCount val="2"/>
                <c:pt idx="0">
                  <c:v>0.33333333333333331</c:v>
                </c:pt>
                <c:pt idx="1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BF-4CC3-8443-87C26C1FFE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DADOS!$E$10</c:f>
          <c:strCache>
            <c:ptCount val="1"/>
            <c:pt idx="0">
              <c:v>500135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40-4F6E-A0E7-C599F07EB3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40-4F6E-A0E7-C599F07EB33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40-4F6E-A0E7-C599F07EB3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DADOS!$M$11:$N$11</c:f>
              <c:numCache>
                <c:formatCode>0%</c:formatCode>
                <c:ptCount val="2"/>
                <c:pt idx="0">
                  <c:v>0.73333333333333328</c:v>
                </c:pt>
                <c:pt idx="1">
                  <c:v>0.26666666666666672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40-4F6E-A0E7-C599F07EB3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DADOS!$E$11</c:f>
          <c:strCache>
            <c:ptCount val="1"/>
            <c:pt idx="0">
              <c:v>500141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3-401F-BCAF-8C08A273745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13-401F-BCAF-8C08A273745D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13-401F-BCAF-8C08A27374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DADOS!$M$12:$N$12</c:f>
              <c:numCache>
                <c:formatCode>0%</c:formatCode>
                <c:ptCount val="2"/>
                <c:pt idx="0">
                  <c:v>0.13333333333333333</c:v>
                </c:pt>
                <c:pt idx="1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13-401F-BCAF-8C08A27374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DADOS!$E$12</c:f>
          <c:strCache>
            <c:ptCount val="1"/>
            <c:pt idx="0">
              <c:v>500137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D6-4BCA-A602-0ED28E000CC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D6-4BCA-A602-0ED28E000CC2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5389989044990019"/>
                      <c:h val="0.206478220277758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3D6-4BCA-A602-0ED28E000C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DADOS!$M$13:$N$13</c:f>
              <c:numCache>
                <c:formatCode>0%</c:formatCode>
                <c:ptCount val="2"/>
                <c:pt idx="0">
                  <c:v>0.45</c:v>
                </c:pt>
                <c:pt idx="1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D6-4BCA-A602-0ED28E000C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DADOS!$E$13</c:f>
          <c:strCache>
            <c:ptCount val="1"/>
            <c:pt idx="0">
              <c:v>500142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C00000"/>
              </a:solidFill>
              <a:ln w="38100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FD-4D7A-B76B-4B978C89FB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FD-4D7A-B76B-4B978C89FBA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FD-4D7A-B76B-4B978C89F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DADOS!$M$14:$N$14</c:f>
              <c:numCache>
                <c:formatCode>0%</c:formatCode>
                <c:ptCount val="2"/>
                <c:pt idx="0">
                  <c:v>0.46666666666666667</c:v>
                </c:pt>
                <c:pt idx="1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FD-4D7A-B76B-4B978C89FB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DADOS!$E$14</c:f>
          <c:strCache>
            <c:ptCount val="1"/>
            <c:pt idx="0">
              <c:v>500143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6F-4DB0-B5CE-BD37F3BC34B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6F-4DB0-B5CE-BD37F3BC34BC}"/>
              </c:ext>
            </c:extLst>
          </c:dPt>
          <c:dLbls>
            <c:dLbl>
              <c:idx val="0"/>
              <c:layout>
                <c:manualLayout>
                  <c:x val="7.8516956880589316E-3"/>
                  <c:y val="-1.49812645720814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6F-4DB0-B5CE-BD37F3BC34B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5389989044990019"/>
                      <c:h val="0.204552118608462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66F-4DB0-B5CE-BD37F3BC34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DADOS!$M$15:$N$15</c:f>
              <c:numCache>
                <c:formatCode>0%</c:formatCode>
                <c:ptCount val="2"/>
                <c:pt idx="0">
                  <c:v>8.5477999999999998E-2</c:v>
                </c:pt>
                <c:pt idx="1">
                  <c:v>0.91452200000000006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6F-4DB0-B5CE-BD37F3BC34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DADOS!$E$15</c:f>
          <c:strCache>
            <c:ptCount val="1"/>
            <c:pt idx="0">
              <c:v>500145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37-4970-BEDF-4EBEECBFCC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37-4970-BEDF-4EBEECBFCCB8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37-4970-BEDF-4EBEECBFC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DADOS!$M$16:$N$16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37-4970-BEDF-4EBEECBFCC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DADOS!$E$16</c:f>
          <c:strCache>
            <c:ptCount val="1"/>
            <c:pt idx="0">
              <c:v>500144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C00000"/>
            </a:solidFill>
            <a:ln w="38100" cap="rnd">
              <a:solidFill>
                <a:schemeClr val="lt1"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65-4C87-BF66-C9093C535C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65-4C87-BF66-C9093C535CA3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65-4C87-BF66-C9093C535C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DADOS!$M$17:$N$17</c:f>
              <c:numCache>
                <c:formatCode>0%</c:formatCode>
                <c:ptCount val="2"/>
                <c:pt idx="0">
                  <c:v>0.399532</c:v>
                </c:pt>
                <c:pt idx="1">
                  <c:v>0.600468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65-4C87-BF66-C9093C535C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DADOS!$E$17</c:f>
          <c:strCache>
            <c:ptCount val="1"/>
            <c:pt idx="0">
              <c:v>500134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C-4347-80B2-8CC2A43ADBD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C-4347-80B2-8CC2A43ADBD3}"/>
              </c:ext>
            </c:extLst>
          </c:dPt>
          <c:dLbls>
            <c:dLbl>
              <c:idx val="0"/>
              <c:layout>
                <c:manualLayout>
                  <c:x val="-0.17941511042536307"/>
                  <c:y val="4.5605693888837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0C-4347-80B2-8CC2A43ADBD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0C-4347-80B2-8CC2A43AD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DADOS!$M$18:$N$18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0C-4347-80B2-8CC2A43ADB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DADOS!$E$18</c:f>
          <c:strCache>
            <c:ptCount val="1"/>
            <c:pt idx="0">
              <c:v>500138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B1-4CD4-AC62-796CC14EADE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B1-4CD4-AC62-796CC14EADE9}"/>
              </c:ext>
            </c:extLst>
          </c:dPt>
          <c:dLbls>
            <c:dLbl>
              <c:idx val="0"/>
              <c:layout>
                <c:manualLayout>
                  <c:x val="-0.13313033885648501"/>
                  <c:y val="6.03488830704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B1-4CD4-AC62-796CC14EADE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B1-4CD4-AC62-796CC14EAD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DADOS!$M$19:$N$19</c:f>
              <c:numCache>
                <c:formatCode>0%</c:formatCode>
                <c:ptCount val="2"/>
                <c:pt idx="0">
                  <c:v>7.4999999999999997E-2</c:v>
                </c:pt>
                <c:pt idx="1">
                  <c:v>0.92500000000000004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B1-4CD4-AC62-796CC14EAD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DADOS!$E$19</c:f>
          <c:strCache>
            <c:ptCount val="1"/>
            <c:pt idx="0">
              <c:v>500016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 cap="rnd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C0000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D5-4133-A422-0EDFE4D660F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 cap="rnd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D5-4133-A422-0EDFE4D660F6}"/>
              </c:ext>
            </c:extLst>
          </c:dPt>
          <c:dLbls>
            <c:dLbl>
              <c:idx val="0"/>
              <c:layout>
                <c:manualLayout>
                  <c:x val="-6.3646466430874044E-2"/>
                  <c:y val="7.55785928099167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D5-4133-A422-0EDFE4D660F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381346069696208"/>
                      <c:h val="0.2057034431735721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DD5-4133-A422-0EDFE4D660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DADOS!$M$20:$N$20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D5-4133-A422-0EDFE4D660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DADOS!$E$20</c:f>
          <c:strCache>
            <c:ptCount val="1"/>
            <c:pt idx="0">
              <c:v>500017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38100">
              <a:solidFill>
                <a:schemeClr val="accent1">
                  <a:shade val="15000"/>
                  <a:alpha val="0"/>
                </a:schemeClr>
              </a:solidFill>
            </a:ln>
          </c:spPr>
          <c:dPt>
            <c:idx val="0"/>
            <c:bubble3D val="0"/>
            <c:spPr>
              <a:solidFill>
                <a:srgbClr val="92D050"/>
              </a:solidFill>
              <a:ln w="38100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38-41E8-88A0-3181FA65049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38100">
                <a:solidFill>
                  <a:schemeClr val="accent1">
                    <a:shade val="15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38-41E8-88A0-3181FA650499}"/>
              </c:ext>
            </c:extLst>
          </c:dPt>
          <c:dLbls>
            <c:dLbl>
              <c:idx val="0"/>
              <c:layout>
                <c:manualLayout>
                  <c:x val="-0.12554501177911248"/>
                  <c:y val="6.10395711849967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38-41E8-88A0-3181FA65049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38-41E8-88A0-3181FA650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DADOS!$M$21:$N$21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38-41E8-88A0-3181FA6504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LINHA COMPARATIVA (SALDO - APLICAÇÃO)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pt-BR" sz="1200">
                <a:solidFill>
                  <a:sysClr val="window" lastClr="FFFFFF"/>
                </a:solidFill>
                <a:latin typeface="Segoe UI" panose="020B0502040204020203" pitchFamily="34" charset="0"/>
                <a:cs typeface="Segoe UI" panose="020B0502040204020203" pitchFamily="34" charset="0"/>
              </a:defRPr>
            </a:pPr>
            <a:endPara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36306913016343234"/>
          <c:y val="2.6827136599237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DADOS!$F$6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cat>
            <c:numRef>
              <c:f>DADOS!$E$7:$E$21</c:f>
              <c:numCache>
                <c:formatCode>General</c:formatCode>
                <c:ptCount val="15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  <c:pt idx="12">
                  <c:v>500016</c:v>
                </c:pt>
                <c:pt idx="13">
                  <c:v>500017</c:v>
                </c:pt>
                <c:pt idx="14">
                  <c:v>500011</c:v>
                </c:pt>
              </c:numCache>
            </c:numRef>
          </c:cat>
          <c:val>
            <c:numRef>
              <c:f>DADOS!$F$7:$F$21</c:f>
              <c:numCache>
                <c:formatCode>"R$"\ #,##0.00</c:formatCode>
                <c:ptCount val="15"/>
                <c:pt idx="0">
                  <c:v>250000</c:v>
                </c:pt>
                <c:pt idx="1">
                  <c:v>150000</c:v>
                </c:pt>
                <c:pt idx="2">
                  <c:v>150000</c:v>
                </c:pt>
                <c:pt idx="3">
                  <c:v>300000</c:v>
                </c:pt>
                <c:pt idx="4">
                  <c:v>150000</c:v>
                </c:pt>
                <c:pt idx="5">
                  <c:v>200000</c:v>
                </c:pt>
                <c:pt idx="6">
                  <c:v>150000</c:v>
                </c:pt>
                <c:pt idx="7">
                  <c:v>150000</c:v>
                </c:pt>
                <c:pt idx="8">
                  <c:v>50000</c:v>
                </c:pt>
                <c:pt idx="9">
                  <c:v>150000</c:v>
                </c:pt>
                <c:pt idx="10">
                  <c:v>400000</c:v>
                </c:pt>
                <c:pt idx="11">
                  <c:v>200000</c:v>
                </c:pt>
                <c:pt idx="12">
                  <c:v>150000</c:v>
                </c:pt>
                <c:pt idx="13">
                  <c:v>100000</c:v>
                </c:pt>
                <c:pt idx="1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9-4ACE-B486-96D964A415A2}"/>
            </c:ext>
          </c:extLst>
        </c:ser>
        <c:ser>
          <c:idx val="1"/>
          <c:order val="1"/>
          <c:tx>
            <c:strRef>
              <c:f>DADOS!$G$6</c:f>
              <c:strCache>
                <c:ptCount val="1"/>
                <c:pt idx="0">
                  <c:v>APLICADO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DADOS!$E$7:$E$21</c:f>
              <c:numCache>
                <c:formatCode>General</c:formatCode>
                <c:ptCount val="15"/>
                <c:pt idx="0">
                  <c:v>500136</c:v>
                </c:pt>
                <c:pt idx="1">
                  <c:v>500139</c:v>
                </c:pt>
                <c:pt idx="2">
                  <c:v>500140</c:v>
                </c:pt>
                <c:pt idx="3">
                  <c:v>500135</c:v>
                </c:pt>
                <c:pt idx="4">
                  <c:v>500141</c:v>
                </c:pt>
                <c:pt idx="5">
                  <c:v>500137</c:v>
                </c:pt>
                <c:pt idx="6">
                  <c:v>500142</c:v>
                </c:pt>
                <c:pt idx="7">
                  <c:v>500143</c:v>
                </c:pt>
                <c:pt idx="8">
                  <c:v>500145</c:v>
                </c:pt>
                <c:pt idx="9">
                  <c:v>500144</c:v>
                </c:pt>
                <c:pt idx="10">
                  <c:v>500134</c:v>
                </c:pt>
                <c:pt idx="11">
                  <c:v>500138</c:v>
                </c:pt>
                <c:pt idx="12">
                  <c:v>500016</c:v>
                </c:pt>
                <c:pt idx="13">
                  <c:v>500017</c:v>
                </c:pt>
                <c:pt idx="14">
                  <c:v>500011</c:v>
                </c:pt>
              </c:numCache>
            </c:numRef>
          </c:cat>
          <c:val>
            <c:numRef>
              <c:f>DADOS!$G$7:$G$21</c:f>
              <c:numCache>
                <c:formatCode>"R$"\ #,##0.00</c:formatCode>
                <c:ptCount val="15"/>
                <c:pt idx="0">
                  <c:v>134251.24000000002</c:v>
                </c:pt>
                <c:pt idx="1">
                  <c:v>120000</c:v>
                </c:pt>
                <c:pt idx="2">
                  <c:v>50000</c:v>
                </c:pt>
                <c:pt idx="3">
                  <c:v>220000</c:v>
                </c:pt>
                <c:pt idx="4">
                  <c:v>20000</c:v>
                </c:pt>
                <c:pt idx="5">
                  <c:v>90000</c:v>
                </c:pt>
                <c:pt idx="6">
                  <c:v>70000</c:v>
                </c:pt>
                <c:pt idx="7">
                  <c:v>12821.7</c:v>
                </c:pt>
                <c:pt idx="8">
                  <c:v>20000</c:v>
                </c:pt>
                <c:pt idx="9">
                  <c:v>59929.8</c:v>
                </c:pt>
                <c:pt idx="10">
                  <c:v>0</c:v>
                </c:pt>
                <c:pt idx="11">
                  <c:v>15000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9-4ACE-B486-96D964A4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362975"/>
        <c:axId val="1261356255"/>
      </c:lineChart>
      <c:catAx>
        <c:axId val="1261362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61356255"/>
        <c:crosses val="autoZero"/>
        <c:auto val="1"/>
        <c:lblAlgn val="ctr"/>
        <c:lblOffset val="100"/>
        <c:noMultiLvlLbl val="0"/>
      </c:catAx>
      <c:valAx>
        <c:axId val="1261356255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3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investimentos.xlsx]DADOS!Tabela dinâmica2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200" b="0" i="0" u="none" strike="noStrike" kern="1200" spc="0" baseline="0">
                <a:solidFill>
                  <a:sysClr val="window" lastClr="FFFFFF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APLICADO AO MÊS - 2025 </a:t>
            </a:r>
          </a:p>
        </c:rich>
      </c:tx>
      <c:layout>
        <c:manualLayout>
          <c:xMode val="edge"/>
          <c:yMode val="edge"/>
          <c:x val="0.4034682217043115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BR" sz="1200" b="0" i="0" u="none" strike="noStrike" kern="1200" spc="0" baseline="0">
              <a:solidFill>
                <a:sysClr val="window" lastClr="FFFFFF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 w="44450">
            <a:solidFill>
              <a:schemeClr val="accent1">
                <a:alpha val="0"/>
              </a:schemeClr>
            </a:solidFill>
          </a:ln>
          <a:effectLst>
            <a:glow rad="63500">
              <a:schemeClr val="accent6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968651242974396E-2"/>
          <c:y val="0.19967571614038876"/>
          <c:w val="0.94770710832954386"/>
          <c:h val="0.69188307781706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DADOS!$M$39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 w="44450">
              <a:solidFill>
                <a:schemeClr val="accent1">
                  <a:alpha val="0"/>
                </a:schemeClr>
              </a:solidFill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DADOS!$L$40:$L$44</c:f>
              <c:strCache>
                <c:ptCount val="4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</c:strCache>
            </c:strRef>
          </c:cat>
          <c:val>
            <c:numRef>
              <c:f>DADOS!$M$40:$M$44</c:f>
              <c:numCache>
                <c:formatCode>"R$"\ #,##0.00</c:formatCode>
                <c:ptCount val="4"/>
                <c:pt idx="0">
                  <c:v>24227.34</c:v>
                </c:pt>
                <c:pt idx="1">
                  <c:v>382103.21999999991</c:v>
                </c:pt>
                <c:pt idx="2">
                  <c:v>35672.18</c:v>
                </c:pt>
                <c:pt idx="3">
                  <c:v>370000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36-4A62-9395-53CDF73573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79700639"/>
        <c:axId val="1479706879"/>
      </c:barChart>
      <c:catAx>
        <c:axId val="14797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9706879"/>
        <c:crosses val="autoZero"/>
        <c:auto val="1"/>
        <c:lblAlgn val="ctr"/>
        <c:lblOffset val="100"/>
        <c:noMultiLvlLbl val="0"/>
      </c:catAx>
      <c:valAx>
        <c:axId val="1479706879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970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DADOS!$E$21</c:f>
          <c:strCache>
            <c:ptCount val="1"/>
            <c:pt idx="0">
              <c:v>500011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17-4D4C-80C7-7C0EB867BC0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17-4D4C-80C7-7C0EB867BC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DADOS!$M$22:$N$22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17-4D4C-80C7-7C0EB867BC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DADOS!$E$22</c:f>
          <c:strCache>
            <c:ptCount val="1"/>
            <c:pt idx="0">
              <c:v>500012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4-42C4-9E82-C7F833607FC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4-42C4-9E82-C7F833607FC4}"/>
              </c:ext>
            </c:extLst>
          </c:dPt>
          <c:dLbls>
            <c:dLbl>
              <c:idx val="0"/>
              <c:layout>
                <c:manualLayout>
                  <c:x val="-0.15693116776559676"/>
                  <c:y val="3.79326638467066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F4-42C4-9E82-C7F833607F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DADOS!$M$23:$N$23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4-42C4-9E82-C7F833607F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DADOS!$E$23</c:f>
          <c:strCache>
            <c:ptCount val="1"/>
            <c:pt idx="0">
              <c:v>500008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E1-496A-B77D-8AA719FD73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E1-496A-B77D-8AA719FD73A3}"/>
              </c:ext>
            </c:extLst>
          </c:dPt>
          <c:dLbls>
            <c:dLbl>
              <c:idx val="0"/>
              <c:layout>
                <c:manualLayout>
                  <c:x val="-0.17837144005168559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E1-496A-B77D-8AA719FD73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DADOS!$M$24:$N$24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E1-496A-B77D-8AA719FD73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DADOS!$E$24</c:f>
          <c:strCache>
            <c:ptCount val="1"/>
            <c:pt idx="0">
              <c:v>500010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01-4BFA-B540-6BD6D6CD0E0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01-4BFA-B540-6BD6D6CD0E0D}"/>
              </c:ext>
            </c:extLst>
          </c:dPt>
          <c:dLbls>
            <c:dLbl>
              <c:idx val="0"/>
              <c:layout>
                <c:manualLayout>
                  <c:x val="-0.1404117393058894"/>
                  <c:y val="4.56056938888370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01-4BFA-B540-6BD6D6CD0E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DADOS!$M$25:$N$25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1-4BFA-B540-6BD6D6CD0E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DADOS!$E$25</c:f>
          <c:strCache>
            <c:ptCount val="1"/>
            <c:pt idx="0">
              <c:v>500009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2B-4DBE-A5D9-E07130A8D3B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2B-4DBE-A5D9-E07130A8D3B0}"/>
              </c:ext>
            </c:extLst>
          </c:dPt>
          <c:dLbls>
            <c:dLbl>
              <c:idx val="0"/>
              <c:layout>
                <c:manualLayout>
                  <c:x val="-0.1712803234831822"/>
                  <c:y val="1.51730655386825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2B-4DBE-A5D9-E07130A8D3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DADOS!$M$26:$N$26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2B-4DBE-A5D9-E07130A8D3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DADOS!$E$26</c:f>
          <c:strCache>
            <c:ptCount val="1"/>
            <c:pt idx="0">
              <c:v>500007</c:v>
            </c:pt>
          </c:strCache>
        </c:strRef>
      </c:tx>
      <c:layout>
        <c:manualLayout>
          <c:xMode val="edge"/>
          <c:yMode val="edge"/>
          <c:x val="0.32032635378165081"/>
          <c:y val="0.51748237285170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0" baseline="0">
              <a:solidFill>
                <a:schemeClr val="bg2">
                  <a:lumMod val="9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59-45DC-955F-3F91E07D797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59-45DC-955F-3F91E07D7979}"/>
              </c:ext>
            </c:extLst>
          </c:dPt>
          <c:dLbls>
            <c:dLbl>
              <c:idx val="0"/>
              <c:layout>
                <c:manualLayout>
                  <c:x val="-0.18831740131871608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59-45DC-955F-3F91E07D7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DADOS!$M$27:$N$27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59-45DC-955F-3F91E07D79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03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svg"/><Relationship Id="rId18" Type="http://schemas.openxmlformats.org/officeDocument/2006/relationships/chart" Target="../charts/chart2.xml"/><Relationship Id="rId26" Type="http://schemas.openxmlformats.org/officeDocument/2006/relationships/image" Target="../media/image20.svg"/><Relationship Id="rId39" Type="http://schemas.openxmlformats.org/officeDocument/2006/relationships/chart" Target="../charts/chart19.xml"/><Relationship Id="rId21" Type="http://schemas.openxmlformats.org/officeDocument/2006/relationships/chart" Target="../charts/chart5.xml"/><Relationship Id="rId34" Type="http://schemas.openxmlformats.org/officeDocument/2006/relationships/chart" Target="../charts/chart14.xml"/><Relationship Id="rId42" Type="http://schemas.openxmlformats.org/officeDocument/2006/relationships/chart" Target="../charts/chart22.xml"/><Relationship Id="rId47" Type="http://schemas.openxmlformats.org/officeDocument/2006/relationships/chart" Target="../charts/chart27.xml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6" Type="http://schemas.openxmlformats.org/officeDocument/2006/relationships/image" Target="../media/image15.png"/><Relationship Id="rId29" Type="http://schemas.openxmlformats.org/officeDocument/2006/relationships/chart" Target="../charts/chart9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1.xml"/><Relationship Id="rId24" Type="http://schemas.openxmlformats.org/officeDocument/2006/relationships/image" Target="../media/image18.svg"/><Relationship Id="rId32" Type="http://schemas.openxmlformats.org/officeDocument/2006/relationships/chart" Target="../charts/chart12.xml"/><Relationship Id="rId37" Type="http://schemas.openxmlformats.org/officeDocument/2006/relationships/chart" Target="../charts/chart17.xml"/><Relationship Id="rId40" Type="http://schemas.openxmlformats.org/officeDocument/2006/relationships/chart" Target="../charts/chart20.xml"/><Relationship Id="rId45" Type="http://schemas.openxmlformats.org/officeDocument/2006/relationships/chart" Target="../charts/chart25.xml"/><Relationship Id="rId5" Type="http://schemas.openxmlformats.org/officeDocument/2006/relationships/image" Target="../media/image5.png"/><Relationship Id="rId15" Type="http://schemas.openxmlformats.org/officeDocument/2006/relationships/image" Target="../media/image14.svg"/><Relationship Id="rId23" Type="http://schemas.openxmlformats.org/officeDocument/2006/relationships/image" Target="../media/image17.png"/><Relationship Id="rId28" Type="http://schemas.openxmlformats.org/officeDocument/2006/relationships/chart" Target="../charts/chart8.xml"/><Relationship Id="rId36" Type="http://schemas.openxmlformats.org/officeDocument/2006/relationships/chart" Target="../charts/chart16.xml"/><Relationship Id="rId10" Type="http://schemas.openxmlformats.org/officeDocument/2006/relationships/image" Target="../media/image10.svg"/><Relationship Id="rId19" Type="http://schemas.openxmlformats.org/officeDocument/2006/relationships/chart" Target="../charts/chart3.xml"/><Relationship Id="rId31" Type="http://schemas.openxmlformats.org/officeDocument/2006/relationships/chart" Target="../charts/chart11.xml"/><Relationship Id="rId44" Type="http://schemas.openxmlformats.org/officeDocument/2006/relationships/chart" Target="../charts/chart24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chart" Target="../charts/chart6.xml"/><Relationship Id="rId27" Type="http://schemas.openxmlformats.org/officeDocument/2006/relationships/chart" Target="../charts/chart7.xml"/><Relationship Id="rId30" Type="http://schemas.openxmlformats.org/officeDocument/2006/relationships/chart" Target="../charts/chart10.xml"/><Relationship Id="rId35" Type="http://schemas.openxmlformats.org/officeDocument/2006/relationships/chart" Target="../charts/chart15.xml"/><Relationship Id="rId43" Type="http://schemas.openxmlformats.org/officeDocument/2006/relationships/chart" Target="../charts/chart23.xml"/><Relationship Id="rId48" Type="http://schemas.openxmlformats.org/officeDocument/2006/relationships/chart" Target="../charts/chart28.xml"/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12" Type="http://schemas.openxmlformats.org/officeDocument/2006/relationships/image" Target="../media/image11.png"/><Relationship Id="rId17" Type="http://schemas.openxmlformats.org/officeDocument/2006/relationships/image" Target="../media/image16.svg"/><Relationship Id="rId25" Type="http://schemas.openxmlformats.org/officeDocument/2006/relationships/image" Target="../media/image19.png"/><Relationship Id="rId33" Type="http://schemas.openxmlformats.org/officeDocument/2006/relationships/chart" Target="../charts/chart13.xml"/><Relationship Id="rId38" Type="http://schemas.openxmlformats.org/officeDocument/2006/relationships/chart" Target="../charts/chart18.xml"/><Relationship Id="rId46" Type="http://schemas.openxmlformats.org/officeDocument/2006/relationships/chart" Target="../charts/chart26.xml"/><Relationship Id="rId20" Type="http://schemas.openxmlformats.org/officeDocument/2006/relationships/chart" Target="../charts/chart4.xml"/><Relationship Id="rId41" Type="http://schemas.openxmlformats.org/officeDocument/2006/relationships/chart" Target="../charts/chart2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159505</xdr:colOff>
      <xdr:row>48</xdr:row>
      <xdr:rowOff>20109</xdr:rowOff>
    </xdr:from>
    <xdr:to>
      <xdr:col>98</xdr:col>
      <xdr:colOff>68263</xdr:colOff>
      <xdr:row>63</xdr:row>
      <xdr:rowOff>142874</xdr:rowOff>
    </xdr:to>
    <xdr:sp macro="" textlink="">
      <xdr:nvSpPr>
        <xdr:cNvPr id="108" name="Retângulo: Cantos Arredondados 107">
          <a:extLst>
            <a:ext uri="{FF2B5EF4-FFF2-40B4-BE49-F238E27FC236}">
              <a16:creationId xmlns:a16="http://schemas.microsoft.com/office/drawing/2014/main" id="{B94479EF-5527-475F-84C1-D5F48D8C8D7C}"/>
            </a:ext>
          </a:extLst>
        </xdr:cNvPr>
        <xdr:cNvSpPr/>
      </xdr:nvSpPr>
      <xdr:spPr>
        <a:xfrm>
          <a:off x="10887036" y="8556890"/>
          <a:ext cx="8814633" cy="2801672"/>
        </a:xfrm>
        <a:prstGeom prst="roundRect">
          <a:avLst>
            <a:gd name="adj" fmla="val 1672"/>
          </a:avLst>
        </a:prstGeom>
        <a:solidFill>
          <a:schemeClr val="tx2">
            <a:lumMod val="75000"/>
          </a:schemeClr>
        </a:solidFill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83342</xdr:colOff>
      <xdr:row>34</xdr:row>
      <xdr:rowOff>103451</xdr:rowOff>
    </xdr:from>
    <xdr:to>
      <xdr:col>54</xdr:col>
      <xdr:colOff>83344</xdr:colOff>
      <xdr:row>63</xdr:row>
      <xdr:rowOff>154781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09665B9B-A095-462F-9546-23EDE0BA4A96}"/>
            </a:ext>
          </a:extLst>
        </xdr:cNvPr>
        <xdr:cNvSpPr/>
      </xdr:nvSpPr>
      <xdr:spPr>
        <a:xfrm>
          <a:off x="583405" y="6139920"/>
          <a:ext cx="10227470" cy="5230549"/>
        </a:xfrm>
        <a:prstGeom prst="roundRect">
          <a:avLst>
            <a:gd name="adj" fmla="val 1672"/>
          </a:avLst>
        </a:prstGeom>
        <a:solidFill>
          <a:schemeClr val="tx2">
            <a:lumMod val="75000"/>
          </a:schemeClr>
        </a:solidFill>
        <a:effectLst>
          <a:reflection blurRad="6350" stA="50000" endA="300" endPos="900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64295</xdr:colOff>
      <xdr:row>9</xdr:row>
      <xdr:rowOff>20901</xdr:rowOff>
    </xdr:from>
    <xdr:to>
      <xdr:col>54</xdr:col>
      <xdr:colOff>63237</xdr:colOff>
      <xdr:row>32</xdr:row>
      <xdr:rowOff>115887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4C235268-0A79-1CE6-DCA7-2E16E124BD42}"/>
            </a:ext>
          </a:extLst>
        </xdr:cNvPr>
        <xdr:cNvSpPr/>
      </xdr:nvSpPr>
      <xdr:spPr>
        <a:xfrm>
          <a:off x="564358" y="1592526"/>
          <a:ext cx="10226410" cy="4202642"/>
        </a:xfrm>
        <a:prstGeom prst="roundRect">
          <a:avLst>
            <a:gd name="adj" fmla="val 1672"/>
          </a:avLst>
        </a:prstGeom>
        <a:solidFill>
          <a:schemeClr val="tx2">
            <a:lumMod val="75000"/>
          </a:schemeClr>
        </a:solidFill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76597</xdr:colOff>
      <xdr:row>5</xdr:row>
      <xdr:rowOff>132424</xdr:rowOff>
    </xdr:from>
    <xdr:to>
      <xdr:col>19</xdr:col>
      <xdr:colOff>133746</xdr:colOff>
      <xdr:row>7</xdr:row>
      <xdr:rowOff>75275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42CB68E-C741-4945-B757-30E934632873}"/>
            </a:ext>
          </a:extLst>
        </xdr:cNvPr>
        <xdr:cNvSpPr/>
      </xdr:nvSpPr>
      <xdr:spPr>
        <a:xfrm>
          <a:off x="576660" y="989674"/>
          <a:ext cx="3188492" cy="300039"/>
        </a:xfrm>
        <a:prstGeom prst="roundRect">
          <a:avLst>
            <a:gd name="adj" fmla="val 27134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Segoe UI" panose="020B0502040204020203" pitchFamily="34" charset="0"/>
              <a:cs typeface="Segoe UI" panose="020B0502040204020203" pitchFamily="34" charset="0"/>
            </a:rPr>
            <a:t>         Aplicação</a:t>
          </a:r>
          <a:r>
            <a:rPr lang="pt-BR" sz="1100" b="1" baseline="0">
              <a:latin typeface="Segoe UI" panose="020B0502040204020203" pitchFamily="34" charset="0"/>
              <a:cs typeface="Segoe UI" panose="020B0502040204020203" pitchFamily="34" charset="0"/>
            </a:rPr>
            <a:t> percentual por código</a:t>
          </a:r>
        </a:p>
      </xdr:txBody>
    </xdr:sp>
    <xdr:clientData/>
  </xdr:twoCellAnchor>
  <xdr:twoCellAnchor editAs="oneCell">
    <xdr:from>
      <xdr:col>3</xdr:col>
      <xdr:colOff>126253</xdr:colOff>
      <xdr:row>5</xdr:row>
      <xdr:rowOff>141195</xdr:rowOff>
    </xdr:from>
    <xdr:to>
      <xdr:col>5</xdr:col>
      <xdr:colOff>66676</xdr:colOff>
      <xdr:row>7</xdr:row>
      <xdr:rowOff>36420</xdr:rowOff>
    </xdr:to>
    <xdr:pic>
      <xdr:nvPicPr>
        <xdr:cNvPr id="9" name="Gráfico 8" descr="Gráfico de pizza com preenchimento sólido">
          <a:extLst>
            <a:ext uri="{FF2B5EF4-FFF2-40B4-BE49-F238E27FC236}">
              <a16:creationId xmlns:a16="http://schemas.microsoft.com/office/drawing/2014/main" id="{79A003D9-161C-0A32-33E9-ECF9EE3B1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253" y="1004048"/>
          <a:ext cx="262031" cy="253813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</xdr:row>
      <xdr:rowOff>28575</xdr:rowOff>
    </xdr:from>
    <xdr:to>
      <xdr:col>8</xdr:col>
      <xdr:colOff>41274</xdr:colOff>
      <xdr:row>4</xdr:row>
      <xdr:rowOff>142875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B5E63F4D-5CF7-4F98-B4C8-3BE821FA16B8}"/>
            </a:ext>
          </a:extLst>
        </xdr:cNvPr>
        <xdr:cNvSpPr/>
      </xdr:nvSpPr>
      <xdr:spPr>
        <a:xfrm>
          <a:off x="152400" y="171450"/>
          <a:ext cx="793749" cy="657225"/>
        </a:xfrm>
        <a:prstGeom prst="roundRect">
          <a:avLst>
            <a:gd name="adj" fmla="val 10313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123825</xdr:colOff>
      <xdr:row>1</xdr:row>
      <xdr:rowOff>34927</xdr:rowOff>
    </xdr:from>
    <xdr:to>
      <xdr:col>7</xdr:col>
      <xdr:colOff>139700</xdr:colOff>
      <xdr:row>4</xdr:row>
      <xdr:rowOff>114965</xdr:rowOff>
    </xdr:to>
    <xdr:pic>
      <xdr:nvPicPr>
        <xdr:cNvPr id="11" name="Gráfico 10" descr="Na mosca estrutura de tópicos">
          <a:extLst>
            <a:ext uri="{FF2B5EF4-FFF2-40B4-BE49-F238E27FC236}">
              <a16:creationId xmlns:a16="http://schemas.microsoft.com/office/drawing/2014/main" id="{1D283415-5B2D-695C-3D82-85E11F100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58752"/>
          <a:ext cx="619125" cy="622963"/>
        </a:xfrm>
        <a:prstGeom prst="rect">
          <a:avLst/>
        </a:prstGeom>
      </xdr:spPr>
    </xdr:pic>
    <xdr:clientData/>
  </xdr:twoCellAnchor>
  <xdr:twoCellAnchor>
    <xdr:from>
      <xdr:col>8</xdr:col>
      <xdr:colOff>56357</xdr:colOff>
      <xdr:row>1</xdr:row>
      <xdr:rowOff>76200</xdr:rowOff>
    </xdr:from>
    <xdr:to>
      <xdr:col>23</xdr:col>
      <xdr:colOff>70642</xdr:colOff>
      <xdr:row>4</xdr:row>
      <xdr:rowOff>67235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63D51D3-A669-4BDC-995D-9F902FD38FDB}"/>
            </a:ext>
          </a:extLst>
        </xdr:cNvPr>
        <xdr:cNvSpPr/>
      </xdr:nvSpPr>
      <xdr:spPr>
        <a:xfrm>
          <a:off x="1473201" y="219075"/>
          <a:ext cx="3050379" cy="526816"/>
        </a:xfrm>
        <a:prstGeom prst="roundRect">
          <a:avLst>
            <a:gd name="adj" fmla="val 1469"/>
          </a:avLst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CONTROLE</a:t>
          </a:r>
          <a:r>
            <a:rPr lang="pt-BR" sz="1200" b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DE INVESTIMENTOS </a:t>
          </a:r>
          <a:r>
            <a:rPr lang="pt-BR" sz="120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- 2025</a:t>
          </a:r>
        </a:p>
        <a:p>
          <a:pPr algn="l"/>
          <a:r>
            <a:rPr lang="pt-BR" sz="120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Demonstrativo de aplicações</a:t>
          </a:r>
          <a:endParaRPr lang="pt-BR" sz="105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23</xdr:col>
      <xdr:colOff>135489</xdr:colOff>
      <xdr:row>1</xdr:row>
      <xdr:rowOff>66675</xdr:rowOff>
    </xdr:from>
    <xdr:to>
      <xdr:col>26</xdr:col>
      <xdr:colOff>140575</xdr:colOff>
      <xdr:row>4</xdr:row>
      <xdr:rowOff>66675</xdr:rowOff>
    </xdr:to>
    <xdr:pic>
      <xdr:nvPicPr>
        <xdr:cNvPr id="17" name="Gráfico 16" descr="Início com preenchimento sólido">
          <a:extLst>
            <a:ext uri="{FF2B5EF4-FFF2-40B4-BE49-F238E27FC236}">
              <a16:creationId xmlns:a16="http://schemas.microsoft.com/office/drawing/2014/main" id="{88BFDB66-BC46-7FDA-B6E3-3F60495E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40739" y="190500"/>
          <a:ext cx="608336" cy="539750"/>
        </a:xfrm>
        <a:prstGeom prst="rect">
          <a:avLst/>
        </a:prstGeom>
      </xdr:spPr>
    </xdr:pic>
    <xdr:clientData/>
  </xdr:twoCellAnchor>
  <xdr:twoCellAnchor>
    <xdr:from>
      <xdr:col>22</xdr:col>
      <xdr:colOff>120650</xdr:colOff>
      <xdr:row>1</xdr:row>
      <xdr:rowOff>73025</xdr:rowOff>
    </xdr:from>
    <xdr:to>
      <xdr:col>22</xdr:col>
      <xdr:colOff>123825</xdr:colOff>
      <xdr:row>4</xdr:row>
      <xdr:rowOff>95250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7C355264-AF4D-BF10-257A-A3DA55F3808E}"/>
            </a:ext>
          </a:extLst>
        </xdr:cNvPr>
        <xdr:cNvCxnSpPr/>
      </xdr:nvCxnSpPr>
      <xdr:spPr>
        <a:xfrm>
          <a:off x="3825875" y="196850"/>
          <a:ext cx="3175" cy="56515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6352</xdr:colOff>
      <xdr:row>1</xdr:row>
      <xdr:rowOff>92077</xdr:rowOff>
    </xdr:from>
    <xdr:to>
      <xdr:col>30</xdr:col>
      <xdr:colOff>164152</xdr:colOff>
      <xdr:row>4</xdr:row>
      <xdr:rowOff>130175</xdr:rowOff>
    </xdr:to>
    <xdr:pic>
      <xdr:nvPicPr>
        <xdr:cNvPr id="22" name="Gráfico 21" descr="Tabela com preenchimento sólido">
          <a:extLst>
            <a:ext uri="{FF2B5EF4-FFF2-40B4-BE49-F238E27FC236}">
              <a16:creationId xmlns:a16="http://schemas.microsoft.com/office/drawing/2014/main" id="{9B0E2C35-9344-AD68-980C-30D4C2BD0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911727" y="215902"/>
          <a:ext cx="554675" cy="581023"/>
        </a:xfrm>
        <a:prstGeom prst="rect">
          <a:avLst/>
        </a:prstGeom>
      </xdr:spPr>
    </xdr:pic>
    <xdr:clientData/>
  </xdr:twoCellAnchor>
  <xdr:twoCellAnchor>
    <xdr:from>
      <xdr:col>35</xdr:col>
      <xdr:colOff>101600</xdr:colOff>
      <xdr:row>1</xdr:row>
      <xdr:rowOff>82550</xdr:rowOff>
    </xdr:from>
    <xdr:to>
      <xdr:col>35</xdr:col>
      <xdr:colOff>101600</xdr:colOff>
      <xdr:row>4</xdr:row>
      <xdr:rowOff>111125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62F2780-0585-4894-8C04-6E463AC287FA}"/>
            </a:ext>
          </a:extLst>
        </xdr:cNvPr>
        <xdr:cNvCxnSpPr/>
      </xdr:nvCxnSpPr>
      <xdr:spPr>
        <a:xfrm>
          <a:off x="6407150" y="206375"/>
          <a:ext cx="0" cy="571500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187326</xdr:colOff>
      <xdr:row>1</xdr:row>
      <xdr:rowOff>139702</xdr:rowOff>
    </xdr:from>
    <xdr:to>
      <xdr:col>34</xdr:col>
      <xdr:colOff>46444</xdr:colOff>
      <xdr:row>4</xdr:row>
      <xdr:rowOff>57150</xdr:rowOff>
    </xdr:to>
    <xdr:pic>
      <xdr:nvPicPr>
        <xdr:cNvPr id="25" name="Gráfico 24" descr="Área de Transferência com preenchimento sólido">
          <a:extLst>
            <a:ext uri="{FF2B5EF4-FFF2-40B4-BE49-F238E27FC236}">
              <a16:creationId xmlns:a16="http://schemas.microsoft.com/office/drawing/2014/main" id="{94CCC685-304A-E87C-C79E-AEE7E3231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692776" y="282577"/>
          <a:ext cx="459193" cy="460373"/>
        </a:xfrm>
        <a:prstGeom prst="rect">
          <a:avLst/>
        </a:prstGeom>
      </xdr:spPr>
    </xdr:pic>
    <xdr:clientData/>
  </xdr:twoCellAnchor>
  <xdr:twoCellAnchor>
    <xdr:from>
      <xdr:col>54</xdr:col>
      <xdr:colOff>161309</xdr:colOff>
      <xdr:row>7</xdr:row>
      <xdr:rowOff>54067</xdr:rowOff>
    </xdr:from>
    <xdr:to>
      <xdr:col>98</xdr:col>
      <xdr:colOff>27952</xdr:colOff>
      <xdr:row>36</xdr:row>
      <xdr:rowOff>63595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3B0724B1-CFAF-44C9-8052-A9E2CE453894}"/>
            </a:ext>
          </a:extLst>
        </xdr:cNvPr>
        <xdr:cNvSpPr/>
      </xdr:nvSpPr>
      <xdr:spPr>
        <a:xfrm>
          <a:off x="10591184" y="1268505"/>
          <a:ext cx="8772518" cy="5188746"/>
        </a:xfrm>
        <a:prstGeom prst="roundRect">
          <a:avLst>
            <a:gd name="adj" fmla="val 1954"/>
          </a:avLst>
        </a:prstGeom>
        <a:solidFill>
          <a:schemeClr val="tx2">
            <a:lumMod val="75000"/>
          </a:schemeClr>
        </a:solidFill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67186</xdr:colOff>
      <xdr:row>64</xdr:row>
      <xdr:rowOff>49913</xdr:rowOff>
    </xdr:from>
    <xdr:to>
      <xdr:col>98</xdr:col>
      <xdr:colOff>63701</xdr:colOff>
      <xdr:row>78</xdr:row>
      <xdr:rowOff>88635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7AFAFEC2-4A18-4EB7-80FF-9634176CE0FB}"/>
            </a:ext>
          </a:extLst>
        </xdr:cNvPr>
        <xdr:cNvSpPr/>
      </xdr:nvSpPr>
      <xdr:spPr>
        <a:xfrm>
          <a:off x="567249" y="11444194"/>
          <a:ext cx="19117952" cy="2539035"/>
        </a:xfrm>
        <a:prstGeom prst="roundRect">
          <a:avLst>
            <a:gd name="adj" fmla="val 2483"/>
          </a:avLst>
        </a:prstGeom>
        <a:solidFill>
          <a:schemeClr val="tx2">
            <a:lumMod val="75000"/>
          </a:schemeClr>
        </a:solidFill>
        <a:ln w="12700">
          <a:solidFill>
            <a:schemeClr val="tx1"/>
          </a:solidFill>
        </a:ln>
        <a:effectLst>
          <a:reflection blurRad="6350" stA="50000" endA="300" endPos="385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 b="1" i="0" u="none" strike="noStrike">
            <a:solidFill>
              <a:schemeClr val="bg2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13</xdr:col>
      <xdr:colOff>92075</xdr:colOff>
      <xdr:row>8</xdr:row>
      <xdr:rowOff>63500</xdr:rowOff>
    </xdr:from>
    <xdr:to>
      <xdr:col>24</xdr:col>
      <xdr:colOff>126999</xdr:colOff>
      <xdr:row>14</xdr:row>
      <xdr:rowOff>171449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7EB9B45-B2A5-4EC2-A5C6-5778FBB14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57</xdr:col>
      <xdr:colOff>198904</xdr:colOff>
      <xdr:row>0</xdr:row>
      <xdr:rowOff>122177</xdr:rowOff>
    </xdr:from>
    <xdr:to>
      <xdr:col>69</xdr:col>
      <xdr:colOff>178593</xdr:colOff>
      <xdr:row>5</xdr:row>
      <xdr:rowOff>155405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64BC54D1-6BA1-6510-9AC2-CE630BE2CE29}"/>
            </a:ext>
          </a:extLst>
        </xdr:cNvPr>
        <xdr:cNvSpPr/>
      </xdr:nvSpPr>
      <xdr:spPr>
        <a:xfrm>
          <a:off x="11521748" y="122177"/>
          <a:ext cx="2408564" cy="890478"/>
        </a:xfrm>
        <a:prstGeom prst="roundRect">
          <a:avLst>
            <a:gd name="adj" fmla="val 13464"/>
          </a:avLst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TOTAL CAPEX 2025</a:t>
          </a:r>
        </a:p>
      </xdr:txBody>
    </xdr:sp>
    <xdr:clientData/>
  </xdr:twoCellAnchor>
  <xdr:twoCellAnchor>
    <xdr:from>
      <xdr:col>71</xdr:col>
      <xdr:colOff>179463</xdr:colOff>
      <xdr:row>0</xdr:row>
      <xdr:rowOff>122236</xdr:rowOff>
    </xdr:from>
    <xdr:to>
      <xdr:col>84</xdr:col>
      <xdr:colOff>45243</xdr:colOff>
      <xdr:row>5</xdr:row>
      <xdr:rowOff>152928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1CDA1F8D-5C9F-4055-B326-BB3102775ECC}"/>
            </a:ext>
          </a:extLst>
        </xdr:cNvPr>
        <xdr:cNvSpPr/>
      </xdr:nvSpPr>
      <xdr:spPr>
        <a:xfrm>
          <a:off x="14455057" y="122236"/>
          <a:ext cx="2497061" cy="887942"/>
        </a:xfrm>
        <a:prstGeom prst="roundRect">
          <a:avLst>
            <a:gd name="adj" fmla="val 11348"/>
          </a:avLst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TOTAL APLICADO</a:t>
          </a:r>
        </a:p>
      </xdr:txBody>
    </xdr:sp>
    <xdr:clientData/>
  </xdr:twoCellAnchor>
  <xdr:twoCellAnchor editAs="oneCell">
    <xdr:from>
      <xdr:col>58</xdr:col>
      <xdr:colOff>7159</xdr:colOff>
      <xdr:row>2</xdr:row>
      <xdr:rowOff>39345</xdr:rowOff>
    </xdr:from>
    <xdr:to>
      <xdr:col>60</xdr:col>
      <xdr:colOff>170764</xdr:colOff>
      <xdr:row>5</xdr:row>
      <xdr:rowOff>69144</xdr:rowOff>
    </xdr:to>
    <xdr:pic>
      <xdr:nvPicPr>
        <xdr:cNvPr id="42" name="Gráfico 41" descr="Tendência ascendente com preenchimento sólido">
          <a:extLst>
            <a:ext uri="{FF2B5EF4-FFF2-40B4-BE49-F238E27FC236}">
              <a16:creationId xmlns:a16="http://schemas.microsoft.com/office/drawing/2014/main" id="{24C24234-40C9-75E9-5A37-927A2301C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1000130" y="364316"/>
          <a:ext cx="567017" cy="561331"/>
        </a:xfrm>
        <a:prstGeom prst="rect">
          <a:avLst/>
        </a:prstGeom>
      </xdr:spPr>
    </xdr:pic>
    <xdr:clientData/>
  </xdr:twoCellAnchor>
  <xdr:twoCellAnchor editAs="oneCell">
    <xdr:from>
      <xdr:col>71</xdr:col>
      <xdr:colOff>191335</xdr:colOff>
      <xdr:row>2</xdr:row>
      <xdr:rowOff>59021</xdr:rowOff>
    </xdr:from>
    <xdr:to>
      <xdr:col>74</xdr:col>
      <xdr:colOff>133148</xdr:colOff>
      <xdr:row>5</xdr:row>
      <xdr:rowOff>59018</xdr:rowOff>
    </xdr:to>
    <xdr:pic>
      <xdr:nvPicPr>
        <xdr:cNvPr id="44" name="Gráfico 43" descr="Gráfico de tendência descendente com preenchimento sólido">
          <a:extLst>
            <a:ext uri="{FF2B5EF4-FFF2-40B4-BE49-F238E27FC236}">
              <a16:creationId xmlns:a16="http://schemas.microsoft.com/office/drawing/2014/main" id="{E8CD2AD6-AF81-8259-0D2A-FECB208DB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4062116" y="380490"/>
          <a:ext cx="549032" cy="535778"/>
        </a:xfrm>
        <a:prstGeom prst="rect">
          <a:avLst/>
        </a:prstGeom>
      </xdr:spPr>
    </xdr:pic>
    <xdr:clientData/>
  </xdr:twoCellAnchor>
  <xdr:twoCellAnchor>
    <xdr:from>
      <xdr:col>60</xdr:col>
      <xdr:colOff>93445</xdr:colOff>
      <xdr:row>2</xdr:row>
      <xdr:rowOff>145615</xdr:rowOff>
    </xdr:from>
    <xdr:to>
      <xdr:col>70</xdr:col>
      <xdr:colOff>11906</xdr:colOff>
      <xdr:row>4</xdr:row>
      <xdr:rowOff>126565</xdr:rowOff>
    </xdr:to>
    <xdr:sp macro="" textlink="DADOS!F30">
      <xdr:nvSpPr>
        <xdr:cNvPr id="45" name="CaixaDeTexto 44">
          <a:extLst>
            <a:ext uri="{FF2B5EF4-FFF2-40B4-BE49-F238E27FC236}">
              <a16:creationId xmlns:a16="http://schemas.microsoft.com/office/drawing/2014/main" id="{24703537-1187-6615-2831-5A2F3730819F}"/>
            </a:ext>
          </a:extLst>
        </xdr:cNvPr>
        <xdr:cNvSpPr txBox="1"/>
      </xdr:nvSpPr>
      <xdr:spPr>
        <a:xfrm>
          <a:off x="11737758" y="467084"/>
          <a:ext cx="1942523" cy="338137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noFill/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61677D-A8B4-4FF1-B34D-A3CD381D184B}" type="TxLink">
            <a:rPr lang="en-US" sz="1800" b="1" i="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pPr/>
            <a:t>R$ 2.650.000,00</a:t>
          </a:fld>
          <a:endParaRPr lang="pt-BR" sz="180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74</xdr:col>
      <xdr:colOff>156426</xdr:colOff>
      <xdr:row>2</xdr:row>
      <xdr:rowOff>163185</xdr:rowOff>
    </xdr:from>
    <xdr:to>
      <xdr:col>84</xdr:col>
      <xdr:colOff>134537</xdr:colOff>
      <xdr:row>4</xdr:row>
      <xdr:rowOff>140337</xdr:rowOff>
    </xdr:to>
    <xdr:sp macro="" textlink="DADOS!G30">
      <xdr:nvSpPr>
        <xdr:cNvPr id="46" name="CaixaDeTexto 45">
          <a:extLst>
            <a:ext uri="{FF2B5EF4-FFF2-40B4-BE49-F238E27FC236}">
              <a16:creationId xmlns:a16="http://schemas.microsoft.com/office/drawing/2014/main" id="{CE308BCA-5F70-44C0-8809-47F776BE1962}"/>
            </a:ext>
          </a:extLst>
        </xdr:cNvPr>
        <xdr:cNvSpPr txBox="1"/>
      </xdr:nvSpPr>
      <xdr:spPr>
        <a:xfrm>
          <a:off x="14920176" y="484654"/>
          <a:ext cx="2002174" cy="334339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noFill/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A3FD7C9-25B0-4D8A-9188-C607DDBD28CD}" type="TxLink">
            <a:rPr lang="en-US" sz="18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/>
            <a:t>R$ 812.002,74</a:t>
          </a:fld>
          <a:endParaRPr lang="pt-BR" sz="18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36</xdr:col>
      <xdr:colOff>59133</xdr:colOff>
      <xdr:row>1</xdr:row>
      <xdr:rowOff>134579</xdr:rowOff>
    </xdr:from>
    <xdr:to>
      <xdr:col>46</xdr:col>
      <xdr:colOff>102394</xdr:colOff>
      <xdr:row>3</xdr:row>
      <xdr:rowOff>176554</xdr:rowOff>
    </xdr:to>
    <xdr:sp macro="" textlink="">
      <xdr:nvSpPr>
        <xdr:cNvPr id="47" name="Retângulo: Cantos Arredondados 46">
          <a:extLst>
            <a:ext uri="{FF2B5EF4-FFF2-40B4-BE49-F238E27FC236}">
              <a16:creationId xmlns:a16="http://schemas.microsoft.com/office/drawing/2014/main" id="{9B2C1E6B-EEC8-46D1-A2C6-3001BFFBE767}"/>
            </a:ext>
          </a:extLst>
        </xdr:cNvPr>
        <xdr:cNvSpPr/>
      </xdr:nvSpPr>
      <xdr:spPr>
        <a:xfrm>
          <a:off x="6693015" y="280255"/>
          <a:ext cx="2060320" cy="400564"/>
        </a:xfrm>
        <a:prstGeom prst="roundRect">
          <a:avLst/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/>
            <a:t>  MÊS: </a:t>
          </a:r>
        </a:p>
        <a:p>
          <a:pPr algn="l"/>
          <a:r>
            <a:rPr lang="pt-BR" sz="1800" b="1"/>
            <a:t> </a:t>
          </a:r>
        </a:p>
      </xdr:txBody>
    </xdr:sp>
    <xdr:clientData/>
  </xdr:twoCellAnchor>
  <xdr:twoCellAnchor>
    <xdr:from>
      <xdr:col>47</xdr:col>
      <xdr:colOff>75010</xdr:colOff>
      <xdr:row>1</xdr:row>
      <xdr:rowOff>135864</xdr:rowOff>
    </xdr:from>
    <xdr:to>
      <xdr:col>54</xdr:col>
      <xdr:colOff>173435</xdr:colOff>
      <xdr:row>3</xdr:row>
      <xdr:rowOff>173964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908A3950-FE6C-4DA8-B193-1D76CB870C72}"/>
            </a:ext>
          </a:extLst>
        </xdr:cNvPr>
        <xdr:cNvSpPr/>
      </xdr:nvSpPr>
      <xdr:spPr>
        <a:xfrm>
          <a:off x="8786416" y="274770"/>
          <a:ext cx="1487488" cy="395288"/>
        </a:xfrm>
        <a:prstGeom prst="roundRect">
          <a:avLst/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/>
            <a:t>ANO: 2025</a:t>
          </a:r>
        </a:p>
      </xdr:txBody>
    </xdr:sp>
    <xdr:clientData/>
  </xdr:twoCellAnchor>
  <xdr:twoCellAnchor editAs="absolute">
    <xdr:from>
      <xdr:col>86</xdr:col>
      <xdr:colOff>67083</xdr:colOff>
      <xdr:row>0</xdr:row>
      <xdr:rowOff>125149</xdr:rowOff>
    </xdr:from>
    <xdr:to>
      <xdr:col>98</xdr:col>
      <xdr:colOff>48032</xdr:colOff>
      <xdr:row>5</xdr:row>
      <xdr:rowOff>169862</xdr:rowOff>
    </xdr:to>
    <xdr:sp macro="" textlink="" fLocksText="0">
      <xdr:nvSpPr>
        <xdr:cNvPr id="49" name="Retângulo: Cantos Arredondados 48">
          <a:extLst>
            <a:ext uri="{FF2B5EF4-FFF2-40B4-BE49-F238E27FC236}">
              <a16:creationId xmlns:a16="http://schemas.microsoft.com/office/drawing/2014/main" id="{C713ED9F-0EFF-41E2-970C-514D9FAFD66D}"/>
            </a:ext>
          </a:extLst>
        </xdr:cNvPr>
        <xdr:cNvSpPr>
          <a:spLocks noChangeAspect="1"/>
        </xdr:cNvSpPr>
      </xdr:nvSpPr>
      <xdr:spPr>
        <a:xfrm>
          <a:off x="17262883" y="121974"/>
          <a:ext cx="2409824" cy="905138"/>
        </a:xfrm>
        <a:prstGeom prst="roundRect">
          <a:avLst>
            <a:gd name="adj" fmla="val 11348"/>
          </a:avLst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latin typeface="Segoe UI" panose="020B0502040204020203" pitchFamily="34" charset="0"/>
              <a:cs typeface="Segoe UI" panose="020B0502040204020203" pitchFamily="34" charset="0"/>
            </a:rPr>
            <a:t>SALDO</a:t>
          </a:r>
        </a:p>
      </xdr:txBody>
    </xdr:sp>
    <xdr:clientData fLocksWithSheet="0" fPrintsWithSheet="0"/>
  </xdr:twoCellAnchor>
  <xdr:twoCellAnchor>
    <xdr:from>
      <xdr:col>87</xdr:col>
      <xdr:colOff>55277</xdr:colOff>
      <xdr:row>2</xdr:row>
      <xdr:rowOff>168808</xdr:rowOff>
    </xdr:from>
    <xdr:to>
      <xdr:col>98</xdr:col>
      <xdr:colOff>38896</xdr:colOff>
      <xdr:row>5</xdr:row>
      <xdr:rowOff>7143</xdr:rowOff>
    </xdr:to>
    <xdr:sp macro="" textlink="DADOS!H30">
      <xdr:nvSpPr>
        <xdr:cNvPr id="50" name="CaixaDeTexto 49">
          <a:extLst>
            <a:ext uri="{FF2B5EF4-FFF2-40B4-BE49-F238E27FC236}">
              <a16:creationId xmlns:a16="http://schemas.microsoft.com/office/drawing/2014/main" id="{C77CCDAD-E856-4A37-A3DD-950EFEA2E3CC}"/>
            </a:ext>
          </a:extLst>
        </xdr:cNvPr>
        <xdr:cNvSpPr txBox="1"/>
      </xdr:nvSpPr>
      <xdr:spPr>
        <a:xfrm>
          <a:off x="17450308" y="490277"/>
          <a:ext cx="2210088" cy="374116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noFill/>
        </a:ln>
        <a:effectLst>
          <a:reflection blurRad="6350" stA="50000" endA="300" endPos="55500" dist="508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F4A9D70-C5B8-4E08-AF18-04F6368C28FC}" type="TxLink">
            <a:rPr lang="en-US" sz="2000" b="1" i="0" u="none" strike="noStrike">
              <a:solidFill>
                <a:srgbClr val="00B050"/>
              </a:solidFill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/>
            <a:t>R$ 1.837.997,26</a:t>
          </a:fld>
          <a:endParaRPr lang="pt-BR" sz="2000" b="1" i="0" u="none" strike="noStrike">
            <a:solidFill>
              <a:srgbClr val="00B050"/>
            </a:solidFill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86</xdr:col>
      <xdr:colOff>86326</xdr:colOff>
      <xdr:row>1</xdr:row>
      <xdr:rowOff>55223</xdr:rowOff>
    </xdr:from>
    <xdr:to>
      <xdr:col>88</xdr:col>
      <xdr:colOff>9959</xdr:colOff>
      <xdr:row>2</xdr:row>
      <xdr:rowOff>131297</xdr:rowOff>
    </xdr:to>
    <xdr:pic>
      <xdr:nvPicPr>
        <xdr:cNvPr id="52" name="Gráfico 51" descr="Moedas com preenchimento sólido">
          <a:extLst>
            <a:ext uri="{FF2B5EF4-FFF2-40B4-BE49-F238E27FC236}">
              <a16:creationId xmlns:a16="http://schemas.microsoft.com/office/drawing/2014/main" id="{160FC1BB-70C2-9E7F-5FCC-5B47DFF37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6805502" y="200899"/>
          <a:ext cx="327045" cy="25536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33</xdr:col>
      <xdr:colOff>111125</xdr:colOff>
      <xdr:row>7</xdr:row>
      <xdr:rowOff>85722</xdr:rowOff>
    </xdr:from>
    <xdr:to>
      <xdr:col>43</xdr:col>
      <xdr:colOff>111125</xdr:colOff>
      <xdr:row>16</xdr:row>
      <xdr:rowOff>9525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A3784862-5CBE-4620-A8D8-1C76AA5A7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24</xdr:col>
      <xdr:colOff>1</xdr:colOff>
      <xdr:row>7</xdr:row>
      <xdr:rowOff>57147</xdr:rowOff>
    </xdr:from>
    <xdr:to>
      <xdr:col>33</xdr:col>
      <xdr:colOff>152400</xdr:colOff>
      <xdr:row>15</xdr:row>
      <xdr:rowOff>158750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9A7F74-0030-429A-9E7D-1332B011E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197286</xdr:colOff>
      <xdr:row>17</xdr:row>
      <xdr:rowOff>132169</xdr:rowOff>
    </xdr:from>
    <xdr:to>
      <xdr:col>11</xdr:col>
      <xdr:colOff>180788</xdr:colOff>
      <xdr:row>19</xdr:row>
      <xdr:rowOff>86225</xdr:rowOff>
    </xdr:to>
    <xdr:sp macro="" textlink="DADOS!H7">
      <xdr:nvSpPr>
        <xdr:cNvPr id="74" name="Retângulo: Cantos Arredondados 73">
          <a:extLst>
            <a:ext uri="{FF2B5EF4-FFF2-40B4-BE49-F238E27FC236}">
              <a16:creationId xmlns:a16="http://schemas.microsoft.com/office/drawing/2014/main" id="{44497731-632E-474C-A196-6CD34572C7FC}"/>
            </a:ext>
          </a:extLst>
        </xdr:cNvPr>
        <xdr:cNvSpPr/>
      </xdr:nvSpPr>
      <xdr:spPr>
        <a:xfrm>
          <a:off x="578286" y="3146551"/>
          <a:ext cx="1193737" cy="312645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CD4ACE1-C8AA-4405-BABB-86B92908F918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R$ 115.748,76</a:t>
          </a:fld>
          <a:endParaRPr lang="pt-BR" sz="10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1868</xdr:colOff>
      <xdr:row>17</xdr:row>
      <xdr:rowOff>135964</xdr:rowOff>
    </xdr:from>
    <xdr:to>
      <xdr:col>21</xdr:col>
      <xdr:colOff>170766</xdr:colOff>
      <xdr:row>19</xdr:row>
      <xdr:rowOff>90020</xdr:rowOff>
    </xdr:to>
    <xdr:sp macro="" textlink="DADOS!H8">
      <xdr:nvSpPr>
        <xdr:cNvPr id="75" name="Retângulo: Cantos Arredondados 74">
          <a:extLst>
            <a:ext uri="{FF2B5EF4-FFF2-40B4-BE49-F238E27FC236}">
              <a16:creationId xmlns:a16="http://schemas.microsoft.com/office/drawing/2014/main" id="{C68F89AB-3722-46B1-8084-3674592A1983}"/>
            </a:ext>
          </a:extLst>
        </xdr:cNvPr>
        <xdr:cNvSpPr/>
      </xdr:nvSpPr>
      <xdr:spPr>
        <a:xfrm>
          <a:off x="2601633" y="3150346"/>
          <a:ext cx="1177427" cy="312645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3CB4BD6-B952-4174-ADC2-DEC1C30AECE5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R$ 30.000,00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25</xdr:col>
      <xdr:colOff>133789</xdr:colOff>
      <xdr:row>17</xdr:row>
      <xdr:rowOff>149723</xdr:rowOff>
    </xdr:from>
    <xdr:to>
      <xdr:col>31</xdr:col>
      <xdr:colOff>95689</xdr:colOff>
      <xdr:row>19</xdr:row>
      <xdr:rowOff>84729</xdr:rowOff>
    </xdr:to>
    <xdr:sp macro="" textlink="DADOS!H9">
      <xdr:nvSpPr>
        <xdr:cNvPr id="76" name="Retângulo: Cantos Arredondados 75">
          <a:extLst>
            <a:ext uri="{FF2B5EF4-FFF2-40B4-BE49-F238E27FC236}">
              <a16:creationId xmlns:a16="http://schemas.microsoft.com/office/drawing/2014/main" id="{E49DC06A-1FAF-42B4-A338-0E8DB7754687}"/>
            </a:ext>
          </a:extLst>
        </xdr:cNvPr>
        <xdr:cNvSpPr/>
      </xdr:nvSpPr>
      <xdr:spPr>
        <a:xfrm>
          <a:off x="4548907" y="3164105"/>
          <a:ext cx="1172135" cy="293595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4C4F08A-5D38-4EC5-B2A0-816F2E28CB30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35</xdr:col>
      <xdr:colOff>58208</xdr:colOff>
      <xdr:row>17</xdr:row>
      <xdr:rowOff>177800</xdr:rowOff>
    </xdr:from>
    <xdr:to>
      <xdr:col>41</xdr:col>
      <xdr:colOff>39158</xdr:colOff>
      <xdr:row>19</xdr:row>
      <xdr:rowOff>118533</xdr:rowOff>
    </xdr:to>
    <xdr:sp macro="" textlink="DADOS!H10">
      <xdr:nvSpPr>
        <xdr:cNvPr id="77" name="Retângulo: Cantos Arredondados 76">
          <a:extLst>
            <a:ext uri="{FF2B5EF4-FFF2-40B4-BE49-F238E27FC236}">
              <a16:creationId xmlns:a16="http://schemas.microsoft.com/office/drawing/2014/main" id="{496BEC53-FC4A-4F6A-AD72-BFAE372BBDD0}"/>
            </a:ext>
          </a:extLst>
        </xdr:cNvPr>
        <xdr:cNvSpPr/>
      </xdr:nvSpPr>
      <xdr:spPr>
        <a:xfrm>
          <a:off x="6397625" y="3204633"/>
          <a:ext cx="1187450" cy="30056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A3A259B-5EEE-44A1-9FFD-E24ACB4852A9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R$ 80.000,00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45</xdr:col>
      <xdr:colOff>125942</xdr:colOff>
      <xdr:row>18</xdr:row>
      <xdr:rowOff>7408</xdr:rowOff>
    </xdr:from>
    <xdr:to>
      <xdr:col>51</xdr:col>
      <xdr:colOff>84667</xdr:colOff>
      <xdr:row>19</xdr:row>
      <xdr:rowOff>121708</xdr:rowOff>
    </xdr:to>
    <xdr:sp macro="" textlink="DADOS!H11">
      <xdr:nvSpPr>
        <xdr:cNvPr id="78" name="Retângulo: Cantos Arredondados 77">
          <a:extLst>
            <a:ext uri="{FF2B5EF4-FFF2-40B4-BE49-F238E27FC236}">
              <a16:creationId xmlns:a16="http://schemas.microsoft.com/office/drawing/2014/main" id="{2111D63D-5CA4-4AFD-B680-C0D6DA6E9EAF}"/>
            </a:ext>
          </a:extLst>
        </xdr:cNvPr>
        <xdr:cNvSpPr/>
      </xdr:nvSpPr>
      <xdr:spPr>
        <a:xfrm>
          <a:off x="8476192" y="3214158"/>
          <a:ext cx="1165225" cy="29421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1BB8A4F-94D1-450F-8DCC-FC092C2E831B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R$ 130.000,00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191559</xdr:colOff>
      <xdr:row>29</xdr:row>
      <xdr:rowOff>101599</xdr:rowOff>
    </xdr:from>
    <xdr:to>
      <xdr:col>11</xdr:col>
      <xdr:colOff>159809</xdr:colOff>
      <xdr:row>31</xdr:row>
      <xdr:rowOff>47623</xdr:rowOff>
    </xdr:to>
    <xdr:sp macro="" textlink="DADOS!H12">
      <xdr:nvSpPr>
        <xdr:cNvPr id="79" name="Retângulo: Cantos Arredondados 78">
          <a:extLst>
            <a:ext uri="{FF2B5EF4-FFF2-40B4-BE49-F238E27FC236}">
              <a16:creationId xmlns:a16="http://schemas.microsoft.com/office/drawing/2014/main" id="{2DF892C9-32A9-456F-95A9-B4F1F94D9928}"/>
            </a:ext>
          </a:extLst>
        </xdr:cNvPr>
        <xdr:cNvSpPr/>
      </xdr:nvSpPr>
      <xdr:spPr>
        <a:xfrm>
          <a:off x="498476" y="5287432"/>
          <a:ext cx="1174750" cy="305858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1283C9D-5E85-450E-834B-31CE4267C769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R$ 110.000,00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186266</xdr:colOff>
      <xdr:row>29</xdr:row>
      <xdr:rowOff>101601</xdr:rowOff>
    </xdr:from>
    <xdr:to>
      <xdr:col>21</xdr:col>
      <xdr:colOff>167216</xdr:colOff>
      <xdr:row>31</xdr:row>
      <xdr:rowOff>38100</xdr:rowOff>
    </xdr:to>
    <xdr:sp macro="" textlink="DADOS!H13">
      <xdr:nvSpPr>
        <xdr:cNvPr id="80" name="Retângulo: Cantos Arredondados 79">
          <a:extLst>
            <a:ext uri="{FF2B5EF4-FFF2-40B4-BE49-F238E27FC236}">
              <a16:creationId xmlns:a16="http://schemas.microsoft.com/office/drawing/2014/main" id="{E954C7D9-6342-4AB2-99AF-3C1EBAE582C6}"/>
            </a:ext>
          </a:extLst>
        </xdr:cNvPr>
        <xdr:cNvSpPr/>
      </xdr:nvSpPr>
      <xdr:spPr>
        <a:xfrm>
          <a:off x="2504016" y="5287434"/>
          <a:ext cx="1187450" cy="296333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EB96393D-1612-4EC7-B7E5-41BAC54AA647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R$ 80.000,00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25</xdr:col>
      <xdr:colOff>178860</xdr:colOff>
      <xdr:row>29</xdr:row>
      <xdr:rowOff>128060</xdr:rowOff>
    </xdr:from>
    <xdr:to>
      <xdr:col>31</xdr:col>
      <xdr:colOff>153460</xdr:colOff>
      <xdr:row>31</xdr:row>
      <xdr:rowOff>61384</xdr:rowOff>
    </xdr:to>
    <xdr:sp macro="" textlink="DADOS!H14">
      <xdr:nvSpPr>
        <xdr:cNvPr id="81" name="Retângulo: Cantos Arredondados 80">
          <a:extLst>
            <a:ext uri="{FF2B5EF4-FFF2-40B4-BE49-F238E27FC236}">
              <a16:creationId xmlns:a16="http://schemas.microsoft.com/office/drawing/2014/main" id="{C3CC67EB-8DB4-4786-97AD-4F0669072ECC}"/>
            </a:ext>
          </a:extLst>
        </xdr:cNvPr>
        <xdr:cNvSpPr/>
      </xdr:nvSpPr>
      <xdr:spPr>
        <a:xfrm>
          <a:off x="4507443" y="5313893"/>
          <a:ext cx="1181100" cy="293158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19792F45-4E4D-40EA-ACE6-D68930DCB2C8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R$ 137.178,30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35</xdr:col>
      <xdr:colOff>37043</xdr:colOff>
      <xdr:row>29</xdr:row>
      <xdr:rowOff>115358</xdr:rowOff>
    </xdr:from>
    <xdr:to>
      <xdr:col>41</xdr:col>
      <xdr:colOff>46661</xdr:colOff>
      <xdr:row>31</xdr:row>
      <xdr:rowOff>86214</xdr:rowOff>
    </xdr:to>
    <xdr:sp macro="" textlink="DADOS!H15">
      <xdr:nvSpPr>
        <xdr:cNvPr id="82" name="Retângulo: Cantos Arredondados 81">
          <a:extLst>
            <a:ext uri="{FF2B5EF4-FFF2-40B4-BE49-F238E27FC236}">
              <a16:creationId xmlns:a16="http://schemas.microsoft.com/office/drawing/2014/main" id="{E5B8AAB1-71B3-4767-8CC9-9D55100759E5}"/>
            </a:ext>
          </a:extLst>
        </xdr:cNvPr>
        <xdr:cNvSpPr/>
      </xdr:nvSpPr>
      <xdr:spPr>
        <a:xfrm>
          <a:off x="6376460" y="5301191"/>
          <a:ext cx="1216118" cy="330690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7338B01-B1A6-4C83-BF44-F299CBE4DC82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R$ 30.000,00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45</xdr:col>
      <xdr:colOff>165101</xdr:colOff>
      <xdr:row>29</xdr:row>
      <xdr:rowOff>111126</xdr:rowOff>
    </xdr:from>
    <xdr:to>
      <xdr:col>51</xdr:col>
      <xdr:colOff>127001</xdr:colOff>
      <xdr:row>31</xdr:row>
      <xdr:rowOff>25400</xdr:rowOff>
    </xdr:to>
    <xdr:sp macro="" textlink="DADOS!H16">
      <xdr:nvSpPr>
        <xdr:cNvPr id="83" name="Retângulo: Cantos Arredondados 82">
          <a:extLst>
            <a:ext uri="{FF2B5EF4-FFF2-40B4-BE49-F238E27FC236}">
              <a16:creationId xmlns:a16="http://schemas.microsoft.com/office/drawing/2014/main" id="{407A525A-4AD1-431C-B2C9-53954B846A31}"/>
            </a:ext>
          </a:extLst>
        </xdr:cNvPr>
        <xdr:cNvSpPr/>
      </xdr:nvSpPr>
      <xdr:spPr>
        <a:xfrm>
          <a:off x="8515351" y="5296959"/>
          <a:ext cx="1168400" cy="274108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F8BFA53-A188-4AFF-9458-CC81F2487B91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R$ 90.070,20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1057</xdr:colOff>
      <xdr:row>44</xdr:row>
      <xdr:rowOff>66674</xdr:rowOff>
    </xdr:from>
    <xdr:to>
      <xdr:col>11</xdr:col>
      <xdr:colOff>174888</xdr:colOff>
      <xdr:row>46</xdr:row>
      <xdr:rowOff>12698</xdr:rowOff>
    </xdr:to>
    <xdr:sp macro="" textlink="DADOS!H17">
      <xdr:nvSpPr>
        <xdr:cNvPr id="84" name="Retângulo: Cantos Arredondados 83">
          <a:extLst>
            <a:ext uri="{FF2B5EF4-FFF2-40B4-BE49-F238E27FC236}">
              <a16:creationId xmlns:a16="http://schemas.microsoft.com/office/drawing/2014/main" id="{64F9CC13-A8E4-4E1A-BF45-21F2A0F21477}"/>
            </a:ext>
          </a:extLst>
        </xdr:cNvPr>
        <xdr:cNvSpPr/>
      </xdr:nvSpPr>
      <xdr:spPr>
        <a:xfrm>
          <a:off x="1013088" y="7889080"/>
          <a:ext cx="1185863" cy="3032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70C508A-B12C-42A2-9CDB-6C7E167C0AC4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R$ 400.000,00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16</xdr:col>
      <xdr:colOff>58208</xdr:colOff>
      <xdr:row>44</xdr:row>
      <xdr:rowOff>83610</xdr:rowOff>
    </xdr:from>
    <xdr:to>
      <xdr:col>22</xdr:col>
      <xdr:colOff>20902</xdr:colOff>
      <xdr:row>46</xdr:row>
      <xdr:rowOff>10584</xdr:rowOff>
    </xdr:to>
    <xdr:sp macro="" textlink="DADOS!H18">
      <xdr:nvSpPr>
        <xdr:cNvPr id="85" name="Retângulo: Cantos Arredondados 84">
          <a:extLst>
            <a:ext uri="{FF2B5EF4-FFF2-40B4-BE49-F238E27FC236}">
              <a16:creationId xmlns:a16="http://schemas.microsoft.com/office/drawing/2014/main" id="{BE4FC2A3-8F1A-4681-905F-7CB1CA40F1FE}"/>
            </a:ext>
          </a:extLst>
        </xdr:cNvPr>
        <xdr:cNvSpPr/>
      </xdr:nvSpPr>
      <xdr:spPr>
        <a:xfrm>
          <a:off x="3094302" y="7906016"/>
          <a:ext cx="1177131" cy="28416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204B7C6-F8B5-401E-9B83-0D8174878C4B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R$ 185.000,00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26</xdr:col>
      <xdr:colOff>8465</xdr:colOff>
      <xdr:row>44</xdr:row>
      <xdr:rowOff>83607</xdr:rowOff>
    </xdr:from>
    <xdr:to>
      <xdr:col>31</xdr:col>
      <xdr:colOff>172771</xdr:colOff>
      <xdr:row>46</xdr:row>
      <xdr:rowOff>7406</xdr:rowOff>
    </xdr:to>
    <xdr:sp macro="" textlink="DADOS!H19">
      <xdr:nvSpPr>
        <xdr:cNvPr id="86" name="Retângulo: Cantos Arredondados 85">
          <a:extLst>
            <a:ext uri="{FF2B5EF4-FFF2-40B4-BE49-F238E27FC236}">
              <a16:creationId xmlns:a16="http://schemas.microsoft.com/office/drawing/2014/main" id="{A9BB9F61-2672-4FCE-962A-3B896CEBB877}"/>
            </a:ext>
          </a:extLst>
        </xdr:cNvPr>
        <xdr:cNvSpPr/>
      </xdr:nvSpPr>
      <xdr:spPr>
        <a:xfrm>
          <a:off x="5068621" y="7906013"/>
          <a:ext cx="1176338" cy="28098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67A5B31-BA88-41CF-AE65-2E69797FD616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R$ 150.000,00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35</xdr:col>
      <xdr:colOff>148960</xdr:colOff>
      <xdr:row>44</xdr:row>
      <xdr:rowOff>75142</xdr:rowOff>
    </xdr:from>
    <xdr:to>
      <xdr:col>41</xdr:col>
      <xdr:colOff>110860</xdr:colOff>
      <xdr:row>46</xdr:row>
      <xdr:rowOff>8466</xdr:rowOff>
    </xdr:to>
    <xdr:sp macro="" textlink="DADOS!H20">
      <xdr:nvSpPr>
        <xdr:cNvPr id="87" name="Retângulo: Cantos Arredondados 86">
          <a:extLst>
            <a:ext uri="{FF2B5EF4-FFF2-40B4-BE49-F238E27FC236}">
              <a16:creationId xmlns:a16="http://schemas.microsoft.com/office/drawing/2014/main" id="{FF299D2B-69FA-4280-A75D-F36EBEC23518}"/>
            </a:ext>
          </a:extLst>
        </xdr:cNvPr>
        <xdr:cNvSpPr/>
      </xdr:nvSpPr>
      <xdr:spPr>
        <a:xfrm>
          <a:off x="7030773" y="7897548"/>
          <a:ext cx="1176337" cy="2905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DD5B0D9-24B2-46E5-AD12-FE10FCCA7A33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86783</xdr:colOff>
      <xdr:row>20</xdr:row>
      <xdr:rowOff>143933</xdr:rowOff>
    </xdr:from>
    <xdr:to>
      <xdr:col>54</xdr:col>
      <xdr:colOff>44450</xdr:colOff>
      <xdr:row>20</xdr:row>
      <xdr:rowOff>153458</xdr:rowOff>
    </xdr:to>
    <xdr:cxnSp macro="">
      <xdr:nvCxnSpPr>
        <xdr:cNvPr id="90" name="Conector reto 89">
          <a:extLst>
            <a:ext uri="{FF2B5EF4-FFF2-40B4-BE49-F238E27FC236}">
              <a16:creationId xmlns:a16="http://schemas.microsoft.com/office/drawing/2014/main" id="{EFC8F044-7837-3207-C742-1292A6CA806A}"/>
            </a:ext>
          </a:extLst>
        </xdr:cNvPr>
        <xdr:cNvCxnSpPr/>
      </xdr:nvCxnSpPr>
      <xdr:spPr>
        <a:xfrm>
          <a:off x="86783" y="3710516"/>
          <a:ext cx="10117667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</xdr:colOff>
      <xdr:row>9</xdr:row>
      <xdr:rowOff>58208</xdr:rowOff>
    </xdr:from>
    <xdr:to>
      <xdr:col>14</xdr:col>
      <xdr:colOff>30691</xdr:colOff>
      <xdr:row>32</xdr:row>
      <xdr:rowOff>105834</xdr:rowOff>
    </xdr:to>
    <xdr:cxnSp macro="">
      <xdr:nvCxnSpPr>
        <xdr:cNvPr id="98" name="Conector reto 97">
          <a:extLst>
            <a:ext uri="{FF2B5EF4-FFF2-40B4-BE49-F238E27FC236}">
              <a16:creationId xmlns:a16="http://schemas.microsoft.com/office/drawing/2014/main" id="{7BE66956-8211-4075-BB7B-AC95800D4211}"/>
            </a:ext>
          </a:extLst>
        </xdr:cNvPr>
        <xdr:cNvCxnSpPr/>
      </xdr:nvCxnSpPr>
      <xdr:spPr>
        <a:xfrm flipH="1">
          <a:off x="2137833" y="1645708"/>
          <a:ext cx="9525" cy="4185709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7408</xdr:colOff>
      <xdr:row>9</xdr:row>
      <xdr:rowOff>83609</xdr:rowOff>
    </xdr:from>
    <xdr:to>
      <xdr:col>24</xdr:col>
      <xdr:colOff>35718</xdr:colOff>
      <xdr:row>32</xdr:row>
      <xdr:rowOff>142875</xdr:rowOff>
    </xdr:to>
    <xdr:cxnSp macro="">
      <xdr:nvCxnSpPr>
        <xdr:cNvPr id="104" name="Conector reto 103">
          <a:extLst>
            <a:ext uri="{FF2B5EF4-FFF2-40B4-BE49-F238E27FC236}">
              <a16:creationId xmlns:a16="http://schemas.microsoft.com/office/drawing/2014/main" id="{52ACC704-4EDD-417D-A716-FFD8844101CB}"/>
            </a:ext>
          </a:extLst>
        </xdr:cNvPr>
        <xdr:cNvCxnSpPr/>
      </xdr:nvCxnSpPr>
      <xdr:spPr>
        <a:xfrm>
          <a:off x="4662752" y="1655234"/>
          <a:ext cx="28310" cy="4166922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119062</xdr:colOff>
      <xdr:row>9</xdr:row>
      <xdr:rowOff>59531</xdr:rowOff>
    </xdr:from>
    <xdr:to>
      <xdr:col>33</xdr:col>
      <xdr:colOff>123825</xdr:colOff>
      <xdr:row>32</xdr:row>
      <xdr:rowOff>95250</xdr:rowOff>
    </xdr:to>
    <xdr:cxnSp macro="">
      <xdr:nvCxnSpPr>
        <xdr:cNvPr id="105" name="Conector reto 104">
          <a:extLst>
            <a:ext uri="{FF2B5EF4-FFF2-40B4-BE49-F238E27FC236}">
              <a16:creationId xmlns:a16="http://schemas.microsoft.com/office/drawing/2014/main" id="{253F3D37-0A66-46F9-9CD9-92BC8531CD5A}"/>
            </a:ext>
          </a:extLst>
        </xdr:cNvPr>
        <xdr:cNvCxnSpPr/>
      </xdr:nvCxnSpPr>
      <xdr:spPr>
        <a:xfrm>
          <a:off x="6596062" y="1631156"/>
          <a:ext cx="4763" cy="414337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89425</xdr:colOff>
      <xdr:row>9</xdr:row>
      <xdr:rowOff>67735</xdr:rowOff>
    </xdr:from>
    <xdr:to>
      <xdr:col>43</xdr:col>
      <xdr:colOff>89425</xdr:colOff>
      <xdr:row>32</xdr:row>
      <xdr:rowOff>95250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68792FDC-8940-4352-8276-A901E71F83F2}"/>
            </a:ext>
          </a:extLst>
        </xdr:cNvPr>
        <xdr:cNvCxnSpPr/>
      </xdr:nvCxnSpPr>
      <xdr:spPr>
        <a:xfrm flipH="1">
          <a:off x="8590488" y="1639360"/>
          <a:ext cx="0" cy="4135171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31749</xdr:colOff>
      <xdr:row>7</xdr:row>
      <xdr:rowOff>98422</xdr:rowOff>
    </xdr:from>
    <xdr:to>
      <xdr:col>74</xdr:col>
      <xdr:colOff>123824</xdr:colOff>
      <xdr:row>23</xdr:row>
      <xdr:rowOff>82550</xdr:rowOff>
    </xdr:to>
    <xdr:graphicFrame macro="">
      <xdr:nvGraphicFramePr>
        <xdr:cNvPr id="113" name="Gráfico 112">
          <a:extLst>
            <a:ext uri="{FF2B5EF4-FFF2-40B4-BE49-F238E27FC236}">
              <a16:creationId xmlns:a16="http://schemas.microsoft.com/office/drawing/2014/main" id="{6178729D-D95E-47C8-A2E3-E7D23DDC9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75</xdr:col>
      <xdr:colOff>111125</xdr:colOff>
      <xdr:row>8</xdr:row>
      <xdr:rowOff>104775</xdr:rowOff>
    </xdr:from>
    <xdr:to>
      <xdr:col>75</xdr:col>
      <xdr:colOff>139700</xdr:colOff>
      <xdr:row>35</xdr:row>
      <xdr:rowOff>158750</xdr:rowOff>
    </xdr:to>
    <xdr:cxnSp macro="">
      <xdr:nvCxnSpPr>
        <xdr:cNvPr id="115" name="Conector reto 114">
          <a:extLst>
            <a:ext uri="{FF2B5EF4-FFF2-40B4-BE49-F238E27FC236}">
              <a16:creationId xmlns:a16="http://schemas.microsoft.com/office/drawing/2014/main" id="{CDFA6069-5083-B60F-E24D-605A35E0497A}"/>
            </a:ext>
          </a:extLst>
        </xdr:cNvPr>
        <xdr:cNvCxnSpPr/>
      </xdr:nvCxnSpPr>
      <xdr:spPr>
        <a:xfrm>
          <a:off x="14417675" y="1514475"/>
          <a:ext cx="28575" cy="494030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47625</xdr:colOff>
      <xdr:row>24</xdr:row>
      <xdr:rowOff>165097</xdr:rowOff>
    </xdr:from>
    <xdr:to>
      <xdr:col>74</xdr:col>
      <xdr:colOff>190500</xdr:colOff>
      <xdr:row>36</xdr:row>
      <xdr:rowOff>92075</xdr:rowOff>
    </xdr:to>
    <xdr:graphicFrame macro="">
      <xdr:nvGraphicFramePr>
        <xdr:cNvPr id="127" name="Gráfico 126">
          <a:extLst>
            <a:ext uri="{FF2B5EF4-FFF2-40B4-BE49-F238E27FC236}">
              <a16:creationId xmlns:a16="http://schemas.microsoft.com/office/drawing/2014/main" id="{7DCC2CD0-8F6E-4438-AC5E-9F031A4D1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55</xdr:col>
      <xdr:colOff>133350</xdr:colOff>
      <xdr:row>23</xdr:row>
      <xdr:rowOff>152400</xdr:rowOff>
    </xdr:from>
    <xdr:to>
      <xdr:col>74</xdr:col>
      <xdr:colOff>190500</xdr:colOff>
      <xdr:row>23</xdr:row>
      <xdr:rowOff>152400</xdr:rowOff>
    </xdr:to>
    <xdr:cxnSp macro="">
      <xdr:nvCxnSpPr>
        <xdr:cNvPr id="129" name="Conector reto 128">
          <a:extLst>
            <a:ext uri="{FF2B5EF4-FFF2-40B4-BE49-F238E27FC236}">
              <a16:creationId xmlns:a16="http://schemas.microsoft.com/office/drawing/2014/main" id="{E3C3B54E-71CA-CDF4-5B42-8996E9A4A66E}"/>
            </a:ext>
          </a:extLst>
        </xdr:cNvPr>
        <xdr:cNvCxnSpPr/>
      </xdr:nvCxnSpPr>
      <xdr:spPr>
        <a:xfrm>
          <a:off x="10439400" y="4276725"/>
          <a:ext cx="3857625" cy="0"/>
        </a:xfrm>
        <a:prstGeom prst="line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70906</xdr:colOff>
      <xdr:row>7</xdr:row>
      <xdr:rowOff>137584</xdr:rowOff>
    </xdr:from>
    <xdr:to>
      <xdr:col>97</xdr:col>
      <xdr:colOff>188381</xdr:colOff>
      <xdr:row>34</xdr:row>
      <xdr:rowOff>137584</xdr:rowOff>
    </xdr:to>
    <xdr:graphicFrame macro="">
      <xdr:nvGraphicFramePr>
        <xdr:cNvPr id="135" name="Gráfico 134">
          <a:extLst>
            <a:ext uri="{FF2B5EF4-FFF2-40B4-BE49-F238E27FC236}">
              <a16:creationId xmlns:a16="http://schemas.microsoft.com/office/drawing/2014/main" id="{692E80E0-F354-4226-91A6-490DBCB7E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80</xdr:col>
      <xdr:colOff>177801</xdr:colOff>
      <xdr:row>8</xdr:row>
      <xdr:rowOff>19050</xdr:rowOff>
    </xdr:from>
    <xdr:to>
      <xdr:col>82</xdr:col>
      <xdr:colOff>143721</xdr:colOff>
      <xdr:row>9</xdr:row>
      <xdr:rowOff>152400</xdr:rowOff>
    </xdr:to>
    <xdr:pic>
      <xdr:nvPicPr>
        <xdr:cNvPr id="137" name="Gráfico 136" descr="Estatísticas com preenchimento sólido">
          <a:extLst>
            <a:ext uri="{FF2B5EF4-FFF2-40B4-BE49-F238E27FC236}">
              <a16:creationId xmlns:a16="http://schemas.microsoft.com/office/drawing/2014/main" id="{B09993F3-4A42-F68F-9040-60070EB93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5484476" y="1428750"/>
          <a:ext cx="362795" cy="314325"/>
        </a:xfrm>
        <a:prstGeom prst="rect">
          <a:avLst/>
        </a:prstGeom>
      </xdr:spPr>
    </xdr:pic>
    <xdr:clientData/>
  </xdr:twoCellAnchor>
  <xdr:twoCellAnchor editAs="oneCell">
    <xdr:from>
      <xdr:col>58</xdr:col>
      <xdr:colOff>187325</xdr:colOff>
      <xdr:row>24</xdr:row>
      <xdr:rowOff>139701</xdr:rowOff>
    </xdr:from>
    <xdr:to>
      <xdr:col>60</xdr:col>
      <xdr:colOff>47624</xdr:colOff>
      <xdr:row>26</xdr:row>
      <xdr:rowOff>55544</xdr:rowOff>
    </xdr:to>
    <xdr:pic>
      <xdr:nvPicPr>
        <xdr:cNvPr id="141" name="Gráfico 140" descr="Moedas com preenchimento sólido">
          <a:extLst>
            <a:ext uri="{FF2B5EF4-FFF2-40B4-BE49-F238E27FC236}">
              <a16:creationId xmlns:a16="http://schemas.microsoft.com/office/drawing/2014/main" id="{0EF8BBB0-D67E-9BEB-46E1-2FA24B6EE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1093450" y="4445001"/>
          <a:ext cx="266700" cy="277793"/>
        </a:xfrm>
        <a:prstGeom prst="rect">
          <a:avLst/>
        </a:prstGeom>
      </xdr:spPr>
    </xdr:pic>
    <xdr:clientData/>
  </xdr:twoCellAnchor>
  <xdr:twoCellAnchor editAs="oneCell">
    <xdr:from>
      <xdr:col>58</xdr:col>
      <xdr:colOff>57150</xdr:colOff>
      <xdr:row>7</xdr:row>
      <xdr:rowOff>149227</xdr:rowOff>
    </xdr:from>
    <xdr:to>
      <xdr:col>59</xdr:col>
      <xdr:colOff>131527</xdr:colOff>
      <xdr:row>9</xdr:row>
      <xdr:rowOff>63500</xdr:rowOff>
    </xdr:to>
    <xdr:pic>
      <xdr:nvPicPr>
        <xdr:cNvPr id="143" name="Gráfico 142" descr="Bolas de Harvey 35% com preenchimento sólido">
          <a:extLst>
            <a:ext uri="{FF2B5EF4-FFF2-40B4-BE49-F238E27FC236}">
              <a16:creationId xmlns:a16="http://schemas.microsoft.com/office/drawing/2014/main" id="{397EDEB8-EA03-CCA2-EFD9-D3296D477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0963275" y="1377952"/>
          <a:ext cx="274403" cy="279398"/>
        </a:xfrm>
        <a:prstGeom prst="rect">
          <a:avLst/>
        </a:prstGeom>
      </xdr:spPr>
    </xdr:pic>
    <xdr:clientData/>
  </xdr:twoCellAnchor>
  <xdr:twoCellAnchor>
    <xdr:from>
      <xdr:col>5</xdr:col>
      <xdr:colOff>95745</xdr:colOff>
      <xdr:row>9</xdr:row>
      <xdr:rowOff>160074</xdr:rowOff>
    </xdr:from>
    <xdr:to>
      <xdr:col>12</xdr:col>
      <xdr:colOff>152462</xdr:colOff>
      <xdr:row>11</xdr:row>
      <xdr:rowOff>87314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F621248C-109C-6133-24F9-9EDCABCB19F2}"/>
            </a:ext>
          </a:extLst>
        </xdr:cNvPr>
        <xdr:cNvSpPr/>
      </xdr:nvSpPr>
      <xdr:spPr>
        <a:xfrm>
          <a:off x="905370" y="1731699"/>
          <a:ext cx="1473561" cy="28442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Refrigeração</a:t>
          </a:r>
        </a:p>
        <a:p>
          <a:pPr algn="ctr"/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79639</xdr:colOff>
      <xdr:row>9</xdr:row>
      <xdr:rowOff>168542</xdr:rowOff>
    </xdr:from>
    <xdr:to>
      <xdr:col>22</xdr:col>
      <xdr:colOff>154783</xdr:colOff>
      <xdr:row>11</xdr:row>
      <xdr:rowOff>114832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B56EEACB-2F4F-4445-BA6F-809CF84E90BD}"/>
            </a:ext>
          </a:extLst>
        </xdr:cNvPr>
        <xdr:cNvSpPr/>
      </xdr:nvSpPr>
      <xdr:spPr>
        <a:xfrm>
          <a:off x="2913327" y="1740167"/>
          <a:ext cx="1491987" cy="30347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Material</a:t>
          </a:r>
          <a:r>
            <a:rPr lang="pt-BR" sz="1200" b="1" baseline="0">
              <a:solidFill>
                <a:schemeClr val="bg1"/>
              </a:solidFill>
            </a:rPr>
            <a:t> elétrico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30425</xdr:colOff>
      <xdr:row>10</xdr:row>
      <xdr:rowOff>2646</xdr:rowOff>
    </xdr:from>
    <xdr:to>
      <xdr:col>32</xdr:col>
      <xdr:colOff>118268</xdr:colOff>
      <xdr:row>11</xdr:row>
      <xdr:rowOff>114830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233E212E-2957-400E-84A0-F23BB4A2F384}"/>
            </a:ext>
          </a:extLst>
        </xdr:cNvPr>
        <xdr:cNvSpPr/>
      </xdr:nvSpPr>
      <xdr:spPr>
        <a:xfrm>
          <a:off x="4888175" y="1752865"/>
          <a:ext cx="1504687" cy="29077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Pavimentação</a:t>
          </a:r>
          <a:r>
            <a:rPr lang="pt-BR" sz="1200" b="1" baseline="0">
              <a:solidFill>
                <a:schemeClr val="bg1"/>
              </a:solidFill>
            </a:rPr>
            <a:t> áreas comuns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188647</xdr:colOff>
      <xdr:row>10</xdr:row>
      <xdr:rowOff>1587</xdr:rowOff>
    </xdr:from>
    <xdr:to>
      <xdr:col>42</xdr:col>
      <xdr:colOff>48684</xdr:colOff>
      <xdr:row>11</xdr:row>
      <xdr:rowOff>145521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5EBE688A-1689-4E8A-94EB-228E23FA87C9}"/>
            </a:ext>
          </a:extLst>
        </xdr:cNvPr>
        <xdr:cNvSpPr/>
      </xdr:nvSpPr>
      <xdr:spPr>
        <a:xfrm>
          <a:off x="6868053" y="1751806"/>
          <a:ext cx="1479287" cy="32252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Serviços</a:t>
          </a:r>
        </a:p>
      </xdr:txBody>
    </xdr:sp>
    <xdr:clientData/>
  </xdr:twoCellAnchor>
  <xdr:twoCellAnchor>
    <xdr:from>
      <xdr:col>45</xdr:col>
      <xdr:colOff>30162</xdr:colOff>
      <xdr:row>9</xdr:row>
      <xdr:rowOff>172773</xdr:rowOff>
    </xdr:from>
    <xdr:to>
      <xdr:col>52</xdr:col>
      <xdr:colOff>90754</xdr:colOff>
      <xdr:row>11</xdr:row>
      <xdr:rowOff>122238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78E3617F-0700-49FC-9870-3F21600819E6}"/>
            </a:ext>
          </a:extLst>
        </xdr:cNvPr>
        <xdr:cNvSpPr/>
      </xdr:nvSpPr>
      <xdr:spPr>
        <a:xfrm>
          <a:off x="8936037" y="1744398"/>
          <a:ext cx="1477436" cy="30665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Alarmes</a:t>
          </a:r>
        </a:p>
      </xdr:txBody>
    </xdr:sp>
    <xdr:clientData/>
  </xdr:twoCellAnchor>
  <xdr:twoCellAnchor>
    <xdr:from>
      <xdr:col>5</xdr:col>
      <xdr:colOff>32808</xdr:colOff>
      <xdr:row>21</xdr:row>
      <xdr:rowOff>60325</xdr:rowOff>
    </xdr:from>
    <xdr:to>
      <xdr:col>12</xdr:col>
      <xdr:colOff>79377</xdr:colOff>
      <xdr:row>22</xdr:row>
      <xdr:rowOff>178858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36E08991-5F9C-494C-B1C4-A8BCE6428E65}"/>
            </a:ext>
          </a:extLst>
        </xdr:cNvPr>
        <xdr:cNvSpPr/>
      </xdr:nvSpPr>
      <xdr:spPr>
        <a:xfrm>
          <a:off x="339725" y="3806825"/>
          <a:ext cx="1454152" cy="29845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Cobertura</a:t>
          </a:r>
          <a:r>
            <a:rPr lang="pt-BR" sz="1200" b="1" baseline="0">
              <a:solidFill>
                <a:schemeClr val="bg1"/>
              </a:solidFill>
            </a:rPr>
            <a:t>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55034</xdr:colOff>
      <xdr:row>21</xdr:row>
      <xdr:rowOff>63500</xdr:rowOff>
    </xdr:from>
    <xdr:to>
      <xdr:col>22</xdr:col>
      <xdr:colOff>104778</xdr:colOff>
      <xdr:row>23</xdr:row>
      <xdr:rowOff>8467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70D001FB-66ED-49DB-A4B6-2318C70719E0}"/>
            </a:ext>
          </a:extLst>
        </xdr:cNvPr>
        <xdr:cNvSpPr/>
      </xdr:nvSpPr>
      <xdr:spPr>
        <a:xfrm>
          <a:off x="2372784" y="3810000"/>
          <a:ext cx="1457327" cy="30480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Seguradora</a:t>
          </a:r>
        </a:p>
      </xdr:txBody>
    </xdr:sp>
    <xdr:clientData/>
  </xdr:twoCellAnchor>
  <xdr:twoCellAnchor>
    <xdr:from>
      <xdr:col>25</xdr:col>
      <xdr:colOff>60326</xdr:colOff>
      <xdr:row>21</xdr:row>
      <xdr:rowOff>63499</xdr:rowOff>
    </xdr:from>
    <xdr:to>
      <xdr:col>32</xdr:col>
      <xdr:colOff>103719</xdr:colOff>
      <xdr:row>22</xdr:row>
      <xdr:rowOff>178857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AD1BE744-796D-4440-A1F8-8B0B4AB1382B}"/>
            </a:ext>
          </a:extLst>
        </xdr:cNvPr>
        <xdr:cNvSpPr/>
      </xdr:nvSpPr>
      <xdr:spPr>
        <a:xfrm>
          <a:off x="4388909" y="3809999"/>
          <a:ext cx="1450977" cy="295275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Prédios</a:t>
          </a:r>
          <a:r>
            <a:rPr lang="pt-BR" sz="1200" b="1" baseline="0">
              <a:solidFill>
                <a:schemeClr val="bg1"/>
              </a:solidFill>
            </a:rPr>
            <a:t>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115359</xdr:colOff>
      <xdr:row>21</xdr:row>
      <xdr:rowOff>88901</xdr:rowOff>
    </xdr:from>
    <xdr:to>
      <xdr:col>41</xdr:col>
      <xdr:colOff>171452</xdr:colOff>
      <xdr:row>23</xdr:row>
      <xdr:rowOff>40218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193427A9-B3E7-4DE9-B928-5815443AA488}"/>
            </a:ext>
          </a:extLst>
        </xdr:cNvPr>
        <xdr:cNvSpPr/>
      </xdr:nvSpPr>
      <xdr:spPr>
        <a:xfrm>
          <a:off x="6327776" y="3835401"/>
          <a:ext cx="1463676" cy="31115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Compra Mobilia</a:t>
          </a:r>
        </a:p>
      </xdr:txBody>
    </xdr:sp>
    <xdr:clientData/>
  </xdr:twoCellAnchor>
  <xdr:twoCellAnchor>
    <xdr:from>
      <xdr:col>45</xdr:col>
      <xdr:colOff>14817</xdr:colOff>
      <xdr:row>21</xdr:row>
      <xdr:rowOff>63500</xdr:rowOff>
    </xdr:from>
    <xdr:to>
      <xdr:col>52</xdr:col>
      <xdr:colOff>64561</xdr:colOff>
      <xdr:row>23</xdr:row>
      <xdr:rowOff>17992</xdr:rowOff>
    </xdr:to>
    <xdr:sp macro="" textlink="">
      <xdr:nvSpPr>
        <xdr:cNvPr id="55" name="Retângulo: Cantos Arredondados 54">
          <a:extLst>
            <a:ext uri="{FF2B5EF4-FFF2-40B4-BE49-F238E27FC236}">
              <a16:creationId xmlns:a16="http://schemas.microsoft.com/office/drawing/2014/main" id="{287F578F-91E7-4962-AA4F-58A9E6AEE811}"/>
            </a:ext>
          </a:extLst>
        </xdr:cNvPr>
        <xdr:cNvSpPr/>
      </xdr:nvSpPr>
      <xdr:spPr>
        <a:xfrm>
          <a:off x="8365067" y="3810000"/>
          <a:ext cx="1457327" cy="314325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bg1"/>
              </a:solidFill>
            </a:rPr>
            <a:t>Piso</a:t>
          </a:r>
          <a:r>
            <a:rPr lang="pt-BR" sz="1200" b="1" baseline="0">
              <a:solidFill>
                <a:schemeClr val="bg1"/>
              </a:solidFill>
            </a:rPr>
            <a:t> Industrial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133350</xdr:colOff>
      <xdr:row>35</xdr:row>
      <xdr:rowOff>63502</xdr:rowOff>
    </xdr:from>
    <xdr:to>
      <xdr:col>13</xdr:col>
      <xdr:colOff>44450</xdr:colOff>
      <xdr:row>37</xdr:row>
      <xdr:rowOff>11643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56D1A634-941B-461B-AEDC-2F41949859DE}"/>
            </a:ext>
          </a:extLst>
        </xdr:cNvPr>
        <xdr:cNvSpPr/>
      </xdr:nvSpPr>
      <xdr:spPr>
        <a:xfrm>
          <a:off x="740569" y="6278565"/>
          <a:ext cx="1732756" cy="30532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Pavimentação</a:t>
          </a:r>
          <a:r>
            <a:rPr lang="pt-BR" sz="1200" b="1" baseline="0">
              <a:solidFill>
                <a:schemeClr val="bg1"/>
              </a:solidFill>
            </a:rPr>
            <a:t> 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67998</xdr:colOff>
      <xdr:row>35</xdr:row>
      <xdr:rowOff>67205</xdr:rowOff>
    </xdr:from>
    <xdr:to>
      <xdr:col>23</xdr:col>
      <xdr:colOff>59904</xdr:colOff>
      <xdr:row>37</xdr:row>
      <xdr:rowOff>12171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4D7D2A20-A813-4C6C-850B-EF4F99F00993}"/>
            </a:ext>
          </a:extLst>
        </xdr:cNvPr>
        <xdr:cNvSpPr/>
      </xdr:nvSpPr>
      <xdr:spPr>
        <a:xfrm>
          <a:off x="2901686" y="6282268"/>
          <a:ext cx="1611156" cy="30215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baseline="0">
              <a:solidFill>
                <a:schemeClr val="bg1"/>
              </a:solidFill>
            </a:rPr>
            <a:t>Segurança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71871</xdr:colOff>
      <xdr:row>35</xdr:row>
      <xdr:rowOff>83874</xdr:rowOff>
    </xdr:from>
    <xdr:to>
      <xdr:col>32</xdr:col>
      <xdr:colOff>125412</xdr:colOff>
      <xdr:row>37</xdr:row>
      <xdr:rowOff>25665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01D72286-8A8B-481E-9A06-802EC4B68352}"/>
            </a:ext>
          </a:extLst>
        </xdr:cNvPr>
        <xdr:cNvSpPr/>
      </xdr:nvSpPr>
      <xdr:spPr>
        <a:xfrm>
          <a:off x="4929621" y="6298937"/>
          <a:ext cx="1470385" cy="298978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Refrigeração</a:t>
          </a:r>
        </a:p>
      </xdr:txBody>
    </xdr:sp>
    <xdr:clientData/>
  </xdr:twoCellAnchor>
  <xdr:twoCellAnchor>
    <xdr:from>
      <xdr:col>35</xdr:col>
      <xdr:colOff>7142</xdr:colOff>
      <xdr:row>35</xdr:row>
      <xdr:rowOff>95251</xdr:rowOff>
    </xdr:from>
    <xdr:to>
      <xdr:col>42</xdr:col>
      <xdr:colOff>53711</xdr:colOff>
      <xdr:row>37</xdr:row>
      <xdr:rowOff>35720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19264BEE-75BB-4C98-ACAA-1F6C9C0EE08D}"/>
            </a:ext>
          </a:extLst>
        </xdr:cNvPr>
        <xdr:cNvSpPr/>
      </xdr:nvSpPr>
      <xdr:spPr>
        <a:xfrm>
          <a:off x="6888955" y="6310314"/>
          <a:ext cx="1463412" cy="297656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Man. elétrica </a:t>
          </a:r>
        </a:p>
      </xdr:txBody>
    </xdr:sp>
    <xdr:clientData/>
  </xdr:twoCellAnchor>
  <xdr:twoCellAnchor>
    <xdr:from>
      <xdr:col>5</xdr:col>
      <xdr:colOff>24342</xdr:colOff>
      <xdr:row>9</xdr:row>
      <xdr:rowOff>42333</xdr:rowOff>
    </xdr:from>
    <xdr:to>
      <xdr:col>13</xdr:col>
      <xdr:colOff>26811</xdr:colOff>
      <xdr:row>18</xdr:row>
      <xdr:rowOff>115359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23B11D-CD84-4744-B5D2-A5AA5BA38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15</xdr:col>
      <xdr:colOff>2927</xdr:colOff>
      <xdr:row>9</xdr:row>
      <xdr:rowOff>48435</xdr:rowOff>
    </xdr:from>
    <xdr:to>
      <xdr:col>23</xdr:col>
      <xdr:colOff>2221</xdr:colOff>
      <xdr:row>18</xdr:row>
      <xdr:rowOff>124636</xdr:rowOff>
    </xdr:to>
    <xdr:graphicFrame macro="">
      <xdr:nvGraphicFramePr>
        <xdr:cNvPr id="62" name="Gráfico 61">
          <a:extLst>
            <a:ext uri="{FF2B5EF4-FFF2-40B4-BE49-F238E27FC236}">
              <a16:creationId xmlns:a16="http://schemas.microsoft.com/office/drawing/2014/main" id="{373820D8-6C03-4447-BE54-14539B472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24</xdr:col>
      <xdr:colOff>105833</xdr:colOff>
      <xdr:row>9</xdr:row>
      <xdr:rowOff>49740</xdr:rowOff>
    </xdr:from>
    <xdr:to>
      <xdr:col>32</xdr:col>
      <xdr:colOff>169333</xdr:colOff>
      <xdr:row>18</xdr:row>
      <xdr:rowOff>95250</xdr:rowOff>
    </xdr:to>
    <xdr:graphicFrame macro="">
      <xdr:nvGraphicFramePr>
        <xdr:cNvPr id="63" name="Gráfico 62">
          <a:extLst>
            <a:ext uri="{FF2B5EF4-FFF2-40B4-BE49-F238E27FC236}">
              <a16:creationId xmlns:a16="http://schemas.microsoft.com/office/drawing/2014/main" id="{B61DD85B-D0FB-42DE-BA1B-CBB29D8AC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34</xdr:col>
      <xdr:colOff>35984</xdr:colOff>
      <xdr:row>9</xdr:row>
      <xdr:rowOff>39158</xdr:rowOff>
    </xdr:from>
    <xdr:to>
      <xdr:col>42</xdr:col>
      <xdr:colOff>54327</xdr:colOff>
      <xdr:row>18</xdr:row>
      <xdr:rowOff>124884</xdr:rowOff>
    </xdr:to>
    <xdr:graphicFrame macro="">
      <xdr:nvGraphicFramePr>
        <xdr:cNvPr id="64" name="Gráfico 63">
          <a:extLst>
            <a:ext uri="{FF2B5EF4-FFF2-40B4-BE49-F238E27FC236}">
              <a16:creationId xmlns:a16="http://schemas.microsoft.com/office/drawing/2014/main" id="{5443C7D3-A49C-4E62-8469-86F416646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44</xdr:col>
      <xdr:colOff>113241</xdr:colOff>
      <xdr:row>9</xdr:row>
      <xdr:rowOff>78316</xdr:rowOff>
    </xdr:from>
    <xdr:to>
      <xdr:col>52</xdr:col>
      <xdr:colOff>115710</xdr:colOff>
      <xdr:row>18</xdr:row>
      <xdr:rowOff>164042</xdr:rowOff>
    </xdr:to>
    <xdr:graphicFrame macro="">
      <xdr:nvGraphicFramePr>
        <xdr:cNvPr id="65" name="Gráfico 64">
          <a:extLst>
            <a:ext uri="{FF2B5EF4-FFF2-40B4-BE49-F238E27FC236}">
              <a16:creationId xmlns:a16="http://schemas.microsoft.com/office/drawing/2014/main" id="{99DDA634-DBE4-4D40-9D44-EF8487566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</xdr:col>
      <xdr:colOff>186269</xdr:colOff>
      <xdr:row>20</xdr:row>
      <xdr:rowOff>139700</xdr:rowOff>
    </xdr:from>
    <xdr:to>
      <xdr:col>12</xdr:col>
      <xdr:colOff>188737</xdr:colOff>
      <xdr:row>30</xdr:row>
      <xdr:rowOff>16934</xdr:rowOff>
    </xdr:to>
    <xdr:graphicFrame macro="">
      <xdr:nvGraphicFramePr>
        <xdr:cNvPr id="66" name="Gráfico 65">
          <a:extLst>
            <a:ext uri="{FF2B5EF4-FFF2-40B4-BE49-F238E27FC236}">
              <a16:creationId xmlns:a16="http://schemas.microsoft.com/office/drawing/2014/main" id="{38777805-A93C-44A1-BA10-F26021B9E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15</xdr:col>
      <xdr:colOff>8651</xdr:colOff>
      <xdr:row>20</xdr:row>
      <xdr:rowOff>173317</xdr:rowOff>
    </xdr:from>
    <xdr:to>
      <xdr:col>22</xdr:col>
      <xdr:colOff>161738</xdr:colOff>
      <xdr:row>30</xdr:row>
      <xdr:rowOff>22411</xdr:rowOff>
    </xdr:to>
    <xdr:graphicFrame macro="">
      <xdr:nvGraphicFramePr>
        <xdr:cNvPr id="67" name="Gráfico 66">
          <a:extLst>
            <a:ext uri="{FF2B5EF4-FFF2-40B4-BE49-F238E27FC236}">
              <a16:creationId xmlns:a16="http://schemas.microsoft.com/office/drawing/2014/main" id="{F1506B93-816D-4FAC-BF04-6E0C7A8E0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24</xdr:col>
      <xdr:colOff>173566</xdr:colOff>
      <xdr:row>20</xdr:row>
      <xdr:rowOff>155576</xdr:rowOff>
    </xdr:from>
    <xdr:to>
      <xdr:col>32</xdr:col>
      <xdr:colOff>179209</xdr:colOff>
      <xdr:row>30</xdr:row>
      <xdr:rowOff>55035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BD4F76CF-3E4C-4638-8875-AF0A8D908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34</xdr:col>
      <xdr:colOff>49743</xdr:colOff>
      <xdr:row>20</xdr:row>
      <xdr:rowOff>161925</xdr:rowOff>
    </xdr:from>
    <xdr:to>
      <xdr:col>42</xdr:col>
      <xdr:colOff>55386</xdr:colOff>
      <xdr:row>30</xdr:row>
      <xdr:rowOff>48684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0218BBE7-2BDB-4E63-918E-2FD187B56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44</xdr:col>
      <xdr:colOff>133162</xdr:colOff>
      <xdr:row>20</xdr:row>
      <xdr:rowOff>135716</xdr:rowOff>
    </xdr:from>
    <xdr:to>
      <xdr:col>52</xdr:col>
      <xdr:colOff>141981</xdr:colOff>
      <xdr:row>30</xdr:row>
      <xdr:rowOff>35175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B478D590-F64A-4AF1-B3AB-98F855BE7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</xdr:col>
      <xdr:colOff>2646</xdr:colOff>
      <xdr:row>35</xdr:row>
      <xdr:rowOff>38099</xdr:rowOff>
    </xdr:from>
    <xdr:to>
      <xdr:col>13</xdr:col>
      <xdr:colOff>14639</xdr:colOff>
      <xdr:row>44</xdr:row>
      <xdr:rowOff>104775</xdr:rowOff>
    </xdr:to>
    <xdr:graphicFrame macro="">
      <xdr:nvGraphicFramePr>
        <xdr:cNvPr id="71" name="Gráfico 70">
          <a:extLst>
            <a:ext uri="{FF2B5EF4-FFF2-40B4-BE49-F238E27FC236}">
              <a16:creationId xmlns:a16="http://schemas.microsoft.com/office/drawing/2014/main" id="{A16534C5-4F27-4ADC-8AEB-5C9017BA8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15</xdr:col>
      <xdr:colOff>57412</xdr:colOff>
      <xdr:row>35</xdr:row>
      <xdr:rowOff>49741</xdr:rowOff>
    </xdr:from>
    <xdr:to>
      <xdr:col>23</xdr:col>
      <xdr:colOff>59881</xdr:colOff>
      <xdr:row>44</xdr:row>
      <xdr:rowOff>125942</xdr:rowOff>
    </xdr:to>
    <xdr:graphicFrame macro="">
      <xdr:nvGraphicFramePr>
        <xdr:cNvPr id="72" name="Gráfico 71">
          <a:extLst>
            <a:ext uri="{FF2B5EF4-FFF2-40B4-BE49-F238E27FC236}">
              <a16:creationId xmlns:a16="http://schemas.microsoft.com/office/drawing/2014/main" id="{1D008EFE-109A-4F94-A992-2D565EED5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25</xdr:col>
      <xdr:colOff>28838</xdr:colOff>
      <xdr:row>35</xdr:row>
      <xdr:rowOff>64823</xdr:rowOff>
    </xdr:from>
    <xdr:to>
      <xdr:col>33</xdr:col>
      <xdr:colOff>31306</xdr:colOff>
      <xdr:row>44</xdr:row>
      <xdr:rowOff>141024</xdr:rowOff>
    </xdr:to>
    <xdr:graphicFrame macro="">
      <xdr:nvGraphicFramePr>
        <xdr:cNvPr id="73" name="Gráfico 72">
          <a:extLst>
            <a:ext uri="{FF2B5EF4-FFF2-40B4-BE49-F238E27FC236}">
              <a16:creationId xmlns:a16="http://schemas.microsoft.com/office/drawing/2014/main" id="{3B3D3545-2A01-4FA8-8B30-73489FFE7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34</xdr:col>
      <xdr:colOff>129909</xdr:colOff>
      <xdr:row>35</xdr:row>
      <xdr:rowOff>76200</xdr:rowOff>
    </xdr:from>
    <xdr:to>
      <xdr:col>42</xdr:col>
      <xdr:colOff>129202</xdr:colOff>
      <xdr:row>44</xdr:row>
      <xdr:rowOff>133351</xdr:rowOff>
    </xdr:to>
    <xdr:graphicFrame macro="">
      <xdr:nvGraphicFramePr>
        <xdr:cNvPr id="89" name="Gráfico 88">
          <a:extLst>
            <a:ext uri="{FF2B5EF4-FFF2-40B4-BE49-F238E27FC236}">
              <a16:creationId xmlns:a16="http://schemas.microsoft.com/office/drawing/2014/main" id="{63F953BF-4B2F-41AA-84C8-723346EDB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3</xdr:col>
      <xdr:colOff>73383</xdr:colOff>
      <xdr:row>7</xdr:row>
      <xdr:rowOff>49478</xdr:rowOff>
    </xdr:from>
    <xdr:to>
      <xdr:col>54</xdr:col>
      <xdr:colOff>71437</xdr:colOff>
      <xdr:row>9</xdr:row>
      <xdr:rowOff>11379</xdr:rowOff>
    </xdr:to>
    <xdr:sp macro="" textlink="">
      <xdr:nvSpPr>
        <xdr:cNvPr id="54" name="Retângulo: Cantos Superiores Arredondados 53">
          <a:extLst>
            <a:ext uri="{FF2B5EF4-FFF2-40B4-BE49-F238E27FC236}">
              <a16:creationId xmlns:a16="http://schemas.microsoft.com/office/drawing/2014/main" id="{9AD3C338-A91B-425F-A14C-2D3FABB35493}"/>
            </a:ext>
          </a:extLst>
        </xdr:cNvPr>
        <xdr:cNvSpPr/>
      </xdr:nvSpPr>
      <xdr:spPr>
        <a:xfrm>
          <a:off x="573446" y="1263916"/>
          <a:ext cx="10213616" cy="319088"/>
        </a:xfrm>
        <a:prstGeom prst="round2SameRect">
          <a:avLst>
            <a:gd name="adj1" fmla="val 28088"/>
            <a:gd name="adj2" fmla="val 0"/>
          </a:avLst>
        </a:prstGeom>
        <a:solidFill>
          <a:schemeClr val="tx2">
            <a:lumMod val="75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MATRIZ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14816</xdr:colOff>
      <xdr:row>34</xdr:row>
      <xdr:rowOff>169333</xdr:rowOff>
    </xdr:from>
    <xdr:to>
      <xdr:col>14</xdr:col>
      <xdr:colOff>23813</xdr:colOff>
      <xdr:row>48</xdr:row>
      <xdr:rowOff>44450</xdr:rowOff>
    </xdr:to>
    <xdr:cxnSp macro="">
      <xdr:nvCxnSpPr>
        <xdr:cNvPr id="92" name="Conector reto 91">
          <a:extLst>
            <a:ext uri="{FF2B5EF4-FFF2-40B4-BE49-F238E27FC236}">
              <a16:creationId xmlns:a16="http://schemas.microsoft.com/office/drawing/2014/main" id="{0E7052C0-F16D-4BB7-81F2-24FBDE58230C}"/>
            </a:ext>
          </a:extLst>
        </xdr:cNvPr>
        <xdr:cNvCxnSpPr/>
      </xdr:nvCxnSpPr>
      <xdr:spPr>
        <a:xfrm>
          <a:off x="2646097" y="6205802"/>
          <a:ext cx="8997" cy="2375429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11906</xdr:colOff>
      <xdr:row>34</xdr:row>
      <xdr:rowOff>144991</xdr:rowOff>
    </xdr:from>
    <xdr:to>
      <xdr:col>24</xdr:col>
      <xdr:colOff>28575</xdr:colOff>
      <xdr:row>48</xdr:row>
      <xdr:rowOff>23813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872F7F54-C08A-4F69-9293-431F7FF85159}"/>
            </a:ext>
          </a:extLst>
        </xdr:cNvPr>
        <xdr:cNvCxnSpPr/>
      </xdr:nvCxnSpPr>
      <xdr:spPr>
        <a:xfrm flipH="1">
          <a:off x="4667250" y="6181460"/>
          <a:ext cx="16669" cy="237913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107156</xdr:colOff>
      <xdr:row>34</xdr:row>
      <xdr:rowOff>143668</xdr:rowOff>
    </xdr:from>
    <xdr:to>
      <xdr:col>33</xdr:col>
      <xdr:colOff>114830</xdr:colOff>
      <xdr:row>48</xdr:row>
      <xdr:rowOff>11906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3982A23E-B3AA-4DE7-834B-B21657E95603}"/>
            </a:ext>
          </a:extLst>
        </xdr:cNvPr>
        <xdr:cNvCxnSpPr/>
      </xdr:nvCxnSpPr>
      <xdr:spPr>
        <a:xfrm flipH="1">
          <a:off x="6572250" y="6180137"/>
          <a:ext cx="7674" cy="236855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77255</xdr:colOff>
      <xdr:row>35</xdr:row>
      <xdr:rowOff>10318</xdr:rowOff>
    </xdr:from>
    <xdr:to>
      <xdr:col>43</xdr:col>
      <xdr:colOff>83343</xdr:colOff>
      <xdr:row>48</xdr:row>
      <xdr:rowOff>71438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7ECFB8FD-F6C3-4AE7-AF50-8DADABF372A3}"/>
            </a:ext>
          </a:extLst>
        </xdr:cNvPr>
        <xdr:cNvCxnSpPr/>
      </xdr:nvCxnSpPr>
      <xdr:spPr>
        <a:xfrm>
          <a:off x="8578318" y="6225381"/>
          <a:ext cx="6088" cy="238283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161739</xdr:colOff>
      <xdr:row>36</xdr:row>
      <xdr:rowOff>142690</xdr:rowOff>
    </xdr:from>
    <xdr:to>
      <xdr:col>98</xdr:col>
      <xdr:colOff>68263</xdr:colOff>
      <xdr:row>47</xdr:row>
      <xdr:rowOff>125412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DA9C962B-DA86-4113-997C-A399F378F567}"/>
            </a:ext>
          </a:extLst>
        </xdr:cNvPr>
        <xdr:cNvSpPr/>
      </xdr:nvSpPr>
      <xdr:spPr>
        <a:xfrm>
          <a:off x="10889270" y="6536346"/>
          <a:ext cx="8812399" cy="1947254"/>
        </a:xfrm>
        <a:prstGeom prst="roundRect">
          <a:avLst>
            <a:gd name="adj" fmla="val 2483"/>
          </a:avLst>
        </a:prstGeom>
        <a:solidFill>
          <a:schemeClr val="tx2">
            <a:lumMod val="75000"/>
          </a:schemeClr>
        </a:solidFill>
        <a:ln>
          <a:noFill/>
        </a:ln>
        <a:effectLst>
          <a:reflection blurRad="6350" stA="50000" endA="300" endPos="55500" dist="508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 b="1" i="0" u="none" strike="noStrike">
            <a:solidFill>
              <a:schemeClr val="bg2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6</xdr:col>
      <xdr:colOff>126441</xdr:colOff>
      <xdr:row>19</xdr:row>
      <xdr:rowOff>70411</xdr:rowOff>
    </xdr:from>
    <xdr:to>
      <xdr:col>11</xdr:col>
      <xdr:colOff>134472</xdr:colOff>
      <xdr:row>20</xdr:row>
      <xdr:rowOff>108884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FBF9D09F-CC99-C785-9E86-ACA1FBD94BA4}"/>
            </a:ext>
          </a:extLst>
        </xdr:cNvPr>
        <xdr:cNvSpPr txBox="1"/>
      </xdr:nvSpPr>
      <xdr:spPr>
        <a:xfrm>
          <a:off x="709147" y="3443382"/>
          <a:ext cx="1016560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16</xdr:col>
      <xdr:colOff>75577</xdr:colOff>
      <xdr:row>19</xdr:row>
      <xdr:rowOff>68604</xdr:rowOff>
    </xdr:from>
    <xdr:to>
      <xdr:col>21</xdr:col>
      <xdr:colOff>89958</xdr:colOff>
      <xdr:row>20</xdr:row>
      <xdr:rowOff>110252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5B6E97D0-47DF-48FE-A467-BA7C41500140}"/>
            </a:ext>
          </a:extLst>
        </xdr:cNvPr>
        <xdr:cNvSpPr txBox="1"/>
      </xdr:nvSpPr>
      <xdr:spPr>
        <a:xfrm>
          <a:off x="2675342" y="3441575"/>
          <a:ext cx="1022910" cy="22094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30/08/2025</a:t>
          </a:r>
        </a:p>
      </xdr:txBody>
    </xdr:sp>
    <xdr:clientData/>
  </xdr:twoCellAnchor>
  <xdr:twoCellAnchor>
    <xdr:from>
      <xdr:col>26</xdr:col>
      <xdr:colOff>1990</xdr:colOff>
      <xdr:row>19</xdr:row>
      <xdr:rowOff>87841</xdr:rowOff>
    </xdr:from>
    <xdr:to>
      <xdr:col>31</xdr:col>
      <xdr:colOff>22721</xdr:colOff>
      <xdr:row>20</xdr:row>
      <xdr:rowOff>126314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A425D51A-43CF-4821-A3C9-DB599AD37014}"/>
            </a:ext>
          </a:extLst>
        </xdr:cNvPr>
        <xdr:cNvSpPr txBox="1"/>
      </xdr:nvSpPr>
      <xdr:spPr>
        <a:xfrm>
          <a:off x="4618814" y="3460812"/>
          <a:ext cx="1029260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35</xdr:col>
      <xdr:colOff>136462</xdr:colOff>
      <xdr:row>19</xdr:row>
      <xdr:rowOff>91016</xdr:rowOff>
    </xdr:from>
    <xdr:to>
      <xdr:col>40</xdr:col>
      <xdr:colOff>154017</xdr:colOff>
      <xdr:row>20</xdr:row>
      <xdr:rowOff>129489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35686690-BDCA-47E5-A3E3-3BFBCBE4BA89}"/>
            </a:ext>
          </a:extLst>
        </xdr:cNvPr>
        <xdr:cNvSpPr txBox="1"/>
      </xdr:nvSpPr>
      <xdr:spPr>
        <a:xfrm>
          <a:off x="6568638" y="3463987"/>
          <a:ext cx="1026085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46</xdr:col>
      <xdr:colOff>69227</xdr:colOff>
      <xdr:row>19</xdr:row>
      <xdr:rowOff>76636</xdr:rowOff>
    </xdr:from>
    <xdr:to>
      <xdr:col>51</xdr:col>
      <xdr:colOff>77257</xdr:colOff>
      <xdr:row>20</xdr:row>
      <xdr:rowOff>115109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D4C4F95A-AF8D-40AB-83FD-AEAE955F68E1}"/>
            </a:ext>
          </a:extLst>
        </xdr:cNvPr>
        <xdr:cNvSpPr txBox="1"/>
      </xdr:nvSpPr>
      <xdr:spPr>
        <a:xfrm>
          <a:off x="8720168" y="3449607"/>
          <a:ext cx="1016560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6</xdr:col>
      <xdr:colOff>77258</xdr:colOff>
      <xdr:row>31</xdr:row>
      <xdr:rowOff>42318</xdr:rowOff>
    </xdr:from>
    <xdr:to>
      <xdr:col>11</xdr:col>
      <xdr:colOff>94814</xdr:colOff>
      <xdr:row>32</xdr:row>
      <xdr:rowOff>80791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2C3ED114-B1C4-417F-8795-EAD4E3773969}"/>
            </a:ext>
          </a:extLst>
        </xdr:cNvPr>
        <xdr:cNvSpPr txBox="1"/>
      </xdr:nvSpPr>
      <xdr:spPr>
        <a:xfrm>
          <a:off x="1089289" y="5543006"/>
          <a:ext cx="1029588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16</xdr:col>
      <xdr:colOff>91639</xdr:colOff>
      <xdr:row>31</xdr:row>
      <xdr:rowOff>34987</xdr:rowOff>
    </xdr:from>
    <xdr:to>
      <xdr:col>21</xdr:col>
      <xdr:colOff>96495</xdr:colOff>
      <xdr:row>32</xdr:row>
      <xdr:rowOff>73460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B0485843-D02C-4866-BC13-FDE91E9EB67C}"/>
            </a:ext>
          </a:extLst>
        </xdr:cNvPr>
        <xdr:cNvSpPr txBox="1"/>
      </xdr:nvSpPr>
      <xdr:spPr>
        <a:xfrm>
          <a:off x="2691404" y="5559487"/>
          <a:ext cx="1013385" cy="2177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26</xdr:col>
      <xdr:colOff>83608</xdr:colOff>
      <xdr:row>31</xdr:row>
      <xdr:rowOff>45493</xdr:rowOff>
    </xdr:from>
    <xdr:to>
      <xdr:col>31</xdr:col>
      <xdr:colOff>85289</xdr:colOff>
      <xdr:row>32</xdr:row>
      <xdr:rowOff>83966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5CBDC814-A72C-4DE4-BF3B-59BE6A3274CE}"/>
            </a:ext>
          </a:extLst>
        </xdr:cNvPr>
        <xdr:cNvSpPr txBox="1"/>
      </xdr:nvSpPr>
      <xdr:spPr>
        <a:xfrm>
          <a:off x="5143764" y="5546181"/>
          <a:ext cx="1013713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35</xdr:col>
      <xdr:colOff>173256</xdr:colOff>
      <xdr:row>31</xdr:row>
      <xdr:rowOff>53524</xdr:rowOff>
    </xdr:from>
    <xdr:to>
      <xdr:col>40</xdr:col>
      <xdr:colOff>181286</xdr:colOff>
      <xdr:row>32</xdr:row>
      <xdr:rowOff>91997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E3B3F599-42BB-4AB9-9FF0-C31509D097E8}"/>
            </a:ext>
          </a:extLst>
        </xdr:cNvPr>
        <xdr:cNvSpPr txBox="1"/>
      </xdr:nvSpPr>
      <xdr:spPr>
        <a:xfrm>
          <a:off x="7055069" y="5554212"/>
          <a:ext cx="1020061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30/08/2025</a:t>
          </a:r>
        </a:p>
      </xdr:txBody>
    </xdr:sp>
    <xdr:clientData/>
  </xdr:twoCellAnchor>
  <xdr:twoCellAnchor>
    <xdr:from>
      <xdr:col>46</xdr:col>
      <xdr:colOff>38785</xdr:colOff>
      <xdr:row>31</xdr:row>
      <xdr:rowOff>42318</xdr:rowOff>
    </xdr:from>
    <xdr:to>
      <xdr:col>51</xdr:col>
      <xdr:colOff>49990</xdr:colOff>
      <xdr:row>32</xdr:row>
      <xdr:rowOff>80791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4A53F90-B068-4DCC-B5C5-18B63130E5AD}"/>
            </a:ext>
          </a:extLst>
        </xdr:cNvPr>
        <xdr:cNvSpPr txBox="1"/>
      </xdr:nvSpPr>
      <xdr:spPr>
        <a:xfrm>
          <a:off x="9147066" y="5543006"/>
          <a:ext cx="1023237" cy="217066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6</xdr:col>
      <xdr:colOff>97988</xdr:colOff>
      <xdr:row>46</xdr:row>
      <xdr:rowOff>23454</xdr:rowOff>
    </xdr:from>
    <xdr:to>
      <xdr:col>11</xdr:col>
      <xdr:colOff>106019</xdr:colOff>
      <xdr:row>47</xdr:row>
      <xdr:rowOff>71452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F8A5F6E7-1245-48F7-BAEF-AD8C10107566}"/>
            </a:ext>
          </a:extLst>
        </xdr:cNvPr>
        <xdr:cNvSpPr txBox="1"/>
      </xdr:nvSpPr>
      <xdr:spPr>
        <a:xfrm>
          <a:off x="1110019" y="8203048"/>
          <a:ext cx="1020063" cy="22659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16</xdr:col>
      <xdr:colOff>152291</xdr:colOff>
      <xdr:row>46</xdr:row>
      <xdr:rowOff>38535</xdr:rowOff>
    </xdr:from>
    <xdr:to>
      <xdr:col>21</xdr:col>
      <xdr:colOff>176897</xdr:colOff>
      <xdr:row>47</xdr:row>
      <xdr:rowOff>77008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9BE87646-3077-4ED3-8025-C569CE94F6DF}"/>
            </a:ext>
          </a:extLst>
        </xdr:cNvPr>
        <xdr:cNvSpPr txBox="1"/>
      </xdr:nvSpPr>
      <xdr:spPr>
        <a:xfrm>
          <a:off x="3188385" y="8218129"/>
          <a:ext cx="1036637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26</xdr:col>
      <xdr:colOff>117924</xdr:colOff>
      <xdr:row>46</xdr:row>
      <xdr:rowOff>31485</xdr:rowOff>
    </xdr:from>
    <xdr:to>
      <xdr:col>31</xdr:col>
      <xdr:colOff>129130</xdr:colOff>
      <xdr:row>47</xdr:row>
      <xdr:rowOff>73133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33F5F73B-6A7D-4B4A-873D-A479D0DFCCAA}"/>
            </a:ext>
          </a:extLst>
        </xdr:cNvPr>
        <xdr:cNvSpPr txBox="1"/>
      </xdr:nvSpPr>
      <xdr:spPr>
        <a:xfrm>
          <a:off x="5178080" y="8211079"/>
          <a:ext cx="1023238" cy="22024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30/07/2025</a:t>
          </a:r>
        </a:p>
      </xdr:txBody>
    </xdr:sp>
    <xdr:clientData/>
  </xdr:twoCellAnchor>
  <xdr:twoCellAnchor>
    <xdr:from>
      <xdr:col>36</xdr:col>
      <xdr:colOff>48215</xdr:colOff>
      <xdr:row>46</xdr:row>
      <xdr:rowOff>35360</xdr:rowOff>
    </xdr:from>
    <xdr:to>
      <xdr:col>41</xdr:col>
      <xdr:colOff>72120</xdr:colOff>
      <xdr:row>47</xdr:row>
      <xdr:rowOff>73833</xdr:rowOff>
    </xdr:to>
    <xdr:sp macro="" textlink="">
      <xdr:nvSpPr>
        <xdr:cNvPr id="93" name="CaixaDeTexto 92">
          <a:extLst>
            <a:ext uri="{FF2B5EF4-FFF2-40B4-BE49-F238E27FC236}">
              <a16:creationId xmlns:a16="http://schemas.microsoft.com/office/drawing/2014/main" id="{9BD6A196-B75D-417F-9ACE-326175D3CAF8}"/>
            </a:ext>
          </a:extLst>
        </xdr:cNvPr>
        <xdr:cNvSpPr txBox="1"/>
      </xdr:nvSpPr>
      <xdr:spPr>
        <a:xfrm>
          <a:off x="7132434" y="8214954"/>
          <a:ext cx="1035936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54</xdr:col>
      <xdr:colOff>184852</xdr:colOff>
      <xdr:row>36</xdr:row>
      <xdr:rowOff>163421</xdr:rowOff>
    </xdr:from>
    <xdr:to>
      <xdr:col>98</xdr:col>
      <xdr:colOff>48699</xdr:colOff>
      <xdr:row>47</xdr:row>
      <xdr:rowOff>83297</xdr:rowOff>
    </xdr:to>
    <xdr:graphicFrame macro="">
      <xdr:nvGraphicFramePr>
        <xdr:cNvPr id="96" name="Gráfico 95">
          <a:extLst>
            <a:ext uri="{FF2B5EF4-FFF2-40B4-BE49-F238E27FC236}">
              <a16:creationId xmlns:a16="http://schemas.microsoft.com/office/drawing/2014/main" id="{0097041C-DB9D-4B1D-AC8A-408430FE1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55</xdr:col>
      <xdr:colOff>54770</xdr:colOff>
      <xdr:row>49</xdr:row>
      <xdr:rowOff>0</xdr:rowOff>
    </xdr:from>
    <xdr:to>
      <xdr:col>97</xdr:col>
      <xdr:colOff>131763</xdr:colOff>
      <xdr:row>63</xdr:row>
      <xdr:rowOff>35719</xdr:rowOff>
    </xdr:to>
    <xdr:graphicFrame macro="">
      <xdr:nvGraphicFramePr>
        <xdr:cNvPr id="99" name="Gráfico 98">
          <a:extLst>
            <a:ext uri="{FF2B5EF4-FFF2-40B4-BE49-F238E27FC236}">
              <a16:creationId xmlns:a16="http://schemas.microsoft.com/office/drawing/2014/main" id="{ACC28928-3228-4D98-8F8E-3E7C64A8F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39</xdr:col>
      <xdr:colOff>190500</xdr:colOff>
      <xdr:row>1</xdr:row>
      <xdr:rowOff>150532</xdr:rowOff>
    </xdr:from>
    <xdr:to>
      <xdr:col>46</xdr:col>
      <xdr:colOff>88153</xdr:colOff>
      <xdr:row>3</xdr:row>
      <xdr:rowOff>123264</xdr:rowOff>
    </xdr:to>
    <xdr:sp macro="" textlink="DADOS!N2">
      <xdr:nvSpPr>
        <xdr:cNvPr id="102" name="CaixaDeTexto 101">
          <a:extLst>
            <a:ext uri="{FF2B5EF4-FFF2-40B4-BE49-F238E27FC236}">
              <a16:creationId xmlns:a16="http://schemas.microsoft.com/office/drawing/2014/main" id="{07E952A4-02B2-63A7-6BB2-5CA91B0D6596}"/>
            </a:ext>
          </a:extLst>
        </xdr:cNvPr>
        <xdr:cNvSpPr txBox="1"/>
      </xdr:nvSpPr>
      <xdr:spPr>
        <a:xfrm>
          <a:off x="7429500" y="296208"/>
          <a:ext cx="1309594" cy="331321"/>
        </a:xfrm>
        <a:prstGeom prst="rect">
          <a:avLst/>
        </a:prstGeom>
        <a:solidFill>
          <a:schemeClr val="tx2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22C97D5D-918B-4E67-AD18-53C718F98423}" type="TxLink">
            <a:rPr lang="en-US" sz="1800" b="1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l"/>
            <a:t>ABRIL</a:t>
          </a:fld>
          <a:endParaRPr lang="pt-BR" sz="18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147900</xdr:colOff>
      <xdr:row>35</xdr:row>
      <xdr:rowOff>94721</xdr:rowOff>
    </xdr:from>
    <xdr:to>
      <xdr:col>52</xdr:col>
      <xdr:colOff>140843</xdr:colOff>
      <xdr:row>44</xdr:row>
      <xdr:rowOff>151872</xdr:rowOff>
    </xdr:to>
    <xdr:graphicFrame macro="">
      <xdr:nvGraphicFramePr>
        <xdr:cNvPr id="88" name="Gráfico 87">
          <a:extLst>
            <a:ext uri="{FF2B5EF4-FFF2-40B4-BE49-F238E27FC236}">
              <a16:creationId xmlns:a16="http://schemas.microsoft.com/office/drawing/2014/main" id="{8B53AFB1-CC6E-4E66-AC5D-5B7B0882F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44</xdr:col>
      <xdr:colOff>85896</xdr:colOff>
      <xdr:row>35</xdr:row>
      <xdr:rowOff>97895</xdr:rowOff>
    </xdr:from>
    <xdr:to>
      <xdr:col>53</xdr:col>
      <xdr:colOff>123265</xdr:colOff>
      <xdr:row>37</xdr:row>
      <xdr:rowOff>39686</xdr:rowOff>
    </xdr:to>
    <xdr:sp macro="" textlink="">
      <xdr:nvSpPr>
        <xdr:cNvPr id="91" name="Retângulo: Cantos Arredondados 90">
          <a:extLst>
            <a:ext uri="{FF2B5EF4-FFF2-40B4-BE49-F238E27FC236}">
              <a16:creationId xmlns:a16="http://schemas.microsoft.com/office/drawing/2014/main" id="{78FB06CF-6760-4284-A831-97902E8D5DA9}"/>
            </a:ext>
          </a:extLst>
        </xdr:cNvPr>
        <xdr:cNvSpPr/>
      </xdr:nvSpPr>
      <xdr:spPr>
        <a:xfrm>
          <a:off x="8748043" y="6339571"/>
          <a:ext cx="1852722" cy="300380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Materiais de segurança</a:t>
          </a:r>
        </a:p>
      </xdr:txBody>
    </xdr:sp>
    <xdr:clientData/>
  </xdr:twoCellAnchor>
  <xdr:twoCellAnchor>
    <xdr:from>
      <xdr:col>45</xdr:col>
      <xdr:colOff>188382</xdr:colOff>
      <xdr:row>44</xdr:row>
      <xdr:rowOff>68528</xdr:rowOff>
    </xdr:from>
    <xdr:to>
      <xdr:col>51</xdr:col>
      <xdr:colOff>131231</xdr:colOff>
      <xdr:row>46</xdr:row>
      <xdr:rowOff>1852</xdr:rowOff>
    </xdr:to>
    <xdr:sp macro="" textlink="DADOS!H21">
      <xdr:nvSpPr>
        <xdr:cNvPr id="94" name="Retângulo: Cantos Arredondados 93">
          <a:extLst>
            <a:ext uri="{FF2B5EF4-FFF2-40B4-BE49-F238E27FC236}">
              <a16:creationId xmlns:a16="http://schemas.microsoft.com/office/drawing/2014/main" id="{9F9720DE-6633-4647-B8E0-8653A5326803}"/>
            </a:ext>
          </a:extLst>
        </xdr:cNvPr>
        <xdr:cNvSpPr/>
      </xdr:nvSpPr>
      <xdr:spPr>
        <a:xfrm>
          <a:off x="9094257" y="7890934"/>
          <a:ext cx="1157287" cy="2905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AE01C7E-2EB9-48F4-99D7-89E808F1BF84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R$ 100.000,00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46</xdr:col>
      <xdr:colOff>79638</xdr:colOff>
      <xdr:row>46</xdr:row>
      <xdr:rowOff>38365</xdr:rowOff>
    </xdr:from>
    <xdr:to>
      <xdr:col>51</xdr:col>
      <xdr:colOff>100367</xdr:colOff>
      <xdr:row>47</xdr:row>
      <xdr:rowOff>76838</xdr:rowOff>
    </xdr:to>
    <xdr:sp macro="" textlink="">
      <xdr:nvSpPr>
        <xdr:cNvPr id="106" name="CaixaDeTexto 105">
          <a:extLst>
            <a:ext uri="{FF2B5EF4-FFF2-40B4-BE49-F238E27FC236}">
              <a16:creationId xmlns:a16="http://schemas.microsoft.com/office/drawing/2014/main" id="{855854E1-A2A3-4D05-ADF3-464BCF8F5C05}"/>
            </a:ext>
          </a:extLst>
        </xdr:cNvPr>
        <xdr:cNvSpPr txBox="1"/>
      </xdr:nvSpPr>
      <xdr:spPr>
        <a:xfrm>
          <a:off x="9187919" y="8217959"/>
          <a:ext cx="1032761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31/12/2025</a:t>
          </a:r>
        </a:p>
      </xdr:txBody>
    </xdr:sp>
    <xdr:clientData/>
  </xdr:twoCellAnchor>
  <xdr:twoCellAnchor>
    <xdr:from>
      <xdr:col>5</xdr:col>
      <xdr:colOff>184943</xdr:colOff>
      <xdr:row>59</xdr:row>
      <xdr:rowOff>48420</xdr:rowOff>
    </xdr:from>
    <xdr:to>
      <xdr:col>11</xdr:col>
      <xdr:colOff>150811</xdr:colOff>
      <xdr:row>60</xdr:row>
      <xdr:rowOff>141289</xdr:rowOff>
    </xdr:to>
    <xdr:sp macro="" textlink="DADOS!H22">
      <xdr:nvSpPr>
        <xdr:cNvPr id="109" name="Retângulo: Cantos Arredondados 108">
          <a:extLst>
            <a:ext uri="{FF2B5EF4-FFF2-40B4-BE49-F238E27FC236}">
              <a16:creationId xmlns:a16="http://schemas.microsoft.com/office/drawing/2014/main" id="{19648C8B-895A-40E8-A2BF-D55E81B5F250}"/>
            </a:ext>
          </a:extLst>
        </xdr:cNvPr>
        <xdr:cNvSpPr/>
      </xdr:nvSpPr>
      <xdr:spPr>
        <a:xfrm>
          <a:off x="994568" y="10549733"/>
          <a:ext cx="1180306" cy="27146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CA3EECC-8013-4524-BE7B-0C7994D879AA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R$ 85.000,00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5</xdr:col>
      <xdr:colOff>7407</xdr:colOff>
      <xdr:row>50</xdr:row>
      <xdr:rowOff>60684</xdr:rowOff>
    </xdr:from>
    <xdr:to>
      <xdr:col>12</xdr:col>
      <xdr:colOff>198544</xdr:colOff>
      <xdr:row>52</xdr:row>
      <xdr:rowOff>4949</xdr:rowOff>
    </xdr:to>
    <xdr:sp macro="" textlink="">
      <xdr:nvSpPr>
        <xdr:cNvPr id="110" name="Retângulo: Cantos Arredondados 109">
          <a:extLst>
            <a:ext uri="{FF2B5EF4-FFF2-40B4-BE49-F238E27FC236}">
              <a16:creationId xmlns:a16="http://schemas.microsoft.com/office/drawing/2014/main" id="{71689DD3-3AE3-4DA1-B3D6-E82604946CCF}"/>
            </a:ext>
          </a:extLst>
        </xdr:cNvPr>
        <xdr:cNvSpPr/>
      </xdr:nvSpPr>
      <xdr:spPr>
        <a:xfrm>
          <a:off x="814231" y="8991772"/>
          <a:ext cx="1603078" cy="30285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Reforma</a:t>
          </a:r>
          <a:r>
            <a:rPr lang="pt-BR" sz="1200" b="1" baseline="0">
              <a:solidFill>
                <a:schemeClr val="bg1"/>
              </a:solidFill>
            </a:rPr>
            <a:t> vestiários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11902</xdr:colOff>
      <xdr:row>50</xdr:row>
      <xdr:rowOff>20108</xdr:rowOff>
    </xdr:from>
    <xdr:to>
      <xdr:col>13</xdr:col>
      <xdr:colOff>11196</xdr:colOff>
      <xdr:row>59</xdr:row>
      <xdr:rowOff>89958</xdr:rowOff>
    </xdr:to>
    <xdr:graphicFrame macro="">
      <xdr:nvGraphicFramePr>
        <xdr:cNvPr id="111" name="Gráfico 110">
          <a:extLst>
            <a:ext uri="{FF2B5EF4-FFF2-40B4-BE49-F238E27FC236}">
              <a16:creationId xmlns:a16="http://schemas.microsoft.com/office/drawing/2014/main" id="{581A2040-8DA5-40FB-8DA8-AA7BEC402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6</xdr:col>
      <xdr:colOff>76619</xdr:colOff>
      <xdr:row>61</xdr:row>
      <xdr:rowOff>8902</xdr:rowOff>
    </xdr:from>
    <xdr:to>
      <xdr:col>11</xdr:col>
      <xdr:colOff>101224</xdr:colOff>
      <xdr:row>62</xdr:row>
      <xdr:rowOff>50550</xdr:rowOff>
    </xdr:to>
    <xdr:sp macro="" textlink="">
      <xdr:nvSpPr>
        <xdr:cNvPr id="112" name="CaixaDeTexto 111">
          <a:extLst>
            <a:ext uri="{FF2B5EF4-FFF2-40B4-BE49-F238E27FC236}">
              <a16:creationId xmlns:a16="http://schemas.microsoft.com/office/drawing/2014/main" id="{2160D63D-A32F-4184-9661-BBE594156B20}"/>
            </a:ext>
          </a:extLst>
        </xdr:cNvPr>
        <xdr:cNvSpPr txBox="1"/>
      </xdr:nvSpPr>
      <xdr:spPr>
        <a:xfrm>
          <a:off x="1088650" y="10867402"/>
          <a:ext cx="1036637" cy="220242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16</xdr:col>
      <xdr:colOff>96040</xdr:colOff>
      <xdr:row>59</xdr:row>
      <xdr:rowOff>77789</xdr:rowOff>
    </xdr:from>
    <xdr:to>
      <xdr:col>22</xdr:col>
      <xdr:colOff>39684</xdr:colOff>
      <xdr:row>61</xdr:row>
      <xdr:rowOff>7939</xdr:rowOff>
    </xdr:to>
    <xdr:sp macro="" textlink="DADOS!H23">
      <xdr:nvSpPr>
        <xdr:cNvPr id="119" name="Retângulo: Cantos Arredondados 118">
          <a:extLst>
            <a:ext uri="{FF2B5EF4-FFF2-40B4-BE49-F238E27FC236}">
              <a16:creationId xmlns:a16="http://schemas.microsoft.com/office/drawing/2014/main" id="{E1721050-C555-48CF-A46F-F11E8AC7CBB2}"/>
            </a:ext>
          </a:extLst>
        </xdr:cNvPr>
        <xdr:cNvSpPr/>
      </xdr:nvSpPr>
      <xdr:spPr>
        <a:xfrm>
          <a:off x="3132134" y="10579102"/>
          <a:ext cx="1158081" cy="28733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4553FA1-2AC2-4B0A-8826-9B0BCF46DBDA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R$ 150.000,00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15</xdr:col>
      <xdr:colOff>58206</xdr:colOff>
      <xdr:row>50</xdr:row>
      <xdr:rowOff>90053</xdr:rowOff>
    </xdr:from>
    <xdr:to>
      <xdr:col>23</xdr:col>
      <xdr:colOff>37412</xdr:colOff>
      <xdr:row>52</xdr:row>
      <xdr:rowOff>38194</xdr:rowOff>
    </xdr:to>
    <xdr:sp macro="" textlink="">
      <xdr:nvSpPr>
        <xdr:cNvPr id="120" name="Retângulo: Cantos Arredondados 119">
          <a:extLst>
            <a:ext uri="{FF2B5EF4-FFF2-40B4-BE49-F238E27FC236}">
              <a16:creationId xmlns:a16="http://schemas.microsoft.com/office/drawing/2014/main" id="{49BFD740-8066-4571-9681-D36A7FF12161}"/>
            </a:ext>
          </a:extLst>
        </xdr:cNvPr>
        <xdr:cNvSpPr/>
      </xdr:nvSpPr>
      <xdr:spPr>
        <a:xfrm>
          <a:off x="2870882" y="9021141"/>
          <a:ext cx="1592854" cy="306729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Refrigeração </a:t>
          </a:r>
        </a:p>
      </xdr:txBody>
    </xdr:sp>
    <xdr:clientData/>
  </xdr:twoCellAnchor>
  <xdr:twoCellAnchor>
    <xdr:from>
      <xdr:col>15</xdr:col>
      <xdr:colOff>53175</xdr:colOff>
      <xdr:row>50</xdr:row>
      <xdr:rowOff>70909</xdr:rowOff>
    </xdr:from>
    <xdr:to>
      <xdr:col>23</xdr:col>
      <xdr:colOff>71519</xdr:colOff>
      <xdr:row>59</xdr:row>
      <xdr:rowOff>137584</xdr:rowOff>
    </xdr:to>
    <xdr:graphicFrame macro="">
      <xdr:nvGraphicFramePr>
        <xdr:cNvPr id="121" name="Gráfico 120">
          <a:extLst>
            <a:ext uri="{FF2B5EF4-FFF2-40B4-BE49-F238E27FC236}">
              <a16:creationId xmlns:a16="http://schemas.microsoft.com/office/drawing/2014/main" id="{04624AA2-C9F1-4EAC-A3E7-11EDC5603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16</xdr:col>
      <xdr:colOff>156786</xdr:colOff>
      <xdr:row>61</xdr:row>
      <xdr:rowOff>35890</xdr:rowOff>
    </xdr:from>
    <xdr:to>
      <xdr:col>21</xdr:col>
      <xdr:colOff>190917</xdr:colOff>
      <xdr:row>62</xdr:row>
      <xdr:rowOff>74363</xdr:rowOff>
    </xdr:to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id="{97B157AD-559C-44B8-8CD6-F38E294D7876}"/>
            </a:ext>
          </a:extLst>
        </xdr:cNvPr>
        <xdr:cNvSpPr txBox="1"/>
      </xdr:nvSpPr>
      <xdr:spPr>
        <a:xfrm>
          <a:off x="3192880" y="10894390"/>
          <a:ext cx="1046162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26</xdr:col>
      <xdr:colOff>21431</xdr:colOff>
      <xdr:row>59</xdr:row>
      <xdr:rowOff>101601</xdr:rowOff>
    </xdr:from>
    <xdr:to>
      <xdr:col>31</xdr:col>
      <xdr:colOff>183355</xdr:colOff>
      <xdr:row>61</xdr:row>
      <xdr:rowOff>28576</xdr:rowOff>
    </xdr:to>
    <xdr:sp macro="" textlink="DADOS!H24">
      <xdr:nvSpPr>
        <xdr:cNvPr id="123" name="Retângulo: Cantos Arredondados 122">
          <a:extLst>
            <a:ext uri="{FF2B5EF4-FFF2-40B4-BE49-F238E27FC236}">
              <a16:creationId xmlns:a16="http://schemas.microsoft.com/office/drawing/2014/main" id="{3586EE93-9F89-4A35-B157-BA3EAA572AE8}"/>
            </a:ext>
          </a:extLst>
        </xdr:cNvPr>
        <xdr:cNvSpPr/>
      </xdr:nvSpPr>
      <xdr:spPr>
        <a:xfrm>
          <a:off x="5081587" y="10602914"/>
          <a:ext cx="1173956" cy="28416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88C225F-DBBE-4583-AFD7-275F5615A455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R$ 120.000,00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25</xdr:col>
      <xdr:colOff>9790</xdr:colOff>
      <xdr:row>50</xdr:row>
      <xdr:rowOff>113865</xdr:rowOff>
    </xdr:from>
    <xdr:to>
      <xdr:col>32</xdr:col>
      <xdr:colOff>197752</xdr:colOff>
      <xdr:row>52</xdr:row>
      <xdr:rowOff>65181</xdr:rowOff>
    </xdr:to>
    <xdr:sp macro="" textlink="">
      <xdr:nvSpPr>
        <xdr:cNvPr id="124" name="Retângulo: Cantos Arredondados 123">
          <a:extLst>
            <a:ext uri="{FF2B5EF4-FFF2-40B4-BE49-F238E27FC236}">
              <a16:creationId xmlns:a16="http://schemas.microsoft.com/office/drawing/2014/main" id="{85EA1DD0-C38B-4E15-AF6A-696E0C05315E}"/>
            </a:ext>
          </a:extLst>
        </xdr:cNvPr>
        <xdr:cNvSpPr/>
      </xdr:nvSpPr>
      <xdr:spPr>
        <a:xfrm>
          <a:off x="4839525" y="9044953"/>
          <a:ext cx="1599903" cy="309904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Recuperação de vias</a:t>
          </a:r>
        </a:p>
      </xdr:txBody>
    </xdr:sp>
    <xdr:clientData/>
  </xdr:twoCellAnchor>
  <xdr:twoCellAnchor>
    <xdr:from>
      <xdr:col>25</xdr:col>
      <xdr:colOff>8729</xdr:colOff>
      <xdr:row>50</xdr:row>
      <xdr:rowOff>64558</xdr:rowOff>
    </xdr:from>
    <xdr:to>
      <xdr:col>33</xdr:col>
      <xdr:colOff>20723</xdr:colOff>
      <xdr:row>59</xdr:row>
      <xdr:rowOff>131233</xdr:rowOff>
    </xdr:to>
    <xdr:graphicFrame macro="">
      <xdr:nvGraphicFramePr>
        <xdr:cNvPr id="125" name="Gráfico 124">
          <a:extLst>
            <a:ext uri="{FF2B5EF4-FFF2-40B4-BE49-F238E27FC236}">
              <a16:creationId xmlns:a16="http://schemas.microsoft.com/office/drawing/2014/main" id="{20E532CC-CFF9-4B31-AE98-A17A3B585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26</xdr:col>
      <xdr:colOff>123451</xdr:colOff>
      <xdr:row>61</xdr:row>
      <xdr:rowOff>56527</xdr:rowOff>
    </xdr:from>
    <xdr:to>
      <xdr:col>31</xdr:col>
      <xdr:colOff>154406</xdr:colOff>
      <xdr:row>62</xdr:row>
      <xdr:rowOff>95000</xdr:rowOff>
    </xdr:to>
    <xdr:sp macro="" textlink="">
      <xdr:nvSpPr>
        <xdr:cNvPr id="126" name="CaixaDeTexto 125">
          <a:extLst>
            <a:ext uri="{FF2B5EF4-FFF2-40B4-BE49-F238E27FC236}">
              <a16:creationId xmlns:a16="http://schemas.microsoft.com/office/drawing/2014/main" id="{36D89EE3-11A5-4E02-B328-F726EF230542}"/>
            </a:ext>
          </a:extLst>
        </xdr:cNvPr>
        <xdr:cNvSpPr txBox="1"/>
      </xdr:nvSpPr>
      <xdr:spPr>
        <a:xfrm>
          <a:off x="5183607" y="10915027"/>
          <a:ext cx="1042987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35</xdr:col>
      <xdr:colOff>116680</xdr:colOff>
      <xdr:row>59</xdr:row>
      <xdr:rowOff>104777</xdr:rowOff>
    </xdr:from>
    <xdr:to>
      <xdr:col>41</xdr:col>
      <xdr:colOff>76199</xdr:colOff>
      <xdr:row>61</xdr:row>
      <xdr:rowOff>28577</xdr:rowOff>
    </xdr:to>
    <xdr:sp macro="" textlink="DADOS!H25">
      <xdr:nvSpPr>
        <xdr:cNvPr id="128" name="Retângulo: Cantos Arredondados 127">
          <a:extLst>
            <a:ext uri="{FF2B5EF4-FFF2-40B4-BE49-F238E27FC236}">
              <a16:creationId xmlns:a16="http://schemas.microsoft.com/office/drawing/2014/main" id="{E33BCD7F-4DA2-4912-A248-6F6001742E37}"/>
            </a:ext>
          </a:extLst>
        </xdr:cNvPr>
        <xdr:cNvSpPr/>
      </xdr:nvSpPr>
      <xdr:spPr>
        <a:xfrm>
          <a:off x="6998493" y="10606090"/>
          <a:ext cx="1173956" cy="280987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4144A088-5C9F-4D08-BCBB-870C7F18FC6B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R$ 150.000,00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34</xdr:col>
      <xdr:colOff>104028</xdr:colOff>
      <xdr:row>50</xdr:row>
      <xdr:rowOff>105835</xdr:rowOff>
    </xdr:from>
    <xdr:to>
      <xdr:col>43</xdr:col>
      <xdr:colOff>8031</xdr:colOff>
      <xdr:row>52</xdr:row>
      <xdr:rowOff>57151</xdr:rowOff>
    </xdr:to>
    <xdr:sp macro="" textlink="">
      <xdr:nvSpPr>
        <xdr:cNvPr id="130" name="Retângulo: Cantos Arredondados 129">
          <a:extLst>
            <a:ext uri="{FF2B5EF4-FFF2-40B4-BE49-F238E27FC236}">
              <a16:creationId xmlns:a16="http://schemas.microsoft.com/office/drawing/2014/main" id="{568D8B40-9911-4EFB-BFEC-E57092F7B1B2}"/>
            </a:ext>
          </a:extLst>
        </xdr:cNvPr>
        <xdr:cNvSpPr/>
      </xdr:nvSpPr>
      <xdr:spPr>
        <a:xfrm>
          <a:off x="6749116" y="9036923"/>
          <a:ext cx="1719356" cy="309904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Coberturas </a:t>
          </a:r>
        </a:p>
      </xdr:txBody>
    </xdr:sp>
    <xdr:clientData/>
  </xdr:twoCellAnchor>
  <xdr:twoCellAnchor>
    <xdr:from>
      <xdr:col>34</xdr:col>
      <xdr:colOff>110329</xdr:colOff>
      <xdr:row>50</xdr:row>
      <xdr:rowOff>85196</xdr:rowOff>
    </xdr:from>
    <xdr:to>
      <xdr:col>42</xdr:col>
      <xdr:colOff>128673</xdr:colOff>
      <xdr:row>59</xdr:row>
      <xdr:rowOff>151871</xdr:rowOff>
    </xdr:to>
    <xdr:graphicFrame macro="">
      <xdr:nvGraphicFramePr>
        <xdr:cNvPr id="131" name="Gráfico 130">
          <a:extLst>
            <a:ext uri="{FF2B5EF4-FFF2-40B4-BE49-F238E27FC236}">
              <a16:creationId xmlns:a16="http://schemas.microsoft.com/office/drawing/2014/main" id="{D2ED8241-5802-4703-A403-2B3557643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36</xdr:col>
      <xdr:colOff>31375</xdr:colOff>
      <xdr:row>61</xdr:row>
      <xdr:rowOff>59703</xdr:rowOff>
    </xdr:from>
    <xdr:to>
      <xdr:col>41</xdr:col>
      <xdr:colOff>62331</xdr:colOff>
      <xdr:row>62</xdr:row>
      <xdr:rowOff>98176</xdr:rowOff>
    </xdr:to>
    <xdr:sp macro="" textlink="">
      <xdr:nvSpPr>
        <xdr:cNvPr id="132" name="CaixaDeTexto 131">
          <a:extLst>
            <a:ext uri="{FF2B5EF4-FFF2-40B4-BE49-F238E27FC236}">
              <a16:creationId xmlns:a16="http://schemas.microsoft.com/office/drawing/2014/main" id="{B595CF1F-A27A-43AF-A1B3-07CBFB57239D}"/>
            </a:ext>
          </a:extLst>
        </xdr:cNvPr>
        <xdr:cNvSpPr txBox="1"/>
      </xdr:nvSpPr>
      <xdr:spPr>
        <a:xfrm>
          <a:off x="7115594" y="10918203"/>
          <a:ext cx="1042987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45</xdr:col>
      <xdr:colOff>181768</xdr:colOff>
      <xdr:row>59</xdr:row>
      <xdr:rowOff>104777</xdr:rowOff>
    </xdr:from>
    <xdr:to>
      <xdr:col>51</xdr:col>
      <xdr:colOff>134936</xdr:colOff>
      <xdr:row>61</xdr:row>
      <xdr:rowOff>25402</xdr:rowOff>
    </xdr:to>
    <xdr:sp macro="" textlink="DADOS!H26">
      <xdr:nvSpPr>
        <xdr:cNvPr id="139" name="Retângulo: Cantos Arredondados 138">
          <a:extLst>
            <a:ext uri="{FF2B5EF4-FFF2-40B4-BE49-F238E27FC236}">
              <a16:creationId xmlns:a16="http://schemas.microsoft.com/office/drawing/2014/main" id="{DAF87C6F-9098-433A-9BCB-02EA6C2D8DE1}"/>
            </a:ext>
          </a:extLst>
        </xdr:cNvPr>
        <xdr:cNvSpPr/>
      </xdr:nvSpPr>
      <xdr:spPr>
        <a:xfrm>
          <a:off x="9087643" y="10606090"/>
          <a:ext cx="1167606" cy="277812"/>
        </a:xfrm>
        <a:prstGeom prst="roundRect">
          <a:avLst>
            <a:gd name="adj" fmla="val 36575"/>
          </a:avLst>
        </a:prstGeom>
        <a:solidFill>
          <a:schemeClr val="tx2">
            <a:lumMod val="75000"/>
          </a:schemeClr>
        </a:solidFill>
        <a:effectLst>
          <a:reflection blurRad="6350" stA="50000" endA="300" endPos="5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1BCA8167-5C33-4E62-9740-2916F763F2D0}" type="TxLink">
            <a:rPr lang="en-US" sz="1000" b="1" i="0" u="none" strike="noStrike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pPr marL="0" indent="0" algn="ctr"/>
            <a:t>R$ 180.000,00</a:t>
          </a:fld>
          <a:endParaRPr lang="pt-BR" sz="1000" b="1" i="0" u="none" strike="noStrike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44</xdr:col>
      <xdr:colOff>188381</xdr:colOff>
      <xdr:row>50</xdr:row>
      <xdr:rowOff>105835</xdr:rowOff>
    </xdr:from>
    <xdr:to>
      <xdr:col>52</xdr:col>
      <xdr:colOff>158062</xdr:colOff>
      <xdr:row>52</xdr:row>
      <xdr:rowOff>57151</xdr:rowOff>
    </xdr:to>
    <xdr:sp macro="" textlink="">
      <xdr:nvSpPr>
        <xdr:cNvPr id="140" name="Retângulo: Cantos Arredondados 139">
          <a:extLst>
            <a:ext uri="{FF2B5EF4-FFF2-40B4-BE49-F238E27FC236}">
              <a16:creationId xmlns:a16="http://schemas.microsoft.com/office/drawing/2014/main" id="{9082232F-5F73-4F6D-B6C1-8EFCA5EE157A}"/>
            </a:ext>
          </a:extLst>
        </xdr:cNvPr>
        <xdr:cNvSpPr/>
      </xdr:nvSpPr>
      <xdr:spPr>
        <a:xfrm>
          <a:off x="8891850" y="8999804"/>
          <a:ext cx="1588931" cy="308503"/>
        </a:xfrm>
        <a:prstGeom prst="roundRect">
          <a:avLst/>
        </a:prstGeom>
        <a:solidFill>
          <a:schemeClr val="tx2">
            <a:lumMod val="75000"/>
          </a:schemeClr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Pintura</a:t>
          </a:r>
          <a:r>
            <a:rPr lang="pt-BR" sz="1200" b="1" baseline="0">
              <a:solidFill>
                <a:schemeClr val="bg1"/>
              </a:solidFill>
            </a:rPr>
            <a:t> </a:t>
          </a:r>
          <a:endParaRPr lang="pt-B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145254</xdr:colOff>
      <xdr:row>50</xdr:row>
      <xdr:rowOff>85196</xdr:rowOff>
    </xdr:from>
    <xdr:to>
      <xdr:col>52</xdr:col>
      <xdr:colOff>144548</xdr:colOff>
      <xdr:row>59</xdr:row>
      <xdr:rowOff>151871</xdr:rowOff>
    </xdr:to>
    <xdr:graphicFrame macro="">
      <xdr:nvGraphicFramePr>
        <xdr:cNvPr id="142" name="Gráfico 141">
          <a:extLst>
            <a:ext uri="{FF2B5EF4-FFF2-40B4-BE49-F238E27FC236}">
              <a16:creationId xmlns:a16="http://schemas.microsoft.com/office/drawing/2014/main" id="{743B9998-A640-4236-823E-4973C14D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46</xdr:col>
      <xdr:colOff>18676</xdr:colOff>
      <xdr:row>61</xdr:row>
      <xdr:rowOff>59703</xdr:rowOff>
    </xdr:from>
    <xdr:to>
      <xdr:col>51</xdr:col>
      <xdr:colOff>59156</xdr:colOff>
      <xdr:row>62</xdr:row>
      <xdr:rowOff>98176</xdr:rowOff>
    </xdr:to>
    <xdr:sp macro="" textlink="">
      <xdr:nvSpPr>
        <xdr:cNvPr id="144" name="CaixaDeTexto 143">
          <a:extLst>
            <a:ext uri="{FF2B5EF4-FFF2-40B4-BE49-F238E27FC236}">
              <a16:creationId xmlns:a16="http://schemas.microsoft.com/office/drawing/2014/main" id="{09A2C004-F41F-4518-941E-4AEA7EA78859}"/>
            </a:ext>
          </a:extLst>
        </xdr:cNvPr>
        <xdr:cNvSpPr txBox="1"/>
      </xdr:nvSpPr>
      <xdr:spPr>
        <a:xfrm>
          <a:off x="9126957" y="10918203"/>
          <a:ext cx="1052512" cy="217067"/>
        </a:xfrm>
        <a:prstGeom prst="rect">
          <a:avLst/>
        </a:prstGeom>
        <a:solidFill>
          <a:srgbClr val="92D050">
            <a:alpha val="52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30/10/2025</a:t>
          </a:r>
        </a:p>
      </xdr:txBody>
    </xdr:sp>
    <xdr:clientData/>
  </xdr:twoCellAnchor>
  <xdr:twoCellAnchor>
    <xdr:from>
      <xdr:col>3</xdr:col>
      <xdr:colOff>86516</xdr:colOff>
      <xdr:row>48</xdr:row>
      <xdr:rowOff>64558</xdr:rowOff>
    </xdr:from>
    <xdr:to>
      <xdr:col>54</xdr:col>
      <xdr:colOff>65881</xdr:colOff>
      <xdr:row>50</xdr:row>
      <xdr:rowOff>26458</xdr:rowOff>
    </xdr:to>
    <xdr:sp macro="" textlink="">
      <xdr:nvSpPr>
        <xdr:cNvPr id="145" name="Retângulo: Cantos Superiores Arredondados 144">
          <a:extLst>
            <a:ext uri="{FF2B5EF4-FFF2-40B4-BE49-F238E27FC236}">
              <a16:creationId xmlns:a16="http://schemas.microsoft.com/office/drawing/2014/main" id="{15071D7D-8F4A-413C-B8F2-21A4216F26F6}"/>
            </a:ext>
          </a:extLst>
        </xdr:cNvPr>
        <xdr:cNvSpPr/>
      </xdr:nvSpPr>
      <xdr:spPr>
        <a:xfrm>
          <a:off x="586579" y="8601339"/>
          <a:ext cx="10206833" cy="319088"/>
        </a:xfrm>
        <a:prstGeom prst="round2SameRect">
          <a:avLst>
            <a:gd name="adj1" fmla="val 28088"/>
            <a:gd name="adj2" fmla="val 0"/>
          </a:avLst>
        </a:prstGeom>
        <a:solidFill>
          <a:schemeClr val="tx2">
            <a:lumMod val="75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FILIAL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03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7936</xdr:colOff>
      <xdr:row>50</xdr:row>
      <xdr:rowOff>85989</xdr:rowOff>
    </xdr:from>
    <xdr:to>
      <xdr:col>14</xdr:col>
      <xdr:colOff>23812</xdr:colOff>
      <xdr:row>63</xdr:row>
      <xdr:rowOff>142874</xdr:rowOff>
    </xdr:to>
    <xdr:cxnSp macro="">
      <xdr:nvCxnSpPr>
        <xdr:cNvPr id="146" name="Conector reto 145">
          <a:extLst>
            <a:ext uri="{FF2B5EF4-FFF2-40B4-BE49-F238E27FC236}">
              <a16:creationId xmlns:a16="http://schemas.microsoft.com/office/drawing/2014/main" id="{3F860636-D056-490B-8B60-B1FE5D865C2D}"/>
            </a:ext>
          </a:extLst>
        </xdr:cNvPr>
        <xdr:cNvCxnSpPr/>
      </xdr:nvCxnSpPr>
      <xdr:spPr>
        <a:xfrm>
          <a:off x="2627311" y="8979958"/>
          <a:ext cx="15876" cy="237860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35717</xdr:colOff>
      <xdr:row>50</xdr:row>
      <xdr:rowOff>55826</xdr:rowOff>
    </xdr:from>
    <xdr:to>
      <xdr:col>24</xdr:col>
      <xdr:colOff>59531</xdr:colOff>
      <xdr:row>63</xdr:row>
      <xdr:rowOff>142874</xdr:rowOff>
    </xdr:to>
    <xdr:cxnSp macro="">
      <xdr:nvCxnSpPr>
        <xdr:cNvPr id="149" name="Conector reto 148">
          <a:extLst>
            <a:ext uri="{FF2B5EF4-FFF2-40B4-BE49-F238E27FC236}">
              <a16:creationId xmlns:a16="http://schemas.microsoft.com/office/drawing/2014/main" id="{E003ABAD-D92B-4C83-919F-AF6ACE006CB1}"/>
            </a:ext>
          </a:extLst>
        </xdr:cNvPr>
        <xdr:cNvCxnSpPr/>
      </xdr:nvCxnSpPr>
      <xdr:spPr>
        <a:xfrm>
          <a:off x="4679155" y="8949795"/>
          <a:ext cx="23814" cy="24087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88896</xdr:colOff>
      <xdr:row>50</xdr:row>
      <xdr:rowOff>82814</xdr:rowOff>
    </xdr:from>
    <xdr:to>
      <xdr:col>43</xdr:col>
      <xdr:colOff>95250</xdr:colOff>
      <xdr:row>64</xdr:row>
      <xdr:rowOff>11906</xdr:rowOff>
    </xdr:to>
    <xdr:cxnSp macro="">
      <xdr:nvCxnSpPr>
        <xdr:cNvPr id="151" name="Conector reto 150">
          <a:extLst>
            <a:ext uri="{FF2B5EF4-FFF2-40B4-BE49-F238E27FC236}">
              <a16:creationId xmlns:a16="http://schemas.microsoft.com/office/drawing/2014/main" id="{058F3CE0-21B2-48C2-87BA-FF428C29169D}"/>
            </a:ext>
          </a:extLst>
        </xdr:cNvPr>
        <xdr:cNvCxnSpPr/>
      </xdr:nvCxnSpPr>
      <xdr:spPr>
        <a:xfrm>
          <a:off x="8578052" y="8976783"/>
          <a:ext cx="6354" cy="242940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94466</xdr:colOff>
      <xdr:row>32</xdr:row>
      <xdr:rowOff>160338</xdr:rowOff>
    </xdr:from>
    <xdr:to>
      <xdr:col>54</xdr:col>
      <xdr:colOff>77006</xdr:colOff>
      <xdr:row>34</xdr:row>
      <xdr:rowOff>144463</xdr:rowOff>
    </xdr:to>
    <xdr:sp macro="" textlink="">
      <xdr:nvSpPr>
        <xdr:cNvPr id="152" name="Retângulo: Cantos Superiores Arredondados 151">
          <a:extLst>
            <a:ext uri="{FF2B5EF4-FFF2-40B4-BE49-F238E27FC236}">
              <a16:creationId xmlns:a16="http://schemas.microsoft.com/office/drawing/2014/main" id="{31B95614-EB0F-45F1-A008-92C6AD39DC0B}"/>
            </a:ext>
          </a:extLst>
        </xdr:cNvPr>
        <xdr:cNvSpPr/>
      </xdr:nvSpPr>
      <xdr:spPr>
        <a:xfrm>
          <a:off x="594529" y="5839619"/>
          <a:ext cx="10210008" cy="341313"/>
        </a:xfrm>
        <a:prstGeom prst="round2SameRect">
          <a:avLst>
            <a:gd name="adj1" fmla="val 28088"/>
            <a:gd name="adj2" fmla="val 0"/>
          </a:avLst>
        </a:prstGeom>
        <a:solidFill>
          <a:schemeClr val="tx2">
            <a:lumMod val="75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                                             FILIAL 01                                                                             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  FILIAL 02                                                           FILIAL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03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18257</xdr:colOff>
      <xdr:row>32</xdr:row>
      <xdr:rowOff>122502</xdr:rowOff>
    </xdr:from>
    <xdr:to>
      <xdr:col>24</xdr:col>
      <xdr:colOff>24607</xdr:colOff>
      <xdr:row>35</xdr:row>
      <xdr:rowOff>26987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67C1F21B-3653-4197-993A-071D987CCC41}"/>
            </a:ext>
          </a:extLst>
        </xdr:cNvPr>
        <xdr:cNvCxnSpPr/>
      </xdr:nvCxnSpPr>
      <xdr:spPr>
        <a:xfrm flipH="1">
          <a:off x="4673601" y="5801783"/>
          <a:ext cx="6350" cy="4402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88083</xdr:colOff>
      <xdr:row>32</xdr:row>
      <xdr:rowOff>154782</xdr:rowOff>
    </xdr:from>
    <xdr:to>
      <xdr:col>43</xdr:col>
      <xdr:colOff>88083</xdr:colOff>
      <xdr:row>35</xdr:row>
      <xdr:rowOff>49742</xdr:rowOff>
    </xdr:to>
    <xdr:cxnSp macro="">
      <xdr:nvCxnSpPr>
        <xdr:cNvPr id="155" name="Conector reto 154">
          <a:extLst>
            <a:ext uri="{FF2B5EF4-FFF2-40B4-BE49-F238E27FC236}">
              <a16:creationId xmlns:a16="http://schemas.microsoft.com/office/drawing/2014/main" id="{C49C1ADD-5AED-4995-B655-8C85FF930D06}"/>
            </a:ext>
          </a:extLst>
        </xdr:cNvPr>
        <xdr:cNvCxnSpPr/>
      </xdr:nvCxnSpPr>
      <xdr:spPr>
        <a:xfrm flipH="1">
          <a:off x="8589146" y="5834063"/>
          <a:ext cx="0" cy="430742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119062</xdr:colOff>
      <xdr:row>50</xdr:row>
      <xdr:rowOff>85988</xdr:rowOff>
    </xdr:from>
    <xdr:to>
      <xdr:col>33</xdr:col>
      <xdr:colOff>126735</xdr:colOff>
      <xdr:row>63</xdr:row>
      <xdr:rowOff>160337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741A2744-75E8-4787-9658-DF3659CDCDC2}"/>
            </a:ext>
          </a:extLst>
        </xdr:cNvPr>
        <xdr:cNvCxnSpPr/>
      </xdr:nvCxnSpPr>
      <xdr:spPr>
        <a:xfrm flipH="1">
          <a:off x="6584156" y="8979957"/>
          <a:ext cx="7673" cy="239606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65881</xdr:colOff>
      <xdr:row>33</xdr:row>
      <xdr:rowOff>152401</xdr:rowOff>
    </xdr:from>
    <xdr:to>
      <xdr:col>54</xdr:col>
      <xdr:colOff>77006</xdr:colOff>
      <xdr:row>63</xdr:row>
      <xdr:rowOff>107155</xdr:rowOff>
    </xdr:to>
    <xdr:cxnSp macro="">
      <xdr:nvCxnSpPr>
        <xdr:cNvPr id="134" name="Conector reto 133">
          <a:extLst>
            <a:ext uri="{FF2B5EF4-FFF2-40B4-BE49-F238E27FC236}">
              <a16:creationId xmlns:a16="http://schemas.microsoft.com/office/drawing/2014/main" id="{2F5E906F-64B9-4D18-84D2-2AFAAC278977}"/>
            </a:ext>
          </a:extLst>
        </xdr:cNvPr>
        <xdr:cNvCxnSpPr>
          <a:stCxn id="152" idx="0"/>
        </xdr:cNvCxnSpPr>
      </xdr:nvCxnSpPr>
      <xdr:spPr>
        <a:xfrm flipH="1">
          <a:off x="10781506" y="6010276"/>
          <a:ext cx="11125" cy="53125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83343</xdr:colOff>
      <xdr:row>34</xdr:row>
      <xdr:rowOff>106626</xdr:rowOff>
    </xdr:from>
    <xdr:to>
      <xdr:col>3</xdr:col>
      <xdr:colOff>88117</xdr:colOff>
      <xdr:row>63</xdr:row>
      <xdr:rowOff>142874</xdr:rowOff>
    </xdr:to>
    <xdr:cxnSp macro="">
      <xdr:nvCxnSpPr>
        <xdr:cNvPr id="138" name="Conector reto 137">
          <a:extLst>
            <a:ext uri="{FF2B5EF4-FFF2-40B4-BE49-F238E27FC236}">
              <a16:creationId xmlns:a16="http://schemas.microsoft.com/office/drawing/2014/main" id="{BA18E31F-0F1B-4031-816A-69B1D13B1F84}"/>
            </a:ext>
          </a:extLst>
        </xdr:cNvPr>
        <xdr:cNvCxnSpPr/>
      </xdr:nvCxnSpPr>
      <xdr:spPr>
        <a:xfrm flipH="1">
          <a:off x="583406" y="6143095"/>
          <a:ext cx="4774" cy="521546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69070</xdr:colOff>
      <xdr:row>9</xdr:row>
      <xdr:rowOff>20901</xdr:rowOff>
    </xdr:from>
    <xdr:to>
      <xdr:col>3</xdr:col>
      <xdr:colOff>95249</xdr:colOff>
      <xdr:row>32</xdr:row>
      <xdr:rowOff>130969</xdr:rowOff>
    </xdr:to>
    <xdr:cxnSp macro="">
      <xdr:nvCxnSpPr>
        <xdr:cNvPr id="147" name="Conector reto 146">
          <a:extLst>
            <a:ext uri="{FF2B5EF4-FFF2-40B4-BE49-F238E27FC236}">
              <a16:creationId xmlns:a16="http://schemas.microsoft.com/office/drawing/2014/main" id="{50064B55-820D-4C4A-A92E-D76DC9631BD5}"/>
            </a:ext>
          </a:extLst>
        </xdr:cNvPr>
        <xdr:cNvCxnSpPr/>
      </xdr:nvCxnSpPr>
      <xdr:spPr>
        <a:xfrm>
          <a:off x="569133" y="1592526"/>
          <a:ext cx="26179" cy="421772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42083</xdr:colOff>
      <xdr:row>9</xdr:row>
      <xdr:rowOff>8994</xdr:rowOff>
    </xdr:from>
    <xdr:to>
      <xdr:col>54</xdr:col>
      <xdr:colOff>74612</xdr:colOff>
      <xdr:row>32</xdr:row>
      <xdr:rowOff>119062</xdr:rowOff>
    </xdr:to>
    <xdr:cxnSp macro="">
      <xdr:nvCxnSpPr>
        <xdr:cNvPr id="154" name="Conector reto 153">
          <a:extLst>
            <a:ext uri="{FF2B5EF4-FFF2-40B4-BE49-F238E27FC236}">
              <a16:creationId xmlns:a16="http://schemas.microsoft.com/office/drawing/2014/main" id="{C77A2446-CDE8-4B36-93E3-EC04470BE1CB}"/>
            </a:ext>
          </a:extLst>
        </xdr:cNvPr>
        <xdr:cNvCxnSpPr/>
      </xdr:nvCxnSpPr>
      <xdr:spPr>
        <a:xfrm>
          <a:off x="10757708" y="1580619"/>
          <a:ext cx="32529" cy="421772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181946</xdr:colOff>
      <xdr:row>7</xdr:row>
      <xdr:rowOff>122329</xdr:rowOff>
    </xdr:from>
    <xdr:to>
      <xdr:col>54</xdr:col>
      <xdr:colOff>190500</xdr:colOff>
      <xdr:row>36</xdr:row>
      <xdr:rowOff>83344</xdr:rowOff>
    </xdr:to>
    <xdr:cxnSp macro="">
      <xdr:nvCxnSpPr>
        <xdr:cNvPr id="157" name="Conector reto 156">
          <a:extLst>
            <a:ext uri="{FF2B5EF4-FFF2-40B4-BE49-F238E27FC236}">
              <a16:creationId xmlns:a16="http://schemas.microsoft.com/office/drawing/2014/main" id="{A887A255-CCE0-4A72-B95F-0EE754993500}"/>
            </a:ext>
          </a:extLst>
        </xdr:cNvPr>
        <xdr:cNvCxnSpPr/>
      </xdr:nvCxnSpPr>
      <xdr:spPr>
        <a:xfrm>
          <a:off x="10897571" y="1336767"/>
          <a:ext cx="8554" cy="5140233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9702</xdr:colOff>
      <xdr:row>7</xdr:row>
      <xdr:rowOff>69148</xdr:rowOff>
    </xdr:from>
    <xdr:to>
      <xdr:col>98</xdr:col>
      <xdr:colOff>11906</xdr:colOff>
      <xdr:row>36</xdr:row>
      <xdr:rowOff>23813</xdr:rowOff>
    </xdr:to>
    <xdr:cxnSp macro="">
      <xdr:nvCxnSpPr>
        <xdr:cNvPr id="159" name="Conector reto 158">
          <a:extLst>
            <a:ext uri="{FF2B5EF4-FFF2-40B4-BE49-F238E27FC236}">
              <a16:creationId xmlns:a16="http://schemas.microsoft.com/office/drawing/2014/main" id="{FF9A3909-93D9-4969-A76D-9990D7609DFF}"/>
            </a:ext>
          </a:extLst>
        </xdr:cNvPr>
        <xdr:cNvCxnSpPr/>
      </xdr:nvCxnSpPr>
      <xdr:spPr>
        <a:xfrm>
          <a:off x="19631202" y="1283586"/>
          <a:ext cx="2204" cy="5133883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178594</xdr:colOff>
      <xdr:row>36</xdr:row>
      <xdr:rowOff>145865</xdr:rowOff>
    </xdr:from>
    <xdr:to>
      <xdr:col>54</xdr:col>
      <xdr:colOff>190314</xdr:colOff>
      <xdr:row>47</xdr:row>
      <xdr:rowOff>95249</xdr:rowOff>
    </xdr:to>
    <xdr:cxnSp macro="">
      <xdr:nvCxnSpPr>
        <xdr:cNvPr id="160" name="Conector reto 159">
          <a:extLst>
            <a:ext uri="{FF2B5EF4-FFF2-40B4-BE49-F238E27FC236}">
              <a16:creationId xmlns:a16="http://schemas.microsoft.com/office/drawing/2014/main" id="{191FA92C-E6B0-4C6A-A682-1777B50E5327}"/>
            </a:ext>
          </a:extLst>
        </xdr:cNvPr>
        <xdr:cNvCxnSpPr/>
      </xdr:nvCxnSpPr>
      <xdr:spPr>
        <a:xfrm flipH="1">
          <a:off x="10894219" y="6539521"/>
          <a:ext cx="11720" cy="191391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18864</xdr:colOff>
      <xdr:row>36</xdr:row>
      <xdr:rowOff>169678</xdr:rowOff>
    </xdr:from>
    <xdr:to>
      <xdr:col>98</xdr:col>
      <xdr:colOff>24234</xdr:colOff>
      <xdr:row>47</xdr:row>
      <xdr:rowOff>119062</xdr:rowOff>
    </xdr:to>
    <xdr:cxnSp macro="">
      <xdr:nvCxnSpPr>
        <xdr:cNvPr id="162" name="Conector reto 161">
          <a:extLst>
            <a:ext uri="{FF2B5EF4-FFF2-40B4-BE49-F238E27FC236}">
              <a16:creationId xmlns:a16="http://schemas.microsoft.com/office/drawing/2014/main" id="{08A52336-0763-4730-B070-584ABB60D4D2}"/>
            </a:ext>
          </a:extLst>
        </xdr:cNvPr>
        <xdr:cNvCxnSpPr/>
      </xdr:nvCxnSpPr>
      <xdr:spPr>
        <a:xfrm flipH="1">
          <a:off x="19640364" y="6563334"/>
          <a:ext cx="5370" cy="191391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166687</xdr:colOff>
      <xdr:row>48</xdr:row>
      <xdr:rowOff>20109</xdr:rowOff>
    </xdr:from>
    <xdr:to>
      <xdr:col>54</xdr:col>
      <xdr:colOff>179956</xdr:colOff>
      <xdr:row>63</xdr:row>
      <xdr:rowOff>130968</xdr:rowOff>
    </xdr:to>
    <xdr:cxnSp macro="">
      <xdr:nvCxnSpPr>
        <xdr:cNvPr id="163" name="Conector reto 162">
          <a:extLst>
            <a:ext uri="{FF2B5EF4-FFF2-40B4-BE49-F238E27FC236}">
              <a16:creationId xmlns:a16="http://schemas.microsoft.com/office/drawing/2014/main" id="{42C1F523-F8EE-4D73-B7C9-27756808D017}"/>
            </a:ext>
          </a:extLst>
        </xdr:cNvPr>
        <xdr:cNvCxnSpPr/>
      </xdr:nvCxnSpPr>
      <xdr:spPr>
        <a:xfrm flipH="1">
          <a:off x="10882312" y="8556890"/>
          <a:ext cx="13269" cy="278976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98</xdr:col>
      <xdr:colOff>52348</xdr:colOff>
      <xdr:row>48</xdr:row>
      <xdr:rowOff>8203</xdr:rowOff>
    </xdr:from>
    <xdr:to>
      <xdr:col>98</xdr:col>
      <xdr:colOff>71967</xdr:colOff>
      <xdr:row>63</xdr:row>
      <xdr:rowOff>119062</xdr:rowOff>
    </xdr:to>
    <xdr:cxnSp macro="">
      <xdr:nvCxnSpPr>
        <xdr:cNvPr id="166" name="Conector reto 165">
          <a:extLst>
            <a:ext uri="{FF2B5EF4-FFF2-40B4-BE49-F238E27FC236}">
              <a16:creationId xmlns:a16="http://schemas.microsoft.com/office/drawing/2014/main" id="{BD6695E9-2D60-4571-9EA5-A7ABA228CA0E}"/>
            </a:ext>
          </a:extLst>
        </xdr:cNvPr>
        <xdr:cNvCxnSpPr/>
      </xdr:nvCxnSpPr>
      <xdr:spPr>
        <a:xfrm flipH="1">
          <a:off x="19673848" y="8544984"/>
          <a:ext cx="19619" cy="2789766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73025</xdr:rowOff>
    </xdr:from>
    <xdr:to>
      <xdr:col>12</xdr:col>
      <xdr:colOff>31750</xdr:colOff>
      <xdr:row>3</xdr:row>
      <xdr:rowOff>9525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5C03944-CA63-410D-8BAE-C1F0DB4B54F4}"/>
            </a:ext>
          </a:extLst>
        </xdr:cNvPr>
        <xdr:cNvSpPr/>
      </xdr:nvSpPr>
      <xdr:spPr>
        <a:xfrm>
          <a:off x="0" y="73025"/>
          <a:ext cx="8909050" cy="593725"/>
        </a:xfrm>
        <a:prstGeom prst="roundRect">
          <a:avLst>
            <a:gd name="adj" fmla="val 6990"/>
          </a:avLst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 baseline="0">
              <a:latin typeface="Segoe UI" panose="020B0502040204020203" pitchFamily="34" charset="0"/>
              <a:cs typeface="Segoe UI" panose="020B0502040204020203" pitchFamily="34" charset="0"/>
            </a:rPr>
            <a:t>            CONTROLE DE APLICAÇÕES</a:t>
          </a:r>
          <a:endParaRPr lang="pt-BR" sz="16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57150</xdr:colOff>
      <xdr:row>0</xdr:row>
      <xdr:rowOff>57150</xdr:rowOff>
    </xdr:from>
    <xdr:to>
      <xdr:col>1</xdr:col>
      <xdr:colOff>632246</xdr:colOff>
      <xdr:row>2</xdr:row>
      <xdr:rowOff>206375</xdr:rowOff>
    </xdr:to>
    <xdr:pic>
      <xdr:nvPicPr>
        <xdr:cNvPr id="5" name="Gráfico 4" descr="Estatísticas com preenchimento sólido">
          <a:extLst>
            <a:ext uri="{FF2B5EF4-FFF2-40B4-BE49-F238E27FC236}">
              <a16:creationId xmlns:a16="http://schemas.microsoft.com/office/drawing/2014/main" id="{A05EFEDA-3725-6B50-8C1B-FC0488296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57150"/>
          <a:ext cx="721753" cy="587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88899</xdr:colOff>
      <xdr:row>0</xdr:row>
      <xdr:rowOff>0</xdr:rowOff>
    </xdr:from>
    <xdr:to>
      <xdr:col>11</xdr:col>
      <xdr:colOff>57149</xdr:colOff>
      <xdr:row>3</xdr:row>
      <xdr:rowOff>44450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E7C0DC52-E357-94A1-2D9A-DEC251635F82}"/>
            </a:ext>
          </a:extLst>
        </xdr:cNvPr>
        <xdr:cNvSpPr>
          <a:spLocks noChangeAspect="1"/>
        </xdr:cNvSpPr>
      </xdr:nvSpPr>
      <xdr:spPr>
        <a:xfrm>
          <a:off x="88899" y="0"/>
          <a:ext cx="10426700" cy="587375"/>
        </a:xfrm>
        <a:prstGeom prst="roundRect">
          <a:avLst>
            <a:gd name="adj" fmla="val 6990"/>
          </a:avLst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 baseline="0">
              <a:latin typeface="Segoe UI" panose="020B0502040204020203" pitchFamily="34" charset="0"/>
              <a:cs typeface="Segoe UI" panose="020B0502040204020203" pitchFamily="34" charset="0"/>
            </a:rPr>
            <a:t>        COLETA DE DADOS</a:t>
          </a:r>
          <a:endParaRPr lang="pt-BR" sz="18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65017</xdr:colOff>
      <xdr:row>0</xdr:row>
      <xdr:rowOff>0</xdr:rowOff>
    </xdr:from>
    <xdr:to>
      <xdr:col>1</xdr:col>
      <xdr:colOff>441324</xdr:colOff>
      <xdr:row>3</xdr:row>
      <xdr:rowOff>22224</xdr:rowOff>
    </xdr:to>
    <xdr:pic>
      <xdr:nvPicPr>
        <xdr:cNvPr id="4" name="Gráfico 3" descr="Gráfico de pizza com preenchimento sólido">
          <a:extLst>
            <a:ext uri="{FF2B5EF4-FFF2-40B4-BE49-F238E27FC236}">
              <a16:creationId xmlns:a16="http://schemas.microsoft.com/office/drawing/2014/main" id="{71C0C392-F140-A9D9-EB63-DE4D0F2F0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017" y="0"/>
          <a:ext cx="566807" cy="5651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Viana" refreshedDate="45759.918707523146" createdVersion="8" refreshedVersion="7" minRefreshableVersion="3" recordCount="133" xr:uid="{3BCE471F-D377-4261-BCDA-A212E8F9C30E}">
  <cacheSource type="worksheet">
    <worksheetSource name="Tabela1"/>
  </cacheSource>
  <cacheFields count="8">
    <cacheField name="COD. INVESTIMENTO" numFmtId="0">
      <sharedItems containsString="0" containsBlank="1" containsNumber="1" containsInteger="1" minValue="400021" maxValue="500145" count="36">
        <n v="500135"/>
        <n v="500136"/>
        <n v="500139"/>
        <n v="500144"/>
        <n v="500138"/>
        <n v="500143"/>
        <n v="500140"/>
        <n v="500141"/>
        <n v="500137"/>
        <n v="500142"/>
        <n v="500145"/>
        <m/>
        <n v="500016" u="1"/>
        <n v="400155" u="1"/>
        <n v="500017" u="1"/>
        <n v="400156" u="1"/>
        <n v="400157" u="1"/>
        <n v="400441" u="1"/>
        <n v="400158" u="1"/>
        <n v="400159" u="1"/>
        <n v="400461" u="1"/>
        <n v="401510" u="1"/>
        <n v="400411" u="1"/>
        <n v="400021" u="1"/>
        <n v="500007" u="1"/>
        <n v="500008" u="1"/>
        <n v="500009" u="1"/>
        <n v="500134" u="1"/>
        <n v="500010" u="1"/>
        <n v="500011" u="1"/>
        <n v="400061" u="1"/>
        <n v="500012" u="1"/>
        <n v="400151" u="1"/>
        <n v="400152" u="1"/>
        <n v="400153" u="1"/>
        <n v="400154" u="1"/>
      </sharedItems>
    </cacheField>
    <cacheField name="SC" numFmtId="0">
      <sharedItems containsString="0" containsBlank="1" containsNumber="1" containsInteger="1" minValue="751785" maxValue="754017"/>
    </cacheField>
    <cacheField name="DATA" numFmtId="0">
      <sharedItems containsNonDate="0" containsDate="1" containsString="0" containsBlank="1" minDate="2023-10-30T00:00:00" maxDate="2026-02-02T00:00:00" count="111">
        <d v="2025-02-11T00:00:00"/>
        <d v="2025-02-12T00:00:00"/>
        <d v="2025-01-17T00:00:00"/>
        <d v="2025-01-21T00:00:00"/>
        <d v="2025-02-24T00:00:00"/>
        <d v="2025-02-07T00:00:00"/>
        <d v="2025-01-27T00:00:00"/>
        <d v="2025-02-20T00:00:00"/>
        <d v="2025-02-26T00:00:00"/>
        <d v="2025-02-27T00:00:00"/>
        <d v="2025-03-07T00:00:00"/>
        <d v="2025-03-17T00:00:00"/>
        <d v="2025-03-13T00:00:00"/>
        <d v="2025-04-12T00:00:00"/>
        <m/>
        <d v="2025-02-04T00:00:00" u="1"/>
        <d v="2024-06-05T00:00:00" u="1"/>
        <d v="2024-12-23T00:00:00" u="1"/>
        <d v="2025-09-01T00:00:00" u="1"/>
        <d v="2024-07-29T00:00:00" u="1"/>
        <d v="2024-03-21T00:00:00" u="1"/>
        <d v="2024-12-16T00:00:00" u="1"/>
        <d v="2024-08-08T00:00:00" u="1"/>
        <d v="2024-02-28T00:00:00" u="1"/>
        <d v="2025-01-23T00:00:00" u="1"/>
        <d v="2024-02-02T00:00:00" u="1"/>
        <d v="2024-07-15T00:00:00" u="1"/>
        <d v="2025-08-01T00:00:00" u="1"/>
        <d v="2023-10-30T00:00:00" u="1"/>
        <d v="2024-04-12T00:00:00" u="1"/>
        <d v="2024-06-03T00:00:00" u="1"/>
        <d v="2024-08-13T00:00:00" u="1"/>
        <d v="2024-10-04T00:00:00" u="1"/>
        <d v="2024-04-05T00:00:00" u="1"/>
        <d v="2024-08-06T00:00:00" u="1"/>
        <d v="2025-07-01T00:00:00" u="1"/>
        <d v="2024-04-17T00:00:00" u="1"/>
        <d v="2024-11-21T00:00:00" u="1"/>
        <d v="2024-05-22T00:00:00" u="1"/>
        <d v="2024-03-05T00:00:00" u="1"/>
        <d v="2024-02-19T00:00:00" u="1"/>
        <d v="2024-04-10T00:00:00" u="1"/>
        <d v="2025-06-01T00:00:00" u="1"/>
        <d v="2024-04-29T00:00:00" u="1"/>
        <d v="2024-10-02T00:00:00" u="1"/>
        <d v="2023-12-12T00:00:00" u="1"/>
        <d v="2024-04-03T00:00:00" u="1"/>
        <d v="2024-07-25T00:00:00" u="1"/>
        <d v="2024-11-07T00:00:00" u="1"/>
        <d v="2024-05-08T00:00:00" u="1"/>
        <d v="2024-12-12T00:00:00" u="1"/>
        <d v="2024-04-22T00:00:00" u="1"/>
        <d v="2024-02-05T00:00:00" u="1"/>
        <d v="2024-07-18T00:00:00" u="1"/>
        <d v="2024-09-09T00:00:00" u="1"/>
        <d v="2025-02-05T00:00:00" u="1"/>
        <d v="2025-05-01T00:00:00" u="1"/>
        <d v="2024-07-30T00:00:00" u="1"/>
        <d v="2024-03-22T00:00:00" u="1"/>
        <d v="2024-05-13T00:00:00" u="1"/>
        <d v="2024-04-01T00:00:00" u="1"/>
        <d v="2024-03-15T00:00:00" u="1"/>
        <d v="2024-05-06T00:00:00" u="1"/>
        <d v="2024-08-28T00:00:00" u="1"/>
        <d v="2025-04-01T00:00:00" u="1"/>
        <d v="2024-08-02T00:00:00" u="1"/>
        <d v="2025-02-03T00:00:00" u="1"/>
        <d v="2024-07-09T00:00:00" u="1"/>
        <d v="2024-08-14T00:00:00" u="1"/>
        <d v="2024-02-15T00:00:00" u="1"/>
        <d v="2025-03-01T00:00:00" u="1"/>
        <d v="2024-03-20T00:00:00" u="1"/>
        <d v="2025-01-29T00:00:00" u="1"/>
        <d v="2024-10-17T00:00:00" u="1"/>
        <d v="2024-02-27T00:00:00" u="1"/>
        <d v="2024-02-01T00:00:00" u="1"/>
        <d v="2024-09-05T00:00:00" u="1"/>
        <d v="2024-01-15T00:00:00" u="1"/>
        <d v="2024-06-28T00:00:00" u="1"/>
        <d v="2024-08-19T00:00:00" u="1"/>
        <d v="2024-10-10T00:00:00" u="1"/>
        <d v="2025-02-01T00:00:00" u="1"/>
        <d v="2024-09-24T00:00:00" u="1"/>
        <d v="2025-12-01T00:00:00" u="1"/>
        <d v="2026-02-01T00:00:00" u="1"/>
        <d v="2024-05-16T00:00:00" u="1"/>
        <d v="2024-01-08T00:00:00" u="1"/>
        <d v="2024-04-30T00:00:00" u="1"/>
        <d v="2024-10-03T00:00:00" u="1"/>
        <d v="2024-04-04T00:00:00" u="1"/>
        <d v="2024-09-17T00:00:00" u="1"/>
        <d v="2024-03-18T00:00:00" u="1"/>
        <d v="2024-06-14T00:00:00" u="1"/>
        <d v="2024-02-06T00:00:00" u="1"/>
        <d v="2024-09-10T00:00:00" u="1"/>
        <d v="2025-01-01T00:00:00" u="1"/>
        <d v="2024-05-02T00:00:00" u="1"/>
        <d v="2025-11-01T00:00:00" u="1"/>
        <d v="2026-01-01T00:00:00" u="1"/>
        <d v="2024-05-21T00:00:00" u="1"/>
        <d v="2025-02-25T00:00:00" u="1"/>
        <d v="2024-03-04T00:00:00" u="1"/>
        <d v="2024-10-08T00:00:00" u="1"/>
        <d v="2024-03-23T00:00:00" u="1"/>
        <d v="2024-07-05T00:00:00" u="1"/>
        <d v="2024-04-02T00:00:00" u="1"/>
        <d v="2024-11-06T00:00:00" u="1"/>
        <d v="2025-10-01T00:00:00" u="1"/>
        <d v="2024-05-07T00:00:00" u="1"/>
        <d v="2024-08-29T00:00:00" u="1"/>
        <d v="2024-12-11T00:00:00" u="1"/>
      </sharedItems>
      <fieldGroup par="7"/>
    </cacheField>
    <cacheField name="PEDIDO" numFmtId="0">
      <sharedItems containsString="0" containsBlank="1" containsNumber="1" containsInteger="1" minValue="136849" maxValue="753832"/>
    </cacheField>
    <cacheField name="APLICAÇÃO" numFmtId="164">
      <sharedItems containsString="0" containsBlank="1" containsNumber="1" minValue="41.1" maxValue="220000"/>
    </cacheField>
    <cacheField name="Meses (DATA)" numFmtId="0" databaseField="0">
      <fieldGroup base="2">
        <rangePr groupBy="months" startDate="2025-01-17T00:00:00" endDate="2025-04-13T00:00:00"/>
        <groupItems count="14">
          <s v="&lt;17/01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3/04/2025"/>
        </groupItems>
      </fieldGroup>
    </cacheField>
    <cacheField name="Trimestres (DATA)" numFmtId="0" databaseField="0">
      <fieldGroup base="2">
        <rangePr groupBy="quarters" startDate="2025-01-17T00:00:00" endDate="2025-04-13T00:00:00"/>
        <groupItems count="6">
          <s v="&lt;17/01/2025"/>
          <s v="Trim1"/>
          <s v="Trim2"/>
          <s v="Trim3"/>
          <s v="Trim4"/>
          <s v="&gt;13/04/2025"/>
        </groupItems>
      </fieldGroup>
    </cacheField>
    <cacheField name="Anos (DATA)" numFmtId="0" databaseField="0">
      <fieldGroup base="2">
        <rangePr groupBy="years" startDate="2025-01-17T00:00:00" endDate="2025-04-13T00:00:00"/>
        <groupItems count="3">
          <s v="&lt;17/01/2025"/>
          <s v="2025"/>
          <s v="&gt;13/04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n v="753165"/>
    <x v="0"/>
    <n v="137459"/>
    <n v="220000"/>
  </r>
  <r>
    <x v="1"/>
    <n v="753345"/>
    <x v="1"/>
    <n v="137485"/>
    <n v="11452.4"/>
  </r>
  <r>
    <x v="2"/>
    <n v="753172"/>
    <x v="2"/>
    <m/>
    <m/>
  </r>
  <r>
    <x v="2"/>
    <n v="753173"/>
    <x v="2"/>
    <m/>
    <m/>
  </r>
  <r>
    <x v="3"/>
    <n v="753176"/>
    <x v="3"/>
    <n v="136849"/>
    <n v="23977.34"/>
  </r>
  <r>
    <x v="3"/>
    <n v="753832"/>
    <x v="4"/>
    <n v="753832"/>
    <n v="35952.46"/>
  </r>
  <r>
    <x v="1"/>
    <n v="753346"/>
    <x v="1"/>
    <n v="137485"/>
    <n v="492.5"/>
  </r>
  <r>
    <x v="1"/>
    <n v="753347"/>
    <x v="5"/>
    <n v="137382"/>
    <n v="41.1"/>
  </r>
  <r>
    <x v="1"/>
    <n v="753348"/>
    <x v="6"/>
    <n v="137012"/>
    <n v="250"/>
  </r>
  <r>
    <x v="1"/>
    <n v="753349"/>
    <x v="1"/>
    <n v="137485"/>
    <n v="11452.4"/>
  </r>
  <r>
    <x v="1"/>
    <n v="753350"/>
    <x v="1"/>
    <n v="137485"/>
    <n v="22904.79"/>
  </r>
  <r>
    <x v="1"/>
    <n v="753351"/>
    <x v="1"/>
    <n v="137485"/>
    <n v="22904.79"/>
  </r>
  <r>
    <x v="1"/>
    <n v="753352"/>
    <x v="1"/>
    <n v="137485"/>
    <n v="22904.79"/>
  </r>
  <r>
    <x v="1"/>
    <n v="753353"/>
    <x v="1"/>
    <n v="137485"/>
    <n v="8826"/>
  </r>
  <r>
    <x v="1"/>
    <n v="753570"/>
    <x v="7"/>
    <n v="137744"/>
    <n v="22904.79"/>
  </r>
  <r>
    <x v="1"/>
    <n v="753586"/>
    <x v="8"/>
    <n v="137868"/>
    <n v="1400"/>
  </r>
  <r>
    <x v="1"/>
    <n v="753651"/>
    <x v="9"/>
    <n v="137909"/>
    <n v="867.2"/>
  </r>
  <r>
    <x v="1"/>
    <n v="754011"/>
    <x v="10"/>
    <n v="138128"/>
    <n v="353.5"/>
  </r>
  <r>
    <x v="1"/>
    <n v="754015"/>
    <x v="10"/>
    <n v="138140"/>
    <n v="108.85"/>
  </r>
  <r>
    <x v="1"/>
    <n v="754016"/>
    <x v="10"/>
    <n v="138140"/>
    <n v="7388.13"/>
  </r>
  <r>
    <x v="4"/>
    <n v="753477"/>
    <x v="11"/>
    <n v="138364"/>
    <n v="15000"/>
  </r>
  <r>
    <x v="5"/>
    <n v="751788"/>
    <x v="12"/>
    <m/>
    <n v="12821.7"/>
  </r>
  <r>
    <x v="2"/>
    <n v="751785"/>
    <x v="13"/>
    <m/>
    <n v="120000"/>
  </r>
  <r>
    <x v="6"/>
    <n v="754017"/>
    <x v="13"/>
    <m/>
    <n v="50000"/>
  </r>
  <r>
    <x v="7"/>
    <n v="753315"/>
    <x v="13"/>
    <m/>
    <n v="20000"/>
  </r>
  <r>
    <x v="8"/>
    <n v="753311"/>
    <x v="13"/>
    <m/>
    <n v="90000"/>
  </r>
  <r>
    <x v="9"/>
    <n v="753844"/>
    <x v="13"/>
    <m/>
    <n v="70000"/>
  </r>
  <r>
    <x v="10"/>
    <n v="753120"/>
    <x v="13"/>
    <m/>
    <n v="20000"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  <r>
    <x v="11"/>
    <m/>
    <x v="1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BDA02-D7B0-4ED3-B99C-A68EBB821C44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6:C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6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30">
      <pivotArea outline="0" collapsedLevelsAreSubtotals="1" fieldPosition="0"/>
    </format>
    <format dxfId="29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DA7FA0-16C4-4B6A-AD6C-71C9C02E8023}" name="Tabela dinâmica1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66:C6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33">
      <pivotArea grandRow="1" outline="0" collapsedLevelsAreSubtotals="1" fieldPosition="0"/>
    </format>
    <format dxfId="32">
      <pivotArea outline="0" collapsedLevelsAreSubtotals="1" fieldPosition="0"/>
    </format>
    <format dxfId="31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70AB4-C9C8-4AFB-BF5C-4A57DAB47006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 chartFormat="31">
  <location ref="L39:M44" firstHeaderRow="1" firstDataRow="1" firstDataCol="1"/>
  <pivotFields count="8">
    <pivotField showAll="0"/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m="1" x="104"/>
        <item m="1" x="67"/>
        <item m="1" x="26"/>
        <item m="1" x="53"/>
        <item m="1" x="47"/>
        <item m="1" x="19"/>
        <item m="1" x="57"/>
        <item x="14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Row"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3">
        <item x="1"/>
        <item x="0"/>
        <item x="2"/>
      </items>
    </pivotField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APLICAÇÃO" fld="4" baseField="5" baseItem="1" numFmtId="164"/>
  </dataFields>
  <chartFormats count="15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D42AC-685D-479C-9153-46AC70D01494}" name="Tabela dinâmica2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21:C2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9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35">
      <pivotArea outline="0" collapsedLevelsAreSubtotals="1" fieldPosition="0"/>
    </format>
    <format dxfId="34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32604-20B7-4B7C-B853-2A35D5335CFE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76:C7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38">
      <pivotArea grandRow="1" outline="0" collapsedLevelsAreSubtotals="1" fieldPosition="0"/>
    </format>
    <format dxfId="37">
      <pivotArea outline="0" collapsedLevelsAreSubtotals="1" fieldPosition="0"/>
    </format>
    <format dxfId="36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E799F-9963-4A8E-BFAD-5A1786418E5B}" name="Tabela dinâmica1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56:C5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41">
      <pivotArea grandRow="1" outline="0" collapsedLevelsAreSubtotals="1" fieldPosition="0"/>
    </format>
    <format dxfId="40">
      <pivotArea outline="0" collapsedLevelsAreSubtotals="1" fieldPosition="0"/>
    </format>
    <format dxfId="39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72D74-7A94-4F12-8412-C5EF53A52CE0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36:C3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2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44">
      <pivotArea grandRow="1" outline="0" collapsedLevelsAreSubtotals="1" fieldPosition="0"/>
    </format>
    <format dxfId="43">
      <pivotArea outline="0" collapsedLevelsAreSubtotals="1" fieldPosition="0"/>
    </format>
    <format dxfId="42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98063-B15B-41C1-86E6-F0AC1290D02D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81:C82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47">
      <pivotArea grandRow="1" outline="0" collapsedLevelsAreSubtotals="1" fieldPosition="0"/>
    </format>
    <format dxfId="46">
      <pivotArea outline="0" collapsedLevelsAreSubtotals="1" fieldPosition="0"/>
    </format>
    <format dxfId="45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07A0C-32AB-49D4-BB7A-BE12D7E65143}" name="Tabela dinâmica2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26:C2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0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49">
      <pivotArea outline="0" collapsedLevelsAreSubtotals="1" fieldPosition="0"/>
    </format>
    <format dxfId="48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1C1F7-50DA-42BD-B292-29C737B081B6}" name="Tabela dinâmica1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71:C72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52">
      <pivotArea grandRow="1" outline="0" collapsedLevelsAreSubtotals="1" fieldPosition="0"/>
    </format>
    <format dxfId="51">
      <pivotArea outline="0" collapsedLevelsAreSubtotals="1" fieldPosition="0"/>
    </format>
    <format dxfId="50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EE7E9-9E90-4C69-909C-876118D29730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41:C4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3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55">
      <pivotArea grandRow="1" outline="0" collapsedLevelsAreSubtotals="1" fieldPosition="0"/>
    </format>
    <format dxfId="54">
      <pivotArea outline="0" collapsedLevelsAreSubtotals="1" fieldPosition="0"/>
    </format>
    <format dxfId="53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4B739-9603-4270-B995-6C223219956C}" name="Tabela dinâmica1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96:C9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58">
      <pivotArea grandRow="1" outline="0" collapsedLevelsAreSubtotals="1" fieldPosition="0"/>
    </format>
    <format dxfId="57">
      <pivotArea outline="0" collapsedLevelsAreSubtotals="1" fieldPosition="0"/>
    </format>
    <format dxfId="56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7B753-99DA-4F71-87C4-DA0D9E3BD738}" name="Tabela dinâmica1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86:C87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61">
      <pivotArea grandRow="1" outline="0" collapsedLevelsAreSubtotals="1" fieldPosition="0"/>
    </format>
    <format dxfId="60">
      <pivotArea outline="0" collapsedLevelsAreSubtotals="1" fieldPosition="0"/>
    </format>
    <format dxfId="59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24B4BA-7231-485B-9C1A-D6EF07D7DF9E}" name="Tabela dinâmica1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11:C1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7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63">
      <pivotArea outline="0" collapsedLevelsAreSubtotals="1" fieldPosition="0"/>
    </format>
    <format dxfId="62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CC6D1-1DC3-477A-A913-701C356D8937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46:C4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4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66">
      <pivotArea grandRow="1" outline="0" collapsedLevelsAreSubtotals="1" fieldPosition="0"/>
    </format>
    <format dxfId="65">
      <pivotArea outline="0" collapsedLevelsAreSubtotals="1" fieldPosition="0"/>
    </format>
    <format dxfId="64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0D19E0-ECA9-4223-95CB-4EF0D11480A2}" name="Tabela dinâmica1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100:C101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69">
      <pivotArea grandRow="1" outline="0" collapsedLevelsAreSubtotals="1" fieldPosition="0"/>
    </format>
    <format dxfId="68">
      <pivotArea outline="0" collapsedLevelsAreSubtotals="1" fieldPosition="0"/>
    </format>
    <format dxfId="67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7F32D-465E-4BC5-BA1E-F1178AB2D90D}" name="Tabela dinâmica1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16:C18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18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71">
      <pivotArea outline="0" collapsedLevelsAreSubtotals="1" fieldPosition="0"/>
    </format>
    <format dxfId="70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FBA01-E4DA-4E25-A89B-4CC7E9056859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31:C3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1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74">
      <pivotArea grandRow="1" outline="0" collapsedLevelsAreSubtotals="1" fieldPosition="0"/>
    </format>
    <format dxfId="73">
      <pivotArea outline="0" collapsedLevelsAreSubtotals="1" fieldPosition="0"/>
    </format>
    <format dxfId="72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8A638-5D30-44C5-88B5-A1805BA80543}" name="Tabela dinâmica1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91:C92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h="1" x="4"/>
        <item h="1" m="1" x="12"/>
        <item h="1" m="1" x="14"/>
        <item h="1" m="1" x="29"/>
        <item h="1" m="1" x="31"/>
        <item h="1" m="1" x="25"/>
        <item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Soma de APLICAÇÃO" fld="4" baseField="0" baseItem="0" numFmtId="164"/>
  </dataFields>
  <formats count="3">
    <format dxfId="77">
      <pivotArea grandRow="1" outline="0" collapsedLevelsAreSubtotals="1" fieldPosition="0"/>
    </format>
    <format dxfId="76">
      <pivotArea outline="0" collapsedLevelsAreSubtotals="1" fieldPosition="0"/>
    </format>
    <format dxfId="75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2FC87-0C4A-4A17-ACC9-B652F0C79D19}" name="Tabela dinâmica2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61:C6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h="1" x="3"/>
        <item h="1" m="1" x="27"/>
        <item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7"/>
    </i>
    <i t="grand">
      <x/>
    </i>
  </rowItems>
  <colItems count="1">
    <i/>
  </colItems>
  <dataFields count="1">
    <dataField name="Soma de APLICAÇÃO" fld="4" baseField="0" baseItem="0" numFmtId="164"/>
  </dataFields>
  <formats count="2">
    <format dxfId="79">
      <pivotArea outline="0" collapsedLevelsAreSubtotals="1" fieldPosition="0"/>
    </format>
    <format dxfId="78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91DEB-8C2B-41F8-8387-80D1A450D493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B51:C53" firstHeaderRow="1" firstDataRow="1" firstDataCol="1"/>
  <pivotFields count="8">
    <pivotField axis="axisRow" showAll="0">
      <items count="37">
        <item h="1" m="1" x="32"/>
        <item h="1" m="1" x="35"/>
        <item h="1" x="11"/>
        <item h="1" m="1" x="33"/>
        <item h="1" m="1" x="34"/>
        <item h="1" m="1" x="15"/>
        <item h="1" m="1" x="13"/>
        <item h="1" m="1" x="16"/>
        <item h="1" m="1" x="18"/>
        <item h="1" m="1" x="19"/>
        <item h="1" m="1" x="21"/>
        <item h="1" m="1" x="23"/>
        <item h="1" m="1" x="30"/>
        <item h="1" m="1" x="22"/>
        <item h="1" m="1" x="17"/>
        <item h="1" m="1" x="20"/>
        <item h="1" x="1"/>
        <item h="1" x="2"/>
        <item h="1" x="6"/>
        <item h="1" x="0"/>
        <item h="1" x="7"/>
        <item h="1" x="8"/>
        <item h="1" x="9"/>
        <item h="1" x="5"/>
        <item h="1" x="10"/>
        <item x="3"/>
        <item h="1" m="1" x="27"/>
        <item h="1" x="4"/>
        <item h="1" m="1" x="12"/>
        <item h="1" m="1" x="14"/>
        <item h="1" m="1" x="29"/>
        <item h="1" m="1" x="31"/>
        <item h="1" m="1" x="25"/>
        <item h="1" m="1" x="28"/>
        <item h="1" m="1" x="26"/>
        <item h="1" m="1" x="24"/>
        <item t="default"/>
      </items>
    </pivotField>
    <pivotField showAll="0"/>
    <pivotField showAll="0">
      <items count="112">
        <item m="1" x="28"/>
        <item m="1" x="45"/>
        <item m="1" x="86"/>
        <item m="1" x="77"/>
        <item m="1" x="75"/>
        <item m="1" x="25"/>
        <item m="1" x="52"/>
        <item m="1" x="93"/>
        <item m="1" x="69"/>
        <item m="1" x="40"/>
        <item m="1" x="74"/>
        <item m="1" x="23"/>
        <item m="1" x="101"/>
        <item m="1" x="39"/>
        <item m="1" x="61"/>
        <item m="1" x="91"/>
        <item m="1" x="71"/>
        <item m="1" x="58"/>
        <item m="1" x="103"/>
        <item m="1" x="60"/>
        <item m="1" x="105"/>
        <item m="1" x="46"/>
        <item m="1" x="89"/>
        <item m="1" x="33"/>
        <item m="1" x="41"/>
        <item m="1" x="29"/>
        <item m="1" x="36"/>
        <item m="1" x="51"/>
        <item m="1" x="87"/>
        <item m="1" x="96"/>
        <item m="1" x="62"/>
        <item m="1" x="108"/>
        <item m="1" x="49"/>
        <item m="1" x="59"/>
        <item m="1" x="85"/>
        <item m="1" x="99"/>
        <item m="1" x="38"/>
        <item m="1" x="30"/>
        <item m="1" x="16"/>
        <item m="1" x="92"/>
        <item m="1" x="78"/>
        <item x="14"/>
        <item m="1" x="67"/>
        <item m="1" x="104"/>
        <item m="1" x="26"/>
        <item m="1" x="53"/>
        <item m="1" x="47"/>
        <item m="1" x="19"/>
        <item m="1" x="57"/>
        <item m="1" x="20"/>
        <item m="1" x="65"/>
        <item m="1" x="34"/>
        <item m="1" x="31"/>
        <item m="1" x="79"/>
        <item m="1" x="22"/>
        <item m="1" x="109"/>
        <item m="1" x="76"/>
        <item m="1" x="54"/>
        <item m="1" x="94"/>
        <item m="1" x="90"/>
        <item m="1" x="63"/>
        <item m="1" x="82"/>
        <item m="1" x="44"/>
        <item m="1" x="88"/>
        <item m="1" x="32"/>
        <item m="1" x="80"/>
        <item m="1" x="102"/>
        <item m="1" x="73"/>
        <item m="1" x="106"/>
        <item m="1" x="48"/>
        <item m="1" x="68"/>
        <item m="1" x="43"/>
        <item m="1" x="37"/>
        <item m="1" x="110"/>
        <item m="1" x="50"/>
        <item m="1" x="21"/>
        <item m="1" x="17"/>
        <item m="1" x="95"/>
        <item m="1" x="81"/>
        <item m="1" x="70"/>
        <item m="1" x="64"/>
        <item m="1" x="56"/>
        <item m="1" x="42"/>
        <item m="1" x="35"/>
        <item m="1" x="27"/>
        <item m="1" x="18"/>
        <item m="1" x="107"/>
        <item m="1" x="97"/>
        <item m="1" x="83"/>
        <item m="1" x="98"/>
        <item m="1" x="84"/>
        <item x="2"/>
        <item m="1" x="24"/>
        <item x="0"/>
        <item x="6"/>
        <item m="1" x="66"/>
        <item m="1" x="15"/>
        <item m="1" x="55"/>
        <item m="1" x="100"/>
        <item m="1" x="72"/>
        <item x="1"/>
        <item x="3"/>
        <item x="4"/>
        <item x="5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0"/>
  </rowFields>
  <rowItems count="2">
    <i>
      <x v="25"/>
    </i>
    <i t="grand">
      <x/>
    </i>
  </rowItems>
  <colItems count="1">
    <i/>
  </colItems>
  <dataFields count="1">
    <dataField name="Soma de APLICAÇÃO" fld="4" baseField="0" baseItem="0" numFmtId="164"/>
  </dataFields>
  <formats count="3">
    <format dxfId="82">
      <pivotArea grandRow="1" outline="0" collapsedLevelsAreSubtotals="1" fieldPosition="0"/>
    </format>
    <format dxfId="81">
      <pivotArea outline="0" collapsedLevelsAreSubtotals="1" fieldPosition="0"/>
    </format>
    <format dxfId="80">
      <pivotArea dataOnly="0" labelOnly="1" outline="0" axis="axisValues" fieldPosition="0"/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00BF-6045-49AB-BA6A-8869F3F416F7}" name="Tabela1" displayName="Tabela1" ref="B5:F138" totalsRowShown="0" headerRowBorderDxfId="91" tableBorderDxfId="90">
  <autoFilter ref="B5:F138" xr:uid="{95D900BF-6045-49AB-BA6A-8869F3F416F7}"/>
  <sortState xmlns:xlrd2="http://schemas.microsoft.com/office/spreadsheetml/2017/richdata2" ref="B6:F138">
    <sortCondition ref="D6:D138"/>
  </sortState>
  <tableColumns count="5">
    <tableColumn id="1" xr3:uid="{4D59D8FA-9219-4028-8EF6-9FE5E7E78F3D}" name="COD. INVESTIMENTO" dataDxfId="89"/>
    <tableColumn id="4" xr3:uid="{3844B406-646D-4D7D-9460-EEC44E8F50C1}" name="SC" dataDxfId="88"/>
    <tableColumn id="5" xr3:uid="{1C186799-8CA3-4775-B82A-A19CB169EF7E}" name="DATA" dataDxfId="87"/>
    <tableColumn id="3" xr3:uid="{E886AE2E-B261-4E99-A639-04E8708CFF1A}" name="PEDIDO" dataDxfId="86"/>
    <tableColumn id="2" xr3:uid="{35E4FBDA-ACBC-4D35-9CA7-94FED954B4BF}" name="APLICAÇÃO" dataDxfId="8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7BC0FF-CBB3-4550-9330-2D66614A79A7}" name="Tabela5" displayName="Tabela5" ref="E6:H44" totalsRowShown="0" headerRowDxfId="28">
  <autoFilter ref="E6:H44" xr:uid="{947BC0FF-CBB3-4550-9330-2D66614A79A7}"/>
  <tableColumns count="4">
    <tableColumn id="1" xr3:uid="{A3494D51-7E5D-449D-B054-D75AE6BA9308}" name="CÓDIGO"/>
    <tableColumn id="2" xr3:uid="{C63DB4F8-B3D7-45E2-A855-6A842E00CCDE}" name="TOTAL" dataDxfId="27"/>
    <tableColumn id="3" xr3:uid="{15AEDFFE-225C-42FD-9807-DBC43A597322}" name="APLICADO" dataDxfId="26">
      <calculatedColumnFormula>GETPIVOTDATA("APLICAÇÃO",$B$6)</calculatedColumnFormula>
    </tableColumn>
    <tableColumn id="4" xr3:uid="{96205BCC-B5EB-4149-A2FD-B1F00F32EAA1}" name="SALDO" dataDxfId="25">
      <calculatedColumnFormula>Tabela5[[#This Row],[TOTAL]]-Tabela5[[#This Row],[APLICADO]]</calculatedColumnFormula>
    </tableColumn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4C046-AAE5-40F5-BDAA-F7B302D7FA03}" name="Tabela2" displayName="Tabela2" ref="P6:AI8" totalsRowShown="0" headerRowDxfId="24" headerRowBorderDxfId="23" tableBorderDxfId="22">
  <tableColumns count="20">
    <tableColumn id="1" xr3:uid="{9773C3D6-C24C-44C4-844C-49FBFC3EBCE3}" name="500136">
      <calculatedColumnFormula>H6</calculatedColumnFormula>
    </tableColumn>
    <tableColumn id="2" xr3:uid="{9CA8C60F-F2E1-4E12-8320-9042589E96B3}" name="500139">
      <calculatedColumnFormula>Tabela5[[#This Row],[SALDO]]</calculatedColumnFormula>
    </tableColumn>
    <tableColumn id="3" xr3:uid="{F5B6786C-ED83-4017-BE9D-8A36788921EF}" name="500140">
      <calculatedColumnFormula>H8</calculatedColumnFormula>
    </tableColumn>
    <tableColumn id="4" xr3:uid="{5EB87A1D-FB41-468A-A06E-55651CA9098B}" name="500135">
      <calculatedColumnFormula>H9</calculatedColumnFormula>
    </tableColumn>
    <tableColumn id="5" xr3:uid="{2F789DDC-E1F7-474E-9F77-98306AE29461}" name="500141">
      <calculatedColumnFormula>H10</calculatedColumnFormula>
    </tableColumn>
    <tableColumn id="6" xr3:uid="{05FCA5D9-D3A9-43FF-88B7-98090A7F7B55}" name="500137">
      <calculatedColumnFormula>H11</calculatedColumnFormula>
    </tableColumn>
    <tableColumn id="7" xr3:uid="{E2457E36-5954-4D67-B293-B9C7750FABC4}" name="500142">
      <calculatedColumnFormula>H12</calculatedColumnFormula>
    </tableColumn>
    <tableColumn id="8" xr3:uid="{51A18B90-0F12-430C-BF56-8BD2564CD640}" name="500143">
      <calculatedColumnFormula>H13</calculatedColumnFormula>
    </tableColumn>
    <tableColumn id="9" xr3:uid="{1AFDF278-670F-46B4-A761-A76203B2F09C}" name="500145">
      <calculatedColumnFormula>H14</calculatedColumnFormula>
    </tableColumn>
    <tableColumn id="10" xr3:uid="{63107079-9033-4C13-96C0-7BF61395BFC6}" name="500144">
      <calculatedColumnFormula>H15</calculatedColumnFormula>
    </tableColumn>
    <tableColumn id="11" xr3:uid="{1285E8F5-9644-4D50-B6F0-25108F8E3561}" name="500134">
      <calculatedColumnFormula>H16</calculatedColumnFormula>
    </tableColumn>
    <tableColumn id="12" xr3:uid="{8C6B899A-C9AB-44A4-A0C8-45EEBAB9C67B}" name="500138">
      <calculatedColumnFormula>H17</calculatedColumnFormula>
    </tableColumn>
    <tableColumn id="13" xr3:uid="{CDF612EE-6A82-4103-82C0-2238C7F474D5}" name="500016">
      <calculatedColumnFormula>H18</calculatedColumnFormula>
    </tableColumn>
    <tableColumn id="14" xr3:uid="{1B2202BB-F9FA-4F06-B5E5-686366D24100}" name="500017">
      <calculatedColumnFormula>H18</calculatedColumnFormula>
    </tableColumn>
    <tableColumn id="15" xr3:uid="{8673A229-127D-42CF-8E29-6B7DDA848688}" name="500011">
      <calculatedColumnFormula>H20</calculatedColumnFormula>
    </tableColumn>
    <tableColumn id="16" xr3:uid="{DCA711D8-5F0D-4C64-A995-590219412C22}" name="500012">
      <calculatedColumnFormula>I20</calculatedColumnFormula>
    </tableColumn>
    <tableColumn id="17" xr3:uid="{C4FD73F9-FCF8-4E63-BE7D-3326D1B9A4DA}" name="500008">
      <calculatedColumnFormula>J20</calculatedColumnFormula>
    </tableColumn>
    <tableColumn id="18" xr3:uid="{6BF9CB31-96DA-4F20-8393-C0D60F1D8F24}" name="500010">
      <calculatedColumnFormula>K20</calculatedColumnFormula>
    </tableColumn>
    <tableColumn id="19" xr3:uid="{9E9716A4-506E-4778-A4BC-367296F3A857}" name="500009">
      <calculatedColumnFormula>L20</calculatedColumnFormula>
    </tableColumn>
    <tableColumn id="20" xr3:uid="{C1BA1342-CC3C-4578-AB9D-002B24EFC4EA}" name="500007">
      <calculatedColumnFormula>M20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1EC69A-FD35-4C76-BFF8-81867355CAD2}" name="Tabela3" displayName="Tabela3" ref="P14:AI16" totalsRowShown="0" headerRowDxfId="21" headerRowBorderDxfId="20" tableBorderDxfId="19" totalsRowBorderDxfId="18">
  <tableColumns count="20">
    <tableColumn id="1" xr3:uid="{C7BB67E3-5FD8-4E3B-82F9-46DC9543C976}" name="500136" dataDxfId="17" dataCellStyle="Porcentagem">
      <calculatedColumnFormula>100%-P14</calculatedColumnFormula>
    </tableColumn>
    <tableColumn id="2" xr3:uid="{E70C79BD-2819-432D-B5C4-C4D6515925D6}" name="500139" dataDxfId="16" dataCellStyle="Porcentagem">
      <calculatedColumnFormula>100%-Q14</calculatedColumnFormula>
    </tableColumn>
    <tableColumn id="3" xr3:uid="{E1B8C7AC-A8CF-471E-80BC-2AAEA0E76E51}" name="500140" dataDxfId="15" dataCellStyle="Porcentagem">
      <calculatedColumnFormula>100%-R14</calculatedColumnFormula>
    </tableColumn>
    <tableColumn id="4" xr3:uid="{7220C132-7F82-4BCB-8F39-7DEABAD1C2EE}" name="500135" dataDxfId="14" dataCellStyle="Porcentagem">
      <calculatedColumnFormula>100%-S14</calculatedColumnFormula>
    </tableColumn>
    <tableColumn id="5" xr3:uid="{79228B83-FC09-43A3-8EBF-676A5E6FCD93}" name="500141" dataDxfId="13" dataCellStyle="Porcentagem">
      <calculatedColumnFormula>100%-T14</calculatedColumnFormula>
    </tableColumn>
    <tableColumn id="6" xr3:uid="{01ABABD5-6F22-4983-A742-D4BA83B90EAA}" name="500137" dataDxfId="12" dataCellStyle="Porcentagem">
      <calculatedColumnFormula>100%-U14</calculatedColumnFormula>
    </tableColumn>
    <tableColumn id="7" xr3:uid="{8C522775-C1FB-4742-904E-6BE56DF2EB79}" name="500142" dataDxfId="11" dataCellStyle="Porcentagem">
      <calculatedColumnFormula>100%-V14</calculatedColumnFormula>
    </tableColumn>
    <tableColumn id="8" xr3:uid="{9C597803-456E-42FF-BAD3-8871D5BF84DB}" name="500143" dataDxfId="10" dataCellStyle="Porcentagem">
      <calculatedColumnFormula>100%-W14</calculatedColumnFormula>
    </tableColumn>
    <tableColumn id="9" xr3:uid="{3D835D9D-56D1-4BB3-A7F6-B1E3F818AA9E}" name="500145" dataDxfId="9" dataCellStyle="Porcentagem">
      <calculatedColumnFormula>100%-X14</calculatedColumnFormula>
    </tableColumn>
    <tableColumn id="10" xr3:uid="{8C79DE00-9906-4D4E-BDD5-CD4BF847CC65}" name="500144" dataDxfId="8" dataCellStyle="Porcentagem">
      <calculatedColumnFormula>100%-Y14</calculatedColumnFormula>
    </tableColumn>
    <tableColumn id="11" xr3:uid="{C605A342-2D1C-4777-BC46-D8BCD94029BF}" name="500134" dataDxfId="7" dataCellStyle="Porcentagem">
      <calculatedColumnFormula>100%-Z14</calculatedColumnFormula>
    </tableColumn>
    <tableColumn id="12" xr3:uid="{20B958DB-CF01-482E-851A-B9AE97778E67}" name="500138" dataDxfId="6" dataCellStyle="Porcentagem">
      <calculatedColumnFormula>100%-AA14</calculatedColumnFormula>
    </tableColumn>
    <tableColumn id="13" xr3:uid="{B3F8652C-CCE1-4DD8-BEC3-DE3184BDAC5A}" name="500016">
      <calculatedColumnFormula>100%-AB14</calculatedColumnFormula>
    </tableColumn>
    <tableColumn id="14" xr3:uid="{83F3DC30-74F2-4AEE-9A26-691BCEDA2431}" name="500017">
      <calculatedColumnFormula>100%-AC14</calculatedColumnFormula>
    </tableColumn>
    <tableColumn id="15" xr3:uid="{0E302ECF-1265-4F43-AF55-3C4269D261A9}" name="500011" dataDxfId="5" dataCellStyle="Porcentagem">
      <calculatedColumnFormula>100%-AD14</calculatedColumnFormula>
    </tableColumn>
    <tableColumn id="16" xr3:uid="{91AF9C32-1F76-48DB-9522-83B232AE13DC}" name="500012" dataDxfId="4" dataCellStyle="Porcentagem"/>
    <tableColumn id="17" xr3:uid="{79732767-81EB-4AFA-9F2A-36BF14F316E3}" name="500008" dataDxfId="3" dataCellStyle="Porcentagem"/>
    <tableColumn id="18" xr3:uid="{7AF20700-D257-4350-908D-7B0F3BBFE7CF}" name="500010" dataDxfId="2" dataCellStyle="Porcentagem"/>
    <tableColumn id="19" xr3:uid="{2E1D9340-289F-4A18-BD40-E69D50C1A9AD}" name="500009" dataDxfId="1" dataCellStyle="Porcentagem"/>
    <tableColumn id="20" xr3:uid="{71E5B137-1952-4991-8BAC-9DDCD4188CB5}" name="500007" dataDxfId="0" dataCellStyle="Porcentag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table" Target="../tables/table4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table" Target="../tables/table2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CE4-3984-4F44-AAF8-276DF77FE434}">
  <sheetPr>
    <pageSetUpPr autoPageBreaks="0"/>
  </sheetPr>
  <dimension ref="A1:EF112"/>
  <sheetViews>
    <sheetView showGridLines="0" tabSelected="1" zoomScale="85" zoomScaleNormal="85" workbookViewId="0">
      <selection activeCell="CZ20" sqref="CZ20"/>
    </sheetView>
  </sheetViews>
  <sheetFormatPr defaultColWidth="2.88671875" defaultRowHeight="14.4" x14ac:dyDescent="0.3"/>
  <cols>
    <col min="1" max="1" width="2.21875" customWidth="1"/>
    <col min="2" max="2" width="2.109375" customWidth="1"/>
    <col min="3" max="3" width="2.88671875" customWidth="1"/>
    <col min="4" max="4" width="1.5546875" customWidth="1"/>
    <col min="14" max="14" width="2.77734375" customWidth="1"/>
    <col min="19" max="19" width="2.88671875" style="23"/>
    <col min="103" max="103" width="2.21875" customWidth="1"/>
    <col min="104" max="104" width="2.33203125" style="27" customWidth="1"/>
    <col min="105" max="106" width="2.88671875" style="27"/>
  </cols>
  <sheetData>
    <row r="1" spans="1:136" ht="11.55" customHeight="1" x14ac:dyDescent="0.3">
      <c r="A1" s="58"/>
      <c r="B1" s="5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21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58"/>
      <c r="CX1" s="58"/>
      <c r="CY1" s="58"/>
      <c r="CZ1" s="58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</row>
    <row r="2" spans="1:136" x14ac:dyDescent="0.3">
      <c r="A2" s="58"/>
      <c r="B2" s="5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22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58"/>
      <c r="CX2" s="58"/>
      <c r="CY2" s="58"/>
      <c r="CZ2" s="58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</row>
    <row r="3" spans="1:136" x14ac:dyDescent="0.3">
      <c r="A3" s="58"/>
      <c r="B3" s="5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2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58"/>
      <c r="CX3" s="58"/>
      <c r="CY3" s="58"/>
      <c r="CZ3" s="58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</row>
    <row r="4" spans="1:136" x14ac:dyDescent="0.3">
      <c r="A4" s="58"/>
      <c r="B4" s="5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22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58"/>
      <c r="CX4" s="58"/>
      <c r="CY4" s="58"/>
      <c r="CZ4" s="58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</row>
    <row r="5" spans="1:136" x14ac:dyDescent="0.3">
      <c r="A5" s="58"/>
      <c r="B5" s="5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22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58"/>
      <c r="CX5" s="58"/>
      <c r="CY5" s="58"/>
      <c r="CZ5" s="58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</row>
    <row r="6" spans="1:136" x14ac:dyDescent="0.3">
      <c r="A6" s="58"/>
      <c r="B6" s="5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21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58"/>
      <c r="CX6" s="58"/>
      <c r="CY6" s="58"/>
      <c r="CZ6" s="58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</row>
    <row r="7" spans="1:136" x14ac:dyDescent="0.3">
      <c r="A7" s="58"/>
      <c r="B7" s="5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1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 t="s">
        <v>19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58"/>
      <c r="CX7" s="58"/>
      <c r="CY7" s="58"/>
      <c r="CZ7" s="58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</row>
    <row r="8" spans="1:136" x14ac:dyDescent="0.3">
      <c r="A8" s="58"/>
      <c r="B8" s="5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1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58"/>
      <c r="CX8" s="58"/>
      <c r="CY8" s="58"/>
      <c r="CZ8" s="58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</row>
    <row r="9" spans="1:136" x14ac:dyDescent="0.3">
      <c r="A9" s="58"/>
      <c r="B9" s="5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1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58"/>
      <c r="CX9" s="58"/>
      <c r="CY9" s="58"/>
      <c r="CZ9" s="58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</row>
    <row r="10" spans="1:136" x14ac:dyDescent="0.3">
      <c r="A10" s="58"/>
      <c r="B10" s="5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21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58"/>
      <c r="CX10" s="58"/>
      <c r="CY10" s="58"/>
      <c r="CZ10" s="58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</row>
    <row r="11" spans="1:136" x14ac:dyDescent="0.3">
      <c r="A11" s="58"/>
      <c r="B11" s="5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58"/>
      <c r="CX11" s="58"/>
      <c r="CY11" s="58"/>
      <c r="CZ11" s="58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</row>
    <row r="12" spans="1:136" x14ac:dyDescent="0.3">
      <c r="A12" s="58"/>
      <c r="B12" s="5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21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58"/>
      <c r="CX12" s="58"/>
      <c r="CY12" s="58"/>
      <c r="CZ12" s="58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</row>
    <row r="13" spans="1:136" x14ac:dyDescent="0.3">
      <c r="A13" s="58"/>
      <c r="B13" s="5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58"/>
      <c r="CX13" s="58"/>
      <c r="CY13" s="58"/>
      <c r="CZ13" s="58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</row>
    <row r="14" spans="1:136" x14ac:dyDescent="0.3">
      <c r="A14" s="58"/>
      <c r="B14" s="5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1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58"/>
      <c r="CX14" s="58"/>
      <c r="CY14" s="58"/>
      <c r="CZ14" s="58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</row>
    <row r="15" spans="1:136" x14ac:dyDescent="0.3">
      <c r="A15" s="58"/>
      <c r="B15" s="5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1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58"/>
      <c r="CX15" s="58"/>
      <c r="CY15" s="58"/>
      <c r="CZ15" s="58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</row>
    <row r="16" spans="1:136" x14ac:dyDescent="0.3">
      <c r="A16" s="58"/>
      <c r="B16" s="5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58"/>
      <c r="CX16" s="58"/>
      <c r="CY16" s="58"/>
      <c r="CZ16" s="58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</row>
    <row r="17" spans="1:136" x14ac:dyDescent="0.3">
      <c r="A17" s="58"/>
      <c r="B17" s="5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21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58"/>
      <c r="CX17" s="58"/>
      <c r="CY17" s="58"/>
      <c r="CZ17" s="58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</row>
    <row r="18" spans="1:136" x14ac:dyDescent="0.3">
      <c r="A18" s="58"/>
      <c r="B18" s="5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21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58"/>
      <c r="CX18" s="58"/>
      <c r="CY18" s="58"/>
      <c r="CZ18" s="58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</row>
    <row r="19" spans="1:136" x14ac:dyDescent="0.3">
      <c r="A19" s="58"/>
      <c r="B19" s="5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21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58"/>
      <c r="CX19" s="58"/>
      <c r="CY19" s="58"/>
      <c r="CZ19" s="58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</row>
    <row r="20" spans="1:136" x14ac:dyDescent="0.3">
      <c r="A20" s="58"/>
      <c r="B20" s="5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1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58"/>
      <c r="CX20" s="58"/>
      <c r="CY20" s="58"/>
      <c r="CZ20" s="58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</row>
    <row r="21" spans="1:136" x14ac:dyDescent="0.3">
      <c r="A21" s="58"/>
      <c r="B21" s="5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1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58"/>
      <c r="CX21" s="58"/>
      <c r="CY21" s="58"/>
      <c r="CZ21" s="58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</row>
    <row r="22" spans="1:136" x14ac:dyDescent="0.3">
      <c r="A22" s="58"/>
      <c r="B22" s="5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1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58"/>
      <c r="CX22" s="58"/>
      <c r="CY22" s="58"/>
      <c r="CZ22" s="58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</row>
    <row r="23" spans="1:136" x14ac:dyDescent="0.3">
      <c r="A23" s="58"/>
      <c r="B23" s="5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1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58"/>
      <c r="CX23" s="58"/>
      <c r="CY23" s="58"/>
      <c r="CZ23" s="58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</row>
    <row r="24" spans="1:136" x14ac:dyDescent="0.3">
      <c r="A24" s="58"/>
      <c r="B24" s="5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1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58"/>
      <c r="CX24" s="58"/>
      <c r="CY24" s="58"/>
      <c r="CZ24" s="58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</row>
    <row r="25" spans="1:136" x14ac:dyDescent="0.3">
      <c r="A25" s="58"/>
      <c r="B25" s="5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1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58"/>
      <c r="CX25" s="58"/>
      <c r="CY25" s="58"/>
      <c r="CZ25" s="58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</row>
    <row r="26" spans="1:136" x14ac:dyDescent="0.3">
      <c r="A26" s="58"/>
      <c r="B26" s="5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1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58"/>
      <c r="CX26" s="58"/>
      <c r="CY26" s="58"/>
      <c r="CZ26" s="58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</row>
    <row r="27" spans="1:136" x14ac:dyDescent="0.3">
      <c r="A27" s="58"/>
      <c r="B27" s="5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1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58"/>
      <c r="CX27" s="58"/>
      <c r="CY27" s="58"/>
      <c r="CZ27" s="58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</row>
    <row r="28" spans="1:136" x14ac:dyDescent="0.3">
      <c r="A28" s="58"/>
      <c r="B28" s="5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1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58"/>
      <c r="CX28" s="58"/>
      <c r="CY28" s="58"/>
      <c r="CZ28" s="58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</row>
    <row r="29" spans="1:136" x14ac:dyDescent="0.3">
      <c r="A29" s="58"/>
      <c r="B29" s="5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21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58"/>
      <c r="CX29" s="58"/>
      <c r="CY29" s="58"/>
      <c r="CZ29" s="58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</row>
    <row r="30" spans="1:136" x14ac:dyDescent="0.3">
      <c r="A30" s="58"/>
      <c r="B30" s="5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21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58"/>
      <c r="CX30" s="58"/>
      <c r="CY30" s="58"/>
      <c r="CZ30" s="58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</row>
    <row r="31" spans="1:136" x14ac:dyDescent="0.3">
      <c r="A31" s="58"/>
      <c r="B31" s="5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21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58"/>
      <c r="CX31" s="58"/>
      <c r="CY31" s="58"/>
      <c r="CZ31" s="58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</row>
    <row r="32" spans="1:136" x14ac:dyDescent="0.3">
      <c r="A32" s="58"/>
      <c r="B32" s="5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1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58"/>
      <c r="CX32" s="58"/>
      <c r="CY32" s="58"/>
      <c r="CZ32" s="58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</row>
    <row r="33" spans="1:136" x14ac:dyDescent="0.3">
      <c r="A33" s="58"/>
      <c r="B33" s="5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21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58"/>
      <c r="CX33" s="58"/>
      <c r="CY33" s="58"/>
      <c r="CZ33" s="58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</row>
    <row r="34" spans="1:136" x14ac:dyDescent="0.3">
      <c r="A34" s="58"/>
      <c r="B34" s="5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21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58"/>
      <c r="CX34" s="58"/>
      <c r="CY34" s="58"/>
      <c r="CZ34" s="58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</row>
    <row r="35" spans="1:136" x14ac:dyDescent="0.3">
      <c r="A35" s="58"/>
      <c r="B35" s="5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21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58"/>
      <c r="CX35" s="58"/>
      <c r="CY35" s="58"/>
      <c r="CZ35" s="58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</row>
    <row r="36" spans="1:136" x14ac:dyDescent="0.3">
      <c r="A36" s="58"/>
      <c r="B36" s="5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21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58"/>
      <c r="CX36" s="58"/>
      <c r="CY36" s="58"/>
      <c r="CZ36" s="58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</row>
    <row r="37" spans="1:136" x14ac:dyDescent="0.3">
      <c r="A37" s="58"/>
      <c r="B37" s="5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21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58"/>
      <c r="CX37" s="58"/>
      <c r="CY37" s="58"/>
      <c r="CZ37" s="58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</row>
    <row r="38" spans="1:136" x14ac:dyDescent="0.3">
      <c r="A38" s="58"/>
      <c r="B38" s="5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21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58"/>
      <c r="CX38" s="58"/>
      <c r="CY38" s="58"/>
      <c r="CZ38" s="58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</row>
    <row r="39" spans="1:136" x14ac:dyDescent="0.3">
      <c r="A39" s="58"/>
      <c r="B39" s="5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21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58"/>
      <c r="CX39" s="58"/>
      <c r="CY39" s="58"/>
      <c r="CZ39" s="58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</row>
    <row r="40" spans="1:136" x14ac:dyDescent="0.3">
      <c r="A40" s="58"/>
      <c r="B40" s="5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21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CZ40" s="58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</row>
    <row r="41" spans="1:136" x14ac:dyDescent="0.3">
      <c r="A41" s="58"/>
      <c r="B41" s="5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58"/>
      <c r="CX41" s="58"/>
      <c r="CY41" s="58"/>
      <c r="CZ41" s="58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</row>
    <row r="42" spans="1:136" x14ac:dyDescent="0.3">
      <c r="A42" s="58"/>
      <c r="B42" s="5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1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58"/>
      <c r="CX42" s="58"/>
      <c r="CY42" s="58"/>
      <c r="CZ42" s="58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</row>
    <row r="43" spans="1:136" x14ac:dyDescent="0.3">
      <c r="A43" s="58"/>
      <c r="B43" s="5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1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58"/>
      <c r="CX43" s="58"/>
      <c r="CY43" s="58"/>
      <c r="CZ43" s="58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</row>
    <row r="44" spans="1:136" x14ac:dyDescent="0.3">
      <c r="A44" s="58"/>
      <c r="B44" s="5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1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58"/>
      <c r="CX44" s="58"/>
      <c r="CY44" s="58"/>
      <c r="CZ44" s="58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</row>
    <row r="45" spans="1:136" x14ac:dyDescent="0.3">
      <c r="A45" s="58"/>
      <c r="B45" s="5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1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58"/>
      <c r="CX45" s="58"/>
      <c r="CY45" s="58"/>
      <c r="CZ45" s="58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</row>
    <row r="46" spans="1:136" x14ac:dyDescent="0.3">
      <c r="A46" s="58"/>
      <c r="B46" s="5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1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58"/>
      <c r="CX46" s="58"/>
      <c r="CY46" s="58"/>
      <c r="CZ46" s="58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</row>
    <row r="47" spans="1:136" x14ac:dyDescent="0.3">
      <c r="A47" s="58"/>
      <c r="B47" s="5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1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58"/>
      <c r="CX47" s="58"/>
      <c r="CY47" s="58"/>
      <c r="CZ47" s="58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</row>
    <row r="48" spans="1:136" x14ac:dyDescent="0.3">
      <c r="A48" s="58"/>
      <c r="B48" s="5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1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58"/>
      <c r="CX48" s="58"/>
      <c r="CY48" s="58"/>
      <c r="CZ48" s="58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</row>
    <row r="49" spans="1:136" x14ac:dyDescent="0.3">
      <c r="A49" s="58"/>
      <c r="B49" s="5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1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58"/>
      <c r="CX49" s="58"/>
      <c r="CY49" s="58"/>
      <c r="CZ49" s="58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</row>
    <row r="50" spans="1:136" x14ac:dyDescent="0.3">
      <c r="A50" s="58"/>
      <c r="B50" s="5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58"/>
      <c r="CX50" s="58"/>
      <c r="CY50" s="58"/>
      <c r="CZ50" s="58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</row>
    <row r="51" spans="1:136" x14ac:dyDescent="0.3">
      <c r="A51" s="58"/>
      <c r="B51" s="5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1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58"/>
      <c r="CX51" s="58"/>
      <c r="CY51" s="58"/>
      <c r="CZ51" s="58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</row>
    <row r="52" spans="1:136" x14ac:dyDescent="0.3">
      <c r="A52" s="58"/>
      <c r="B52" s="5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58"/>
      <c r="CX52" s="58"/>
      <c r="CY52" s="58"/>
      <c r="CZ52" s="58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</row>
    <row r="53" spans="1:136" x14ac:dyDescent="0.3">
      <c r="A53" s="58"/>
      <c r="B53" s="5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1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58"/>
      <c r="CX53" s="58"/>
      <c r="CY53" s="58"/>
      <c r="CZ53" s="58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</row>
    <row r="54" spans="1:136" x14ac:dyDescent="0.3">
      <c r="A54" s="58"/>
      <c r="B54" s="5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1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58"/>
      <c r="CX54" s="58"/>
      <c r="CY54" s="58"/>
      <c r="CZ54" s="58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</row>
    <row r="55" spans="1:136" x14ac:dyDescent="0.3">
      <c r="A55" s="58"/>
      <c r="B55" s="5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1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58"/>
      <c r="CX55" s="58"/>
      <c r="CY55" s="58"/>
      <c r="CZ55" s="58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</row>
    <row r="56" spans="1:136" x14ac:dyDescent="0.3">
      <c r="A56" s="58"/>
      <c r="B56" s="5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1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58"/>
      <c r="CX56" s="58"/>
      <c r="CY56" s="58"/>
      <c r="CZ56" s="58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</row>
    <row r="57" spans="1:136" x14ac:dyDescent="0.3">
      <c r="A57" s="58"/>
      <c r="B57" s="5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1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58"/>
      <c r="CX57" s="58"/>
      <c r="CY57" s="58"/>
      <c r="CZ57" s="58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</row>
    <row r="58" spans="1:136" x14ac:dyDescent="0.3">
      <c r="A58" s="58"/>
      <c r="B58" s="5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1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58"/>
      <c r="CX58" s="58"/>
      <c r="CY58" s="58"/>
      <c r="CZ58" s="58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</row>
    <row r="59" spans="1:136" x14ac:dyDescent="0.3">
      <c r="A59" s="58"/>
      <c r="B59" s="5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1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58"/>
      <c r="CX59" s="58"/>
      <c r="CY59" s="58"/>
      <c r="CZ59" s="58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</row>
    <row r="60" spans="1:136" x14ac:dyDescent="0.3">
      <c r="A60" s="58"/>
      <c r="B60" s="5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1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58"/>
      <c r="CX60" s="58"/>
      <c r="CY60" s="58"/>
      <c r="CZ60" s="58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</row>
    <row r="61" spans="1:136" x14ac:dyDescent="0.3">
      <c r="A61" s="58"/>
      <c r="B61" s="5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1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58"/>
      <c r="CX61" s="58"/>
      <c r="CY61" s="58"/>
      <c r="CZ61" s="58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</row>
    <row r="62" spans="1:136" x14ac:dyDescent="0.3">
      <c r="A62" s="58"/>
      <c r="B62" s="5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1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58"/>
      <c r="CX62" s="58"/>
      <c r="CY62" s="58"/>
      <c r="CZ62" s="58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</row>
    <row r="63" spans="1:136" x14ac:dyDescent="0.3">
      <c r="A63" s="58"/>
      <c r="B63" s="5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1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58"/>
      <c r="CX63" s="58"/>
      <c r="CY63" s="58"/>
      <c r="CZ63" s="58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</row>
    <row r="64" spans="1:136" x14ac:dyDescent="0.3">
      <c r="A64" s="58"/>
      <c r="B64" s="5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1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58"/>
      <c r="CX64" s="58"/>
      <c r="CY64" s="58"/>
      <c r="CZ64" s="58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</row>
    <row r="65" spans="1:136" x14ac:dyDescent="0.3">
      <c r="A65" s="58"/>
      <c r="B65" s="5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1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58"/>
      <c r="CX65" s="58"/>
      <c r="CY65" s="58"/>
      <c r="CZ65" s="58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</row>
    <row r="66" spans="1:136" x14ac:dyDescent="0.3">
      <c r="A66" s="58"/>
      <c r="B66" s="5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1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58"/>
      <c r="CX66" s="58"/>
      <c r="CY66" s="58"/>
      <c r="CZ66" s="58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</row>
    <row r="67" spans="1:136" x14ac:dyDescent="0.3">
      <c r="A67" s="58"/>
      <c r="B67" s="5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1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58"/>
      <c r="CX67" s="58"/>
      <c r="CY67" s="58"/>
      <c r="CZ67" s="58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</row>
    <row r="68" spans="1:136" x14ac:dyDescent="0.3">
      <c r="A68" s="58"/>
      <c r="B68" s="5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1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58"/>
      <c r="CX68" s="58"/>
      <c r="CY68" s="58"/>
      <c r="CZ68" s="58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</row>
    <row r="69" spans="1:136" x14ac:dyDescent="0.3">
      <c r="A69" s="58"/>
      <c r="B69" s="5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1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58"/>
      <c r="CX69" s="58"/>
      <c r="CY69" s="58"/>
      <c r="CZ69" s="58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</row>
    <row r="70" spans="1:136" x14ac:dyDescent="0.3">
      <c r="A70" s="58"/>
      <c r="B70" s="5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1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58"/>
      <c r="CX70" s="58"/>
      <c r="CY70" s="58"/>
      <c r="CZ70" s="58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</row>
    <row r="71" spans="1:136" x14ac:dyDescent="0.3">
      <c r="A71" s="58"/>
      <c r="B71" s="5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1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58"/>
      <c r="CX71" s="58"/>
      <c r="CY71" s="58"/>
      <c r="CZ71" s="58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</row>
    <row r="72" spans="1:136" x14ac:dyDescent="0.3">
      <c r="A72" s="58"/>
      <c r="B72" s="5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1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58"/>
      <c r="CX72" s="58"/>
      <c r="CY72" s="58"/>
      <c r="CZ72" s="58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</row>
    <row r="73" spans="1:136" x14ac:dyDescent="0.3">
      <c r="A73" s="58"/>
      <c r="B73" s="5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1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58"/>
      <c r="CX73" s="58"/>
      <c r="CY73" s="58"/>
      <c r="CZ73" s="58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</row>
    <row r="74" spans="1:136" x14ac:dyDescent="0.3">
      <c r="A74" s="58"/>
      <c r="B74" s="5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1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58"/>
      <c r="CX74" s="58"/>
      <c r="CY74" s="58"/>
      <c r="CZ74" s="58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</row>
    <row r="75" spans="1:136" x14ac:dyDescent="0.3">
      <c r="A75" s="58"/>
      <c r="B75" s="5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1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58"/>
      <c r="CX75" s="58"/>
      <c r="CY75" s="58"/>
      <c r="CZ75" s="58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</row>
    <row r="76" spans="1:136" x14ac:dyDescent="0.3">
      <c r="A76" s="58"/>
      <c r="B76" s="5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1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58"/>
      <c r="CX76" s="58"/>
      <c r="CY76" s="58"/>
      <c r="CZ76" s="58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</row>
    <row r="77" spans="1:136" x14ac:dyDescent="0.3">
      <c r="A77" s="58"/>
      <c r="B77" s="5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1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58"/>
      <c r="CX77" s="58"/>
      <c r="CY77" s="58"/>
      <c r="CZ77" s="58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</row>
    <row r="78" spans="1:136" x14ac:dyDescent="0.3">
      <c r="A78" s="58"/>
      <c r="B78" s="5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1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58"/>
      <c r="CX78" s="58"/>
      <c r="CY78" s="58"/>
      <c r="CZ78" s="58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</row>
    <row r="79" spans="1:136" x14ac:dyDescent="0.3">
      <c r="A79" s="58"/>
      <c r="B79" s="5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1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58"/>
      <c r="CX79" s="58"/>
      <c r="CY79" s="58"/>
      <c r="CZ79" s="58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</row>
    <row r="80" spans="1:136" x14ac:dyDescent="0.3">
      <c r="A80" s="58"/>
      <c r="B80" s="5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1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58"/>
      <c r="CX80" s="58"/>
      <c r="CY80" s="58"/>
      <c r="CZ80" s="58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</row>
    <row r="81" spans="1:136" x14ac:dyDescent="0.3">
      <c r="A81" s="58"/>
      <c r="B81" s="5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1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58"/>
      <c r="CX81" s="58"/>
      <c r="CY81" s="58"/>
      <c r="CZ81" s="58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</row>
    <row r="82" spans="1:136" x14ac:dyDescent="0.3">
      <c r="A82" s="58"/>
      <c r="B82" s="5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1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58"/>
      <c r="CX82" s="58"/>
      <c r="CY82" s="58"/>
      <c r="CZ82" s="58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</row>
    <row r="83" spans="1:136" x14ac:dyDescent="0.3">
      <c r="A83" s="58"/>
      <c r="B83" s="5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1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58"/>
      <c r="CX83" s="58"/>
      <c r="CY83" s="58"/>
      <c r="CZ83" s="58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</row>
    <row r="84" spans="1:136" x14ac:dyDescent="0.3">
      <c r="A84" s="58"/>
      <c r="B84" s="5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1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58"/>
      <c r="CX84" s="58"/>
      <c r="CY84" s="58"/>
      <c r="CZ84" s="58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</row>
    <row r="85" spans="1:136" x14ac:dyDescent="0.3">
      <c r="A85" s="58"/>
      <c r="B85" s="5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1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58"/>
      <c r="CX85" s="58"/>
      <c r="CY85" s="58"/>
      <c r="CZ85" s="58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</row>
    <row r="86" spans="1:136" x14ac:dyDescent="0.3">
      <c r="A86" s="58"/>
      <c r="B86" s="5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1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58"/>
      <c r="CX86" s="58"/>
      <c r="CY86" s="58"/>
      <c r="CZ86" s="58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</row>
    <row r="87" spans="1:136" x14ac:dyDescent="0.3">
      <c r="A87" s="58"/>
      <c r="B87" s="5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1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58"/>
      <c r="CX87" s="58"/>
      <c r="CY87" s="58"/>
      <c r="CZ87" s="58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</row>
    <row r="88" spans="1:136" x14ac:dyDescent="0.3">
      <c r="A88" s="58"/>
      <c r="B88" s="5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1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58"/>
      <c r="CX88" s="58"/>
      <c r="CY88" s="58"/>
      <c r="CZ88" s="58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</row>
    <row r="89" spans="1:136" x14ac:dyDescent="0.3">
      <c r="A89" s="58"/>
      <c r="B89" s="5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1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58"/>
      <c r="CX89" s="58"/>
      <c r="CY89" s="58"/>
      <c r="CZ89" s="58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</row>
    <row r="90" spans="1:136" x14ac:dyDescent="0.3">
      <c r="A90" s="58"/>
      <c r="B90" s="5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1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58"/>
      <c r="CX90" s="58"/>
      <c r="CY90" s="58"/>
      <c r="CZ90" s="58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</row>
    <row r="91" spans="1:136" x14ac:dyDescent="0.3">
      <c r="A91" s="58"/>
      <c r="B91" s="5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1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58"/>
      <c r="CX91" s="58"/>
      <c r="CY91" s="58"/>
      <c r="CZ91" s="58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</row>
    <row r="92" spans="1:136" x14ac:dyDescent="0.3">
      <c r="A92" s="58"/>
      <c r="B92" s="58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</row>
    <row r="93" spans="1:136" x14ac:dyDescent="0.3">
      <c r="A93" s="58"/>
      <c r="B93" s="58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</row>
    <row r="94" spans="1:136" x14ac:dyDescent="0.3">
      <c r="A94" s="58"/>
      <c r="B94" s="58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</row>
    <row r="95" spans="1:136" x14ac:dyDescent="0.3">
      <c r="A95" s="58"/>
      <c r="B95" s="58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</row>
    <row r="96" spans="1:136" x14ac:dyDescent="0.3">
      <c r="A96" s="58"/>
      <c r="B96" s="58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</row>
    <row r="97" spans="1:136" x14ac:dyDescent="0.3">
      <c r="A97" s="58"/>
      <c r="B97" s="58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</row>
    <row r="98" spans="1:136" x14ac:dyDescent="0.3">
      <c r="A98" s="58"/>
      <c r="B98" s="58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</row>
    <row r="99" spans="1:136" x14ac:dyDescent="0.3">
      <c r="A99" s="58"/>
      <c r="B99" s="58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</row>
    <row r="100" spans="1:136" x14ac:dyDescent="0.3">
      <c r="A100" s="58"/>
      <c r="B100" s="58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</row>
    <row r="101" spans="1:136" x14ac:dyDescent="0.3">
      <c r="A101" s="58"/>
      <c r="B101" s="58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</row>
    <row r="102" spans="1:136" x14ac:dyDescent="0.3">
      <c r="A102" s="58"/>
      <c r="B102" s="58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</row>
    <row r="103" spans="1:136" x14ac:dyDescent="0.3">
      <c r="A103" s="58"/>
      <c r="B103" s="58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</row>
    <row r="104" spans="1:136" x14ac:dyDescent="0.3">
      <c r="A104" s="58"/>
      <c r="B104" s="58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</row>
    <row r="105" spans="1:136" x14ac:dyDescent="0.3">
      <c r="A105" s="58"/>
      <c r="B105" s="58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</row>
    <row r="106" spans="1:136" x14ac:dyDescent="0.3">
      <c r="A106" s="58"/>
      <c r="B106" s="58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</row>
    <row r="107" spans="1:136" x14ac:dyDescent="0.3">
      <c r="A107" s="58"/>
      <c r="B107" s="58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</row>
    <row r="108" spans="1:136" x14ac:dyDescent="0.3">
      <c r="A108" s="58"/>
      <c r="B108" s="5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</row>
    <row r="109" spans="1:136" x14ac:dyDescent="0.3">
      <c r="A109" s="58"/>
      <c r="B109" s="5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</row>
    <row r="110" spans="1:136" x14ac:dyDescent="0.3">
      <c r="A110" s="58"/>
      <c r="B110" s="58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</row>
    <row r="111" spans="1:136" x14ac:dyDescent="0.3">
      <c r="A111" s="58"/>
      <c r="B111" s="58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</row>
    <row r="112" spans="1:136" x14ac:dyDescent="0.3">
      <c r="A112" s="58"/>
      <c r="B112" s="58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</row>
  </sheetData>
  <sheetProtection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11"/>
  <sheetViews>
    <sheetView zoomScale="115" zoomScaleNormal="115" workbookViewId="0">
      <selection activeCell="J16" sqref="J16"/>
    </sheetView>
  </sheetViews>
  <sheetFormatPr defaultColWidth="10.88671875" defaultRowHeight="17.55" customHeight="1" x14ac:dyDescent="0.3"/>
  <cols>
    <col min="1" max="1" width="2.109375" style="1" customWidth="1"/>
    <col min="2" max="2" width="26.21875" style="1" customWidth="1"/>
    <col min="3" max="3" width="21" style="1" customWidth="1"/>
    <col min="4" max="4" width="25.5546875" style="33" customWidth="1"/>
    <col min="5" max="5" width="21" style="1" customWidth="1"/>
    <col min="6" max="6" width="23.109375" style="2" customWidth="1"/>
    <col min="7" max="7" width="18.33203125" style="2" customWidth="1"/>
    <col min="8" max="8" width="18.77734375" style="1" customWidth="1"/>
    <col min="9" max="11" width="11.109375" style="1" bestFit="1" customWidth="1"/>
    <col min="12" max="16384" width="10.88671875" style="1"/>
  </cols>
  <sheetData>
    <row r="4" spans="2:10" ht="13.05" customHeight="1" x14ac:dyDescent="0.3"/>
    <row r="5" spans="2:10" ht="17.55" customHeight="1" x14ac:dyDescent="0.3">
      <c r="B5" s="5" t="s">
        <v>0</v>
      </c>
      <c r="C5" s="57" t="s">
        <v>3</v>
      </c>
      <c r="D5" s="34" t="s">
        <v>17</v>
      </c>
      <c r="E5" s="50" t="s">
        <v>13</v>
      </c>
      <c r="F5" s="6" t="s">
        <v>2</v>
      </c>
      <c r="G5" s="4"/>
    </row>
    <row r="6" spans="2:10" ht="17.55" customHeight="1" x14ac:dyDescent="0.3">
      <c r="B6" s="3">
        <v>500135</v>
      </c>
      <c r="C6" s="29">
        <v>753165</v>
      </c>
      <c r="D6" s="55">
        <v>45699</v>
      </c>
      <c r="E6" s="3"/>
      <c r="F6" s="11">
        <v>220000</v>
      </c>
      <c r="G6" s="4"/>
    </row>
    <row r="7" spans="2:10" ht="17.55" customHeight="1" x14ac:dyDescent="0.3">
      <c r="B7" s="3">
        <v>500136</v>
      </c>
      <c r="C7" s="30">
        <v>753345</v>
      </c>
      <c r="D7" s="56">
        <v>45700</v>
      </c>
      <c r="E7" s="3"/>
      <c r="F7" s="11">
        <v>11452.4</v>
      </c>
      <c r="G7" s="4"/>
      <c r="I7" s="2"/>
    </row>
    <row r="8" spans="2:10" ht="17.55" customHeight="1" x14ac:dyDescent="0.3">
      <c r="B8" s="3">
        <v>500139</v>
      </c>
      <c r="C8" s="29">
        <v>753172</v>
      </c>
      <c r="D8" s="55">
        <v>45674</v>
      </c>
      <c r="E8" s="3"/>
      <c r="F8" s="11"/>
      <c r="G8" s="7"/>
      <c r="H8" s="2"/>
    </row>
    <row r="9" spans="2:10" ht="17.55" customHeight="1" x14ac:dyDescent="0.3">
      <c r="B9" s="3">
        <v>500139</v>
      </c>
      <c r="C9" s="30">
        <v>753173</v>
      </c>
      <c r="D9" s="55">
        <v>45674</v>
      </c>
      <c r="E9" s="3"/>
      <c r="F9" s="11"/>
      <c r="G9" s="1"/>
    </row>
    <row r="10" spans="2:10" ht="17.55" customHeight="1" x14ac:dyDescent="0.3">
      <c r="B10" s="3">
        <v>500144</v>
      </c>
      <c r="C10" s="29">
        <v>753176</v>
      </c>
      <c r="D10" s="55">
        <v>45678</v>
      </c>
      <c r="E10" s="3"/>
      <c r="F10" s="11">
        <v>23977.34</v>
      </c>
      <c r="G10" s="1"/>
    </row>
    <row r="11" spans="2:10" ht="17.55" customHeight="1" x14ac:dyDescent="0.3">
      <c r="B11" s="3">
        <v>500144</v>
      </c>
      <c r="C11" s="30">
        <v>753832</v>
      </c>
      <c r="D11" s="56">
        <v>45712</v>
      </c>
      <c r="E11" s="3"/>
      <c r="F11" s="11">
        <v>35952.46</v>
      </c>
      <c r="G11" s="1"/>
    </row>
    <row r="12" spans="2:10" ht="17.55" customHeight="1" x14ac:dyDescent="0.3">
      <c r="B12" s="3">
        <v>500136</v>
      </c>
      <c r="C12" s="29">
        <v>753346</v>
      </c>
      <c r="D12" s="55">
        <v>45700</v>
      </c>
      <c r="E12" s="3"/>
      <c r="F12" s="11">
        <v>492.5</v>
      </c>
      <c r="G12" s="1"/>
    </row>
    <row r="13" spans="2:10" ht="17.55" customHeight="1" x14ac:dyDescent="0.3">
      <c r="B13" s="3">
        <v>500136</v>
      </c>
      <c r="C13" s="30">
        <v>753347</v>
      </c>
      <c r="D13" s="55">
        <v>45695</v>
      </c>
      <c r="E13" s="3"/>
      <c r="F13" s="11">
        <v>41.1</v>
      </c>
      <c r="G13" s="1"/>
    </row>
    <row r="14" spans="2:10" ht="17.55" customHeight="1" x14ac:dyDescent="0.3">
      <c r="B14" s="3">
        <v>500136</v>
      </c>
      <c r="C14" s="29">
        <v>753348</v>
      </c>
      <c r="D14" s="55">
        <v>45684</v>
      </c>
      <c r="E14" s="3"/>
      <c r="F14" s="11">
        <v>250</v>
      </c>
      <c r="G14" s="1"/>
      <c r="H14" s="2"/>
    </row>
    <row r="15" spans="2:10" ht="17.55" customHeight="1" x14ac:dyDescent="0.3">
      <c r="B15" s="3">
        <v>500136</v>
      </c>
      <c r="C15" s="30">
        <v>753349</v>
      </c>
      <c r="D15" s="55">
        <v>45700</v>
      </c>
      <c r="E15" s="3"/>
      <c r="F15" s="11">
        <v>11452.4</v>
      </c>
      <c r="G15" s="1"/>
      <c r="J15" s="2"/>
    </row>
    <row r="16" spans="2:10" ht="17.55" customHeight="1" x14ac:dyDescent="0.3">
      <c r="B16" s="3">
        <v>500136</v>
      </c>
      <c r="C16" s="29">
        <v>753350</v>
      </c>
      <c r="D16" s="55">
        <v>45700</v>
      </c>
      <c r="E16" s="3"/>
      <c r="F16" s="11">
        <v>22904.79</v>
      </c>
      <c r="G16" s="1"/>
    </row>
    <row r="17" spans="2:9" ht="17.55" customHeight="1" x14ac:dyDescent="0.3">
      <c r="B17" s="3">
        <v>500136</v>
      </c>
      <c r="C17" s="30">
        <v>753351</v>
      </c>
      <c r="D17" s="55">
        <v>45700</v>
      </c>
      <c r="E17" s="3"/>
      <c r="F17" s="11">
        <v>22904.79</v>
      </c>
      <c r="G17" s="1"/>
    </row>
    <row r="18" spans="2:9" ht="17.55" customHeight="1" x14ac:dyDescent="0.3">
      <c r="B18" s="3">
        <v>500136</v>
      </c>
      <c r="C18" s="29">
        <v>753352</v>
      </c>
      <c r="D18" s="55">
        <v>45700</v>
      </c>
      <c r="E18" s="3"/>
      <c r="F18" s="11">
        <v>22904.79</v>
      </c>
      <c r="G18" s="1"/>
    </row>
    <row r="19" spans="2:9" ht="17.55" customHeight="1" x14ac:dyDescent="0.3">
      <c r="B19" s="3">
        <v>500136</v>
      </c>
      <c r="C19" s="30">
        <v>753353</v>
      </c>
      <c r="D19" s="55">
        <v>45700</v>
      </c>
      <c r="E19" s="3"/>
      <c r="F19" s="11">
        <v>8826</v>
      </c>
      <c r="G19" s="1"/>
    </row>
    <row r="20" spans="2:9" ht="17.55" customHeight="1" x14ac:dyDescent="0.3">
      <c r="B20" s="3">
        <v>500136</v>
      </c>
      <c r="C20" s="29">
        <v>753570</v>
      </c>
      <c r="D20" s="55">
        <v>45708</v>
      </c>
      <c r="E20" s="3"/>
      <c r="F20" s="11">
        <v>22904.79</v>
      </c>
      <c r="G20" s="1"/>
    </row>
    <row r="21" spans="2:9" ht="17.55" customHeight="1" x14ac:dyDescent="0.3">
      <c r="B21" s="3">
        <v>500136</v>
      </c>
      <c r="C21" s="30">
        <v>753586</v>
      </c>
      <c r="D21" s="55">
        <v>45714</v>
      </c>
      <c r="E21" s="3"/>
      <c r="F21" s="11">
        <v>1400</v>
      </c>
      <c r="G21" s="1"/>
    </row>
    <row r="22" spans="2:9" ht="17.55" customHeight="1" x14ac:dyDescent="0.3">
      <c r="B22" s="3">
        <v>500136</v>
      </c>
      <c r="C22" s="29">
        <v>753651</v>
      </c>
      <c r="D22" s="55">
        <v>45715</v>
      </c>
      <c r="E22" s="3"/>
      <c r="F22" s="11">
        <v>867.2</v>
      </c>
      <c r="G22" s="1"/>
    </row>
    <row r="23" spans="2:9" ht="17.55" customHeight="1" x14ac:dyDescent="0.3">
      <c r="B23" s="3">
        <v>500136</v>
      </c>
      <c r="C23" s="30">
        <v>754011</v>
      </c>
      <c r="D23" s="56">
        <v>45723</v>
      </c>
      <c r="E23" s="3"/>
      <c r="F23" s="11">
        <v>353.5</v>
      </c>
      <c r="G23" s="1"/>
    </row>
    <row r="24" spans="2:9" ht="17.55" customHeight="1" x14ac:dyDescent="0.3">
      <c r="B24" s="3">
        <v>500136</v>
      </c>
      <c r="C24" s="29">
        <v>754015</v>
      </c>
      <c r="D24" s="56">
        <v>45723</v>
      </c>
      <c r="E24" s="3"/>
      <c r="F24" s="11">
        <v>108.85</v>
      </c>
      <c r="G24" s="1"/>
    </row>
    <row r="25" spans="2:9" ht="17.55" customHeight="1" x14ac:dyDescent="0.3">
      <c r="B25" s="3">
        <v>500136</v>
      </c>
      <c r="C25" s="30">
        <v>754016</v>
      </c>
      <c r="D25" s="56">
        <v>45723</v>
      </c>
      <c r="E25" s="3"/>
      <c r="F25" s="11">
        <v>7388.13</v>
      </c>
      <c r="G25" s="1"/>
      <c r="H25" s="2"/>
    </row>
    <row r="26" spans="2:9" ht="17.55" customHeight="1" x14ac:dyDescent="0.3">
      <c r="B26" s="3">
        <v>500138</v>
      </c>
      <c r="C26" s="29">
        <v>753477</v>
      </c>
      <c r="D26" s="55">
        <v>45733</v>
      </c>
      <c r="E26" s="3"/>
      <c r="F26" s="11">
        <v>15000</v>
      </c>
      <c r="G26" s="1"/>
    </row>
    <row r="27" spans="2:9" ht="17.55" customHeight="1" x14ac:dyDescent="0.3">
      <c r="B27" s="3">
        <v>500143</v>
      </c>
      <c r="C27" s="30">
        <v>751788</v>
      </c>
      <c r="D27" s="56">
        <v>45729</v>
      </c>
      <c r="E27" s="3"/>
      <c r="F27" s="11">
        <v>12821.7</v>
      </c>
      <c r="G27" s="1"/>
    </row>
    <row r="28" spans="2:9" ht="17.55" customHeight="1" x14ac:dyDescent="0.3">
      <c r="B28" s="3">
        <v>500139</v>
      </c>
      <c r="C28" s="30">
        <v>751785</v>
      </c>
      <c r="D28" s="55">
        <v>45759</v>
      </c>
      <c r="E28" s="3"/>
      <c r="F28" s="11">
        <v>120000</v>
      </c>
      <c r="G28" s="1"/>
    </row>
    <row r="29" spans="2:9" ht="17.55" customHeight="1" x14ac:dyDescent="0.3">
      <c r="B29" s="3">
        <v>500140</v>
      </c>
      <c r="C29" s="29">
        <v>754017</v>
      </c>
      <c r="D29" s="55">
        <v>45759</v>
      </c>
      <c r="E29" s="3"/>
      <c r="F29" s="11">
        <v>50000</v>
      </c>
      <c r="G29" s="1"/>
    </row>
    <row r="30" spans="2:9" ht="17.55" customHeight="1" x14ac:dyDescent="0.3">
      <c r="B30" s="3">
        <v>500141</v>
      </c>
      <c r="C30" s="29">
        <v>753315</v>
      </c>
      <c r="D30" s="55">
        <v>45759</v>
      </c>
      <c r="E30" s="3"/>
      <c r="F30" s="11">
        <v>20000</v>
      </c>
      <c r="G30" s="1"/>
    </row>
    <row r="31" spans="2:9" ht="17.55" customHeight="1" x14ac:dyDescent="0.3">
      <c r="B31" s="3">
        <v>500137</v>
      </c>
      <c r="C31" s="30">
        <v>753311</v>
      </c>
      <c r="D31" s="55">
        <v>45759</v>
      </c>
      <c r="E31" s="3"/>
      <c r="F31" s="11">
        <v>90000</v>
      </c>
      <c r="G31" s="1"/>
    </row>
    <row r="32" spans="2:9" ht="17.55" customHeight="1" x14ac:dyDescent="0.3">
      <c r="B32" s="3">
        <v>500142</v>
      </c>
      <c r="C32" s="30">
        <v>753844</v>
      </c>
      <c r="D32" s="55">
        <v>45759</v>
      </c>
      <c r="E32" s="3"/>
      <c r="F32" s="11">
        <v>70000</v>
      </c>
      <c r="G32" s="1"/>
      <c r="I32" s="2"/>
    </row>
    <row r="33" spans="2:12" ht="17.55" customHeight="1" x14ac:dyDescent="0.3">
      <c r="B33" s="3">
        <v>500145</v>
      </c>
      <c r="C33" s="29">
        <v>753120</v>
      </c>
      <c r="D33" s="55">
        <v>45759</v>
      </c>
      <c r="E33" s="3"/>
      <c r="F33" s="11">
        <v>20000</v>
      </c>
      <c r="G33" s="1"/>
    </row>
    <row r="34" spans="2:12" ht="17.55" customHeight="1" x14ac:dyDescent="0.3">
      <c r="B34" s="3"/>
      <c r="C34" s="29"/>
      <c r="D34" s="29"/>
      <c r="E34" s="3"/>
      <c r="F34" s="11"/>
      <c r="G34" s="1"/>
    </row>
    <row r="35" spans="2:12" ht="17.55" customHeight="1" x14ac:dyDescent="0.3">
      <c r="B35" s="3"/>
      <c r="C35" s="30"/>
      <c r="D35" s="30"/>
      <c r="E35" s="3"/>
      <c r="F35" s="11"/>
      <c r="G35" s="1"/>
    </row>
    <row r="36" spans="2:12" ht="17.55" customHeight="1" x14ac:dyDescent="0.3">
      <c r="B36" s="3"/>
      <c r="C36" s="29"/>
      <c r="D36" s="29"/>
      <c r="E36" s="3"/>
      <c r="F36" s="11"/>
      <c r="G36" s="47"/>
      <c r="H36" s="48"/>
      <c r="I36" s="48"/>
      <c r="J36" s="48"/>
      <c r="K36" s="48"/>
      <c r="L36" s="49"/>
    </row>
    <row r="37" spans="2:12" ht="17.55" customHeight="1" x14ac:dyDescent="0.3">
      <c r="B37" s="3"/>
      <c r="C37" s="30"/>
      <c r="D37" s="30"/>
      <c r="E37" s="3"/>
      <c r="F37" s="11"/>
      <c r="G37" s="1"/>
    </row>
    <row r="38" spans="2:12" ht="17.55" customHeight="1" x14ac:dyDescent="0.3">
      <c r="B38" s="3"/>
      <c r="C38" s="29"/>
      <c r="D38" s="29"/>
      <c r="E38" s="3"/>
      <c r="F38" s="11"/>
      <c r="G38" s="1"/>
    </row>
    <row r="39" spans="2:12" ht="17.55" customHeight="1" x14ac:dyDescent="0.3">
      <c r="B39" s="3"/>
      <c r="C39" s="30"/>
      <c r="D39" s="30"/>
      <c r="E39" s="3"/>
      <c r="F39" s="11"/>
      <c r="G39" s="1"/>
    </row>
    <row r="40" spans="2:12" ht="17.55" customHeight="1" x14ac:dyDescent="0.3">
      <c r="B40" s="3"/>
      <c r="C40" s="29"/>
      <c r="D40" s="29"/>
      <c r="E40" s="3"/>
      <c r="F40" s="11"/>
      <c r="G40" s="1"/>
    </row>
    <row r="41" spans="2:12" ht="17.55" customHeight="1" x14ac:dyDescent="0.3">
      <c r="B41" s="3"/>
      <c r="C41" s="30"/>
      <c r="D41" s="30"/>
      <c r="E41" s="3"/>
      <c r="F41" s="11"/>
      <c r="G41" s="1"/>
    </row>
    <row r="42" spans="2:12" ht="17.55" customHeight="1" x14ac:dyDescent="0.3">
      <c r="B42" s="3"/>
      <c r="C42" s="29"/>
      <c r="D42" s="29"/>
      <c r="E42" s="3"/>
      <c r="F42" s="11"/>
      <c r="H42" s="2"/>
    </row>
    <row r="43" spans="2:12" ht="17.55" customHeight="1" x14ac:dyDescent="0.3">
      <c r="B43" s="3"/>
      <c r="C43" s="30"/>
      <c r="D43" s="30"/>
      <c r="E43" s="3"/>
      <c r="F43" s="11"/>
      <c r="G43" s="1"/>
    </row>
    <row r="44" spans="2:12" ht="17.55" customHeight="1" x14ac:dyDescent="0.3">
      <c r="B44" s="3"/>
      <c r="C44" s="29"/>
      <c r="D44" s="29"/>
      <c r="E44" s="3"/>
      <c r="F44" s="11"/>
      <c r="G44" s="1"/>
    </row>
    <row r="45" spans="2:12" ht="17.55" customHeight="1" x14ac:dyDescent="0.3">
      <c r="B45" s="3"/>
      <c r="C45" s="30"/>
      <c r="D45" s="30"/>
      <c r="E45" s="3"/>
      <c r="F45" s="11"/>
      <c r="G45" s="1"/>
    </row>
    <row r="46" spans="2:12" ht="17.55" customHeight="1" x14ac:dyDescent="0.3">
      <c r="B46" s="3"/>
      <c r="C46" s="29"/>
      <c r="D46" s="29"/>
      <c r="E46" s="3"/>
      <c r="F46" s="11"/>
      <c r="G46" s="1"/>
      <c r="H46" s="2"/>
    </row>
    <row r="47" spans="2:12" ht="17.55" customHeight="1" x14ac:dyDescent="0.3">
      <c r="B47" s="3"/>
      <c r="C47" s="30"/>
      <c r="D47" s="30"/>
      <c r="E47" s="3"/>
      <c r="F47" s="11"/>
      <c r="G47" s="1"/>
    </row>
    <row r="48" spans="2:12" ht="17.55" customHeight="1" x14ac:dyDescent="0.3">
      <c r="B48" s="3"/>
      <c r="C48" s="29"/>
      <c r="D48" s="29"/>
      <c r="E48" s="3"/>
      <c r="F48" s="11"/>
      <c r="G48" s="1"/>
      <c r="H48" s="2"/>
    </row>
    <row r="49" spans="2:7" ht="17.55" customHeight="1" x14ac:dyDescent="0.3">
      <c r="B49" s="3"/>
      <c r="C49" s="30"/>
      <c r="D49" s="30"/>
      <c r="E49" s="3"/>
      <c r="F49" s="11"/>
      <c r="G49" s="1"/>
    </row>
    <row r="50" spans="2:7" ht="17.55" customHeight="1" x14ac:dyDescent="0.3">
      <c r="B50" s="3"/>
      <c r="C50" s="29"/>
      <c r="D50" s="29"/>
      <c r="E50" s="3"/>
      <c r="F50" s="11"/>
      <c r="G50" s="1"/>
    </row>
    <row r="51" spans="2:7" ht="17.55" customHeight="1" x14ac:dyDescent="0.3">
      <c r="B51" s="3"/>
      <c r="C51" s="30"/>
      <c r="D51" s="30"/>
      <c r="E51" s="3"/>
      <c r="F51" s="11"/>
      <c r="G51" s="1"/>
    </row>
    <row r="52" spans="2:7" ht="17.55" customHeight="1" x14ac:dyDescent="0.3">
      <c r="B52" s="3"/>
      <c r="C52" s="29"/>
      <c r="D52" s="29"/>
      <c r="E52" s="3"/>
      <c r="F52" s="11"/>
      <c r="G52" s="1"/>
    </row>
    <row r="53" spans="2:7" ht="17.55" customHeight="1" x14ac:dyDescent="0.3">
      <c r="B53" s="3"/>
      <c r="C53" s="30"/>
      <c r="D53" s="30"/>
      <c r="E53" s="3"/>
      <c r="F53" s="11"/>
      <c r="G53" s="1"/>
    </row>
    <row r="54" spans="2:7" ht="17.55" customHeight="1" x14ac:dyDescent="0.3">
      <c r="B54" s="3"/>
      <c r="C54" s="29"/>
      <c r="D54" s="29"/>
      <c r="E54" s="3"/>
      <c r="F54" s="11"/>
      <c r="G54" s="1"/>
    </row>
    <row r="55" spans="2:7" ht="17.55" customHeight="1" x14ac:dyDescent="0.3">
      <c r="B55" s="3"/>
      <c r="C55" s="30"/>
      <c r="D55" s="30"/>
      <c r="E55" s="3"/>
      <c r="F55" s="11"/>
      <c r="G55" s="1"/>
    </row>
    <row r="56" spans="2:7" ht="17.55" customHeight="1" x14ac:dyDescent="0.3">
      <c r="B56" s="3"/>
      <c r="C56" s="29"/>
      <c r="D56" s="29"/>
      <c r="E56" s="3"/>
      <c r="F56" s="11"/>
      <c r="G56" s="1"/>
    </row>
    <row r="57" spans="2:7" ht="17.55" customHeight="1" x14ac:dyDescent="0.3">
      <c r="B57" s="3"/>
      <c r="C57" s="30"/>
      <c r="D57" s="30"/>
      <c r="E57" s="3"/>
      <c r="F57" s="11"/>
      <c r="G57" s="1"/>
    </row>
    <row r="58" spans="2:7" ht="17.55" customHeight="1" x14ac:dyDescent="0.3">
      <c r="B58" s="3"/>
      <c r="C58" s="29"/>
      <c r="D58" s="29"/>
      <c r="E58" s="3"/>
      <c r="F58" s="11"/>
      <c r="G58" s="1"/>
    </row>
    <row r="59" spans="2:7" ht="17.55" customHeight="1" x14ac:dyDescent="0.3">
      <c r="B59" s="3"/>
      <c r="C59" s="30"/>
      <c r="D59" s="30"/>
      <c r="E59" s="3"/>
      <c r="F59" s="11"/>
      <c r="G59" s="1"/>
    </row>
    <row r="60" spans="2:7" ht="17.55" customHeight="1" x14ac:dyDescent="0.3">
      <c r="B60" s="3"/>
      <c r="C60" s="29"/>
      <c r="D60" s="29"/>
      <c r="E60" s="3"/>
      <c r="F60" s="11"/>
      <c r="G60" s="1"/>
    </row>
    <row r="61" spans="2:7" ht="17.55" customHeight="1" x14ac:dyDescent="0.3">
      <c r="B61" s="3"/>
      <c r="C61" s="30"/>
      <c r="D61" s="30"/>
      <c r="E61" s="3"/>
      <c r="F61" s="11"/>
      <c r="G61" s="1"/>
    </row>
    <row r="62" spans="2:7" ht="17.55" customHeight="1" x14ac:dyDescent="0.3">
      <c r="B62" s="3"/>
      <c r="C62" s="29"/>
      <c r="D62" s="29"/>
      <c r="E62" s="3"/>
      <c r="F62" s="11"/>
      <c r="G62" s="1"/>
    </row>
    <row r="63" spans="2:7" ht="17.55" customHeight="1" x14ac:dyDescent="0.3">
      <c r="B63" s="3"/>
      <c r="C63" s="30"/>
      <c r="D63" s="30"/>
      <c r="E63" s="3"/>
      <c r="F63" s="11"/>
      <c r="G63" s="1"/>
    </row>
    <row r="64" spans="2:7" ht="17.55" customHeight="1" x14ac:dyDescent="0.3">
      <c r="B64" s="3"/>
      <c r="C64" s="29"/>
      <c r="D64" s="29"/>
      <c r="E64" s="3"/>
      <c r="F64" s="11"/>
      <c r="G64" s="1"/>
    </row>
    <row r="65" spans="2:7" ht="17.55" customHeight="1" x14ac:dyDescent="0.3">
      <c r="B65" s="3"/>
      <c r="C65" s="30"/>
      <c r="D65" s="30"/>
      <c r="E65" s="3"/>
      <c r="F65" s="11"/>
      <c r="G65" s="1"/>
    </row>
    <row r="66" spans="2:7" ht="17.55" customHeight="1" x14ac:dyDescent="0.3">
      <c r="B66" s="3"/>
      <c r="C66" s="29"/>
      <c r="D66" s="29"/>
      <c r="E66" s="3"/>
      <c r="F66" s="11"/>
      <c r="G66" s="1"/>
    </row>
    <row r="67" spans="2:7" ht="17.55" customHeight="1" x14ac:dyDescent="0.3">
      <c r="B67" s="3"/>
      <c r="C67" s="30"/>
      <c r="D67" s="30"/>
      <c r="E67" s="3"/>
      <c r="F67" s="11"/>
      <c r="G67" s="1"/>
    </row>
    <row r="68" spans="2:7" ht="17.55" customHeight="1" x14ac:dyDescent="0.3">
      <c r="B68" s="3"/>
      <c r="C68" s="29"/>
      <c r="D68" s="29"/>
      <c r="E68" s="3"/>
      <c r="F68" s="11"/>
      <c r="G68" s="1"/>
    </row>
    <row r="69" spans="2:7" ht="17.55" customHeight="1" x14ac:dyDescent="0.3">
      <c r="B69" s="3"/>
      <c r="C69" s="30"/>
      <c r="D69" s="30"/>
      <c r="E69" s="3"/>
      <c r="F69" s="11"/>
      <c r="G69" s="1"/>
    </row>
    <row r="70" spans="2:7" ht="17.55" customHeight="1" x14ac:dyDescent="0.3">
      <c r="B70" s="3"/>
      <c r="C70" s="29"/>
      <c r="D70" s="29"/>
      <c r="E70" s="3"/>
      <c r="F70" s="11"/>
      <c r="G70" s="1"/>
    </row>
    <row r="71" spans="2:7" ht="17.55" customHeight="1" x14ac:dyDescent="0.3">
      <c r="B71" s="3"/>
      <c r="C71" s="30"/>
      <c r="D71" s="30"/>
      <c r="E71" s="3"/>
      <c r="F71" s="11"/>
      <c r="G71" s="1"/>
    </row>
    <row r="72" spans="2:7" ht="17.55" customHeight="1" x14ac:dyDescent="0.3">
      <c r="B72" s="3"/>
      <c r="C72" s="29"/>
      <c r="D72" s="29"/>
      <c r="E72" s="3"/>
      <c r="F72" s="11"/>
      <c r="G72" s="1"/>
    </row>
    <row r="73" spans="2:7" ht="17.55" customHeight="1" x14ac:dyDescent="0.3">
      <c r="B73" s="3"/>
      <c r="C73" s="30"/>
      <c r="D73" s="30"/>
      <c r="E73" s="3"/>
      <c r="F73" s="11"/>
      <c r="G73" s="1"/>
    </row>
    <row r="74" spans="2:7" ht="17.55" customHeight="1" x14ac:dyDescent="0.3">
      <c r="B74" s="3"/>
      <c r="C74" s="29"/>
      <c r="D74" s="29"/>
      <c r="E74" s="3"/>
      <c r="F74" s="11"/>
      <c r="G74" s="1"/>
    </row>
    <row r="75" spans="2:7" ht="17.55" customHeight="1" x14ac:dyDescent="0.3">
      <c r="B75" s="3"/>
      <c r="C75" s="30"/>
      <c r="D75" s="30"/>
      <c r="E75" s="3"/>
      <c r="F75" s="11"/>
      <c r="G75" s="1"/>
    </row>
    <row r="76" spans="2:7" ht="17.55" customHeight="1" x14ac:dyDescent="0.3">
      <c r="B76" s="3"/>
      <c r="C76" s="29"/>
      <c r="D76" s="29"/>
      <c r="E76" s="3"/>
      <c r="F76" s="11"/>
      <c r="G76" s="1"/>
    </row>
    <row r="77" spans="2:7" ht="17.55" customHeight="1" x14ac:dyDescent="0.3">
      <c r="B77" s="3"/>
      <c r="C77" s="30"/>
      <c r="D77" s="30"/>
      <c r="E77" s="3"/>
      <c r="F77" s="11"/>
      <c r="G77" s="1"/>
    </row>
    <row r="78" spans="2:7" ht="17.55" customHeight="1" x14ac:dyDescent="0.3">
      <c r="B78" s="3"/>
      <c r="C78" s="29"/>
      <c r="D78" s="29"/>
      <c r="E78" s="3"/>
      <c r="F78" s="11"/>
      <c r="G78" s="1"/>
    </row>
    <row r="79" spans="2:7" ht="17.55" customHeight="1" x14ac:dyDescent="0.3">
      <c r="B79" s="3"/>
      <c r="C79" s="30"/>
      <c r="D79" s="30"/>
      <c r="E79" s="3"/>
      <c r="F79" s="11"/>
      <c r="G79" s="1"/>
    </row>
    <row r="80" spans="2:7" ht="17.55" customHeight="1" x14ac:dyDescent="0.3">
      <c r="B80" s="3"/>
      <c r="C80" s="29"/>
      <c r="D80" s="29"/>
      <c r="E80" s="3"/>
      <c r="F80" s="11"/>
      <c r="G80" s="1"/>
    </row>
    <row r="81" spans="2:8" ht="17.55" customHeight="1" x14ac:dyDescent="0.3">
      <c r="B81" s="3"/>
      <c r="C81" s="30"/>
      <c r="D81" s="30"/>
      <c r="E81" s="3"/>
      <c r="F81" s="11"/>
      <c r="G81" s="1"/>
    </row>
    <row r="82" spans="2:8" ht="17.55" customHeight="1" x14ac:dyDescent="0.3">
      <c r="B82" s="3"/>
      <c r="C82" s="29"/>
      <c r="D82" s="29"/>
      <c r="E82" s="3"/>
      <c r="F82" s="11"/>
      <c r="G82" s="1"/>
    </row>
    <row r="83" spans="2:8" ht="17.55" customHeight="1" x14ac:dyDescent="0.3">
      <c r="B83" s="3"/>
      <c r="C83" s="30"/>
      <c r="D83" s="30"/>
      <c r="E83" s="3"/>
      <c r="F83" s="11"/>
      <c r="G83" s="1"/>
    </row>
    <row r="84" spans="2:8" ht="17.55" customHeight="1" x14ac:dyDescent="0.3">
      <c r="B84" s="3"/>
      <c r="C84" s="29"/>
      <c r="D84" s="29"/>
      <c r="E84" s="3"/>
      <c r="F84" s="11"/>
      <c r="G84" s="1"/>
    </row>
    <row r="85" spans="2:8" ht="17.55" customHeight="1" x14ac:dyDescent="0.3">
      <c r="B85" s="3"/>
      <c r="C85" s="30"/>
      <c r="D85" s="30"/>
      <c r="E85" s="3"/>
      <c r="F85" s="11"/>
      <c r="G85" s="1"/>
    </row>
    <row r="86" spans="2:8" ht="17.55" customHeight="1" x14ac:dyDescent="0.3">
      <c r="B86" s="3"/>
      <c r="C86" s="29"/>
      <c r="D86" s="29"/>
      <c r="E86" s="3"/>
      <c r="F86" s="11"/>
      <c r="G86" s="1"/>
    </row>
    <row r="87" spans="2:8" ht="17.55" customHeight="1" x14ac:dyDescent="0.3">
      <c r="B87" s="3"/>
      <c r="C87" s="30"/>
      <c r="D87" s="30"/>
      <c r="E87" s="3"/>
      <c r="F87" s="11"/>
      <c r="G87" s="1"/>
    </row>
    <row r="88" spans="2:8" ht="17.55" customHeight="1" x14ac:dyDescent="0.3">
      <c r="B88" s="3"/>
      <c r="C88" s="29"/>
      <c r="D88" s="29"/>
      <c r="E88" s="3"/>
      <c r="F88" s="11"/>
      <c r="G88" s="1"/>
    </row>
    <row r="89" spans="2:8" ht="17.55" customHeight="1" x14ac:dyDescent="0.3">
      <c r="B89" s="3"/>
      <c r="C89" s="30"/>
      <c r="D89" s="30"/>
      <c r="E89" s="3"/>
      <c r="F89" s="11"/>
      <c r="G89" s="1"/>
    </row>
    <row r="90" spans="2:8" ht="17.55" customHeight="1" x14ac:dyDescent="0.3">
      <c r="B90" s="3"/>
      <c r="C90" s="29"/>
      <c r="D90" s="29"/>
      <c r="E90" s="3"/>
      <c r="F90" s="11"/>
      <c r="G90" s="1"/>
    </row>
    <row r="91" spans="2:8" ht="17.55" customHeight="1" x14ac:dyDescent="0.3">
      <c r="B91" s="3"/>
      <c r="C91" s="30"/>
      <c r="D91" s="30"/>
      <c r="E91" s="3"/>
      <c r="F91" s="11"/>
      <c r="G91" s="1"/>
    </row>
    <row r="92" spans="2:8" ht="17.55" customHeight="1" x14ac:dyDescent="0.3">
      <c r="B92" s="3"/>
      <c r="C92" s="29"/>
      <c r="D92" s="29"/>
      <c r="E92" s="3"/>
      <c r="F92" s="11"/>
      <c r="G92" s="4"/>
      <c r="H92" s="2"/>
    </row>
    <row r="93" spans="2:8" ht="17.55" customHeight="1" x14ac:dyDescent="0.3">
      <c r="B93" s="3"/>
      <c r="C93" s="30"/>
      <c r="D93" s="30"/>
      <c r="E93" s="3"/>
      <c r="F93" s="11"/>
      <c r="G93" s="7"/>
    </row>
    <row r="94" spans="2:8" ht="17.55" customHeight="1" x14ac:dyDescent="0.3">
      <c r="B94" s="3"/>
      <c r="C94" s="29"/>
      <c r="D94" s="29"/>
      <c r="E94" s="3"/>
      <c r="F94" s="11"/>
      <c r="G94" s="4"/>
    </row>
    <row r="95" spans="2:8" ht="17.55" customHeight="1" x14ac:dyDescent="0.3">
      <c r="B95" s="3"/>
      <c r="C95" s="30"/>
      <c r="D95" s="30"/>
      <c r="E95" s="3"/>
      <c r="F95" s="11"/>
      <c r="G95" s="7"/>
    </row>
    <row r="96" spans="2:8" ht="17.55" customHeight="1" x14ac:dyDescent="0.3">
      <c r="B96" s="3"/>
      <c r="C96" s="29"/>
      <c r="D96" s="29"/>
      <c r="E96" s="3"/>
      <c r="F96" s="11"/>
      <c r="G96" s="4"/>
    </row>
    <row r="97" spans="2:7" ht="17.55" customHeight="1" x14ac:dyDescent="0.3">
      <c r="B97" s="3"/>
      <c r="C97" s="30"/>
      <c r="D97" s="30"/>
      <c r="E97" s="3"/>
      <c r="F97" s="11"/>
      <c r="G97" s="7"/>
    </row>
    <row r="98" spans="2:7" ht="17.55" customHeight="1" x14ac:dyDescent="0.3">
      <c r="B98" s="3"/>
      <c r="C98" s="29"/>
      <c r="D98" s="29"/>
      <c r="E98" s="3"/>
      <c r="F98" s="11"/>
      <c r="G98" s="4"/>
    </row>
    <row r="99" spans="2:7" ht="17.55" customHeight="1" x14ac:dyDescent="0.3">
      <c r="B99" s="3"/>
      <c r="C99" s="30"/>
      <c r="D99" s="30"/>
      <c r="E99" s="3"/>
      <c r="F99" s="11"/>
      <c r="G99" s="7"/>
    </row>
    <row r="100" spans="2:7" ht="17.55" customHeight="1" x14ac:dyDescent="0.3">
      <c r="B100" s="3"/>
      <c r="C100" s="29"/>
      <c r="D100" s="29"/>
      <c r="E100" s="3"/>
      <c r="F100" s="11"/>
      <c r="G100" s="4"/>
    </row>
    <row r="101" spans="2:7" ht="17.55" customHeight="1" x14ac:dyDescent="0.3">
      <c r="B101" s="3"/>
      <c r="C101" s="30"/>
      <c r="D101" s="30"/>
      <c r="E101" s="3"/>
      <c r="F101" s="11"/>
      <c r="G101" s="7"/>
    </row>
    <row r="102" spans="2:7" ht="17.55" customHeight="1" x14ac:dyDescent="0.3">
      <c r="B102" s="3"/>
      <c r="C102" s="29"/>
      <c r="D102" s="29"/>
      <c r="E102" s="3"/>
      <c r="F102" s="11"/>
      <c r="G102" s="4"/>
    </row>
    <row r="103" spans="2:7" ht="17.55" customHeight="1" x14ac:dyDescent="0.3">
      <c r="B103" s="3"/>
      <c r="C103" s="30"/>
      <c r="D103" s="30"/>
      <c r="E103" s="3"/>
      <c r="F103" s="11"/>
      <c r="G103" s="7"/>
    </row>
    <row r="104" spans="2:7" ht="17.55" customHeight="1" x14ac:dyDescent="0.3">
      <c r="B104" s="3"/>
      <c r="C104" s="29"/>
      <c r="D104" s="29"/>
      <c r="E104" s="3"/>
      <c r="F104" s="11"/>
      <c r="G104" s="4"/>
    </row>
    <row r="105" spans="2:7" ht="17.55" customHeight="1" x14ac:dyDescent="0.3">
      <c r="B105" s="3"/>
      <c r="C105" s="30"/>
      <c r="D105" s="30"/>
      <c r="E105" s="3"/>
      <c r="F105" s="11"/>
      <c r="G105" s="7"/>
    </row>
    <row r="106" spans="2:7" ht="17.55" customHeight="1" x14ac:dyDescent="0.3">
      <c r="B106" s="3"/>
      <c r="C106" s="29"/>
      <c r="D106" s="29"/>
      <c r="E106" s="3"/>
      <c r="F106" s="11"/>
      <c r="G106" s="4"/>
    </row>
    <row r="107" spans="2:7" ht="17.55" customHeight="1" x14ac:dyDescent="0.3">
      <c r="B107" s="3"/>
      <c r="C107" s="30"/>
      <c r="D107" s="30"/>
      <c r="E107" s="3"/>
      <c r="F107" s="11"/>
      <c r="G107" s="7"/>
    </row>
    <row r="108" spans="2:7" ht="17.55" customHeight="1" x14ac:dyDescent="0.3">
      <c r="B108" s="3"/>
      <c r="C108" s="29"/>
      <c r="D108" s="29"/>
      <c r="E108" s="3"/>
      <c r="F108" s="11"/>
      <c r="G108" s="4"/>
    </row>
    <row r="109" spans="2:7" ht="17.55" customHeight="1" x14ac:dyDescent="0.3">
      <c r="B109" s="3"/>
      <c r="C109" s="30"/>
      <c r="D109" s="30"/>
      <c r="E109" s="3"/>
      <c r="F109" s="11"/>
      <c r="G109" s="7"/>
    </row>
    <row r="110" spans="2:7" ht="17.55" customHeight="1" x14ac:dyDescent="0.3">
      <c r="B110" s="3"/>
      <c r="C110" s="29"/>
      <c r="D110" s="29"/>
      <c r="E110" s="3"/>
      <c r="F110" s="11"/>
      <c r="G110" s="11"/>
    </row>
    <row r="111" spans="2:7" ht="17.55" customHeight="1" x14ac:dyDescent="0.3">
      <c r="B111" s="3"/>
      <c r="C111" s="30"/>
      <c r="D111" s="30"/>
      <c r="E111" s="3"/>
      <c r="F111" s="11"/>
      <c r="G111" s="11"/>
    </row>
    <row r="112" spans="2:7" ht="17.55" customHeight="1" x14ac:dyDescent="0.3">
      <c r="B112" s="3"/>
      <c r="C112" s="29"/>
      <c r="D112" s="29"/>
      <c r="E112" s="3"/>
      <c r="F112" s="11"/>
      <c r="G112" s="4"/>
    </row>
    <row r="113" spans="2:7" ht="17.55" customHeight="1" x14ac:dyDescent="0.3">
      <c r="B113" s="3"/>
      <c r="C113" s="30"/>
      <c r="D113" s="30"/>
      <c r="E113" s="3"/>
      <c r="F113" s="11"/>
      <c r="G113" s="7"/>
    </row>
    <row r="114" spans="2:7" ht="17.55" customHeight="1" x14ac:dyDescent="0.3">
      <c r="B114" s="3"/>
      <c r="C114" s="29"/>
      <c r="D114" s="29"/>
      <c r="E114" s="3"/>
      <c r="F114" s="11"/>
      <c r="G114" s="4"/>
    </row>
    <row r="115" spans="2:7" ht="17.55" customHeight="1" x14ac:dyDescent="0.3">
      <c r="B115" s="3"/>
      <c r="C115" s="30"/>
      <c r="D115" s="30"/>
      <c r="E115" s="3"/>
      <c r="F115" s="11"/>
      <c r="G115" s="7"/>
    </row>
    <row r="116" spans="2:7" ht="17.55" customHeight="1" x14ac:dyDescent="0.3">
      <c r="B116" s="3"/>
      <c r="C116" s="29"/>
      <c r="D116" s="29"/>
      <c r="E116" s="3"/>
      <c r="F116" s="11"/>
      <c r="G116" s="4"/>
    </row>
    <row r="117" spans="2:7" ht="17.55" customHeight="1" x14ac:dyDescent="0.3">
      <c r="B117" s="3"/>
      <c r="C117" s="30"/>
      <c r="D117" s="30"/>
      <c r="E117" s="3"/>
      <c r="F117" s="11"/>
      <c r="G117" s="7"/>
    </row>
    <row r="118" spans="2:7" ht="17.55" customHeight="1" x14ac:dyDescent="0.3">
      <c r="B118" s="3"/>
      <c r="C118" s="29"/>
      <c r="D118" s="29"/>
      <c r="E118" s="3"/>
      <c r="F118" s="11"/>
      <c r="G118" s="4"/>
    </row>
    <row r="119" spans="2:7" ht="17.55" customHeight="1" x14ac:dyDescent="0.3">
      <c r="B119" s="3"/>
      <c r="C119" s="30"/>
      <c r="D119" s="30"/>
      <c r="E119" s="3"/>
      <c r="F119" s="11"/>
      <c r="G119" s="7"/>
    </row>
    <row r="120" spans="2:7" ht="17.55" customHeight="1" x14ac:dyDescent="0.3">
      <c r="B120" s="3"/>
      <c r="C120" s="29"/>
      <c r="D120" s="29"/>
      <c r="E120" s="3"/>
      <c r="F120" s="11"/>
      <c r="G120" s="4"/>
    </row>
    <row r="121" spans="2:7" ht="17.55" customHeight="1" x14ac:dyDescent="0.3">
      <c r="B121" s="3"/>
      <c r="C121" s="30"/>
      <c r="D121" s="30"/>
      <c r="E121" s="3"/>
      <c r="F121" s="11"/>
      <c r="G121" s="7"/>
    </row>
    <row r="122" spans="2:7" ht="17.55" customHeight="1" x14ac:dyDescent="0.3">
      <c r="B122" s="3"/>
      <c r="C122" s="29"/>
      <c r="D122" s="29"/>
      <c r="E122" s="3"/>
      <c r="F122" s="11"/>
      <c r="G122" s="4"/>
    </row>
    <row r="123" spans="2:7" ht="17.55" customHeight="1" x14ac:dyDescent="0.3">
      <c r="B123" s="3"/>
      <c r="C123" s="30"/>
      <c r="D123" s="30"/>
      <c r="E123" s="3"/>
      <c r="F123" s="11"/>
      <c r="G123" s="7"/>
    </row>
    <row r="124" spans="2:7" ht="17.55" customHeight="1" x14ac:dyDescent="0.3">
      <c r="B124" s="3"/>
      <c r="C124" s="29"/>
      <c r="D124" s="29"/>
      <c r="E124" s="3"/>
      <c r="F124" s="11"/>
      <c r="G124" s="4"/>
    </row>
    <row r="125" spans="2:7" ht="17.55" customHeight="1" x14ac:dyDescent="0.3">
      <c r="B125" s="3"/>
      <c r="C125" s="30"/>
      <c r="D125" s="30"/>
      <c r="E125" s="3"/>
      <c r="F125" s="11"/>
      <c r="G125" s="7"/>
    </row>
    <row r="126" spans="2:7" ht="17.55" customHeight="1" x14ac:dyDescent="0.3">
      <c r="B126" s="3"/>
      <c r="C126" s="29"/>
      <c r="D126" s="29"/>
      <c r="E126" s="3"/>
      <c r="F126" s="11"/>
      <c r="G126" s="4"/>
    </row>
    <row r="127" spans="2:7" ht="17.55" customHeight="1" x14ac:dyDescent="0.3">
      <c r="B127" s="3"/>
      <c r="C127" s="30"/>
      <c r="D127" s="30"/>
      <c r="E127" s="3"/>
      <c r="F127" s="11"/>
      <c r="G127" s="7"/>
    </row>
    <row r="128" spans="2:7" ht="17.55" customHeight="1" x14ac:dyDescent="0.3">
      <c r="B128" s="3"/>
      <c r="C128" s="29"/>
      <c r="D128" s="29"/>
      <c r="E128" s="3"/>
      <c r="F128" s="11"/>
      <c r="G128" s="4"/>
    </row>
    <row r="129" spans="2:7" ht="17.55" customHeight="1" x14ac:dyDescent="0.3">
      <c r="B129" s="3"/>
      <c r="C129" s="30"/>
      <c r="D129" s="30"/>
      <c r="E129" s="3"/>
      <c r="F129" s="11"/>
      <c r="G129" s="7"/>
    </row>
    <row r="130" spans="2:7" ht="17.55" customHeight="1" x14ac:dyDescent="0.3">
      <c r="B130" s="3"/>
      <c r="C130" s="29"/>
      <c r="D130" s="29"/>
      <c r="E130" s="3"/>
      <c r="F130" s="11"/>
      <c r="G130" s="4"/>
    </row>
    <row r="131" spans="2:7" ht="17.55" customHeight="1" x14ac:dyDescent="0.3">
      <c r="B131" s="3"/>
      <c r="C131" s="30"/>
      <c r="D131" s="30"/>
      <c r="E131" s="3"/>
      <c r="F131" s="11"/>
      <c r="G131" s="7"/>
    </row>
    <row r="132" spans="2:7" ht="17.55" customHeight="1" x14ac:dyDescent="0.3">
      <c r="B132" s="3"/>
      <c r="C132" s="29"/>
      <c r="D132" s="29"/>
      <c r="E132" s="3"/>
      <c r="F132" s="11"/>
      <c r="G132" s="4"/>
    </row>
    <row r="133" spans="2:7" ht="17.55" customHeight="1" x14ac:dyDescent="0.3">
      <c r="B133" s="3"/>
      <c r="C133" s="30"/>
      <c r="D133" s="30"/>
      <c r="E133" s="3"/>
      <c r="F133" s="11"/>
      <c r="G133" s="7"/>
    </row>
    <row r="134" spans="2:7" ht="17.55" customHeight="1" x14ac:dyDescent="0.3">
      <c r="B134" s="3"/>
      <c r="C134" s="29"/>
      <c r="D134" s="29"/>
      <c r="E134" s="3"/>
      <c r="F134" s="11"/>
      <c r="G134" s="4"/>
    </row>
    <row r="135" spans="2:7" ht="17.55" customHeight="1" x14ac:dyDescent="0.3">
      <c r="B135" s="3"/>
      <c r="C135" s="30"/>
      <c r="D135" s="30"/>
      <c r="E135" s="3"/>
      <c r="F135" s="11"/>
      <c r="G135" s="7"/>
    </row>
    <row r="136" spans="2:7" ht="17.55" customHeight="1" x14ac:dyDescent="0.3">
      <c r="B136" s="3"/>
      <c r="C136" s="29"/>
      <c r="D136" s="29"/>
      <c r="E136" s="3"/>
      <c r="F136" s="11"/>
      <c r="G136" s="4"/>
    </row>
    <row r="137" spans="2:7" ht="17.55" customHeight="1" x14ac:dyDescent="0.3">
      <c r="B137" s="3"/>
      <c r="C137" s="30"/>
      <c r="D137" s="30"/>
      <c r="E137" s="3"/>
      <c r="F137" s="11"/>
      <c r="G137" s="7"/>
    </row>
    <row r="138" spans="2:7" ht="17.55" customHeight="1" x14ac:dyDescent="0.3">
      <c r="B138" s="3"/>
      <c r="C138" s="29"/>
      <c r="D138" s="29"/>
      <c r="E138" s="3"/>
      <c r="F138" s="11"/>
      <c r="G138" s="4"/>
    </row>
    <row r="139" spans="2:7" ht="17.55" customHeight="1" x14ac:dyDescent="0.3">
      <c r="B139" s="3"/>
      <c r="C139" s="29"/>
      <c r="D139" s="36"/>
      <c r="E139" s="3"/>
      <c r="F139" s="11"/>
      <c r="G139" s="7"/>
    </row>
    <row r="140" spans="2:7" ht="17.55" customHeight="1" x14ac:dyDescent="0.3">
      <c r="B140" s="3"/>
      <c r="C140" s="30"/>
      <c r="D140" s="35"/>
      <c r="E140" s="3"/>
      <c r="F140" s="11"/>
      <c r="G140" s="4"/>
    </row>
    <row r="141" spans="2:7" ht="17.55" customHeight="1" x14ac:dyDescent="0.3">
      <c r="B141" s="3"/>
      <c r="C141" s="29"/>
      <c r="D141" s="36"/>
      <c r="E141" s="3"/>
      <c r="F141" s="11"/>
      <c r="G141" s="7"/>
    </row>
    <row r="142" spans="2:7" ht="17.55" customHeight="1" x14ac:dyDescent="0.3">
      <c r="B142" s="3"/>
      <c r="C142" s="30"/>
      <c r="D142" s="35"/>
      <c r="E142" s="3"/>
      <c r="F142" s="11"/>
      <c r="G142" s="4"/>
    </row>
    <row r="143" spans="2:7" ht="17.55" customHeight="1" x14ac:dyDescent="0.3">
      <c r="B143" s="3"/>
      <c r="C143" s="29"/>
      <c r="D143" s="36"/>
      <c r="E143" s="3"/>
      <c r="F143" s="11"/>
      <c r="G143" s="7"/>
    </row>
    <row r="144" spans="2:7" ht="17.55" customHeight="1" x14ac:dyDescent="0.3">
      <c r="B144" s="3"/>
      <c r="C144" s="30"/>
      <c r="D144" s="35"/>
      <c r="E144" s="3"/>
      <c r="F144" s="11"/>
      <c r="G144" s="4"/>
    </row>
    <row r="145" spans="2:7" ht="17.55" customHeight="1" x14ac:dyDescent="0.3">
      <c r="B145" s="3"/>
      <c r="C145" s="29"/>
      <c r="D145" s="36"/>
      <c r="E145" s="3"/>
      <c r="F145" s="11"/>
      <c r="G145" s="7"/>
    </row>
    <row r="146" spans="2:7" ht="17.55" customHeight="1" x14ac:dyDescent="0.3">
      <c r="B146" s="3"/>
      <c r="C146" s="30"/>
      <c r="D146" s="35"/>
      <c r="E146" s="3"/>
      <c r="F146" s="11"/>
      <c r="G146" s="4"/>
    </row>
    <row r="147" spans="2:7" ht="17.55" customHeight="1" x14ac:dyDescent="0.3">
      <c r="B147" s="3"/>
      <c r="C147" s="29"/>
      <c r="D147" s="36"/>
      <c r="E147" s="3"/>
      <c r="F147" s="11"/>
      <c r="G147" s="7"/>
    </row>
    <row r="148" spans="2:7" ht="17.55" customHeight="1" x14ac:dyDescent="0.3">
      <c r="B148" s="3"/>
      <c r="C148" s="30"/>
      <c r="D148" s="35"/>
      <c r="E148" s="3"/>
      <c r="F148" s="11"/>
      <c r="G148" s="4"/>
    </row>
    <row r="149" spans="2:7" ht="17.55" customHeight="1" x14ac:dyDescent="0.3">
      <c r="B149" s="3"/>
      <c r="C149" s="29"/>
      <c r="D149" s="36"/>
      <c r="E149" s="3"/>
      <c r="F149" s="11"/>
      <c r="G149" s="7"/>
    </row>
    <row r="150" spans="2:7" ht="17.55" customHeight="1" x14ac:dyDescent="0.3">
      <c r="B150" s="3"/>
      <c r="C150" s="30"/>
      <c r="D150" s="35"/>
      <c r="E150" s="3"/>
      <c r="F150" s="11"/>
      <c r="G150" s="4"/>
    </row>
    <row r="151" spans="2:7" ht="17.55" customHeight="1" x14ac:dyDescent="0.3">
      <c r="B151" s="3"/>
      <c r="C151" s="29"/>
      <c r="D151" s="36"/>
      <c r="E151" s="3"/>
      <c r="F151" s="11"/>
      <c r="G151" s="7"/>
    </row>
    <row r="152" spans="2:7" ht="17.55" customHeight="1" x14ac:dyDescent="0.3">
      <c r="B152" s="3"/>
      <c r="C152" s="30"/>
      <c r="D152" s="35"/>
      <c r="E152" s="3"/>
      <c r="F152" s="11"/>
      <c r="G152" s="4"/>
    </row>
    <row r="153" spans="2:7" ht="17.55" customHeight="1" x14ac:dyDescent="0.3">
      <c r="B153" s="3"/>
      <c r="C153" s="29"/>
      <c r="D153" s="36"/>
      <c r="E153" s="3"/>
      <c r="F153" s="11"/>
      <c r="G153" s="7"/>
    </row>
    <row r="154" spans="2:7" ht="17.55" customHeight="1" x14ac:dyDescent="0.3">
      <c r="B154" s="3"/>
      <c r="C154" s="30"/>
      <c r="D154" s="35"/>
      <c r="E154" s="3"/>
      <c r="F154" s="11"/>
      <c r="G154" s="4"/>
    </row>
    <row r="155" spans="2:7" ht="17.55" customHeight="1" x14ac:dyDescent="0.3">
      <c r="B155" s="3"/>
      <c r="C155" s="29"/>
      <c r="D155" s="36"/>
      <c r="E155" s="3"/>
      <c r="F155" s="11"/>
      <c r="G155" s="7"/>
    </row>
    <row r="156" spans="2:7" ht="17.55" customHeight="1" x14ac:dyDescent="0.3">
      <c r="B156" s="3"/>
      <c r="C156" s="30"/>
      <c r="D156" s="35"/>
      <c r="E156" s="3"/>
      <c r="F156" s="11"/>
      <c r="G156" s="4"/>
    </row>
    <row r="157" spans="2:7" ht="17.55" customHeight="1" x14ac:dyDescent="0.3">
      <c r="B157" s="3"/>
      <c r="C157" s="29"/>
      <c r="D157" s="36"/>
      <c r="E157" s="3"/>
      <c r="F157" s="11"/>
      <c r="G157" s="7"/>
    </row>
    <row r="158" spans="2:7" ht="17.55" customHeight="1" x14ac:dyDescent="0.3">
      <c r="B158" s="3"/>
      <c r="C158" s="30"/>
      <c r="D158" s="35"/>
      <c r="E158" s="3"/>
      <c r="F158" s="11"/>
      <c r="G158" s="4"/>
    </row>
    <row r="159" spans="2:7" ht="17.55" customHeight="1" x14ac:dyDescent="0.3">
      <c r="B159" s="3"/>
      <c r="C159" s="29"/>
      <c r="D159" s="36"/>
      <c r="E159" s="3"/>
      <c r="F159" s="11"/>
      <c r="G159" s="7"/>
    </row>
    <row r="160" spans="2:7" ht="17.55" customHeight="1" x14ac:dyDescent="0.3">
      <c r="B160" s="3"/>
      <c r="C160" s="30"/>
      <c r="D160" s="35"/>
      <c r="E160" s="3"/>
      <c r="F160" s="11"/>
      <c r="G160" s="4"/>
    </row>
    <row r="161" spans="2:7" ht="17.55" customHeight="1" x14ac:dyDescent="0.3">
      <c r="B161" s="3"/>
      <c r="C161" s="29"/>
      <c r="D161" s="36"/>
      <c r="E161" s="3"/>
      <c r="F161" s="11"/>
      <c r="G161" s="7"/>
    </row>
    <row r="162" spans="2:7" ht="17.55" customHeight="1" x14ac:dyDescent="0.3">
      <c r="B162" s="3"/>
      <c r="C162" s="30"/>
      <c r="D162" s="35"/>
      <c r="E162" s="3"/>
      <c r="F162" s="11"/>
      <c r="G162" s="4"/>
    </row>
    <row r="163" spans="2:7" ht="17.55" customHeight="1" x14ac:dyDescent="0.3">
      <c r="B163" s="3"/>
      <c r="C163" s="29"/>
      <c r="D163" s="36"/>
      <c r="E163" s="3"/>
      <c r="F163" s="11"/>
      <c r="G163" s="7"/>
    </row>
    <row r="164" spans="2:7" ht="17.55" customHeight="1" x14ac:dyDescent="0.3">
      <c r="B164" s="3"/>
      <c r="C164" s="30"/>
      <c r="D164" s="35"/>
      <c r="E164" s="3"/>
      <c r="F164" s="11"/>
      <c r="G164" s="4"/>
    </row>
    <row r="165" spans="2:7" ht="17.55" customHeight="1" x14ac:dyDescent="0.3">
      <c r="B165" s="3"/>
      <c r="C165" s="29"/>
      <c r="D165" s="36"/>
      <c r="E165" s="3"/>
      <c r="F165" s="11"/>
      <c r="G165" s="7"/>
    </row>
    <row r="166" spans="2:7" ht="17.55" customHeight="1" x14ac:dyDescent="0.3">
      <c r="B166" s="3"/>
      <c r="C166" s="30"/>
      <c r="D166" s="35"/>
      <c r="E166" s="3"/>
      <c r="F166" s="11"/>
      <c r="G166" s="4"/>
    </row>
    <row r="167" spans="2:7" ht="17.55" customHeight="1" x14ac:dyDescent="0.3">
      <c r="B167" s="3"/>
      <c r="C167" s="29"/>
      <c r="D167" s="36"/>
      <c r="E167" s="3"/>
      <c r="F167" s="11"/>
      <c r="G167" s="7"/>
    </row>
    <row r="168" spans="2:7" ht="17.55" customHeight="1" x14ac:dyDescent="0.3">
      <c r="B168" s="3"/>
      <c r="C168" s="30"/>
      <c r="D168" s="35"/>
      <c r="E168" s="3"/>
      <c r="F168" s="11"/>
      <c r="G168" s="4"/>
    </row>
    <row r="169" spans="2:7" ht="17.55" customHeight="1" x14ac:dyDescent="0.3">
      <c r="B169" s="3"/>
      <c r="C169" s="29"/>
      <c r="D169" s="36"/>
      <c r="E169" s="3"/>
      <c r="F169" s="11"/>
      <c r="G169" s="7"/>
    </row>
    <row r="170" spans="2:7" ht="17.55" customHeight="1" x14ac:dyDescent="0.3">
      <c r="B170" s="3"/>
      <c r="C170" s="30"/>
      <c r="D170" s="35"/>
      <c r="E170" s="3"/>
      <c r="F170" s="11"/>
      <c r="G170" s="4"/>
    </row>
    <row r="171" spans="2:7" ht="17.55" customHeight="1" x14ac:dyDescent="0.3">
      <c r="B171" s="3"/>
      <c r="C171" s="29"/>
      <c r="D171" s="36"/>
      <c r="E171" s="3"/>
      <c r="F171" s="11"/>
      <c r="G171" s="7"/>
    </row>
    <row r="172" spans="2:7" ht="17.55" customHeight="1" x14ac:dyDescent="0.3">
      <c r="B172" s="3"/>
      <c r="C172" s="30"/>
      <c r="D172" s="35"/>
      <c r="E172" s="3"/>
      <c r="F172" s="11"/>
      <c r="G172" s="4"/>
    </row>
    <row r="173" spans="2:7" ht="17.55" customHeight="1" x14ac:dyDescent="0.3">
      <c r="B173" s="3"/>
      <c r="C173" s="29"/>
      <c r="D173" s="36"/>
      <c r="E173" s="3"/>
      <c r="F173" s="11"/>
      <c r="G173" s="7"/>
    </row>
    <row r="174" spans="2:7" ht="17.55" customHeight="1" x14ac:dyDescent="0.3">
      <c r="B174" s="3"/>
      <c r="C174" s="30"/>
      <c r="D174" s="35"/>
      <c r="E174" s="3"/>
      <c r="F174" s="11"/>
      <c r="G174" s="4"/>
    </row>
    <row r="175" spans="2:7" ht="17.55" customHeight="1" x14ac:dyDescent="0.3">
      <c r="B175" s="3"/>
      <c r="C175" s="29"/>
      <c r="D175" s="36"/>
      <c r="E175" s="3"/>
      <c r="F175" s="11"/>
      <c r="G175" s="7"/>
    </row>
    <row r="176" spans="2:7" ht="17.55" customHeight="1" x14ac:dyDescent="0.3">
      <c r="B176" s="3"/>
      <c r="C176" s="30"/>
      <c r="D176" s="35"/>
      <c r="E176" s="3"/>
      <c r="F176" s="11"/>
      <c r="G176" s="4"/>
    </row>
    <row r="177" spans="2:7" ht="17.55" customHeight="1" x14ac:dyDescent="0.3">
      <c r="B177" s="3"/>
      <c r="C177" s="29"/>
      <c r="D177" s="36"/>
      <c r="E177" s="3"/>
      <c r="F177" s="11"/>
      <c r="G177" s="7"/>
    </row>
    <row r="178" spans="2:7" ht="17.55" customHeight="1" x14ac:dyDescent="0.3">
      <c r="B178" s="3"/>
      <c r="C178" s="30"/>
      <c r="D178" s="35"/>
      <c r="E178" s="3"/>
      <c r="F178" s="11"/>
      <c r="G178" s="4"/>
    </row>
    <row r="179" spans="2:7" ht="17.55" customHeight="1" x14ac:dyDescent="0.3">
      <c r="B179" s="3"/>
      <c r="C179" s="29"/>
      <c r="D179" s="36"/>
      <c r="E179" s="3"/>
      <c r="F179" s="11"/>
      <c r="G179" s="7"/>
    </row>
    <row r="180" spans="2:7" ht="17.55" customHeight="1" x14ac:dyDescent="0.3">
      <c r="B180" s="3"/>
      <c r="C180" s="30"/>
      <c r="D180" s="35"/>
      <c r="E180" s="3"/>
      <c r="F180" s="11"/>
      <c r="G180" s="4"/>
    </row>
    <row r="181" spans="2:7" ht="17.55" customHeight="1" x14ac:dyDescent="0.3">
      <c r="B181" s="3"/>
      <c r="C181" s="29"/>
      <c r="D181" s="36"/>
      <c r="E181" s="3"/>
      <c r="F181" s="11"/>
      <c r="G181" s="7"/>
    </row>
    <row r="182" spans="2:7" ht="17.55" customHeight="1" x14ac:dyDescent="0.3">
      <c r="B182" s="3"/>
      <c r="C182" s="30"/>
      <c r="D182" s="35"/>
      <c r="E182" s="3"/>
      <c r="F182" s="11"/>
      <c r="G182" s="4"/>
    </row>
    <row r="183" spans="2:7" ht="17.55" customHeight="1" x14ac:dyDescent="0.3">
      <c r="B183" s="3"/>
      <c r="C183" s="29"/>
      <c r="D183" s="36"/>
      <c r="E183" s="3"/>
      <c r="F183" s="11"/>
      <c r="G183" s="7"/>
    </row>
    <row r="184" spans="2:7" ht="17.55" customHeight="1" x14ac:dyDescent="0.3">
      <c r="B184" s="3"/>
      <c r="C184" s="30"/>
      <c r="D184" s="35"/>
      <c r="E184" s="3"/>
      <c r="F184" s="11"/>
      <c r="G184" s="4"/>
    </row>
    <row r="185" spans="2:7" ht="17.55" customHeight="1" x14ac:dyDescent="0.3">
      <c r="B185" s="3"/>
      <c r="C185" s="29"/>
      <c r="D185" s="36"/>
      <c r="E185" s="3"/>
      <c r="F185" s="11"/>
      <c r="G185" s="7"/>
    </row>
    <row r="186" spans="2:7" ht="17.55" customHeight="1" x14ac:dyDescent="0.3">
      <c r="B186" s="3"/>
      <c r="C186" s="30"/>
      <c r="D186" s="35"/>
      <c r="E186" s="3"/>
      <c r="F186" s="11"/>
      <c r="G186" s="4"/>
    </row>
    <row r="187" spans="2:7" ht="17.55" customHeight="1" x14ac:dyDescent="0.3">
      <c r="B187" s="3"/>
      <c r="C187" s="29"/>
      <c r="D187" s="36"/>
      <c r="E187" s="3"/>
      <c r="F187" s="11"/>
      <c r="G187" s="7"/>
    </row>
    <row r="188" spans="2:7" ht="17.55" customHeight="1" x14ac:dyDescent="0.3">
      <c r="B188" s="3"/>
      <c r="C188" s="30"/>
      <c r="D188" s="35"/>
      <c r="E188" s="3"/>
      <c r="F188" s="11"/>
      <c r="G188" s="4"/>
    </row>
    <row r="189" spans="2:7" ht="17.55" customHeight="1" x14ac:dyDescent="0.3">
      <c r="B189" s="3"/>
      <c r="C189" s="29"/>
      <c r="D189" s="36"/>
      <c r="E189" s="3"/>
      <c r="F189" s="11"/>
      <c r="G189" s="7"/>
    </row>
    <row r="190" spans="2:7" ht="17.55" customHeight="1" x14ac:dyDescent="0.3">
      <c r="B190" s="3"/>
      <c r="C190" s="30"/>
      <c r="D190" s="35"/>
      <c r="E190" s="3"/>
      <c r="F190" s="11"/>
      <c r="G190" s="4"/>
    </row>
    <row r="191" spans="2:7" ht="17.55" customHeight="1" x14ac:dyDescent="0.3">
      <c r="B191" s="3"/>
      <c r="C191" s="29"/>
      <c r="D191" s="36"/>
      <c r="E191" s="3"/>
      <c r="F191" s="11"/>
      <c r="G191" s="7"/>
    </row>
    <row r="192" spans="2:7" ht="17.55" customHeight="1" x14ac:dyDescent="0.3">
      <c r="B192" s="3"/>
      <c r="C192" s="30"/>
      <c r="D192" s="35"/>
      <c r="E192" s="3"/>
      <c r="F192" s="11"/>
      <c r="G192" s="4"/>
    </row>
    <row r="193" spans="2:7" ht="17.55" customHeight="1" x14ac:dyDescent="0.3">
      <c r="B193" s="3"/>
      <c r="C193" s="29"/>
      <c r="D193" s="36"/>
      <c r="E193" s="3"/>
      <c r="F193" s="11"/>
      <c r="G193" s="7"/>
    </row>
    <row r="194" spans="2:7" ht="17.55" customHeight="1" x14ac:dyDescent="0.3">
      <c r="B194" s="3"/>
      <c r="C194" s="30"/>
      <c r="D194" s="35"/>
      <c r="E194" s="3"/>
      <c r="F194" s="11"/>
      <c r="G194" s="4"/>
    </row>
    <row r="195" spans="2:7" ht="17.55" customHeight="1" x14ac:dyDescent="0.3">
      <c r="B195" s="3"/>
      <c r="C195" s="29"/>
      <c r="D195" s="36"/>
      <c r="E195" s="3"/>
      <c r="F195" s="11"/>
      <c r="G195" s="7"/>
    </row>
    <row r="196" spans="2:7" ht="17.55" customHeight="1" x14ac:dyDescent="0.3">
      <c r="B196" s="3"/>
      <c r="C196" s="30"/>
      <c r="D196" s="35"/>
      <c r="E196" s="3"/>
      <c r="F196" s="11"/>
      <c r="G196" s="4"/>
    </row>
    <row r="197" spans="2:7" ht="17.55" customHeight="1" x14ac:dyDescent="0.3">
      <c r="B197" s="3"/>
      <c r="C197" s="29"/>
      <c r="D197" s="36"/>
      <c r="E197" s="3"/>
      <c r="F197" s="11"/>
      <c r="G197" s="7"/>
    </row>
    <row r="198" spans="2:7" ht="17.55" customHeight="1" x14ac:dyDescent="0.3">
      <c r="B198" s="3"/>
      <c r="C198" s="30"/>
      <c r="D198" s="35"/>
      <c r="E198" s="3"/>
      <c r="F198" s="11"/>
      <c r="G198" s="4"/>
    </row>
    <row r="199" spans="2:7" ht="17.55" customHeight="1" x14ac:dyDescent="0.3">
      <c r="B199" s="3"/>
      <c r="C199" s="29"/>
      <c r="D199" s="36"/>
      <c r="E199" s="3"/>
      <c r="F199" s="11"/>
      <c r="G199" s="7"/>
    </row>
    <row r="200" spans="2:7" ht="17.55" customHeight="1" x14ac:dyDescent="0.3">
      <c r="B200" s="3"/>
      <c r="C200" s="30"/>
      <c r="D200" s="35"/>
      <c r="E200" s="3"/>
      <c r="F200" s="11"/>
      <c r="G200" s="4"/>
    </row>
    <row r="201" spans="2:7" ht="17.55" customHeight="1" x14ac:dyDescent="0.3">
      <c r="B201" s="3"/>
      <c r="C201" s="29"/>
      <c r="D201" s="36"/>
      <c r="E201" s="3"/>
      <c r="F201" s="11"/>
      <c r="G201" s="7"/>
    </row>
    <row r="202" spans="2:7" ht="17.55" customHeight="1" x14ac:dyDescent="0.3">
      <c r="B202" s="3"/>
      <c r="C202" s="30"/>
      <c r="D202" s="35"/>
      <c r="E202" s="3"/>
      <c r="F202" s="11"/>
      <c r="G202" s="4"/>
    </row>
    <row r="203" spans="2:7" ht="17.55" customHeight="1" x14ac:dyDescent="0.3">
      <c r="B203" s="3"/>
      <c r="C203" s="3"/>
      <c r="D203" s="36"/>
      <c r="E203" s="3"/>
      <c r="F203" s="7"/>
      <c r="G203" s="7"/>
    </row>
    <row r="204" spans="2:7" ht="17.55" customHeight="1" x14ac:dyDescent="0.3">
      <c r="B204" s="3"/>
      <c r="C204" s="3"/>
      <c r="D204" s="36"/>
      <c r="E204" s="3"/>
      <c r="F204" s="4"/>
      <c r="G204" s="4"/>
    </row>
    <row r="205" spans="2:7" ht="17.55" customHeight="1" x14ac:dyDescent="0.3">
      <c r="B205" s="3"/>
      <c r="C205" s="3"/>
      <c r="D205" s="36"/>
      <c r="E205" s="3"/>
      <c r="F205" s="7"/>
      <c r="G205" s="7"/>
    </row>
    <row r="206" spans="2:7" ht="17.55" customHeight="1" x14ac:dyDescent="0.3">
      <c r="B206" s="3"/>
      <c r="C206" s="3"/>
      <c r="D206" s="36"/>
      <c r="E206" s="3"/>
      <c r="F206" s="4"/>
      <c r="G206" s="4"/>
    </row>
    <row r="207" spans="2:7" ht="17.55" customHeight="1" x14ac:dyDescent="0.3">
      <c r="B207" s="3"/>
      <c r="C207" s="3"/>
      <c r="D207" s="36"/>
      <c r="E207" s="3"/>
      <c r="F207" s="7"/>
      <c r="G207" s="7"/>
    </row>
    <row r="208" spans="2:7" ht="17.55" customHeight="1" x14ac:dyDescent="0.3">
      <c r="B208" s="3"/>
      <c r="C208" s="3"/>
      <c r="D208" s="36"/>
      <c r="E208" s="3"/>
      <c r="F208" s="4"/>
      <c r="G208" s="4"/>
    </row>
    <row r="209" spans="2:7" ht="17.55" customHeight="1" x14ac:dyDescent="0.3">
      <c r="B209" s="3"/>
      <c r="C209" s="3"/>
      <c r="D209" s="36"/>
      <c r="E209" s="3"/>
      <c r="F209" s="7"/>
      <c r="G209" s="7"/>
    </row>
    <row r="210" spans="2:7" ht="17.55" customHeight="1" x14ac:dyDescent="0.3">
      <c r="B210" s="3"/>
      <c r="C210" s="3"/>
      <c r="D210" s="36"/>
      <c r="E210" s="3"/>
      <c r="F210" s="4"/>
      <c r="G210" s="4"/>
    </row>
    <row r="211" spans="2:7" ht="17.55" customHeight="1" x14ac:dyDescent="0.3">
      <c r="B211" s="3"/>
      <c r="C211" s="3"/>
      <c r="D211" s="36"/>
      <c r="E211" s="3"/>
      <c r="F211" s="7"/>
      <c r="G211" s="7"/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7BDB-EA60-4989-BB15-A7FE1357282C}">
  <dimension ref="B1:AI102"/>
  <sheetViews>
    <sheetView topLeftCell="A28" zoomScaleNormal="100" workbookViewId="0">
      <selection activeCell="H30" sqref="H30"/>
    </sheetView>
  </sheetViews>
  <sheetFormatPr defaultRowHeight="14.4" x14ac:dyDescent="0.3"/>
  <cols>
    <col min="1" max="1" width="2.77734375" customWidth="1"/>
    <col min="2" max="2" width="17.44140625" bestFit="1" customWidth="1"/>
    <col min="3" max="3" width="18.88671875" style="14" bestFit="1" customWidth="1"/>
    <col min="4" max="4" width="9.21875" customWidth="1"/>
    <col min="5" max="5" width="14.6640625" customWidth="1"/>
    <col min="6" max="6" width="17.33203125" style="16" customWidth="1"/>
    <col min="7" max="7" width="18.88671875" style="15" customWidth="1"/>
    <col min="8" max="8" width="14" style="16" bestFit="1" customWidth="1"/>
    <col min="9" max="9" width="5.21875" style="14" customWidth="1"/>
    <col min="10" max="10" width="14.44140625" customWidth="1"/>
    <col min="11" max="11" width="17.21875" style="15" bestFit="1" customWidth="1"/>
    <col min="12" max="12" width="17.44140625" style="15" bestFit="1" customWidth="1"/>
    <col min="13" max="13" width="18.88671875" style="15" bestFit="1" customWidth="1"/>
    <col min="14" max="14" width="11.44140625" style="15" bestFit="1" customWidth="1"/>
    <col min="15" max="15" width="11.44140625" bestFit="1" customWidth="1"/>
    <col min="16" max="22" width="12.33203125" bestFit="1" customWidth="1"/>
    <col min="23" max="23" width="12.44140625" bestFit="1" customWidth="1"/>
    <col min="24" max="24" width="11.44140625" bestFit="1" customWidth="1"/>
    <col min="25" max="25" width="12.44140625" bestFit="1" customWidth="1"/>
    <col min="26" max="26" width="12.77734375" customWidth="1"/>
    <col min="27" max="27" width="15.77734375" customWidth="1"/>
    <col min="28" max="28" width="14.21875" customWidth="1"/>
    <col min="29" max="29" width="14.88671875" customWidth="1"/>
    <col min="30" max="30" width="13.88671875" customWidth="1"/>
    <col min="31" max="31" width="11.33203125" bestFit="1" customWidth="1"/>
    <col min="32" max="35" width="12.33203125" bestFit="1" customWidth="1"/>
  </cols>
  <sheetData>
    <row r="1" spans="2:35" x14ac:dyDescent="0.3">
      <c r="L1" s="53"/>
      <c r="M1" s="53"/>
      <c r="N1" s="53"/>
    </row>
    <row r="2" spans="2:35" x14ac:dyDescent="0.3">
      <c r="M2" s="46" t="s">
        <v>20</v>
      </c>
      <c r="N2" s="46" t="str">
        <f ca="1">UPPER(TEXT(TODAY(),"MMMM"))</f>
        <v>ABRIL</v>
      </c>
    </row>
    <row r="6" spans="2:35" x14ac:dyDescent="0.3">
      <c r="B6" s="12" t="s">
        <v>4</v>
      </c>
      <c r="C6" s="14" t="s">
        <v>6</v>
      </c>
      <c r="E6" s="17" t="s">
        <v>1</v>
      </c>
      <c r="F6" s="18" t="s">
        <v>7</v>
      </c>
      <c r="G6" s="17" t="s">
        <v>9</v>
      </c>
      <c r="H6" s="18" t="s">
        <v>8</v>
      </c>
      <c r="I6"/>
      <c r="J6" s="59" t="s">
        <v>12</v>
      </c>
      <c r="K6" s="59"/>
      <c r="L6" s="59"/>
      <c r="M6" s="59"/>
      <c r="N6" s="59"/>
      <c r="P6" s="40" t="s">
        <v>21</v>
      </c>
      <c r="Q6" s="40" t="s">
        <v>22</v>
      </c>
      <c r="R6" s="40" t="s">
        <v>23</v>
      </c>
      <c r="S6" s="40" t="s">
        <v>24</v>
      </c>
      <c r="T6" s="40" t="s">
        <v>25</v>
      </c>
      <c r="U6" s="40" t="s">
        <v>26</v>
      </c>
      <c r="V6" s="40" t="s">
        <v>27</v>
      </c>
      <c r="W6" s="40" t="s">
        <v>28</v>
      </c>
      <c r="X6" s="40" t="s">
        <v>29</v>
      </c>
      <c r="Y6" s="40" t="s">
        <v>30</v>
      </c>
      <c r="Z6" s="40" t="s">
        <v>31</v>
      </c>
      <c r="AA6" s="40" t="s">
        <v>32</v>
      </c>
      <c r="AB6" s="40" t="s">
        <v>36</v>
      </c>
      <c r="AC6" s="40" t="s">
        <v>37</v>
      </c>
      <c r="AD6" s="40" t="s">
        <v>38</v>
      </c>
      <c r="AE6" s="40" t="s">
        <v>39</v>
      </c>
      <c r="AF6" s="40" t="s">
        <v>40</v>
      </c>
      <c r="AG6" s="40" t="s">
        <v>41</v>
      </c>
      <c r="AH6" s="40" t="s">
        <v>42</v>
      </c>
      <c r="AI6" s="40" t="s">
        <v>43</v>
      </c>
    </row>
    <row r="7" spans="2:35" x14ac:dyDescent="0.3">
      <c r="B7" s="13">
        <v>500136</v>
      </c>
      <c r="C7" s="14">
        <v>134251.24000000002</v>
      </c>
      <c r="E7" s="10">
        <v>500136</v>
      </c>
      <c r="F7" s="15">
        <v>250000</v>
      </c>
      <c r="G7" s="15">
        <f>GETPIVOTDATA("APLICAÇÃO",$B$6)</f>
        <v>134251.24000000002</v>
      </c>
      <c r="H7" s="15">
        <f>Tabela5[[#This Row],[TOTAL]]-Tabela5[[#This Row],[APLICADO]]</f>
        <v>115748.75999999998</v>
      </c>
      <c r="J7" s="31" t="s">
        <v>14</v>
      </c>
      <c r="K7" s="20" t="s">
        <v>7</v>
      </c>
      <c r="L7" s="20" t="s">
        <v>9</v>
      </c>
      <c r="M7" s="20" t="s">
        <v>15</v>
      </c>
      <c r="N7" s="20" t="s">
        <v>16</v>
      </c>
      <c r="P7" s="19">
        <f>L8</f>
        <v>134251.24000000002</v>
      </c>
      <c r="Q7" s="19">
        <f>L9</f>
        <v>120000</v>
      </c>
      <c r="R7" s="19">
        <f>L10</f>
        <v>50000</v>
      </c>
      <c r="S7" s="25">
        <f>L11</f>
        <v>220000</v>
      </c>
      <c r="T7" s="19">
        <f>L12</f>
        <v>20000</v>
      </c>
      <c r="U7" s="25">
        <f>L13</f>
        <v>90000</v>
      </c>
      <c r="V7" s="19">
        <f>L14</f>
        <v>70000</v>
      </c>
      <c r="W7" s="25">
        <f>L15</f>
        <v>12821.7</v>
      </c>
      <c r="X7" s="19">
        <f>L16</f>
        <v>20000</v>
      </c>
      <c r="Y7" s="25">
        <f>L17</f>
        <v>59929.8</v>
      </c>
      <c r="Z7" s="19">
        <f>L18</f>
        <v>0</v>
      </c>
      <c r="AA7" s="19">
        <f>L19</f>
        <v>15000</v>
      </c>
      <c r="AB7" s="19">
        <f>L20</f>
        <v>0</v>
      </c>
      <c r="AC7" s="19">
        <f>L21</f>
        <v>0</v>
      </c>
      <c r="AD7" s="19">
        <f>L22</f>
        <v>0</v>
      </c>
      <c r="AE7" s="19">
        <f>L23</f>
        <v>0</v>
      </c>
      <c r="AF7" s="19">
        <f>L24</f>
        <v>0</v>
      </c>
      <c r="AG7" s="19">
        <f>L25</f>
        <v>0</v>
      </c>
      <c r="AH7" s="19">
        <f>L26</f>
        <v>0</v>
      </c>
      <c r="AI7" s="19">
        <f>L27</f>
        <v>0</v>
      </c>
    </row>
    <row r="8" spans="2:35" x14ac:dyDescent="0.3">
      <c r="B8" s="13" t="s">
        <v>5</v>
      </c>
      <c r="C8" s="14">
        <v>134251.24000000002</v>
      </c>
      <c r="E8" s="10">
        <v>500139</v>
      </c>
      <c r="F8" s="15">
        <v>150000</v>
      </c>
      <c r="G8" s="15">
        <f>GETPIVOTDATA("APLICAÇÃO",$B$11)</f>
        <v>120000</v>
      </c>
      <c r="H8" s="15">
        <f>Tabela5[[#This Row],[TOTAL]]-Tabela5[[#This Row],[APLICADO]]</f>
        <v>30000</v>
      </c>
      <c r="I8"/>
      <c r="J8" s="32">
        <v>500136</v>
      </c>
      <c r="K8" s="19">
        <v>250000</v>
      </c>
      <c r="L8" s="19">
        <f>G7</f>
        <v>134251.24000000002</v>
      </c>
      <c r="M8" s="28">
        <f>L8/K8</f>
        <v>0.53700496000000009</v>
      </c>
      <c r="N8" s="28">
        <f>100%-M8</f>
        <v>0.46299503999999991</v>
      </c>
      <c r="P8" s="24">
        <f>H7</f>
        <v>115748.75999999998</v>
      </c>
      <c r="Q8" s="26">
        <f>H8</f>
        <v>30000</v>
      </c>
      <c r="R8" s="24">
        <f>H9</f>
        <v>100000</v>
      </c>
      <c r="S8" s="26">
        <f>H10</f>
        <v>80000</v>
      </c>
      <c r="T8" s="14">
        <f>H11</f>
        <v>130000</v>
      </c>
      <c r="U8" s="14">
        <f>H12</f>
        <v>110000</v>
      </c>
      <c r="V8" s="14">
        <f>H13</f>
        <v>80000</v>
      </c>
      <c r="W8" s="14">
        <f>H14</f>
        <v>137178.29999999999</v>
      </c>
      <c r="X8" s="14">
        <f>H15</f>
        <v>30000</v>
      </c>
      <c r="Y8" s="14">
        <f>H16</f>
        <v>90070.2</v>
      </c>
      <c r="Z8" s="14">
        <f>H17</f>
        <v>400000</v>
      </c>
      <c r="AA8" s="14">
        <f>H18</f>
        <v>185000</v>
      </c>
      <c r="AB8" s="14">
        <f>H19</f>
        <v>150000</v>
      </c>
      <c r="AC8" s="14">
        <f>H20</f>
        <v>100000</v>
      </c>
      <c r="AD8" s="14">
        <f>H21</f>
        <v>100000</v>
      </c>
      <c r="AE8" s="14">
        <f>H22</f>
        <v>85000</v>
      </c>
      <c r="AF8" s="14">
        <f>H23</f>
        <v>150000</v>
      </c>
      <c r="AG8" s="14">
        <f>H24</f>
        <v>120000</v>
      </c>
      <c r="AH8" s="14">
        <f>H25</f>
        <v>150000</v>
      </c>
      <c r="AI8" s="14">
        <f>H26</f>
        <v>180000</v>
      </c>
    </row>
    <row r="9" spans="2:35" x14ac:dyDescent="0.3">
      <c r="E9" s="10">
        <v>500140</v>
      </c>
      <c r="F9" s="15">
        <v>150000</v>
      </c>
      <c r="G9" s="15">
        <f>GETPIVOTDATA("APLICAÇÃO",$B$16)</f>
        <v>50000</v>
      </c>
      <c r="H9" s="15">
        <f>Tabela5[[#This Row],[TOTAL]]-Tabela5[[#This Row],[APLICADO]]</f>
        <v>100000</v>
      </c>
      <c r="I9"/>
      <c r="J9" s="32">
        <v>500139</v>
      </c>
      <c r="K9" s="19">
        <v>150000</v>
      </c>
      <c r="L9" s="19">
        <f t="shared" ref="L9:L21" si="0">G8</f>
        <v>120000</v>
      </c>
      <c r="M9" s="28">
        <f>L9/K9</f>
        <v>0.8</v>
      </c>
      <c r="N9" s="28">
        <f>100%-M9</f>
        <v>0.19999999999999996</v>
      </c>
    </row>
    <row r="10" spans="2:35" x14ac:dyDescent="0.3">
      <c r="E10" s="10">
        <v>500135</v>
      </c>
      <c r="F10" s="15">
        <v>300000</v>
      </c>
      <c r="G10" s="15">
        <f>GETPIVOTDATA("APLICAÇÃO",$B$21)</f>
        <v>220000</v>
      </c>
      <c r="H10" s="15">
        <f>Tabela5[[#This Row],[TOTAL]]-Tabela5[[#This Row],[APLICADO]]</f>
        <v>80000</v>
      </c>
      <c r="I10"/>
      <c r="J10" s="32">
        <v>500140</v>
      </c>
      <c r="K10" s="19">
        <v>150000</v>
      </c>
      <c r="L10" s="19">
        <f t="shared" si="0"/>
        <v>50000</v>
      </c>
      <c r="M10" s="28">
        <f t="shared" ref="M10:M21" si="1">L10/K10</f>
        <v>0.33333333333333331</v>
      </c>
      <c r="N10" s="28">
        <f t="shared" ref="N10:N21" si="2">100%-M10</f>
        <v>0.66666666666666674</v>
      </c>
    </row>
    <row r="11" spans="2:35" x14ac:dyDescent="0.3">
      <c r="B11" s="12" t="s">
        <v>4</v>
      </c>
      <c r="C11" s="14" t="s">
        <v>6</v>
      </c>
      <c r="E11" s="10">
        <v>500141</v>
      </c>
      <c r="F11" s="15">
        <v>150000</v>
      </c>
      <c r="G11" s="15">
        <f>GETPIVOTDATA("APLICAÇÃO",$B$26)</f>
        <v>20000</v>
      </c>
      <c r="H11" s="15">
        <f>Tabela5[[#This Row],[TOTAL]]-Tabela5[[#This Row],[APLICADO]]</f>
        <v>130000</v>
      </c>
      <c r="I11"/>
      <c r="J11" s="32">
        <v>500135</v>
      </c>
      <c r="K11" s="19">
        <v>300000</v>
      </c>
      <c r="L11" s="19">
        <f t="shared" si="0"/>
        <v>220000</v>
      </c>
      <c r="M11" s="28">
        <f t="shared" si="1"/>
        <v>0.73333333333333328</v>
      </c>
      <c r="N11" s="28">
        <f t="shared" si="2"/>
        <v>0.26666666666666672</v>
      </c>
    </row>
    <row r="12" spans="2:35" x14ac:dyDescent="0.3">
      <c r="B12" s="13">
        <v>500139</v>
      </c>
      <c r="C12" s="14">
        <v>120000</v>
      </c>
      <c r="E12" s="10">
        <v>500137</v>
      </c>
      <c r="F12" s="15">
        <v>200000</v>
      </c>
      <c r="G12" s="15">
        <f>GETPIVOTDATA("APLICAÇÃO",$B$31)</f>
        <v>90000</v>
      </c>
      <c r="H12" s="15">
        <f>Tabela5[[#This Row],[TOTAL]]-Tabela5[[#This Row],[APLICADO]]</f>
        <v>110000</v>
      </c>
      <c r="J12" s="32">
        <v>500141</v>
      </c>
      <c r="K12" s="19">
        <v>150000</v>
      </c>
      <c r="L12" s="19">
        <f t="shared" si="0"/>
        <v>20000</v>
      </c>
      <c r="M12" s="28">
        <f t="shared" si="1"/>
        <v>0.13333333333333333</v>
      </c>
      <c r="N12" s="28">
        <f t="shared" si="2"/>
        <v>0.8666666666666667</v>
      </c>
    </row>
    <row r="13" spans="2:35" x14ac:dyDescent="0.3">
      <c r="B13" s="13" t="s">
        <v>5</v>
      </c>
      <c r="C13" s="14">
        <v>120000</v>
      </c>
      <c r="E13" s="10">
        <v>500142</v>
      </c>
      <c r="F13" s="15">
        <v>150000</v>
      </c>
      <c r="G13" s="15">
        <f>GETPIVOTDATA("APLICAÇÃO",$B$36)</f>
        <v>70000</v>
      </c>
      <c r="H13" s="15">
        <f>Tabela5[[#This Row],[TOTAL]]-Tabela5[[#This Row],[APLICADO]]</f>
        <v>80000</v>
      </c>
      <c r="J13" s="32">
        <v>500137</v>
      </c>
      <c r="K13" s="19">
        <v>200000</v>
      </c>
      <c r="L13" s="19">
        <f t="shared" si="0"/>
        <v>90000</v>
      </c>
      <c r="M13" s="28">
        <f t="shared" si="1"/>
        <v>0.45</v>
      </c>
      <c r="N13" s="28">
        <f t="shared" si="2"/>
        <v>0.55000000000000004</v>
      </c>
      <c r="P13" s="60" t="s">
        <v>18</v>
      </c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</row>
    <row r="14" spans="2:35" x14ac:dyDescent="0.3">
      <c r="E14" s="10">
        <v>500143</v>
      </c>
      <c r="F14" s="15">
        <v>150000</v>
      </c>
      <c r="G14" s="15">
        <f>GETPIVOTDATA("APLICAÇÃO",$B$41)</f>
        <v>12821.7</v>
      </c>
      <c r="H14" s="15">
        <f>Tabela5[[#This Row],[TOTAL]]-Tabela5[[#This Row],[APLICADO]]</f>
        <v>137178.29999999999</v>
      </c>
      <c r="J14" s="32">
        <v>500142</v>
      </c>
      <c r="K14" s="19">
        <v>150000</v>
      </c>
      <c r="L14" s="19">
        <f t="shared" si="0"/>
        <v>70000</v>
      </c>
      <c r="M14" s="28">
        <f t="shared" si="1"/>
        <v>0.46666666666666667</v>
      </c>
      <c r="N14" s="28">
        <f t="shared" si="2"/>
        <v>0.53333333333333333</v>
      </c>
      <c r="P14" s="40" t="s">
        <v>21</v>
      </c>
      <c r="Q14" s="40" t="s">
        <v>22</v>
      </c>
      <c r="R14" s="40" t="s">
        <v>23</v>
      </c>
      <c r="S14" s="40" t="s">
        <v>24</v>
      </c>
      <c r="T14" s="40" t="s">
        <v>25</v>
      </c>
      <c r="U14" s="40" t="s">
        <v>26</v>
      </c>
      <c r="V14" s="40" t="s">
        <v>27</v>
      </c>
      <c r="W14" s="40" t="s">
        <v>28</v>
      </c>
      <c r="X14" s="40" t="s">
        <v>29</v>
      </c>
      <c r="Y14" s="40" t="s">
        <v>30</v>
      </c>
      <c r="Z14" s="40" t="s">
        <v>31</v>
      </c>
      <c r="AA14" s="40" t="s">
        <v>32</v>
      </c>
      <c r="AB14" s="40" t="s">
        <v>36</v>
      </c>
      <c r="AC14" s="40" t="s">
        <v>37</v>
      </c>
      <c r="AD14" s="40" t="s">
        <v>38</v>
      </c>
      <c r="AE14" s="40" t="s">
        <v>39</v>
      </c>
      <c r="AF14" s="40" t="s">
        <v>40</v>
      </c>
      <c r="AG14" s="40" t="s">
        <v>41</v>
      </c>
      <c r="AH14" s="40" t="s">
        <v>42</v>
      </c>
      <c r="AI14" s="40" t="s">
        <v>43</v>
      </c>
    </row>
    <row r="15" spans="2:35" x14ac:dyDescent="0.3">
      <c r="E15" s="10">
        <v>500145</v>
      </c>
      <c r="F15" s="15">
        <v>50000</v>
      </c>
      <c r="G15" s="15">
        <f>GETPIVOTDATA("APLICAÇÃO",$B$46)</f>
        <v>20000</v>
      </c>
      <c r="H15" s="15">
        <f>Tabela5[[#This Row],[TOTAL]]-Tabela5[[#This Row],[APLICADO]]</f>
        <v>30000</v>
      </c>
      <c r="J15" s="32">
        <v>500143</v>
      </c>
      <c r="K15" s="19">
        <v>150000</v>
      </c>
      <c r="L15" s="19">
        <f t="shared" si="0"/>
        <v>12821.7</v>
      </c>
      <c r="M15" s="28">
        <f t="shared" si="1"/>
        <v>8.5477999999999998E-2</v>
      </c>
      <c r="N15" s="28">
        <f t="shared" si="2"/>
        <v>0.91452200000000006</v>
      </c>
      <c r="O15" s="20" t="s">
        <v>15</v>
      </c>
      <c r="P15" s="38">
        <f>M8</f>
        <v>0.53700496000000009</v>
      </c>
      <c r="Q15" s="28">
        <f>M9</f>
        <v>0.8</v>
      </c>
      <c r="R15" s="28">
        <f>M10</f>
        <v>0.33333333333333331</v>
      </c>
      <c r="S15" s="28">
        <f>M11</f>
        <v>0.73333333333333328</v>
      </c>
      <c r="T15" s="28">
        <f>M12</f>
        <v>0.13333333333333333</v>
      </c>
      <c r="U15" s="28">
        <f>M13</f>
        <v>0.45</v>
      </c>
      <c r="V15" s="28">
        <f>M14</f>
        <v>0.46666666666666667</v>
      </c>
      <c r="W15" s="28">
        <f>M15</f>
        <v>8.5477999999999998E-2</v>
      </c>
      <c r="X15" s="28">
        <f>M16</f>
        <v>0.4</v>
      </c>
      <c r="Y15" s="28">
        <f>M17</f>
        <v>0.399532</v>
      </c>
      <c r="Z15" s="28">
        <f>M18</f>
        <v>0</v>
      </c>
      <c r="AA15" s="28">
        <f>M19</f>
        <v>7.4999999999999997E-2</v>
      </c>
      <c r="AB15" s="37">
        <f>M20</f>
        <v>0</v>
      </c>
      <c r="AC15" s="37">
        <f>M21</f>
        <v>0</v>
      </c>
      <c r="AD15" s="39">
        <f>M22</f>
        <v>0</v>
      </c>
      <c r="AE15" s="39">
        <f>M23</f>
        <v>0</v>
      </c>
      <c r="AF15" s="39">
        <f>M24</f>
        <v>0</v>
      </c>
      <c r="AG15" s="39">
        <f>M25</f>
        <v>0</v>
      </c>
      <c r="AH15" s="39">
        <f>M26</f>
        <v>0</v>
      </c>
      <c r="AI15" s="39">
        <f>M27</f>
        <v>0</v>
      </c>
    </row>
    <row r="16" spans="2:35" x14ac:dyDescent="0.3">
      <c r="B16" s="12" t="s">
        <v>4</v>
      </c>
      <c r="C16" s="14" t="s">
        <v>6</v>
      </c>
      <c r="E16" s="10">
        <v>500144</v>
      </c>
      <c r="F16" s="15">
        <v>150000</v>
      </c>
      <c r="G16" s="15">
        <f>GETPIVOTDATA("APLICAÇÃO",$B$51)</f>
        <v>59929.8</v>
      </c>
      <c r="H16" s="15">
        <f>Tabela5[[#This Row],[TOTAL]]-Tabela5[[#This Row],[APLICADO]]</f>
        <v>90070.2</v>
      </c>
      <c r="J16" s="32">
        <v>500145</v>
      </c>
      <c r="K16" s="19">
        <v>50000</v>
      </c>
      <c r="L16" s="19">
        <f t="shared" si="0"/>
        <v>20000</v>
      </c>
      <c r="M16" s="28">
        <f t="shared" si="1"/>
        <v>0.4</v>
      </c>
      <c r="N16" s="28">
        <f t="shared" si="2"/>
        <v>0.6</v>
      </c>
      <c r="O16" s="20" t="s">
        <v>16</v>
      </c>
      <c r="P16" s="41">
        <f t="shared" ref="P16:AI16" si="3">100%-P15</f>
        <v>0.46299503999999991</v>
      </c>
      <c r="Q16" s="42">
        <f t="shared" si="3"/>
        <v>0.19999999999999996</v>
      </c>
      <c r="R16" s="42">
        <f t="shared" si="3"/>
        <v>0.66666666666666674</v>
      </c>
      <c r="S16" s="42">
        <f t="shared" si="3"/>
        <v>0.26666666666666672</v>
      </c>
      <c r="T16" s="42">
        <f t="shared" si="3"/>
        <v>0.8666666666666667</v>
      </c>
      <c r="U16" s="42">
        <f t="shared" si="3"/>
        <v>0.55000000000000004</v>
      </c>
      <c r="V16" s="42">
        <f t="shared" si="3"/>
        <v>0.53333333333333333</v>
      </c>
      <c r="W16" s="42">
        <f t="shared" si="3"/>
        <v>0.91452200000000006</v>
      </c>
      <c r="X16" s="42">
        <f t="shared" si="3"/>
        <v>0.6</v>
      </c>
      <c r="Y16" s="42">
        <f t="shared" si="3"/>
        <v>0.600468</v>
      </c>
      <c r="Z16" s="42">
        <f t="shared" si="3"/>
        <v>1</v>
      </c>
      <c r="AA16" s="42">
        <f t="shared" si="3"/>
        <v>0.92500000000000004</v>
      </c>
      <c r="AB16" s="41">
        <f t="shared" si="3"/>
        <v>1</v>
      </c>
      <c r="AC16" s="41">
        <f t="shared" si="3"/>
        <v>1</v>
      </c>
      <c r="AD16" s="42">
        <f t="shared" si="3"/>
        <v>1</v>
      </c>
      <c r="AE16" s="42">
        <f t="shared" si="3"/>
        <v>1</v>
      </c>
      <c r="AF16" s="42">
        <f t="shared" si="3"/>
        <v>1</v>
      </c>
      <c r="AG16" s="42">
        <f t="shared" si="3"/>
        <v>1</v>
      </c>
      <c r="AH16" s="42">
        <f t="shared" si="3"/>
        <v>1</v>
      </c>
      <c r="AI16" s="42">
        <f t="shared" si="3"/>
        <v>1</v>
      </c>
    </row>
    <row r="17" spans="2:14" x14ac:dyDescent="0.3">
      <c r="B17" s="13">
        <v>500140</v>
      </c>
      <c r="C17" s="14">
        <v>50000</v>
      </c>
      <c r="E17" s="10">
        <v>500134</v>
      </c>
      <c r="F17" s="15">
        <v>400000</v>
      </c>
      <c r="G17" s="15">
        <f>GETPIVOTDATA("APLICAÇÃO",$B$56)</f>
        <v>0</v>
      </c>
      <c r="H17" s="15">
        <f>Tabela5[[#This Row],[TOTAL]]-Tabela5[[#This Row],[APLICADO]]</f>
        <v>400000</v>
      </c>
      <c r="J17" s="32">
        <v>500144</v>
      </c>
      <c r="K17" s="19">
        <v>150000</v>
      </c>
      <c r="L17" s="19">
        <f t="shared" si="0"/>
        <v>59929.8</v>
      </c>
      <c r="M17" s="28">
        <f t="shared" si="1"/>
        <v>0.399532</v>
      </c>
      <c r="N17" s="28">
        <f t="shared" si="2"/>
        <v>0.600468</v>
      </c>
    </row>
    <row r="18" spans="2:14" x14ac:dyDescent="0.3">
      <c r="B18" s="13" t="s">
        <v>5</v>
      </c>
      <c r="C18" s="14">
        <v>50000</v>
      </c>
      <c r="E18" s="10">
        <v>500138</v>
      </c>
      <c r="F18" s="15">
        <v>200000</v>
      </c>
      <c r="G18" s="15">
        <f>GETPIVOTDATA("APLICAÇÃO",$B$61)</f>
        <v>15000</v>
      </c>
      <c r="H18" s="15">
        <f>Tabela5[[#This Row],[TOTAL]]-Tabela5[[#This Row],[APLICADO]]</f>
        <v>185000</v>
      </c>
      <c r="J18" s="32">
        <v>500134</v>
      </c>
      <c r="K18" s="19">
        <v>400000</v>
      </c>
      <c r="L18" s="19">
        <f t="shared" si="0"/>
        <v>0</v>
      </c>
      <c r="M18" s="28">
        <f t="shared" si="1"/>
        <v>0</v>
      </c>
      <c r="N18" s="28">
        <f t="shared" si="2"/>
        <v>1</v>
      </c>
    </row>
    <row r="19" spans="2:14" x14ac:dyDescent="0.3">
      <c r="C19"/>
      <c r="E19" s="10">
        <v>500016</v>
      </c>
      <c r="F19" s="15">
        <v>150000</v>
      </c>
      <c r="G19" s="15">
        <f>GETPIVOTDATA("APLICAÇÃO",$B$66)</f>
        <v>0</v>
      </c>
      <c r="H19" s="15">
        <f>Tabela5[[#This Row],[TOTAL]]-Tabela5[[#This Row],[APLICADO]]</f>
        <v>150000</v>
      </c>
      <c r="J19" s="32">
        <v>500138</v>
      </c>
      <c r="K19" s="19">
        <v>200000</v>
      </c>
      <c r="L19" s="19">
        <f t="shared" si="0"/>
        <v>15000</v>
      </c>
      <c r="M19" s="28">
        <f t="shared" si="1"/>
        <v>7.4999999999999997E-2</v>
      </c>
      <c r="N19" s="28">
        <f t="shared" si="2"/>
        <v>0.92500000000000004</v>
      </c>
    </row>
    <row r="20" spans="2:14" x14ac:dyDescent="0.3">
      <c r="E20" s="10">
        <v>500017</v>
      </c>
      <c r="F20" s="15">
        <v>100000</v>
      </c>
      <c r="G20" s="15">
        <f>GETPIVOTDATA("APLICAÇÃO",$B$71)</f>
        <v>0</v>
      </c>
      <c r="H20" s="15">
        <f>Tabela5[[#This Row],[TOTAL]]-Tabela5[[#This Row],[APLICADO]]</f>
        <v>100000</v>
      </c>
      <c r="J20" s="54">
        <v>500016</v>
      </c>
      <c r="K20" s="19">
        <v>150000</v>
      </c>
      <c r="L20" s="19">
        <f t="shared" si="0"/>
        <v>0</v>
      </c>
      <c r="M20" s="28">
        <f t="shared" si="1"/>
        <v>0</v>
      </c>
      <c r="N20" s="28">
        <f t="shared" si="2"/>
        <v>1</v>
      </c>
    </row>
    <row r="21" spans="2:14" x14ac:dyDescent="0.3">
      <c r="B21" s="12" t="s">
        <v>4</v>
      </c>
      <c r="C21" s="14" t="s">
        <v>6</v>
      </c>
      <c r="E21" s="16">
        <v>500011</v>
      </c>
      <c r="F21" s="15">
        <v>100000</v>
      </c>
      <c r="G21" s="15">
        <f>GETPIVOTDATA("APLICAÇÃO",$B$76)</f>
        <v>0</v>
      </c>
      <c r="H21" s="15">
        <f>Tabela5[[#This Row],[TOTAL]]-Tabela5[[#This Row],[APLICADO]]</f>
        <v>100000</v>
      </c>
      <c r="J21" s="32">
        <v>500017</v>
      </c>
      <c r="K21" s="19">
        <v>100000</v>
      </c>
      <c r="L21" s="19">
        <f t="shared" si="0"/>
        <v>0</v>
      </c>
      <c r="M21" s="28">
        <f t="shared" si="1"/>
        <v>0</v>
      </c>
      <c r="N21" s="28">
        <f t="shared" si="2"/>
        <v>1</v>
      </c>
    </row>
    <row r="22" spans="2:14" x14ac:dyDescent="0.3">
      <c r="B22" s="13">
        <v>500135</v>
      </c>
      <c r="C22" s="14">
        <v>220000</v>
      </c>
      <c r="E22" s="16">
        <v>500012</v>
      </c>
      <c r="F22" s="15">
        <v>85000</v>
      </c>
      <c r="G22" s="15">
        <f>GETPIVOTDATA("APLICAÇÃO",$B$81)</f>
        <v>0</v>
      </c>
      <c r="H22" s="15">
        <f>Tabela5[[#This Row],[TOTAL]]-Tabela5[[#This Row],[APLICADO]]</f>
        <v>85000</v>
      </c>
      <c r="J22" s="32">
        <v>500011</v>
      </c>
      <c r="K22" s="19">
        <v>100000</v>
      </c>
      <c r="L22" s="19">
        <f t="shared" ref="L22:L27" si="4">G21</f>
        <v>0</v>
      </c>
      <c r="M22" s="28">
        <f t="shared" ref="M22:M27" si="5">L22/K22</f>
        <v>0</v>
      </c>
      <c r="N22" s="28">
        <f t="shared" ref="N22:N27" si="6">100%-M22</f>
        <v>1</v>
      </c>
    </row>
    <row r="23" spans="2:14" x14ac:dyDescent="0.3">
      <c r="B23" s="13" t="s">
        <v>5</v>
      </c>
      <c r="C23" s="14">
        <v>220000</v>
      </c>
      <c r="E23" s="16">
        <v>500008</v>
      </c>
      <c r="F23" s="15">
        <v>150000</v>
      </c>
      <c r="G23" s="15">
        <f>GETPIVOTDATA("APLICAÇÃO",$B$86)</f>
        <v>0</v>
      </c>
      <c r="H23" s="15">
        <f>Tabela5[[#This Row],[TOTAL]]-Tabela5[[#This Row],[APLICADO]]</f>
        <v>150000</v>
      </c>
      <c r="J23" s="32">
        <v>500012</v>
      </c>
      <c r="K23" s="19">
        <v>85000</v>
      </c>
      <c r="L23" s="19">
        <f t="shared" si="4"/>
        <v>0</v>
      </c>
      <c r="M23" s="28">
        <f t="shared" si="5"/>
        <v>0</v>
      </c>
      <c r="N23" s="28">
        <f t="shared" si="6"/>
        <v>1</v>
      </c>
    </row>
    <row r="24" spans="2:14" x14ac:dyDescent="0.3">
      <c r="E24" s="16">
        <v>500010</v>
      </c>
      <c r="F24" s="15">
        <v>120000</v>
      </c>
      <c r="G24" s="15">
        <f>GETPIVOTDATA("APLICAÇÃO",$B$91)</f>
        <v>0</v>
      </c>
      <c r="H24" s="15">
        <f>Tabela5[[#This Row],[TOTAL]]-Tabela5[[#This Row],[APLICADO]]</f>
        <v>120000</v>
      </c>
      <c r="J24" s="32">
        <v>500008</v>
      </c>
      <c r="K24" s="19">
        <v>150000</v>
      </c>
      <c r="L24" s="19">
        <f t="shared" si="4"/>
        <v>0</v>
      </c>
      <c r="M24" s="28">
        <f t="shared" si="5"/>
        <v>0</v>
      </c>
      <c r="N24" s="28">
        <f t="shared" si="6"/>
        <v>1</v>
      </c>
    </row>
    <row r="25" spans="2:14" x14ac:dyDescent="0.3">
      <c r="E25" s="16">
        <v>500009</v>
      </c>
      <c r="F25" s="15">
        <v>150000</v>
      </c>
      <c r="G25" s="15">
        <f>GETPIVOTDATA("APLICAÇÃO",$B$96)</f>
        <v>0</v>
      </c>
      <c r="H25" s="15">
        <f>Tabela5[[#This Row],[TOTAL]]-Tabela5[[#This Row],[APLICADO]]</f>
        <v>150000</v>
      </c>
      <c r="J25" s="32">
        <v>500010</v>
      </c>
      <c r="K25" s="19">
        <v>120000</v>
      </c>
      <c r="L25" s="19">
        <f t="shared" si="4"/>
        <v>0</v>
      </c>
      <c r="M25" s="28">
        <f t="shared" si="5"/>
        <v>0</v>
      </c>
      <c r="N25" s="28">
        <f t="shared" si="6"/>
        <v>1</v>
      </c>
    </row>
    <row r="26" spans="2:14" x14ac:dyDescent="0.3">
      <c r="B26" s="12" t="s">
        <v>4</v>
      </c>
      <c r="C26" s="14" t="s">
        <v>6</v>
      </c>
      <c r="E26" s="16">
        <v>500007</v>
      </c>
      <c r="F26" s="15">
        <v>180000</v>
      </c>
      <c r="G26" s="15">
        <f>GETPIVOTDATA("APLICAÇÃO",$B$100)</f>
        <v>0</v>
      </c>
      <c r="H26" s="15">
        <f>Tabela5[[#This Row],[TOTAL]]-Tabela5[[#This Row],[APLICADO]]</f>
        <v>180000</v>
      </c>
      <c r="I26" s="15"/>
      <c r="J26" s="32">
        <v>500009</v>
      </c>
      <c r="K26" s="19">
        <v>150000</v>
      </c>
      <c r="L26" s="19">
        <f t="shared" si="4"/>
        <v>0</v>
      </c>
      <c r="M26" s="28">
        <f t="shared" si="5"/>
        <v>0</v>
      </c>
      <c r="N26" s="28">
        <f t="shared" si="6"/>
        <v>1</v>
      </c>
    </row>
    <row r="27" spans="2:14" x14ac:dyDescent="0.3">
      <c r="B27" s="13">
        <v>500141</v>
      </c>
      <c r="C27" s="14">
        <v>20000</v>
      </c>
      <c r="E27" s="15"/>
      <c r="F27" s="15"/>
      <c r="H27" s="15"/>
      <c r="I27" s="15"/>
      <c r="J27" s="32">
        <v>500007</v>
      </c>
      <c r="K27" s="19">
        <v>180000</v>
      </c>
      <c r="L27" s="19">
        <f t="shared" si="4"/>
        <v>0</v>
      </c>
      <c r="M27" s="28">
        <f t="shared" si="5"/>
        <v>0</v>
      </c>
      <c r="N27" s="28">
        <f t="shared" si="6"/>
        <v>1</v>
      </c>
    </row>
    <row r="28" spans="2:14" x14ac:dyDescent="0.3">
      <c r="B28" s="13" t="s">
        <v>5</v>
      </c>
      <c r="C28" s="14">
        <v>20000</v>
      </c>
      <c r="E28" s="15"/>
      <c r="F28" s="15"/>
      <c r="H28" s="15"/>
      <c r="I28" s="15"/>
      <c r="J28" s="14"/>
      <c r="N28"/>
    </row>
    <row r="29" spans="2:14" ht="15.6" x14ac:dyDescent="0.3">
      <c r="E29" s="43"/>
      <c r="F29" s="44" t="s">
        <v>7</v>
      </c>
      <c r="G29" s="45" t="s">
        <v>10</v>
      </c>
      <c r="H29" s="45" t="s">
        <v>11</v>
      </c>
      <c r="I29" s="15"/>
      <c r="J29" s="16"/>
    </row>
    <row r="30" spans="2:14" x14ac:dyDescent="0.3">
      <c r="E30" s="43"/>
      <c r="F30" s="46">
        <f>SUM(F7:F21)</f>
        <v>2650000</v>
      </c>
      <c r="G30" s="46">
        <f>SUM(G7:G26)</f>
        <v>812002.74</v>
      </c>
      <c r="H30" s="46">
        <f>Tabela5[[#This Row],[TOTAL]]-Tabela5[[#This Row],[APLICADO]]</f>
        <v>1837997.26</v>
      </c>
      <c r="I30" s="15"/>
    </row>
    <row r="31" spans="2:14" x14ac:dyDescent="0.3">
      <c r="B31" s="12" t="s">
        <v>4</v>
      </c>
      <c r="C31" s="14" t="s">
        <v>6</v>
      </c>
      <c r="E31" s="15"/>
      <c r="F31" s="15"/>
      <c r="H31" s="15"/>
      <c r="I31" s="15"/>
      <c r="K31" s="16"/>
      <c r="L31"/>
      <c r="M31"/>
    </row>
    <row r="32" spans="2:14" x14ac:dyDescent="0.3">
      <c r="B32" s="13">
        <v>500137</v>
      </c>
      <c r="C32" s="14">
        <v>90000</v>
      </c>
      <c r="E32" s="15"/>
      <c r="F32" s="15"/>
      <c r="H32" s="15"/>
      <c r="I32" s="15"/>
      <c r="L32"/>
      <c r="M32"/>
    </row>
    <row r="33" spans="2:14" x14ac:dyDescent="0.3">
      <c r="B33" s="13" t="s">
        <v>5</v>
      </c>
      <c r="C33" s="14">
        <v>90000</v>
      </c>
      <c r="E33" s="15"/>
      <c r="F33" s="15"/>
      <c r="H33" s="15"/>
      <c r="I33" s="15"/>
      <c r="L33"/>
      <c r="M33"/>
    </row>
    <row r="34" spans="2:14" x14ac:dyDescent="0.3">
      <c r="E34" s="15"/>
      <c r="F34" s="15"/>
      <c r="H34" s="15"/>
      <c r="I34" s="15"/>
      <c r="L34"/>
      <c r="M34"/>
    </row>
    <row r="35" spans="2:14" x14ac:dyDescent="0.3">
      <c r="E35" s="15"/>
      <c r="F35" s="15"/>
      <c r="H35" s="15"/>
      <c r="I35" s="15"/>
      <c r="L35"/>
      <c r="M35"/>
    </row>
    <row r="36" spans="2:14" x14ac:dyDescent="0.3">
      <c r="B36" s="12" t="s">
        <v>4</v>
      </c>
      <c r="C36" s="14" t="s">
        <v>6</v>
      </c>
      <c r="E36" s="15"/>
      <c r="F36" s="15"/>
      <c r="H36" s="15"/>
      <c r="I36" s="15"/>
      <c r="L36"/>
      <c r="M36"/>
      <c r="N36"/>
    </row>
    <row r="37" spans="2:14" x14ac:dyDescent="0.3">
      <c r="B37" s="13">
        <v>500142</v>
      </c>
      <c r="C37" s="14">
        <v>70000</v>
      </c>
      <c r="E37" s="15"/>
      <c r="F37" s="15"/>
      <c r="H37" s="15"/>
      <c r="I37" s="15"/>
      <c r="L37"/>
      <c r="M37"/>
      <c r="N37"/>
    </row>
    <row r="38" spans="2:14" x14ac:dyDescent="0.3">
      <c r="B38" s="13" t="s">
        <v>5</v>
      </c>
      <c r="C38" s="14">
        <v>70000</v>
      </c>
      <c r="E38" s="15"/>
      <c r="F38" s="15"/>
      <c r="H38" s="15"/>
      <c r="I38" s="15"/>
      <c r="L38"/>
      <c r="M38"/>
      <c r="N38"/>
    </row>
    <row r="39" spans="2:14" ht="15.6" x14ac:dyDescent="0.3">
      <c r="E39" s="15"/>
      <c r="F39" s="15"/>
      <c r="H39" s="15"/>
      <c r="I39" s="15"/>
      <c r="K39" s="51" t="s">
        <v>7</v>
      </c>
      <c r="L39" s="12" t="s">
        <v>4</v>
      </c>
      <c r="M39" t="s">
        <v>6</v>
      </c>
      <c r="N39"/>
    </row>
    <row r="40" spans="2:14" x14ac:dyDescent="0.3">
      <c r="E40" s="15"/>
      <c r="F40" s="15"/>
      <c r="H40" s="15"/>
      <c r="I40" s="15"/>
      <c r="K40" s="52">
        <f>SUM(K8:K22)</f>
        <v>2650000</v>
      </c>
      <c r="L40" s="13" t="s">
        <v>33</v>
      </c>
      <c r="M40" s="14">
        <v>24227.34</v>
      </c>
      <c r="N40"/>
    </row>
    <row r="41" spans="2:14" x14ac:dyDescent="0.3">
      <c r="B41" s="12" t="s">
        <v>4</v>
      </c>
      <c r="C41" s="14" t="s">
        <v>6</v>
      </c>
      <c r="E41" s="15"/>
      <c r="F41" s="15"/>
      <c r="H41" s="15"/>
      <c r="I41" s="15"/>
      <c r="L41" s="13" t="s">
        <v>34</v>
      </c>
      <c r="M41" s="14">
        <v>382103.21999999991</v>
      </c>
      <c r="N41"/>
    </row>
    <row r="42" spans="2:14" x14ac:dyDescent="0.3">
      <c r="B42" s="13">
        <v>500143</v>
      </c>
      <c r="C42" s="14">
        <v>12821.7</v>
      </c>
      <c r="E42" s="15"/>
      <c r="F42" s="15"/>
      <c r="H42" s="15"/>
      <c r="I42" s="15"/>
      <c r="L42" s="13" t="s">
        <v>35</v>
      </c>
      <c r="M42" s="14">
        <v>35672.18</v>
      </c>
      <c r="N42"/>
    </row>
    <row r="43" spans="2:14" x14ac:dyDescent="0.3">
      <c r="B43" s="13" t="s">
        <v>5</v>
      </c>
      <c r="C43" s="14">
        <v>12821.7</v>
      </c>
      <c r="E43" s="15"/>
      <c r="F43" s="15"/>
      <c r="H43" s="15"/>
      <c r="I43" s="15"/>
      <c r="K43" s="16"/>
      <c r="L43" s="13" t="s">
        <v>44</v>
      </c>
      <c r="M43" s="14">
        <v>370000</v>
      </c>
      <c r="N43"/>
    </row>
    <row r="44" spans="2:14" x14ac:dyDescent="0.3">
      <c r="E44" s="15"/>
      <c r="F44" s="15"/>
      <c r="H44" s="15"/>
      <c r="I44" s="15"/>
      <c r="L44" s="13" t="s">
        <v>5</v>
      </c>
      <c r="M44" s="14">
        <v>812002.74</v>
      </c>
      <c r="N44"/>
    </row>
    <row r="45" spans="2:14" x14ac:dyDescent="0.3">
      <c r="E45" s="15"/>
      <c r="F45" s="15"/>
      <c r="H45" s="15"/>
      <c r="I45" s="15"/>
      <c r="M45"/>
      <c r="N45"/>
    </row>
    <row r="46" spans="2:14" x14ac:dyDescent="0.3">
      <c r="B46" s="12" t="s">
        <v>4</v>
      </c>
      <c r="C46" s="14" t="s">
        <v>6</v>
      </c>
      <c r="E46" s="15"/>
      <c r="F46" s="15"/>
      <c r="H46" s="15"/>
      <c r="I46" s="15"/>
      <c r="M46"/>
      <c r="N46"/>
    </row>
    <row r="47" spans="2:14" x14ac:dyDescent="0.3">
      <c r="B47" s="13">
        <v>500145</v>
      </c>
      <c r="C47" s="14">
        <v>20000</v>
      </c>
      <c r="E47" s="15"/>
      <c r="F47" s="15"/>
      <c r="H47" s="15"/>
      <c r="I47" s="15"/>
      <c r="M47"/>
      <c r="N47"/>
    </row>
    <row r="48" spans="2:14" x14ac:dyDescent="0.3">
      <c r="B48" s="13" t="s">
        <v>5</v>
      </c>
      <c r="C48" s="14">
        <v>20000</v>
      </c>
      <c r="E48" s="15"/>
      <c r="F48" s="15"/>
      <c r="H48" s="15"/>
      <c r="I48" s="15"/>
    </row>
    <row r="51" spans="2:3" x14ac:dyDescent="0.3">
      <c r="B51" s="12" t="s">
        <v>4</v>
      </c>
      <c r="C51" s="14" t="s">
        <v>6</v>
      </c>
    </row>
    <row r="52" spans="2:3" x14ac:dyDescent="0.3">
      <c r="B52" s="13">
        <v>500144</v>
      </c>
      <c r="C52" s="14">
        <v>59929.8</v>
      </c>
    </row>
    <row r="53" spans="2:3" x14ac:dyDescent="0.3">
      <c r="B53" s="13" t="s">
        <v>5</v>
      </c>
      <c r="C53" s="14">
        <v>59929.8</v>
      </c>
    </row>
    <row r="56" spans="2:3" x14ac:dyDescent="0.3">
      <c r="B56" s="12" t="s">
        <v>4</v>
      </c>
      <c r="C56" s="14" t="s">
        <v>6</v>
      </c>
    </row>
    <row r="57" spans="2:3" x14ac:dyDescent="0.3">
      <c r="B57" s="13" t="s">
        <v>5</v>
      </c>
    </row>
    <row r="58" spans="2:3" x14ac:dyDescent="0.3">
      <c r="C58"/>
    </row>
    <row r="61" spans="2:3" x14ac:dyDescent="0.3">
      <c r="B61" s="12" t="s">
        <v>4</v>
      </c>
      <c r="C61" s="14" t="s">
        <v>6</v>
      </c>
    </row>
    <row r="62" spans="2:3" x14ac:dyDescent="0.3">
      <c r="B62" s="13">
        <v>500138</v>
      </c>
      <c r="C62" s="14">
        <v>15000</v>
      </c>
    </row>
    <row r="63" spans="2:3" x14ac:dyDescent="0.3">
      <c r="B63" s="13" t="s">
        <v>5</v>
      </c>
      <c r="C63" s="14">
        <v>15000</v>
      </c>
    </row>
    <row r="66" spans="2:3" x14ac:dyDescent="0.3">
      <c r="B66" s="12" t="s">
        <v>4</v>
      </c>
      <c r="C66" s="14" t="s">
        <v>6</v>
      </c>
    </row>
    <row r="67" spans="2:3" x14ac:dyDescent="0.3">
      <c r="B67" s="13" t="s">
        <v>5</v>
      </c>
    </row>
    <row r="68" spans="2:3" x14ac:dyDescent="0.3">
      <c r="C68"/>
    </row>
    <row r="71" spans="2:3" x14ac:dyDescent="0.3">
      <c r="B71" s="12" t="s">
        <v>4</v>
      </c>
      <c r="C71" s="14" t="s">
        <v>6</v>
      </c>
    </row>
    <row r="72" spans="2:3" x14ac:dyDescent="0.3">
      <c r="B72" s="13" t="s">
        <v>5</v>
      </c>
    </row>
    <row r="73" spans="2:3" x14ac:dyDescent="0.3">
      <c r="C73"/>
    </row>
    <row r="76" spans="2:3" x14ac:dyDescent="0.3">
      <c r="B76" s="12" t="s">
        <v>4</v>
      </c>
      <c r="C76" s="14" t="s">
        <v>6</v>
      </c>
    </row>
    <row r="77" spans="2:3" x14ac:dyDescent="0.3">
      <c r="B77" s="13" t="s">
        <v>5</v>
      </c>
    </row>
    <row r="78" spans="2:3" x14ac:dyDescent="0.3">
      <c r="C78"/>
    </row>
    <row r="81" spans="2:3" x14ac:dyDescent="0.3">
      <c r="B81" s="12" t="s">
        <v>4</v>
      </c>
      <c r="C81" s="14" t="s">
        <v>6</v>
      </c>
    </row>
    <row r="82" spans="2:3" x14ac:dyDescent="0.3">
      <c r="B82" s="13" t="s">
        <v>5</v>
      </c>
    </row>
    <row r="83" spans="2:3" x14ac:dyDescent="0.3">
      <c r="C83"/>
    </row>
    <row r="86" spans="2:3" x14ac:dyDescent="0.3">
      <c r="B86" s="12" t="s">
        <v>4</v>
      </c>
      <c r="C86" s="14" t="s">
        <v>6</v>
      </c>
    </row>
    <row r="87" spans="2:3" x14ac:dyDescent="0.3">
      <c r="B87" s="13" t="s">
        <v>5</v>
      </c>
    </row>
    <row r="88" spans="2:3" x14ac:dyDescent="0.3">
      <c r="C88"/>
    </row>
    <row r="91" spans="2:3" x14ac:dyDescent="0.3">
      <c r="B91" s="12" t="s">
        <v>4</v>
      </c>
      <c r="C91" s="14" t="s">
        <v>6</v>
      </c>
    </row>
    <row r="92" spans="2:3" x14ac:dyDescent="0.3">
      <c r="B92" s="13" t="s">
        <v>5</v>
      </c>
    </row>
    <row r="93" spans="2:3" x14ac:dyDescent="0.3">
      <c r="C93"/>
    </row>
    <row r="96" spans="2:3" x14ac:dyDescent="0.3">
      <c r="B96" s="12" t="s">
        <v>4</v>
      </c>
      <c r="C96" s="14" t="s">
        <v>6</v>
      </c>
    </row>
    <row r="97" spans="2:3" x14ac:dyDescent="0.3">
      <c r="B97" s="13" t="s">
        <v>5</v>
      </c>
    </row>
    <row r="98" spans="2:3" x14ac:dyDescent="0.3">
      <c r="C98"/>
    </row>
    <row r="100" spans="2:3" x14ac:dyDescent="0.3">
      <c r="B100" s="12" t="s">
        <v>4</v>
      </c>
      <c r="C100" s="14" t="s">
        <v>6</v>
      </c>
    </row>
    <row r="101" spans="2:3" x14ac:dyDescent="0.3">
      <c r="B101" s="13" t="s">
        <v>5</v>
      </c>
    </row>
    <row r="102" spans="2:3" x14ac:dyDescent="0.3">
      <c r="C102"/>
    </row>
  </sheetData>
  <mergeCells count="2">
    <mergeCell ref="J6:N6"/>
    <mergeCell ref="P13:AI13"/>
  </mergeCells>
  <phoneticPr fontId="5" type="noConversion"/>
  <conditionalFormatting sqref="E7:E21">
    <cfRule type="duplicateValues" dxfId="84" priority="13"/>
  </conditionalFormatting>
  <conditionalFormatting sqref="J20">
    <cfRule type="duplicateValues" dxfId="83" priority="4"/>
  </conditionalFormatting>
  <pageMargins left="0.23622047244094488" right="0.23622047244094488" top="0.74803149606299213" bottom="0.74803149606299213" header="0.31496062992125984" footer="0.31496062992125984"/>
  <pageSetup paperSize="9" orientation="landscape" horizontalDpi="4294967293" verticalDpi="4294967293" r:id="rId22"/>
  <ignoredErrors>
    <ignoredError sqref="G8:G18" calculatedColumn="1"/>
  </ignoredErrors>
  <drawing r:id="rId23"/>
  <tableParts count="3"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PAINEL DE INVESTIMENTOS</vt:lpstr>
      <vt:lpstr>APLICAÇÃO INVESTIMENTOS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Eriko Portilho Viana</dc:creator>
  <cp:lastModifiedBy>Gustavo Viana</cp:lastModifiedBy>
  <dcterms:created xsi:type="dcterms:W3CDTF">2015-06-05T18:19:34Z</dcterms:created>
  <dcterms:modified xsi:type="dcterms:W3CDTF">2025-04-13T01:35:15Z</dcterms:modified>
</cp:coreProperties>
</file>