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uysn\GIT_Projects\EnergyScope_LCA\case_studies\"/>
    </mc:Choice>
  </mc:AlternateContent>
  <xr:revisionPtr revIDLastSave="0" documentId="13_ncr:1_{1EB28BAB-F5A9-4258-ACAB-FB26B96F5766}" xr6:coauthVersionLast="47" xr6:coauthVersionMax="47" xr10:uidLastSave="{00000000-0000-0000-0000-000000000000}"/>
  <bookViews>
    <workbookView xWindow="-108" yWindow="-108" windowWidth="23256" windowHeight="13896" xr2:uid="{974C3257-358E-41D6-9463-A70D554A7E3C}"/>
  </bookViews>
  <sheets>
    <sheet name="Overvie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2" i="1" l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D43" i="1" a="1"/>
  <c r="D43" i="1" s="1"/>
  <c r="D38" i="1" l="1" a="1"/>
  <c r="D38" i="1" l="1"/>
  <c r="D33" i="1" a="1"/>
  <c r="D33" i="1" l="1"/>
  <c r="D28" i="1" a="1"/>
  <c r="D28" i="1" l="1"/>
  <c r="D23" i="1" a="1"/>
  <c r="D23" i="1" l="1"/>
  <c r="D18" i="1" a="1"/>
  <c r="D18" i="1" l="1"/>
  <c r="D13" i="1" a="1"/>
  <c r="D13" i="1" l="1"/>
  <c r="D8" i="1" a="1"/>
  <c r="D8" i="1" l="1"/>
  <c r="D3" i="1" a="1"/>
  <c r="Z47" i="1" l="1"/>
  <c r="AA47" i="1"/>
  <c r="AB47" i="1"/>
  <c r="AC47" i="1"/>
  <c r="AD47" i="1"/>
  <c r="T47" i="1"/>
  <c r="W47" i="1"/>
  <c r="Y47" i="1"/>
  <c r="AE47" i="1"/>
  <c r="AF47" i="1"/>
  <c r="AG47" i="1"/>
  <c r="U47" i="1"/>
  <c r="V47" i="1"/>
  <c r="X47" i="1"/>
  <c r="D3" i="1"/>
  <c r="AC7" i="1"/>
  <c r="AC50" i="1" s="1"/>
  <c r="AB7" i="1"/>
  <c r="AB50" i="1" s="1"/>
  <c r="AA7" i="1"/>
  <c r="AA50" i="1" s="1"/>
  <c r="Z7" i="1"/>
  <c r="Z50" i="1" s="1"/>
  <c r="Y7" i="1"/>
  <c r="Y50" i="1" s="1"/>
  <c r="X7" i="1"/>
  <c r="X50" i="1" s="1"/>
  <c r="W7" i="1"/>
  <c r="W50" i="1" s="1"/>
  <c r="V7" i="1"/>
  <c r="V50" i="1" s="1"/>
  <c r="AF7" i="1"/>
  <c r="AF50" i="1" s="1"/>
  <c r="AE7" i="1"/>
  <c r="AE50" i="1" s="1"/>
  <c r="AD7" i="1"/>
  <c r="AD50" i="1" s="1"/>
  <c r="U7" i="1"/>
  <c r="U50" i="1" s="1"/>
  <c r="T7" i="1"/>
  <c r="T50" i="1" s="1"/>
  <c r="AG7" i="1"/>
  <c r="AG50" i="1" s="1"/>
  <c r="AG42" i="1"/>
  <c r="AA42" i="1"/>
  <c r="Z42" i="1"/>
  <c r="Y42" i="1"/>
  <c r="X42" i="1"/>
  <c r="W42" i="1"/>
  <c r="V42" i="1"/>
  <c r="U42" i="1"/>
  <c r="T42" i="1"/>
  <c r="AB42" i="1"/>
  <c r="AC42" i="1"/>
  <c r="AD42" i="1"/>
  <c r="AE42" i="1"/>
  <c r="AF42" i="1"/>
  <c r="Y37" i="1"/>
  <c r="X37" i="1"/>
  <c r="W37" i="1"/>
  <c r="V37" i="1"/>
  <c r="U37" i="1"/>
  <c r="T37" i="1"/>
  <c r="AG37" i="1"/>
  <c r="AF37" i="1"/>
  <c r="AD37" i="1"/>
  <c r="AC37" i="1"/>
  <c r="AB37" i="1"/>
  <c r="AA37" i="1"/>
  <c r="Z37" i="1"/>
  <c r="AE37" i="1"/>
  <c r="W32" i="1"/>
  <c r="V32" i="1"/>
  <c r="U32" i="1"/>
  <c r="T32" i="1"/>
  <c r="AG32" i="1"/>
  <c r="AF32" i="1"/>
  <c r="AE32" i="1"/>
  <c r="Z32" i="1"/>
  <c r="Y32" i="1"/>
  <c r="X32" i="1"/>
  <c r="AD32" i="1"/>
  <c r="AC32" i="1"/>
  <c r="AB32" i="1"/>
  <c r="AA32" i="1"/>
  <c r="U27" i="1"/>
  <c r="T27" i="1"/>
  <c r="AG27" i="1"/>
  <c r="AF27" i="1"/>
  <c r="AE27" i="1"/>
  <c r="AD27" i="1"/>
  <c r="AC27" i="1"/>
  <c r="AB27" i="1"/>
  <c r="AA27" i="1"/>
  <c r="Z27" i="1"/>
  <c r="Y27" i="1"/>
  <c r="X27" i="1"/>
  <c r="W27" i="1"/>
  <c r="V27" i="1"/>
  <c r="W22" i="1"/>
  <c r="AG22" i="1"/>
  <c r="AF22" i="1"/>
  <c r="AE22" i="1"/>
  <c r="AD22" i="1"/>
  <c r="AC22" i="1"/>
  <c r="AB22" i="1"/>
  <c r="V22" i="1"/>
  <c r="U22" i="1"/>
  <c r="T22" i="1"/>
  <c r="AA22" i="1"/>
  <c r="Z22" i="1"/>
  <c r="Y22" i="1"/>
  <c r="X22" i="1"/>
  <c r="AG17" i="1"/>
  <c r="AG51" i="1" s="1"/>
  <c r="AF17" i="1"/>
  <c r="AF51" i="1" s="1"/>
  <c r="AE17" i="1"/>
  <c r="AE51" i="1" s="1"/>
  <c r="AD17" i="1"/>
  <c r="AD51" i="1" s="1"/>
  <c r="AC17" i="1"/>
  <c r="AC51" i="1" s="1"/>
  <c r="AB17" i="1"/>
  <c r="AB51" i="1" s="1"/>
  <c r="AA17" i="1"/>
  <c r="AA51" i="1" s="1"/>
  <c r="Z17" i="1"/>
  <c r="Z51" i="1" s="1"/>
  <c r="Y17" i="1"/>
  <c r="Y51" i="1" s="1"/>
  <c r="X17" i="1"/>
  <c r="X51" i="1" s="1"/>
  <c r="W17" i="1"/>
  <c r="W51" i="1" s="1"/>
  <c r="V17" i="1"/>
  <c r="V51" i="1" s="1"/>
  <c r="U17" i="1"/>
  <c r="U51" i="1" s="1"/>
  <c r="T17" i="1"/>
  <c r="T51" i="1" s="1"/>
  <c r="T12" i="1"/>
  <c r="U12" i="1"/>
  <c r="V12" i="1"/>
  <c r="W12" i="1"/>
  <c r="AF12" i="1"/>
  <c r="AG12" i="1"/>
  <c r="X12" i="1"/>
  <c r="Y12" i="1"/>
  <c r="Z12" i="1"/>
  <c r="AA12" i="1"/>
  <c r="AB12" i="1"/>
  <c r="AC12" i="1"/>
  <c r="AD12" i="1"/>
  <c r="AE12" i="1"/>
  <c r="AI50" i="1" l="1"/>
  <c r="AH50" i="1" s="1"/>
  <c r="AI52" i="1"/>
  <c r="AI51" i="1"/>
  <c r="AH51" i="1" l="1"/>
  <c r="AH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<sst xmlns="http://schemas.openxmlformats.org/spreadsheetml/2006/main" count="38" uniqueCount="24">
  <si>
    <t>1_1</t>
  </si>
  <si>
    <t>1_2</t>
  </si>
  <si>
    <t>2_1</t>
  </si>
  <si>
    <t>2_2</t>
  </si>
  <si>
    <t>2_3</t>
  </si>
  <si>
    <t>2_4</t>
  </si>
  <si>
    <t>3_b</t>
  </si>
  <si>
    <t>LCA_ACIDIFICATION</t>
  </si>
  <si>
    <t>LCA_CO2</t>
  </si>
  <si>
    <t>LCA_ECOTOXICITY</t>
  </si>
  <si>
    <t>LCA_FRESHWATER_EUT</t>
  </si>
  <si>
    <t>LCA_MARINE_EUT</t>
  </si>
  <si>
    <t>LCA_TERRESTRIAL_EUT</t>
  </si>
  <si>
    <t>LCA_HUMAN_TOXICITY_CARC</t>
  </si>
  <si>
    <t>LCA_HUMAN_TOXICITY_NOCARC</t>
  </si>
  <si>
    <t>LCA_IONIZING_RADIATION</t>
  </si>
  <si>
    <t>LCA_LANDUSE</t>
  </si>
  <si>
    <t>LCA_MINERAL_DEPLETION</t>
  </si>
  <si>
    <t>LCA_PARTICULATE_MATTER</t>
  </si>
  <si>
    <t>LCA_OZONE_TROPOS</t>
  </si>
  <si>
    <t>LCA_WATER_DEPLETION</t>
  </si>
  <si>
    <t>2_3_b</t>
  </si>
  <si>
    <t>Normalised_ALL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</si>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</sst>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LCIA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Overview!$S$50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Overview!$T$49:$AG$49</c:f>
              <c:strCache>
                <c:ptCount val="14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</c:strCache>
            </c:strRef>
          </c:cat>
          <c:val>
            <c:numRef>
              <c:f>Overview!$T$50:$AG$50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8-470C-A3F7-480E0FE9104E}"/>
            </c:ext>
          </c:extLst>
        </c:ser>
        <c:ser>
          <c:idx val="1"/>
          <c:order val="1"/>
          <c:tx>
            <c:strRef>
              <c:f>Overview!$S$51</c:f>
              <c:strCache>
                <c:ptCount val="1"/>
                <c:pt idx="0">
                  <c:v>2035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Overview!$T$49:$AG$49</c:f>
              <c:strCache>
                <c:ptCount val="14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</c:strCache>
            </c:strRef>
          </c:cat>
          <c:val>
            <c:numRef>
              <c:f>Overview!$T$51:$AG$51</c:f>
              <c:numCache>
                <c:formatCode>0%</c:formatCode>
                <c:ptCount val="14"/>
                <c:pt idx="0">
                  <c:v>0.40905290455607379</c:v>
                </c:pt>
                <c:pt idx="1">
                  <c:v>0.35872358815546029</c:v>
                </c:pt>
                <c:pt idx="2">
                  <c:v>0.50704377808000523</c:v>
                </c:pt>
                <c:pt idx="3">
                  <c:v>0.30162990858827199</c:v>
                </c:pt>
                <c:pt idx="4">
                  <c:v>0.63276396337062402</c:v>
                </c:pt>
                <c:pt idx="5">
                  <c:v>0.63798199429826419</c:v>
                </c:pt>
                <c:pt idx="6">
                  <c:v>0.80073362279794014</c:v>
                </c:pt>
                <c:pt idx="7">
                  <c:v>0.74943963582799467</c:v>
                </c:pt>
                <c:pt idx="8">
                  <c:v>0.20082035915344626</c:v>
                </c:pt>
                <c:pt idx="9">
                  <c:v>1.141859231728819</c:v>
                </c:pt>
                <c:pt idx="10">
                  <c:v>1.2702515234886418</c:v>
                </c:pt>
                <c:pt idx="11">
                  <c:v>0.48699796246117755</c:v>
                </c:pt>
                <c:pt idx="12">
                  <c:v>0.61116433945838111</c:v>
                </c:pt>
                <c:pt idx="13">
                  <c:v>1.0833430131176556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8-470C-A3F7-480E0FE9104E}"/>
            </c:ext>
          </c:extLst>
        </c:ser>
        <c:ser>
          <c:idx val="2"/>
          <c:order val="2"/>
          <c:tx>
            <c:strRef>
              <c:f>Overview!$S$52</c:f>
              <c:strCache>
                <c:ptCount val="1"/>
                <c:pt idx="0">
                  <c:v>2050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Overview!$T$49:$AG$49</c:f>
              <c:strCache>
                <c:ptCount val="14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</c:strCache>
            </c:strRef>
          </c:cat>
          <c:val>
            <c:numRef>
              <c:f>Overview!$T$52:$AG$52</c:f>
              <c:numCache>
                <c:formatCode>0%</c:formatCode>
                <c:ptCount val="14"/>
                <c:pt idx="0">
                  <c:v>0.43722480259779367</c:v>
                </c:pt>
                <c:pt idx="1">
                  <c:v>0.11713423280598216</c:v>
                </c:pt>
                <c:pt idx="2">
                  <c:v>0.79214244480951534</c:v>
                </c:pt>
                <c:pt idx="3">
                  <c:v>0.38890943224468849</c:v>
                </c:pt>
                <c:pt idx="4">
                  <c:v>0.72402862122871003</c:v>
                </c:pt>
                <c:pt idx="5">
                  <c:v>0.52536595388814489</c:v>
                </c:pt>
                <c:pt idx="6">
                  <c:v>0.93636187977878238</c:v>
                </c:pt>
                <c:pt idx="7">
                  <c:v>0.9267750531122364</c:v>
                </c:pt>
                <c:pt idx="8">
                  <c:v>8.1691549721584308E-2</c:v>
                </c:pt>
                <c:pt idx="9">
                  <c:v>1.7425890640681918</c:v>
                </c:pt>
                <c:pt idx="10">
                  <c:v>1.6304511636412209</c:v>
                </c:pt>
                <c:pt idx="11">
                  <c:v>0.47643724164261908</c:v>
                </c:pt>
                <c:pt idx="12">
                  <c:v>0.47747089241433249</c:v>
                </c:pt>
                <c:pt idx="13">
                  <c:v>1.2698708677587958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8-470C-A3F7-480E0FE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877728"/>
        <c:axId val="1565879648"/>
      </c:radarChart>
      <c:catAx>
        <c:axId val="15658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79648"/>
        <c:crosses val="autoZero"/>
        <c:auto val="1"/>
        <c:lblAlgn val="ctr"/>
        <c:lblOffset val="100"/>
        <c:noMultiLvlLbl val="0"/>
      </c:catAx>
      <c:valAx>
        <c:axId val="15658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Overview!$S$50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Overview!$T$49:$AH$49</c:f>
              <c:strCache>
                <c:ptCount val="15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  <c:pt idx="14">
                  <c:v>Normalised_ALL</c:v>
                </c:pt>
              </c:strCache>
            </c:strRef>
          </c:cat>
          <c:val>
            <c:numRef>
              <c:f>Overview!$T$50:$AH$50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B-460D-A9E3-FECDEF517011}"/>
            </c:ext>
          </c:extLst>
        </c:ser>
        <c:ser>
          <c:idx val="1"/>
          <c:order val="1"/>
          <c:tx>
            <c:strRef>
              <c:f>Overview!$S$51</c:f>
              <c:strCache>
                <c:ptCount val="1"/>
                <c:pt idx="0">
                  <c:v>2035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Overview!$T$49:$AH$49</c:f>
              <c:strCache>
                <c:ptCount val="15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  <c:pt idx="14">
                  <c:v>Normalised_ALL</c:v>
                </c:pt>
              </c:strCache>
            </c:strRef>
          </c:cat>
          <c:val>
            <c:numRef>
              <c:f>Overview!$T$51:$AH$51</c:f>
              <c:numCache>
                <c:formatCode>0%</c:formatCode>
                <c:ptCount val="15"/>
                <c:pt idx="0">
                  <c:v>0.40905290455607379</c:v>
                </c:pt>
                <c:pt idx="1">
                  <c:v>0.35872358815546029</c:v>
                </c:pt>
                <c:pt idx="2">
                  <c:v>0.50704377808000523</c:v>
                </c:pt>
                <c:pt idx="3">
                  <c:v>0.30162990858827199</c:v>
                </c:pt>
                <c:pt idx="4">
                  <c:v>0.63276396337062402</c:v>
                </c:pt>
                <c:pt idx="5">
                  <c:v>0.63798199429826419</c:v>
                </c:pt>
                <c:pt idx="6">
                  <c:v>0.80073362279794014</c:v>
                </c:pt>
                <c:pt idx="7">
                  <c:v>0.74943963582799467</c:v>
                </c:pt>
                <c:pt idx="8">
                  <c:v>0.20082035915344626</c:v>
                </c:pt>
                <c:pt idx="9">
                  <c:v>1.141859231728819</c:v>
                </c:pt>
                <c:pt idx="10">
                  <c:v>1.2702515234886418</c:v>
                </c:pt>
                <c:pt idx="11">
                  <c:v>0.48699796246117755</c:v>
                </c:pt>
                <c:pt idx="12">
                  <c:v>0.61116433945838111</c:v>
                </c:pt>
                <c:pt idx="13">
                  <c:v>1.0833430131176556</c:v>
                </c:pt>
                <c:pt idx="14">
                  <c:v>0.65655755893448242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B-460D-A9E3-FECDEF517011}"/>
            </c:ext>
          </c:extLst>
        </c:ser>
        <c:ser>
          <c:idx val="2"/>
          <c:order val="2"/>
          <c:tx>
            <c:strRef>
              <c:f>Overview!$S$52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Overview!$T$49:$AH$49</c:f>
              <c:strCache>
                <c:ptCount val="15"/>
                <c:pt idx="0">
                  <c:v>LCA_ACIDIFICATION</c:v>
                </c:pt>
                <c:pt idx="1">
                  <c:v>LCA_CO2</c:v>
                </c:pt>
                <c:pt idx="2">
                  <c:v>LCA_ECOTOXICITY</c:v>
                </c:pt>
                <c:pt idx="3">
                  <c:v>LCA_FRESHWATER_EUT</c:v>
                </c:pt>
                <c:pt idx="4">
                  <c:v>LCA_MARINE_EUT</c:v>
                </c:pt>
                <c:pt idx="5">
                  <c:v>LCA_TERRESTRIAL_EUT</c:v>
                </c:pt>
                <c:pt idx="6">
                  <c:v>LCA_HUMAN_TOXICITY_CARC</c:v>
                </c:pt>
                <c:pt idx="7">
                  <c:v>LCA_HUMAN_TOXICITY_NOCARC</c:v>
                </c:pt>
                <c:pt idx="8">
                  <c:v>LCA_IONIZING_RADIATION</c:v>
                </c:pt>
                <c:pt idx="9">
                  <c:v>LCA_LANDUSE</c:v>
                </c:pt>
                <c:pt idx="10">
                  <c:v>LCA_MINERAL_DEPLETION</c:v>
                </c:pt>
                <c:pt idx="11">
                  <c:v>LCA_PARTICULATE_MATTER</c:v>
                </c:pt>
                <c:pt idx="12">
                  <c:v>LCA_OZONE_TROPOS</c:v>
                </c:pt>
                <c:pt idx="13">
                  <c:v>LCA_WATER_DEPLETION</c:v>
                </c:pt>
                <c:pt idx="14">
                  <c:v>Normalised_ALL</c:v>
                </c:pt>
              </c:strCache>
            </c:strRef>
          </c:cat>
          <c:val>
            <c:numRef>
              <c:f>Overview!$T$52:$AH$52</c:f>
              <c:numCache>
                <c:formatCode>0%</c:formatCode>
                <c:ptCount val="15"/>
                <c:pt idx="0">
                  <c:v>0.43722480259779367</c:v>
                </c:pt>
                <c:pt idx="1">
                  <c:v>0.11713423280598216</c:v>
                </c:pt>
                <c:pt idx="2">
                  <c:v>0.79214244480951534</c:v>
                </c:pt>
                <c:pt idx="3">
                  <c:v>0.38890943224468849</c:v>
                </c:pt>
                <c:pt idx="4">
                  <c:v>0.72402862122871003</c:v>
                </c:pt>
                <c:pt idx="5">
                  <c:v>0.52536595388814489</c:v>
                </c:pt>
                <c:pt idx="6">
                  <c:v>0.93636187977878238</c:v>
                </c:pt>
                <c:pt idx="7">
                  <c:v>0.9267750531122364</c:v>
                </c:pt>
                <c:pt idx="8">
                  <c:v>8.1691549721584308E-2</c:v>
                </c:pt>
                <c:pt idx="9">
                  <c:v>1.7425890640681918</c:v>
                </c:pt>
                <c:pt idx="10">
                  <c:v>1.6304511636412209</c:v>
                </c:pt>
                <c:pt idx="11">
                  <c:v>0.47643724164261908</c:v>
                </c:pt>
                <c:pt idx="12">
                  <c:v>0.47747089241433249</c:v>
                </c:pt>
                <c:pt idx="13">
                  <c:v>1.2698708677587958</c:v>
                </c:pt>
                <c:pt idx="14">
                  <c:v>0.75188951426518547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B-460D-A9E3-FECDEF517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253712"/>
        <c:axId val="670251792"/>
      </c:barChart>
      <c:catAx>
        <c:axId val="6702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1792"/>
        <c:crosses val="autoZero"/>
        <c:auto val="1"/>
        <c:lblAlgn val="ctr"/>
        <c:lblOffset val="100"/>
        <c:noMultiLvlLbl val="0"/>
      </c:catAx>
      <c:valAx>
        <c:axId val="6702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736655</xdr:colOff>
      <xdr:row>55</xdr:row>
      <xdr:rowOff>108533</xdr:rowOff>
    </xdr:from>
    <xdr:to>
      <xdr:col>11</xdr:col>
      <xdr:colOff>709960</xdr:colOff>
      <xdr:row>81</xdr:row>
      <xdr:rowOff>56974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05B87BE-5854-E644-13CA-491DDC411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218027</xdr:colOff>
      <xdr:row>55</xdr:row>
      <xdr:rowOff>164601</xdr:rowOff>
    </xdr:from>
    <xdr:to>
      <xdr:col>19</xdr:col>
      <xdr:colOff>563054</xdr:colOff>
      <xdr:row>79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BB1F2-6E2A-7173-94FB-111D3899D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1_1\Postprocess_1_1.xlsx" TargetMode="External"/><Relationship Id="rId1" Type="http://schemas.openxmlformats.org/officeDocument/2006/relationships/externalLinkPath" Target="1_1/Postprocess_1_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1_2\Postprocess_1_2.xlsx" TargetMode="External"/><Relationship Id="rId1" Type="http://schemas.openxmlformats.org/officeDocument/2006/relationships/externalLinkPath" Target="1_2/Postprocess_1_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2_1\Postprocess_2_1.xlsx" TargetMode="External"/><Relationship Id="rId1" Type="http://schemas.openxmlformats.org/officeDocument/2006/relationships/externalLinkPath" Target="2_1/Postprocess_2_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2_2\Postprocess_2_2.xlsx" TargetMode="External"/><Relationship Id="rId1" Type="http://schemas.openxmlformats.org/officeDocument/2006/relationships/externalLinkPath" Target="2_2/Postprocess_2_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2_3\Postprocess_2_3.xlsx" TargetMode="External"/><Relationship Id="rId1" Type="http://schemas.openxmlformats.org/officeDocument/2006/relationships/externalLinkPath" Target="2_3/Postprocess_2_3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2_4\Postprocess_2_4.xlsx" TargetMode="External"/><Relationship Id="rId1" Type="http://schemas.openxmlformats.org/officeDocument/2006/relationships/externalLinkPath" Target="2_4/Postprocess_2_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3\Postprocess_3.xlsx" TargetMode="External"/><Relationship Id="rId1" Type="http://schemas.openxmlformats.org/officeDocument/2006/relationships/externalLinkPath" Target="3/Postprocess_3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3_b\Postprocess_3_b.xlsx" TargetMode="External"/><Relationship Id="rId1" Type="http://schemas.openxmlformats.org/officeDocument/2006/relationships/externalLinkPath" Target="3_b/Postprocess_3_b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GIT_Projects\EnergyScope_LCA\case_studies\2_3_b\Postprocess_2_3_b.xlsx" TargetMode="External"/><Relationship Id="rId1" Type="http://schemas.openxmlformats.org/officeDocument/2006/relationships/externalLinkPath" Target="2_3_b/Postprocess_2_3_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196.73014548160495</v>
          </cell>
          <cell r="E7">
            <v>17.121809624000004</v>
          </cell>
          <cell r="F7">
            <v>1143763.5682697166</v>
          </cell>
          <cell r="G7">
            <v>12.910662563409304</v>
          </cell>
          <cell r="H7">
            <v>40.741203469495197</v>
          </cell>
          <cell r="I7">
            <v>351.71793850692194</v>
          </cell>
          <cell r="J7">
            <v>1.2166271874584388E-5</v>
          </cell>
          <cell r="K7">
            <v>3.3752042917775416E-4</v>
          </cell>
          <cell r="L7">
            <v>41673.03003982261</v>
          </cell>
          <cell r="M7">
            <v>274881.86710504733</v>
          </cell>
          <cell r="N7">
            <v>5.2321413664144167E-2</v>
          </cell>
          <cell r="O7">
            <v>1.2724808978558659E-3</v>
          </cell>
          <cell r="P7">
            <v>144.87168751760291</v>
          </cell>
          <cell r="Q7">
            <v>7451.9349030899202</v>
          </cell>
        </row>
        <row r="8">
          <cell r="C8" t="str">
            <v>Construction</v>
          </cell>
          <cell r="D8">
            <v>82.644435501287489</v>
          </cell>
          <cell r="E8">
            <v>12.480414419999997</v>
          </cell>
          <cell r="F8">
            <v>709411.16166031419</v>
          </cell>
          <cell r="G8">
            <v>6.8257841407728561</v>
          </cell>
          <cell r="H8">
            <v>13.105862212581439</v>
          </cell>
          <cell r="I8">
            <v>131.1391376350054</v>
          </cell>
          <cell r="J8">
            <v>3.7430081503706622E-5</v>
          </cell>
          <cell r="K8">
            <v>5.4124944982878321E-4</v>
          </cell>
          <cell r="L8">
            <v>1072.2653961414853</v>
          </cell>
          <cell r="M8">
            <v>75590.626715023725</v>
          </cell>
          <cell r="N8">
            <v>1.0871309719766755</v>
          </cell>
          <cell r="O8">
            <v>1.1102207684846161E-3</v>
          </cell>
          <cell r="P8">
            <v>49.816166846791837</v>
          </cell>
          <cell r="Q8">
            <v>5105.8592974951216</v>
          </cell>
        </row>
        <row r="9">
          <cell r="C9" t="str">
            <v>Operation</v>
          </cell>
          <cell r="D9">
            <v>167.32829373029</v>
          </cell>
          <cell r="E9">
            <v>106.99319821400003</v>
          </cell>
          <cell r="F9">
            <v>382700.91311586194</v>
          </cell>
          <cell r="G9">
            <v>0.44542024682970233</v>
          </cell>
          <cell r="H9">
            <v>36.384926003552515</v>
          </cell>
          <cell r="I9">
            <v>408.043602031869</v>
          </cell>
          <cell r="J9">
            <v>1.2897329347923037E-5</v>
          </cell>
          <cell r="K9">
            <v>4.6852900307938974E-4</v>
          </cell>
          <cell r="L9">
            <v>6557.1928052751082</v>
          </cell>
          <cell r="M9">
            <v>5285.772145066695</v>
          </cell>
          <cell r="N9">
            <v>4.2920128048536163E-2</v>
          </cell>
          <cell r="O9">
            <v>2.7347378581801351E-3</v>
          </cell>
          <cell r="P9">
            <v>104.19870653210329</v>
          </cell>
          <cell r="Q9">
            <v>9866.2296570943035</v>
          </cell>
        </row>
        <row r="10">
          <cell r="C10" t="str">
            <v>Total</v>
          </cell>
          <cell r="D10">
            <v>446.70287471318244</v>
          </cell>
          <cell r="E10">
            <v>136.59542225800004</v>
          </cell>
          <cell r="F10">
            <v>2235875.6430458925</v>
          </cell>
          <cell r="G10">
            <v>20.181866951011862</v>
          </cell>
          <cell r="H10">
            <v>90.23199168562914</v>
          </cell>
          <cell r="I10">
            <v>890.90067817379634</v>
          </cell>
          <cell r="J10">
            <v>6.249368272621405E-5</v>
          </cell>
          <cell r="K10">
            <v>1.3472988820859271E-3</v>
          </cell>
          <cell r="L10">
            <v>49302.488241239203</v>
          </cell>
          <cell r="M10">
            <v>355758.26596513775</v>
          </cell>
          <cell r="N10">
            <v>1.1823725136893557</v>
          </cell>
          <cell r="O10">
            <v>5.1174395245206176E-3</v>
          </cell>
          <cell r="P10">
            <v>298.88656089649805</v>
          </cell>
          <cell r="Q10">
            <v>22424.023857679345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196.46569518330898</v>
          </cell>
          <cell r="E7">
            <v>17.079944671000003</v>
          </cell>
          <cell r="F7">
            <v>1138631.4205771137</v>
          </cell>
          <cell r="G7">
            <v>12.767111383782078</v>
          </cell>
          <cell r="H7">
            <v>40.570149828425208</v>
          </cell>
          <cell r="I7">
            <v>350.76268642262238</v>
          </cell>
          <cell r="J7">
            <v>1.2123356872130448E-5</v>
          </cell>
          <cell r="K7">
            <v>3.3586517786673786E-4</v>
          </cell>
          <cell r="L7">
            <v>40734.267261320478</v>
          </cell>
          <cell r="M7">
            <v>274854.27319402352</v>
          </cell>
          <cell r="N7">
            <v>5.2583150943896227E-2</v>
          </cell>
          <cell r="O7">
            <v>1.2667063818769331E-3</v>
          </cell>
          <cell r="P7">
            <v>144.53868784044229</v>
          </cell>
          <cell r="Q7">
            <v>7496.8010200926583</v>
          </cell>
        </row>
        <row r="8">
          <cell r="C8" t="str">
            <v>Construction</v>
          </cell>
          <cell r="D8">
            <v>82.613156925181855</v>
          </cell>
          <cell r="E8">
            <v>12.476411802000001</v>
          </cell>
          <cell r="F8">
            <v>709189.37320240494</v>
          </cell>
          <cell r="G8">
            <v>6.8231160996181801</v>
          </cell>
          <cell r="H8">
            <v>13.101924529721614</v>
          </cell>
          <cell r="I8">
            <v>131.10215521821328</v>
          </cell>
          <cell r="J8">
            <v>3.7423232380026772E-5</v>
          </cell>
          <cell r="K8">
            <v>5.4101411129677912E-4</v>
          </cell>
          <cell r="L8">
            <v>1071.7829143341717</v>
          </cell>
          <cell r="M8">
            <v>75575.449088354566</v>
          </cell>
          <cell r="N8">
            <v>1.0867844758817302</v>
          </cell>
          <cell r="O8">
            <v>1.1099177891602948E-3</v>
          </cell>
          <cell r="P8">
            <v>49.799163961508462</v>
          </cell>
          <cell r="Q8">
            <v>5104.4870777154847</v>
          </cell>
        </row>
        <row r="9">
          <cell r="C9" t="str">
            <v>Operation</v>
          </cell>
          <cell r="D9">
            <v>167.47255701920133</v>
          </cell>
          <cell r="E9">
            <v>107.37225380999999</v>
          </cell>
          <cell r="F9">
            <v>382818.03400775534</v>
          </cell>
          <cell r="G9">
            <v>0.44502023505649607</v>
          </cell>
          <cell r="H9">
            <v>36.464589756477423</v>
          </cell>
          <cell r="I9">
            <v>409.04919459345933</v>
          </cell>
          <cell r="J9">
            <v>1.2931907142166067E-5</v>
          </cell>
          <cell r="K9">
            <v>4.705830927752391E-4</v>
          </cell>
          <cell r="L9">
            <v>6557.1189493373959</v>
          </cell>
          <cell r="M9">
            <v>5283.2740402756481</v>
          </cell>
          <cell r="N9">
            <v>4.28613651097264E-2</v>
          </cell>
          <cell r="O9">
            <v>2.7467766209973089E-3</v>
          </cell>
          <cell r="P9">
            <v>104.4242565527823</v>
          </cell>
          <cell r="Q9">
            <v>9776.8179334514443</v>
          </cell>
        </row>
        <row r="10">
          <cell r="C10" t="str">
            <v>Total</v>
          </cell>
          <cell r="D10">
            <v>446.55140912769218</v>
          </cell>
          <cell r="E10">
            <v>136.92861028299998</v>
          </cell>
          <cell r="F10">
            <v>2230638.827787274</v>
          </cell>
          <cell r="G10">
            <v>20.035247718456755</v>
          </cell>
          <cell r="H10">
            <v>90.136664114624239</v>
          </cell>
          <cell r="I10">
            <v>890.91403623429505</v>
          </cell>
          <cell r="J10">
            <v>6.2478496394323277E-5</v>
          </cell>
          <cell r="K10">
            <v>1.347462381938756E-3</v>
          </cell>
          <cell r="L10">
            <v>48363.169124992048</v>
          </cell>
          <cell r="M10">
            <v>355712.99632265378</v>
          </cell>
          <cell r="N10">
            <v>1.182228991935353</v>
          </cell>
          <cell r="O10">
            <v>5.1234007920345371E-3</v>
          </cell>
          <cell r="P10">
            <v>298.76210835473307</v>
          </cell>
          <cell r="Q10">
            <v>22378.106031259587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78.282774261671847</v>
          </cell>
          <cell r="E7">
            <v>-8.2120499780000014</v>
          </cell>
          <cell r="F7">
            <v>397288.49560969503</v>
          </cell>
          <cell r="G7">
            <v>0.98350931705899092</v>
          </cell>
          <cell r="H7">
            <v>30.029774994828994</v>
          </cell>
          <cell r="I7">
            <v>287.6058353320679</v>
          </cell>
          <cell r="J7">
            <v>9.7306319373134062E-6</v>
          </cell>
          <cell r="K7">
            <v>1.0178100599040207E-4</v>
          </cell>
          <cell r="L7">
            <v>8999.3251849569824</v>
          </cell>
          <cell r="M7">
            <v>300541.37606868619</v>
          </cell>
          <cell r="N7">
            <v>0.10055974902189797</v>
          </cell>
          <cell r="O7">
            <v>6.17926602845901E-4</v>
          </cell>
          <cell r="P7">
            <v>95.986151143629627</v>
          </cell>
          <cell r="Q7">
            <v>15930.902920134804</v>
          </cell>
        </row>
        <row r="8">
          <cell r="C8" t="str">
            <v>Construction</v>
          </cell>
          <cell r="D8">
            <v>69.809423033461499</v>
          </cell>
          <cell r="E8">
            <v>7.2897437590000029</v>
          </cell>
          <cell r="F8">
            <v>613954.18205686309</v>
          </cell>
          <cell r="G8">
            <v>4.8885733470667354</v>
          </cell>
          <cell r="H8">
            <v>11.058893115290294</v>
          </cell>
          <cell r="I8">
            <v>104.18874441620198</v>
          </cell>
          <cell r="J8">
            <v>3.8287715773417548E-5</v>
          </cell>
          <cell r="K8">
            <v>6.4643351655118482E-4</v>
          </cell>
          <cell r="L8">
            <v>803.30549294519528</v>
          </cell>
          <cell r="M8">
            <v>95914.874552503621</v>
          </cell>
          <cell r="N8">
            <v>1.3597233464825929</v>
          </cell>
          <cell r="O8">
            <v>8.5393358702427736E-4</v>
          </cell>
          <cell r="P8">
            <v>35.428283941761904</v>
          </cell>
          <cell r="Q8">
            <v>6800.8740346350478</v>
          </cell>
        </row>
        <row r="9">
          <cell r="C9" t="str">
            <v>Operation</v>
          </cell>
          <cell r="D9">
            <v>34.63291107984184</v>
          </cell>
          <cell r="E9">
            <v>49.922306216999999</v>
          </cell>
          <cell r="F9">
            <v>122444.15570049227</v>
          </cell>
          <cell r="G9">
            <v>0.2153720194486495</v>
          </cell>
          <cell r="H9">
            <v>16.006884571704603</v>
          </cell>
          <cell r="I9">
            <v>176.5840116347247</v>
          </cell>
          <cell r="J9">
            <v>2.0224452606154679E-6</v>
          </cell>
          <cell r="K9">
            <v>2.6150466100035463E-4</v>
          </cell>
          <cell r="L9">
            <v>98.3127178620405</v>
          </cell>
          <cell r="M9">
            <v>9769.609634939221</v>
          </cell>
          <cell r="N9">
            <v>4.1627391340508371E-2</v>
          </cell>
          <cell r="O9">
            <v>1.0203224315896596E-3</v>
          </cell>
          <cell r="P9">
            <v>51.254372477903928</v>
          </cell>
          <cell r="Q9">
            <v>1561.1326174306851</v>
          </cell>
        </row>
        <row r="10">
          <cell r="C10" t="str">
            <v>Total</v>
          </cell>
          <cell r="D10">
            <v>182.72510837497521</v>
          </cell>
          <cell r="E10">
            <v>48.999999998</v>
          </cell>
          <cell r="F10">
            <v>1133686.8333670504</v>
          </cell>
          <cell r="G10">
            <v>6.0874546835743759</v>
          </cell>
          <cell r="H10">
            <v>57.095552681823889</v>
          </cell>
          <cell r="I10">
            <v>568.37859138299461</v>
          </cell>
          <cell r="J10">
            <v>5.0040792971346425E-5</v>
          </cell>
          <cell r="K10">
            <v>1.0097191835419415E-3</v>
          </cell>
          <cell r="L10">
            <v>9900.9433957642177</v>
          </cell>
          <cell r="M10">
            <v>406225.86025612906</v>
          </cell>
          <cell r="N10">
            <v>1.5019104868449991</v>
          </cell>
          <cell r="O10">
            <v>2.4921826214598379E-3</v>
          </cell>
          <cell r="P10">
            <v>182.66880756329545</v>
          </cell>
          <cell r="Q10">
            <v>24292.909572200537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45.623360159271023</v>
          </cell>
          <cell r="E7">
            <v>-9.4075135790000015</v>
          </cell>
          <cell r="F7">
            <v>347385.17694030865</v>
          </cell>
          <cell r="G7">
            <v>0.82684390071347003</v>
          </cell>
          <cell r="H7">
            <v>26.337927348291704</v>
          </cell>
          <cell r="I7">
            <v>177.88882294497319</v>
          </cell>
          <cell r="J7">
            <v>8.3902621561887599E-6</v>
          </cell>
          <cell r="K7">
            <v>7.5122237196484842E-5</v>
          </cell>
          <cell r="L7">
            <v>8606.5393817922504</v>
          </cell>
          <cell r="M7">
            <v>248185.08670415112</v>
          </cell>
          <cell r="N7">
            <v>6.8357677696879518E-2</v>
          </cell>
          <cell r="O7">
            <v>4.4036002202735015E-4</v>
          </cell>
          <cell r="P7">
            <v>86.424492490754005</v>
          </cell>
          <cell r="Q7">
            <v>6404.1648466887445</v>
          </cell>
        </row>
        <row r="8">
          <cell r="C8" t="str">
            <v>Construction</v>
          </cell>
          <cell r="D8">
            <v>71.850198304879541</v>
          </cell>
          <cell r="E8">
            <v>7.3219169559999999</v>
          </cell>
          <cell r="F8">
            <v>629758.20985734276</v>
          </cell>
          <cell r="G8">
            <v>5.0399750242194656</v>
          </cell>
          <cell r="H8">
            <v>11.185099671452189</v>
          </cell>
          <cell r="I8">
            <v>105.06953624329989</v>
          </cell>
          <cell r="J8">
            <v>3.8155809069093016E-5</v>
          </cell>
          <cell r="K8">
            <v>6.6528207563546632E-4</v>
          </cell>
          <cell r="L8">
            <v>826.33960729159355</v>
          </cell>
          <cell r="M8">
            <v>95607.543198123225</v>
          </cell>
          <cell r="N8">
            <v>1.4072073130408018</v>
          </cell>
          <cell r="O8">
            <v>8.5610693620583706E-4</v>
          </cell>
          <cell r="P8">
            <v>35.759147806700504</v>
          </cell>
          <cell r="Q8">
            <v>6900.846651200648</v>
          </cell>
        </row>
        <row r="9">
          <cell r="C9" t="str">
            <v>Operation</v>
          </cell>
          <cell r="D9">
            <v>38.563552656134213</v>
          </cell>
          <cell r="E9">
            <v>51.085596618999986</v>
          </cell>
          <cell r="F9">
            <v>332433.82640164503</v>
          </cell>
          <cell r="G9">
            <v>0.32707572107562205</v>
          </cell>
          <cell r="H9">
            <v>17.792123067516386</v>
          </cell>
          <cell r="I9">
            <v>185.3008295132766</v>
          </cell>
          <cell r="J9">
            <v>2.775481282618808E-6</v>
          </cell>
          <cell r="K9">
            <v>3.1610330230804706E-4</v>
          </cell>
          <cell r="L9">
            <v>103.33181904785208</v>
          </cell>
          <cell r="M9">
            <v>19901.900942553682</v>
          </cell>
          <cell r="N9">
            <v>5.6037007806224351E-2</v>
          </cell>
          <cell r="O9">
            <v>1.0498816728996799E-3</v>
          </cell>
          <cell r="P9">
            <v>51.364919060164809</v>
          </cell>
          <cell r="Q9">
            <v>7087.0291695335363</v>
          </cell>
        </row>
        <row r="10">
          <cell r="C10" t="str">
            <v>Total</v>
          </cell>
          <cell r="D10">
            <v>156.03711112028478</v>
          </cell>
          <cell r="E10">
            <v>48.999999995999985</v>
          </cell>
          <cell r="F10">
            <v>1309577.2131992965</v>
          </cell>
          <cell r="G10">
            <v>6.193894646008558</v>
          </cell>
          <cell r="H10">
            <v>55.315150087260278</v>
          </cell>
          <cell r="I10">
            <v>468.2591887015497</v>
          </cell>
          <cell r="J10">
            <v>4.932155250790058E-5</v>
          </cell>
          <cell r="K10">
            <v>1.0565076151399983E-3</v>
          </cell>
          <cell r="L10">
            <v>9536.2108081316946</v>
          </cell>
          <cell r="M10">
            <v>363694.53084482806</v>
          </cell>
          <cell r="N10">
            <v>1.5316019985439058</v>
          </cell>
          <cell r="O10">
            <v>2.3463486311328672E-3</v>
          </cell>
          <cell r="P10">
            <v>173.5485593576193</v>
          </cell>
          <cell r="Q10">
            <v>20392.040667422931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56.537222421288874</v>
          </cell>
          <cell r="E7">
            <v>-25.289424381999996</v>
          </cell>
          <cell r="F7">
            <v>413978.0442207965</v>
          </cell>
          <cell r="G7">
            <v>1.3860541125160171</v>
          </cell>
          <cell r="H7">
            <v>37.80092329640803</v>
          </cell>
          <cell r="I7">
            <v>195.66781957895054</v>
          </cell>
          <cell r="J7">
            <v>1.0369321532782423E-5</v>
          </cell>
          <cell r="K7">
            <v>7.283709559239047E-5</v>
          </cell>
          <cell r="L7">
            <v>8054.3603862097934</v>
          </cell>
          <cell r="M7">
            <v>717191.36251941079</v>
          </cell>
          <cell r="N7">
            <v>8.863169812421122E-2</v>
          </cell>
          <cell r="O7">
            <v>5.2095675813918863E-4</v>
          </cell>
          <cell r="P7">
            <v>85.135527066366294</v>
          </cell>
          <cell r="Q7">
            <v>8682.6586606374403</v>
          </cell>
        </row>
        <row r="8">
          <cell r="C8" t="str">
            <v>Construction</v>
          </cell>
          <cell r="D8">
            <v>70.141000752033875</v>
          </cell>
          <cell r="E8">
            <v>7.219548963000002</v>
          </cell>
          <cell r="F8">
            <v>616101.32795264991</v>
          </cell>
          <cell r="G8">
            <v>4.9106371590693678</v>
          </cell>
          <cell r="H8">
            <v>11.009424098707616</v>
          </cell>
          <cell r="I8">
            <v>103.25045916267806</v>
          </cell>
          <cell r="J8">
            <v>3.7025928561130776E-5</v>
          </cell>
          <cell r="K8">
            <v>6.4456502956303501E-4</v>
          </cell>
          <cell r="L8">
            <v>809.18382847791781</v>
          </cell>
          <cell r="M8">
            <v>93043.745425563349</v>
          </cell>
          <cell r="N8">
            <v>1.3746524466345016</v>
          </cell>
          <cell r="O8">
            <v>8.4163395883639532E-4</v>
          </cell>
          <cell r="P8">
            <v>35.182831617567764</v>
          </cell>
          <cell r="Q8">
            <v>6859.5190154215543</v>
          </cell>
        </row>
        <row r="9">
          <cell r="C9" t="str">
            <v>Operation</v>
          </cell>
          <cell r="D9">
            <v>42.019906762918581</v>
          </cell>
          <cell r="E9">
            <v>67.069875417999981</v>
          </cell>
          <cell r="F9">
            <v>403126.02433097968</v>
          </cell>
          <cell r="G9">
            <v>0.45025627249966077</v>
          </cell>
          <cell r="H9">
            <v>18.341169705705813</v>
          </cell>
          <cell r="I9">
            <v>193.68589295528722</v>
          </cell>
          <cell r="J9">
            <v>3.4303341425653318E-6</v>
          </cell>
          <cell r="K9">
            <v>3.3028716192297965E-4</v>
          </cell>
          <cell r="L9">
            <v>194.0463817357666</v>
          </cell>
          <cell r="M9">
            <v>24087.833607645058</v>
          </cell>
          <cell r="N9">
            <v>6.0441150367910812E-2</v>
          </cell>
          <cell r="O9">
            <v>1.1010008753897455E-3</v>
          </cell>
          <cell r="P9">
            <v>53.975938347650718</v>
          </cell>
          <cell r="Q9">
            <v>4999.737404934679</v>
          </cell>
        </row>
        <row r="10">
          <cell r="C10" t="str">
            <v>Total</v>
          </cell>
          <cell r="D10">
            <v>168.69812993624134</v>
          </cell>
          <cell r="E10">
            <v>48.999999998999982</v>
          </cell>
          <cell r="F10">
            <v>1433205.3965044261</v>
          </cell>
          <cell r="G10">
            <v>6.746947544085045</v>
          </cell>
          <cell r="H10">
            <v>67.151517100821451</v>
          </cell>
          <cell r="I10">
            <v>492.60417169691578</v>
          </cell>
          <cell r="J10">
            <v>5.0825584236478534E-5</v>
          </cell>
          <cell r="K10">
            <v>1.0476892870784052E-3</v>
          </cell>
          <cell r="L10">
            <v>9057.5905964234771</v>
          </cell>
          <cell r="M10">
            <v>834322.9415526191</v>
          </cell>
          <cell r="N10">
            <v>1.5237252951266236</v>
          </cell>
          <cell r="O10">
            <v>2.4635915923653293E-3</v>
          </cell>
          <cell r="P10">
            <v>174.29429703158479</v>
          </cell>
          <cell r="Q10">
            <v>20541.915080993673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48.350763410937532</v>
          </cell>
          <cell r="E7">
            <v>-9.7734352060000003</v>
          </cell>
          <cell r="F7">
            <v>354803.40932357271</v>
          </cell>
          <cell r="G7">
            <v>0.81689341050807796</v>
          </cell>
          <cell r="H7">
            <v>26.384934654600844</v>
          </cell>
          <cell r="I7">
            <v>178.31435863712329</v>
          </cell>
          <cell r="J7">
            <v>8.2248737073651994E-6</v>
          </cell>
          <cell r="K7">
            <v>7.5819797565713546E-5</v>
          </cell>
          <cell r="L7">
            <v>8454.7764433794182</v>
          </cell>
          <cell r="M7">
            <v>252064.5531748324</v>
          </cell>
          <cell r="N7">
            <v>6.8148487602325142E-2</v>
          </cell>
          <cell r="O7">
            <v>4.510440026534874E-4</v>
          </cell>
          <cell r="P7">
            <v>84.764208511949917</v>
          </cell>
          <cell r="Q7">
            <v>6403.359014697342</v>
          </cell>
        </row>
        <row r="8">
          <cell r="C8" t="str">
            <v>Construction</v>
          </cell>
          <cell r="D8">
            <v>71.876621856379259</v>
          </cell>
          <cell r="E8">
            <v>7.2951468820000009</v>
          </cell>
          <cell r="F8">
            <v>630100.13564973429</v>
          </cell>
          <cell r="G8">
            <v>5.0478900594096405</v>
          </cell>
          <cell r="H8">
            <v>11.147061656809852</v>
          </cell>
          <cell r="I8">
            <v>104.78864913097965</v>
          </cell>
          <cell r="J8">
            <v>3.8011504122543066E-5</v>
          </cell>
          <cell r="K8">
            <v>6.6730603071664136E-4</v>
          </cell>
          <cell r="L8">
            <v>824.68656229546673</v>
          </cell>
          <cell r="M8">
            <v>95523.878937750109</v>
          </cell>
          <cell r="N8">
            <v>1.4112577252900778</v>
          </cell>
          <cell r="O8">
            <v>8.548520327810947E-4</v>
          </cell>
          <cell r="P8">
            <v>35.666558522251947</v>
          </cell>
          <cell r="Q8">
            <v>6861.8447316840466</v>
          </cell>
        </row>
        <row r="9">
          <cell r="C9" t="str">
            <v>Operation</v>
          </cell>
          <cell r="D9">
            <v>37.805631718574347</v>
          </cell>
          <cell r="E9">
            <v>51.478288333000002</v>
          </cell>
          <cell r="F9">
            <v>330967.34175413457</v>
          </cell>
          <cell r="G9">
            <v>0.31658089411945389</v>
          </cell>
          <cell r="H9">
            <v>17.447620599021437</v>
          </cell>
          <cell r="I9">
            <v>181.33848686990228</v>
          </cell>
          <cell r="J9">
            <v>2.708445943010065E-6</v>
          </cell>
          <cell r="K9">
            <v>3.141632619290343E-4</v>
          </cell>
          <cell r="L9">
            <v>103.34760529328055</v>
          </cell>
          <cell r="M9">
            <v>19890.567617709396</v>
          </cell>
          <cell r="N9">
            <v>5.4742035690620548E-2</v>
          </cell>
          <cell r="O9">
            <v>1.0466039929425367E-3</v>
          </cell>
          <cell r="P9">
            <v>50.302694261950805</v>
          </cell>
          <cell r="Q9">
            <v>7001.1744786046311</v>
          </cell>
        </row>
        <row r="10">
          <cell r="C10" t="str">
            <v>Total</v>
          </cell>
          <cell r="D10">
            <v>158.03301698589115</v>
          </cell>
          <cell r="E10">
            <v>49.000000009000004</v>
          </cell>
          <cell r="F10">
            <v>1315870.8867274416</v>
          </cell>
          <cell r="G10">
            <v>6.1813643640371723</v>
          </cell>
          <cell r="H10">
            <v>54.979616910432128</v>
          </cell>
          <cell r="I10">
            <v>464.44149463800522</v>
          </cell>
          <cell r="J10">
            <v>4.8944823772918332E-5</v>
          </cell>
          <cell r="K10">
            <v>1.0572890902113892E-3</v>
          </cell>
          <cell r="L10">
            <v>9382.8106109681648</v>
          </cell>
          <cell r="M10">
            <v>367478.99973029189</v>
          </cell>
          <cell r="N10">
            <v>1.5341482485830233</v>
          </cell>
          <cell r="O10">
            <v>2.3525000283771188E-3</v>
          </cell>
          <cell r="P10">
            <v>170.73346129615265</v>
          </cell>
          <cell r="Q10">
            <v>20266.37822498602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87.397628370594774</v>
          </cell>
          <cell r="E7">
            <v>-26.475560436999999</v>
          </cell>
          <cell r="F7">
            <v>678242.77972551063</v>
          </cell>
          <cell r="G7">
            <v>2.3822028009749903</v>
          </cell>
          <cell r="H7">
            <v>41.137186962129938</v>
          </cell>
          <cell r="I7">
            <v>228.5120513637074</v>
          </cell>
          <cell r="J7">
            <v>1.6434223539341018E-5</v>
          </cell>
          <cell r="K7">
            <v>2.6844828424415015E-4</v>
          </cell>
          <cell r="L7">
            <v>3331.9628020246341</v>
          </cell>
          <cell r="M7">
            <v>496238.78744796378</v>
          </cell>
          <cell r="N7">
            <v>0.3492851988316249</v>
          </cell>
          <cell r="O7">
            <v>6.4375147719349221E-4</v>
          </cell>
          <cell r="P7">
            <v>70.206982697554054</v>
          </cell>
          <cell r="Q7">
            <v>19628.980711579603</v>
          </cell>
        </row>
        <row r="8">
          <cell r="C8" t="str">
            <v>Construction</v>
          </cell>
          <cell r="D8">
            <v>82.626371885891174</v>
          </cell>
          <cell r="E8">
            <v>6.4505701849999992</v>
          </cell>
          <cell r="F8">
            <v>788461.2186502777</v>
          </cell>
          <cell r="G8">
            <v>5.2781236705961998</v>
          </cell>
          <cell r="H8">
            <v>11.596832092490976</v>
          </cell>
          <cell r="I8">
            <v>113.53474964685965</v>
          </cell>
          <cell r="J8">
            <v>3.9906582162630867E-5</v>
          </cell>
          <cell r="K8">
            <v>7.1248818031196593E-4</v>
          </cell>
          <cell r="L8">
            <v>652.46737239423805</v>
          </cell>
          <cell r="M8">
            <v>104072.22888763579</v>
          </cell>
          <cell r="N8">
            <v>1.5362210150447504</v>
          </cell>
          <cell r="O8">
            <v>9.1352489762108193E-4</v>
          </cell>
          <cell r="P8">
            <v>37.900510365807087</v>
          </cell>
          <cell r="Q8">
            <v>7308.4353157005899</v>
          </cell>
        </row>
        <row r="9">
          <cell r="C9" t="str">
            <v>Operation</v>
          </cell>
          <cell r="D9">
            <v>25.285575959852206</v>
          </cell>
          <cell r="E9">
            <v>36.024990243000012</v>
          </cell>
          <cell r="F9">
            <v>304427.9997966321</v>
          </cell>
          <cell r="G9">
            <v>0.18859194598467482</v>
          </cell>
          <cell r="H9">
            <v>12.59652547624558</v>
          </cell>
          <cell r="I9">
            <v>126.0020835978047</v>
          </cell>
          <cell r="J9">
            <v>2.1758965298447165E-6</v>
          </cell>
          <cell r="K9">
            <v>2.6770652844712567E-4</v>
          </cell>
          <cell r="L9">
            <v>43.166495138145415</v>
          </cell>
          <cell r="M9">
            <v>19629.447387112617</v>
          </cell>
          <cell r="N9">
            <v>4.2294426925830082E-2</v>
          </cell>
          <cell r="O9">
            <v>8.8086239652094514E-4</v>
          </cell>
          <cell r="P9">
            <v>34.602139898540514</v>
          </cell>
          <cell r="Q9">
            <v>1538.1986075150169</v>
          </cell>
        </row>
        <row r="10">
          <cell r="C10" t="str">
            <v>Total</v>
          </cell>
          <cell r="D10">
            <v>195.30957621633814</v>
          </cell>
          <cell r="E10">
            <v>15.999999991000013</v>
          </cell>
          <cell r="F10">
            <v>1771131.9981724205</v>
          </cell>
          <cell r="G10">
            <v>7.8489184175558657</v>
          </cell>
          <cell r="H10">
            <v>65.33054453086649</v>
          </cell>
          <cell r="I10">
            <v>468.04888460837174</v>
          </cell>
          <cell r="J10">
            <v>5.8516702231816608E-5</v>
          </cell>
          <cell r="K10">
            <v>1.2486429930032418E-3</v>
          </cell>
          <cell r="L10">
            <v>4027.5966695570178</v>
          </cell>
          <cell r="M10">
            <v>619940.46372271224</v>
          </cell>
          <cell r="N10">
            <v>1.9278006408022053</v>
          </cell>
          <cell r="O10">
            <v>2.4381387713355192E-3</v>
          </cell>
          <cell r="P10">
            <v>142.70963296190166</v>
          </cell>
          <cell r="Q10">
            <v>28475.614634795209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93.809929545129833</v>
          </cell>
          <cell r="E7">
            <v>-24.777292928000001</v>
          </cell>
          <cell r="F7">
            <v>719806.59962735535</v>
          </cell>
          <cell r="G7">
            <v>2.4972058681426912</v>
          </cell>
          <cell r="H7">
            <v>41.103372104354833</v>
          </cell>
          <cell r="I7">
            <v>236.46595563631692</v>
          </cell>
          <cell r="J7">
            <v>1.7191436225237273E-5</v>
          </cell>
          <cell r="K7">
            <v>3.0042341991065314E-4</v>
          </cell>
          <cell r="L7">
            <v>2871.8511068481735</v>
          </cell>
          <cell r="M7">
            <v>419926.57806335652</v>
          </cell>
          <cell r="N7">
            <v>0.38821765759746751</v>
          </cell>
          <cell r="O7">
            <v>6.6959808043037198E-4</v>
          </cell>
          <cell r="P7">
            <v>68.348306258595713</v>
          </cell>
          <cell r="Q7">
            <v>21814.103096705545</v>
          </cell>
        </row>
        <row r="8">
          <cell r="C8" t="str">
            <v>Construction</v>
          </cell>
          <cell r="D8">
            <v>82.592761366076687</v>
          </cell>
          <cell r="E8">
            <v>6.4369905559999996</v>
          </cell>
          <cell r="F8">
            <v>788092.01659660775</v>
          </cell>
          <cell r="G8">
            <v>5.2737723473645328</v>
          </cell>
          <cell r="H8">
            <v>11.585888317107694</v>
          </cell>
          <cell r="I8">
            <v>113.34154707575111</v>
          </cell>
          <cell r="J8">
            <v>4.0056099160176798E-5</v>
          </cell>
          <cell r="K8">
            <v>7.1277733472982052E-4</v>
          </cell>
          <cell r="L8">
            <v>652.37655338362231</v>
          </cell>
          <cell r="M8">
            <v>103832.72679900662</v>
          </cell>
          <cell r="N8">
            <v>1.537064146974815</v>
          </cell>
          <cell r="O8">
            <v>9.1326370784892269E-4</v>
          </cell>
          <cell r="P8">
            <v>37.874581926107169</v>
          </cell>
          <cell r="Q8">
            <v>7306.3544982844978</v>
          </cell>
        </row>
        <row r="9">
          <cell r="C9" t="str">
            <v>Operation</v>
          </cell>
          <cell r="D9">
            <v>23.17743773094282</v>
          </cell>
          <cell r="E9">
            <v>34.340302369000014</v>
          </cell>
          <cell r="F9">
            <v>298272.78276354191</v>
          </cell>
          <cell r="G9">
            <v>0.17715741238422775</v>
          </cell>
          <cell r="H9">
            <v>11.372818142907379</v>
          </cell>
          <cell r="I9">
            <v>114.17878654637271</v>
          </cell>
          <cell r="J9">
            <v>2.2362999860617977E-6</v>
          </cell>
          <cell r="K9">
            <v>2.5797696490403957E-4</v>
          </cell>
          <cell r="L9">
            <v>42.727795086127443</v>
          </cell>
          <cell r="M9">
            <v>19412.52570174924</v>
          </cell>
          <cell r="N9">
            <v>4.0347840243802981E-2</v>
          </cell>
          <cell r="O9">
            <v>8.7618213137857792E-4</v>
          </cell>
          <cell r="P9">
            <v>30.374195676654789</v>
          </cell>
          <cell r="Q9">
            <v>1386.8107999448252</v>
          </cell>
        </row>
        <row r="10">
          <cell r="C10" t="str">
            <v>Total</v>
          </cell>
          <cell r="D10">
            <v>199.58012864214933</v>
          </cell>
          <cell r="E10">
            <v>15.99999999700001</v>
          </cell>
          <cell r="F10">
            <v>1806171.3989875049</v>
          </cell>
          <cell r="G10">
            <v>7.9481356278914514</v>
          </cell>
          <cell r="H10">
            <v>64.062078564369912</v>
          </cell>
          <cell r="I10">
            <v>463.98628925844071</v>
          </cell>
          <cell r="J10">
            <v>5.9483835371475871E-5</v>
          </cell>
          <cell r="K10">
            <v>1.2711777195445132E-3</v>
          </cell>
          <cell r="L10">
            <v>3566.9554553179232</v>
          </cell>
          <cell r="M10">
            <v>543171.8305641124</v>
          </cell>
          <cell r="N10">
            <v>1.9656296448160855</v>
          </cell>
          <cell r="O10">
            <v>2.4590439196578726E-3</v>
          </cell>
          <cell r="P10">
            <v>136.59708386135767</v>
          </cell>
          <cell r="Q10">
            <v>30507.268394934868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>
        <row r="6">
          <cell r="D6" t="str">
            <v>LCA_ACIDIFICATION</v>
          </cell>
          <cell r="E6" t="str">
            <v>LCA_CO2</v>
          </cell>
          <cell r="F6" t="str">
            <v>LCA_ECOTOXICITY</v>
          </cell>
          <cell r="G6" t="str">
            <v>LCA_FRESHWATER_EUT</v>
          </cell>
          <cell r="H6" t="str">
            <v>LCA_MARINE_EUT</v>
          </cell>
          <cell r="I6" t="str">
            <v>LCA_TERRESTRIAL_EUT</v>
          </cell>
          <cell r="J6" t="str">
            <v>LCA_HUMAN_TOXICITY_CARC</v>
          </cell>
          <cell r="K6" t="str">
            <v>LCA_HUMAN_TOXICITY_NOCARC</v>
          </cell>
          <cell r="L6" t="str">
            <v>LCA_IONIZING_RADIATION</v>
          </cell>
          <cell r="M6" t="str">
            <v>LCA_LANDUSE</v>
          </cell>
          <cell r="N6" t="str">
            <v>LCA_MINERAL_DEPLETION</v>
          </cell>
          <cell r="O6" t="str">
            <v>LCA_PARTICULATE_MATTER</v>
          </cell>
          <cell r="P6" t="str">
            <v>LCA_OZONE_TROPOS</v>
          </cell>
          <cell r="Q6" t="str">
            <v>LCA_WATER_DEPLETION</v>
          </cell>
        </row>
        <row r="7">
          <cell r="C7" t="str">
            <v>Resources</v>
          </cell>
          <cell r="D7">
            <v>51.729327828525683</v>
          </cell>
          <cell r="E7">
            <v>-9.587909900000005</v>
          </cell>
          <cell r="F7">
            <v>365516.76255770423</v>
          </cell>
          <cell r="G7">
            <v>0.83754397892576871</v>
          </cell>
          <cell r="H7">
            <v>26.635136377112467</v>
          </cell>
          <cell r="I7">
            <v>180.8498601435395</v>
          </cell>
          <cell r="J7">
            <v>8.3014865631575207E-6</v>
          </cell>
          <cell r="K7">
            <v>7.9496490062291216E-5</v>
          </cell>
          <cell r="L7">
            <v>8394.4412046136677</v>
          </cell>
          <cell r="M7">
            <v>254860.80302827602</v>
          </cell>
          <cell r="N7">
            <v>7.0125585835695517E-2</v>
          </cell>
          <cell r="O7">
            <v>4.7566581311607177E-4</v>
          </cell>
          <cell r="P7">
            <v>85.311274844052207</v>
          </cell>
          <cell r="Q7">
            <v>6543.5155697022083</v>
          </cell>
        </row>
        <row r="8">
          <cell r="C8" t="str">
            <v>Construction</v>
          </cell>
          <cell r="D8">
            <v>69.894767007154115</v>
          </cell>
          <cell r="E8">
            <v>7.1991408220000004</v>
          </cell>
          <cell r="F8">
            <v>612133.20099596912</v>
          </cell>
          <cell r="G8">
            <v>4.8911707027986688</v>
          </cell>
          <cell r="H8">
            <v>10.973329294847456</v>
          </cell>
          <cell r="I8">
            <v>102.94341297861246</v>
          </cell>
          <cell r="J8">
            <v>3.7105634811702511E-5</v>
          </cell>
          <cell r="K8">
            <v>6.4324071043956482E-4</v>
          </cell>
          <cell r="L8">
            <v>807.59730698513397</v>
          </cell>
          <cell r="M8">
            <v>92288.249903377509</v>
          </cell>
          <cell r="N8">
            <v>1.3651273316954029</v>
          </cell>
          <cell r="O8">
            <v>8.4045567064532946E-4</v>
          </cell>
          <cell r="P8">
            <v>35.082458621396114</v>
          </cell>
          <cell r="Q8">
            <v>6798.5126689347062</v>
          </cell>
        </row>
        <row r="9">
          <cell r="C9" t="str">
            <v>Operation</v>
          </cell>
          <cell r="D9">
            <v>37.502206401971051</v>
          </cell>
          <cell r="E9">
            <v>51.388769080000024</v>
          </cell>
          <cell r="F9">
            <v>325793.17460045707</v>
          </cell>
          <cell r="G9">
            <v>0.29544633360702555</v>
          </cell>
          <cell r="H9">
            <v>17.43138490725438</v>
          </cell>
          <cell r="I9">
            <v>181.05538110291567</v>
          </cell>
          <cell r="J9">
            <v>2.7449526442538987E-6</v>
          </cell>
          <cell r="K9">
            <v>3.1364882770200332E-4</v>
          </cell>
          <cell r="L9">
            <v>97.75123128633426</v>
          </cell>
          <cell r="M9">
            <v>19580.881459961271</v>
          </cell>
          <cell r="N9">
            <v>5.2505186844315495E-2</v>
          </cell>
          <cell r="O9">
            <v>1.0453693496456993E-3</v>
          </cell>
          <cell r="P9">
            <v>49.892770686787806</v>
          </cell>
          <cell r="Q9">
            <v>6847.4523229974466</v>
          </cell>
        </row>
        <row r="10">
          <cell r="C10" t="str">
            <v>Total</v>
          </cell>
          <cell r="D10">
            <v>159.12630123765086</v>
          </cell>
          <cell r="E10">
            <v>49.000000002000021</v>
          </cell>
          <cell r="F10">
            <v>1303443.1381541304</v>
          </cell>
          <cell r="G10">
            <v>6.0241610153314635</v>
          </cell>
          <cell r="H10">
            <v>55.039850579214303</v>
          </cell>
          <cell r="I10">
            <v>464.84865422506766</v>
          </cell>
          <cell r="J10">
            <v>4.8152074019113934E-5</v>
          </cell>
          <cell r="K10">
            <v>1.0363860282038592E-3</v>
          </cell>
          <cell r="L10">
            <v>9299.7897428851356</v>
          </cell>
          <cell r="M10">
            <v>366729.93439161481</v>
          </cell>
          <cell r="N10">
            <v>1.487758104375414</v>
          </cell>
          <cell r="O10">
            <v>2.3614908334071002E-3</v>
          </cell>
          <cell r="P10">
            <v>170.28650415223612</v>
          </cell>
          <cell r="Q10">
            <v>20189.480561634362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829D-0F55-4C99-9A85-1FE1548F97D6}">
  <dimension ref="C2:AI52"/>
  <sheetViews>
    <sheetView tabSelected="1" topLeftCell="B9" zoomScale="51" zoomScaleNormal="40" workbookViewId="0">
      <selection activeCell="Y60" sqref="Y60"/>
    </sheetView>
  </sheetViews>
  <sheetFormatPr defaultColWidth="11.5546875" defaultRowHeight="14.4" x14ac:dyDescent="0.3"/>
  <cols>
    <col min="3" max="10" width="11.6640625" bestFit="1" customWidth="1"/>
    <col min="11" max="12" width="13.88671875" bestFit="1" customWidth="1"/>
    <col min="13" max="17" width="11.6640625" bestFit="1" customWidth="1"/>
    <col min="18" max="18" width="21.33203125" bestFit="1" customWidth="1"/>
    <col min="19" max="33" width="11.6640625" bestFit="1" customWidth="1"/>
  </cols>
  <sheetData>
    <row r="2" spans="3:33" ht="15" thickBot="1" x14ac:dyDescent="0.35"/>
    <row r="3" spans="3:33" ht="14.4" customHeight="1" x14ac:dyDescent="0.3">
      <c r="C3" s="8" t="s">
        <v>0</v>
      </c>
      <c r="D3" s="1" cm="1">
        <f t="array" ref="D3:R7">[1]Final_results!$C$6:$Q$10</f>
        <v>0</v>
      </c>
      <c r="E3" s="1" t="str">
        <v>LCA_ACIDIFICATION</v>
      </c>
      <c r="F3" s="1" t="str">
        <v>LCA_CO2</v>
      </c>
      <c r="G3" s="1" t="str">
        <v>LCA_ECOTOXICITY</v>
      </c>
      <c r="H3" s="1" t="str">
        <v>LCA_FRESHWATER_EUT</v>
      </c>
      <c r="I3" s="1" t="str">
        <v>LCA_MARINE_EUT</v>
      </c>
      <c r="J3" s="1" t="str">
        <v>LCA_TERRESTRIAL_EUT</v>
      </c>
      <c r="K3" s="1" t="str">
        <v>LCA_HUMAN_TOXICITY_CARC</v>
      </c>
      <c r="L3" s="1" t="str">
        <v>LCA_HUMAN_TOXICITY_NOCARC</v>
      </c>
      <c r="M3" s="1" t="str">
        <v>LCA_IONIZING_RADIATION</v>
      </c>
      <c r="N3" s="1" t="str">
        <v>LCA_LANDUSE</v>
      </c>
      <c r="O3" s="1" t="str">
        <v>LCA_MINERAL_DEPLETION</v>
      </c>
      <c r="P3" s="1" t="str">
        <v>LCA_PARTICULATE_MATTER</v>
      </c>
      <c r="Q3" s="1" t="str">
        <v>LCA_OZONE_TROPOS</v>
      </c>
      <c r="R3" s="2" t="str">
        <v>LCA_WATER_DEPLETION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  <c r="AG3" t="s">
        <v>20</v>
      </c>
    </row>
    <row r="4" spans="3:33" ht="14.4" customHeight="1" x14ac:dyDescent="0.3">
      <c r="C4" s="9"/>
      <c r="D4" t="str">
        <v>Resources</v>
      </c>
      <c r="E4">
        <v>196.73014548160495</v>
      </c>
      <c r="F4">
        <v>17.121809624000004</v>
      </c>
      <c r="G4">
        <v>1143763.5682697166</v>
      </c>
      <c r="H4">
        <v>12.910662563409304</v>
      </c>
      <c r="I4">
        <v>40.741203469495197</v>
      </c>
      <c r="J4">
        <v>351.71793850692194</v>
      </c>
      <c r="K4">
        <v>1.2166271874584388E-5</v>
      </c>
      <c r="L4">
        <v>3.3752042917775416E-4</v>
      </c>
      <c r="M4">
        <v>41673.03003982261</v>
      </c>
      <c r="N4">
        <v>274881.86710504733</v>
      </c>
      <c r="O4">
        <v>5.2321413664144167E-2</v>
      </c>
      <c r="P4">
        <v>1.2724808978558659E-3</v>
      </c>
      <c r="Q4">
        <v>144.87168751760291</v>
      </c>
      <c r="R4" s="3">
        <v>7451.9349030899202</v>
      </c>
    </row>
    <row r="5" spans="3:33" ht="14.4" customHeight="1" x14ac:dyDescent="0.3">
      <c r="C5" s="9"/>
      <c r="D5" t="str">
        <v>Construction</v>
      </c>
      <c r="E5">
        <v>82.644435501287489</v>
      </c>
      <c r="F5">
        <v>12.480414419999997</v>
      </c>
      <c r="G5">
        <v>709411.16166031419</v>
      </c>
      <c r="H5">
        <v>6.8257841407728561</v>
      </c>
      <c r="I5">
        <v>13.105862212581439</v>
      </c>
      <c r="J5">
        <v>131.1391376350054</v>
      </c>
      <c r="K5">
        <v>3.7430081503706622E-5</v>
      </c>
      <c r="L5">
        <v>5.4124944982878321E-4</v>
      </c>
      <c r="M5">
        <v>1072.2653961414853</v>
      </c>
      <c r="N5">
        <v>75590.626715023725</v>
      </c>
      <c r="O5">
        <v>1.0871309719766755</v>
      </c>
      <c r="P5">
        <v>1.1102207684846161E-3</v>
      </c>
      <c r="Q5">
        <v>49.816166846791837</v>
      </c>
      <c r="R5" s="3">
        <v>5105.8592974951216</v>
      </c>
    </row>
    <row r="6" spans="3:33" ht="14.4" customHeight="1" x14ac:dyDescent="0.3">
      <c r="C6" s="9"/>
      <c r="D6" t="str">
        <v>Operation</v>
      </c>
      <c r="E6">
        <v>167.32829373029</v>
      </c>
      <c r="F6">
        <v>106.99319821400003</v>
      </c>
      <c r="G6">
        <v>382700.91311586194</v>
      </c>
      <c r="H6">
        <v>0.44542024682970233</v>
      </c>
      <c r="I6">
        <v>36.384926003552515</v>
      </c>
      <c r="J6">
        <v>408.043602031869</v>
      </c>
      <c r="K6">
        <v>1.2897329347923037E-5</v>
      </c>
      <c r="L6">
        <v>4.6852900307938974E-4</v>
      </c>
      <c r="M6">
        <v>6557.1928052751082</v>
      </c>
      <c r="N6">
        <v>5285.772145066695</v>
      </c>
      <c r="O6">
        <v>4.2920128048536163E-2</v>
      </c>
      <c r="P6">
        <v>2.7347378581801351E-3</v>
      </c>
      <c r="Q6">
        <v>104.19870653210329</v>
      </c>
      <c r="R6" s="3">
        <v>9866.2296570943035</v>
      </c>
    </row>
    <row r="7" spans="3:33" ht="14.4" customHeight="1" thickBot="1" x14ac:dyDescent="0.35">
      <c r="C7" s="10"/>
      <c r="D7" s="4" t="str">
        <v>Total</v>
      </c>
      <c r="E7" s="4">
        <v>446.70287471318244</v>
      </c>
      <c r="F7" s="4">
        <v>136.59542225800004</v>
      </c>
      <c r="G7" s="4">
        <v>2235875.6430458925</v>
      </c>
      <c r="H7" s="4">
        <v>20.181866951011862</v>
      </c>
      <c r="I7" s="4">
        <v>90.23199168562914</v>
      </c>
      <c r="J7" s="4">
        <v>890.90067817379634</v>
      </c>
      <c r="K7" s="4">
        <v>6.249368272621405E-5</v>
      </c>
      <c r="L7" s="4">
        <v>1.3472988820859271E-3</v>
      </c>
      <c r="M7" s="4">
        <v>49302.488241239203</v>
      </c>
      <c r="N7" s="4">
        <v>355758.26596513775</v>
      </c>
      <c r="O7" s="4">
        <v>1.1823725136893557</v>
      </c>
      <c r="P7" s="4">
        <v>5.1174395245206176E-3</v>
      </c>
      <c r="Q7" s="4">
        <v>298.88656089649805</v>
      </c>
      <c r="R7" s="5">
        <v>22424.023857679345</v>
      </c>
      <c r="T7" s="6">
        <f>E7/$E$7</f>
        <v>1</v>
      </c>
      <c r="U7" s="6">
        <f>F7/$F$7</f>
        <v>1</v>
      </c>
      <c r="V7" s="6">
        <f>G7/$G$7</f>
        <v>1</v>
      </c>
      <c r="W7" s="6">
        <f>H7/$H$7</f>
        <v>1</v>
      </c>
      <c r="X7" s="6">
        <f>I7/$I$7</f>
        <v>1</v>
      </c>
      <c r="Y7" s="6">
        <f>J7/$J$7</f>
        <v>1</v>
      </c>
      <c r="Z7" s="6">
        <f>K7/$K$7</f>
        <v>1</v>
      </c>
      <c r="AA7" s="6">
        <f>L7/$L$7</f>
        <v>1</v>
      </c>
      <c r="AB7" s="6">
        <f>M7/$M$7</f>
        <v>1</v>
      </c>
      <c r="AC7" s="6">
        <f>N7/$N$7</f>
        <v>1</v>
      </c>
      <c r="AD7" s="6">
        <f>O7/$O$7</f>
        <v>1</v>
      </c>
      <c r="AE7" s="6">
        <f>P7/$P$7</f>
        <v>1</v>
      </c>
      <c r="AF7" s="6">
        <f>Q7/$Q$7</f>
        <v>1</v>
      </c>
      <c r="AG7" s="6">
        <f>R7/$R$7</f>
        <v>1</v>
      </c>
    </row>
    <row r="8" spans="3:33" x14ac:dyDescent="0.3">
      <c r="C8" s="8" t="s">
        <v>1</v>
      </c>
      <c r="D8" s="1" cm="1">
        <f t="array" ref="D8:R12">[2]Final_results!$C$6:$Q$10</f>
        <v>0</v>
      </c>
      <c r="E8" s="1" t="str">
        <v>LCA_ACIDIFICATION</v>
      </c>
      <c r="F8" s="1" t="str">
        <v>LCA_CO2</v>
      </c>
      <c r="G8" s="1" t="str">
        <v>LCA_ECOTOXICITY</v>
      </c>
      <c r="H8" s="1" t="str">
        <v>LCA_FRESHWATER_EUT</v>
      </c>
      <c r="I8" s="1" t="str">
        <v>LCA_MARINE_EUT</v>
      </c>
      <c r="J8" s="1" t="str">
        <v>LCA_TERRESTRIAL_EUT</v>
      </c>
      <c r="K8" s="1" t="str">
        <v>LCA_HUMAN_TOXICITY_CARC</v>
      </c>
      <c r="L8" s="1" t="str">
        <v>LCA_HUMAN_TOXICITY_NOCARC</v>
      </c>
      <c r="M8" s="1" t="str">
        <v>LCA_IONIZING_RADIATION</v>
      </c>
      <c r="N8" s="1" t="str">
        <v>LCA_LANDUSE</v>
      </c>
      <c r="O8" s="1" t="str">
        <v>LCA_MINERAL_DEPLETION</v>
      </c>
      <c r="P8" s="1" t="str">
        <v>LCA_PARTICULATE_MATTER</v>
      </c>
      <c r="Q8" s="1" t="str">
        <v>LCA_OZONE_TROPOS</v>
      </c>
      <c r="R8" s="2" t="str">
        <v>LCA_WATER_DEPLETION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3:33" x14ac:dyDescent="0.3">
      <c r="C9" s="9"/>
      <c r="D9" t="str">
        <v>Resources</v>
      </c>
      <c r="E9">
        <v>196.46569518330898</v>
      </c>
      <c r="F9">
        <v>17.079944671000003</v>
      </c>
      <c r="G9">
        <v>1138631.4205771137</v>
      </c>
      <c r="H9">
        <v>12.767111383782078</v>
      </c>
      <c r="I9">
        <v>40.570149828425208</v>
      </c>
      <c r="J9">
        <v>350.76268642262238</v>
      </c>
      <c r="K9">
        <v>1.2123356872130448E-5</v>
      </c>
      <c r="L9">
        <v>3.3586517786673786E-4</v>
      </c>
      <c r="M9">
        <v>40734.267261320478</v>
      </c>
      <c r="N9">
        <v>274854.27319402352</v>
      </c>
      <c r="O9">
        <v>5.2583150943896227E-2</v>
      </c>
      <c r="P9">
        <v>1.2667063818769331E-3</v>
      </c>
      <c r="Q9">
        <v>144.53868784044229</v>
      </c>
      <c r="R9" s="3">
        <v>7496.8010200926583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3:33" x14ac:dyDescent="0.3">
      <c r="C10" s="9"/>
      <c r="D10" t="str">
        <v>Construction</v>
      </c>
      <c r="E10">
        <v>82.613156925181855</v>
      </c>
      <c r="F10">
        <v>12.476411802000001</v>
      </c>
      <c r="G10">
        <v>709189.37320240494</v>
      </c>
      <c r="H10">
        <v>6.8231160996181801</v>
      </c>
      <c r="I10">
        <v>13.101924529721614</v>
      </c>
      <c r="J10">
        <v>131.10215521821328</v>
      </c>
      <c r="K10">
        <v>3.7423232380026772E-5</v>
      </c>
      <c r="L10">
        <v>5.4101411129677912E-4</v>
      </c>
      <c r="M10">
        <v>1071.7829143341717</v>
      </c>
      <c r="N10">
        <v>75575.449088354566</v>
      </c>
      <c r="O10">
        <v>1.0867844758817302</v>
      </c>
      <c r="P10">
        <v>1.1099177891602948E-3</v>
      </c>
      <c r="Q10">
        <v>49.799163961508462</v>
      </c>
      <c r="R10" s="3">
        <v>5104.4870777154847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3:33" x14ac:dyDescent="0.3">
      <c r="C11" s="9"/>
      <c r="D11" t="str">
        <v>Operation</v>
      </c>
      <c r="E11">
        <v>167.47255701920133</v>
      </c>
      <c r="F11">
        <v>107.37225380999999</v>
      </c>
      <c r="G11">
        <v>382818.03400775534</v>
      </c>
      <c r="H11">
        <v>0.44502023505649607</v>
      </c>
      <c r="I11">
        <v>36.464589756477423</v>
      </c>
      <c r="J11">
        <v>409.04919459345933</v>
      </c>
      <c r="K11">
        <v>1.2931907142166067E-5</v>
      </c>
      <c r="L11">
        <v>4.705830927752391E-4</v>
      </c>
      <c r="M11">
        <v>6557.1189493373959</v>
      </c>
      <c r="N11">
        <v>5283.2740402756481</v>
      </c>
      <c r="O11">
        <v>4.28613651097264E-2</v>
      </c>
      <c r="P11">
        <v>2.7467766209973089E-3</v>
      </c>
      <c r="Q11">
        <v>104.4242565527823</v>
      </c>
      <c r="R11" s="3">
        <v>9776.8179334514443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3:33" ht="15" thickBot="1" x14ac:dyDescent="0.35">
      <c r="C12" s="10"/>
      <c r="D12" s="4" t="str">
        <v>Total</v>
      </c>
      <c r="E12" s="4">
        <v>446.55140912769218</v>
      </c>
      <c r="F12" s="4">
        <v>136.92861028299998</v>
      </c>
      <c r="G12" s="4">
        <v>2230638.827787274</v>
      </c>
      <c r="H12" s="4">
        <v>20.035247718456755</v>
      </c>
      <c r="I12" s="4">
        <v>90.136664114624239</v>
      </c>
      <c r="J12" s="4">
        <v>890.91403623429505</v>
      </c>
      <c r="K12" s="4">
        <v>6.2478496394323277E-5</v>
      </c>
      <c r="L12" s="4">
        <v>1.347462381938756E-3</v>
      </c>
      <c r="M12" s="4">
        <v>48363.169124992048</v>
      </c>
      <c r="N12" s="4">
        <v>355712.99632265378</v>
      </c>
      <c r="O12" s="4">
        <v>1.182228991935353</v>
      </c>
      <c r="P12" s="4">
        <v>5.1234007920345371E-3</v>
      </c>
      <c r="Q12" s="4">
        <v>298.76210835473307</v>
      </c>
      <c r="R12" s="5">
        <v>22378.106031259587</v>
      </c>
      <c r="T12" s="6">
        <f>E12/$E$7</f>
        <v>0.99966092542926321</v>
      </c>
      <c r="U12" s="6">
        <f>F12/$F$7</f>
        <v>1.0024392327319038</v>
      </c>
      <c r="V12" s="6">
        <f>G12/$G$7</f>
        <v>0.99765782355789501</v>
      </c>
      <c r="W12" s="6">
        <f>H12/$H$7</f>
        <v>0.99273510062716197</v>
      </c>
      <c r="X12" s="6">
        <f>I12/$I$7</f>
        <v>0.99894352801900876</v>
      </c>
      <c r="Y12" s="6">
        <f>J12/$J$7</f>
        <v>1.0000149938829614</v>
      </c>
      <c r="Z12" s="6">
        <f>K12/$K$7</f>
        <v>0.99975699412759356</v>
      </c>
      <c r="AA12" s="6">
        <f>L12/$L$7</f>
        <v>1.0001213538102072</v>
      </c>
      <c r="AB12" s="6">
        <f>M12/$M$7</f>
        <v>0.98094783549968056</v>
      </c>
      <c r="AC12" s="6">
        <f>N12/$N$7</f>
        <v>0.9998727516777125</v>
      </c>
      <c r="AD12" s="6">
        <f>O12/$O$7</f>
        <v>0.99987861545127188</v>
      </c>
      <c r="AE12" s="6">
        <f>P12/$P$7</f>
        <v>1.0011648926158006</v>
      </c>
      <c r="AF12" s="6">
        <f>Q12/$Q$7</f>
        <v>0.9995836127881037</v>
      </c>
      <c r="AG12" s="6">
        <f>R12/$R$7</f>
        <v>0.99795229318737844</v>
      </c>
    </row>
    <row r="13" spans="3:33" x14ac:dyDescent="0.3">
      <c r="C13" s="8" t="s">
        <v>2</v>
      </c>
      <c r="D13" s="1" cm="1">
        <f t="array" ref="D13:R17">[3]Final_results!$C$6:$Q$10</f>
        <v>0</v>
      </c>
      <c r="E13" s="1" t="str">
        <v>LCA_ACIDIFICATION</v>
      </c>
      <c r="F13" s="1" t="str">
        <v>LCA_CO2</v>
      </c>
      <c r="G13" s="1" t="str">
        <v>LCA_ECOTOXICITY</v>
      </c>
      <c r="H13" s="1" t="str">
        <v>LCA_FRESHWATER_EUT</v>
      </c>
      <c r="I13" s="1" t="str">
        <v>LCA_MARINE_EUT</v>
      </c>
      <c r="J13" s="1" t="str">
        <v>LCA_TERRESTRIAL_EUT</v>
      </c>
      <c r="K13" s="1" t="str">
        <v>LCA_HUMAN_TOXICITY_CARC</v>
      </c>
      <c r="L13" s="1" t="str">
        <v>LCA_HUMAN_TOXICITY_NOCARC</v>
      </c>
      <c r="M13" s="1" t="str">
        <v>LCA_IONIZING_RADIATION</v>
      </c>
      <c r="N13" s="1" t="str">
        <v>LCA_LANDUSE</v>
      </c>
      <c r="O13" s="1" t="str">
        <v>LCA_MINERAL_DEPLETION</v>
      </c>
      <c r="P13" s="1" t="str">
        <v>LCA_PARTICULATE_MATTER</v>
      </c>
      <c r="Q13" s="1" t="str">
        <v>LCA_OZONE_TROPOS</v>
      </c>
      <c r="R13" s="2" t="str">
        <v>LCA_WATER_DEPLETION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3:33" x14ac:dyDescent="0.3">
      <c r="C14" s="9"/>
      <c r="D14" t="str">
        <v>Resources</v>
      </c>
      <c r="E14">
        <v>78.282774261671847</v>
      </c>
      <c r="F14">
        <v>-8.2120499780000014</v>
      </c>
      <c r="G14">
        <v>397288.49560969503</v>
      </c>
      <c r="H14">
        <v>0.98350931705899092</v>
      </c>
      <c r="I14">
        <v>30.029774994828994</v>
      </c>
      <c r="J14">
        <v>287.6058353320679</v>
      </c>
      <c r="K14">
        <v>9.7306319373134062E-6</v>
      </c>
      <c r="L14">
        <v>1.0178100599040207E-4</v>
      </c>
      <c r="M14">
        <v>8999.3251849569824</v>
      </c>
      <c r="N14">
        <v>300541.37606868619</v>
      </c>
      <c r="O14">
        <v>0.10055974902189797</v>
      </c>
      <c r="P14">
        <v>6.17926602845901E-4</v>
      </c>
      <c r="Q14">
        <v>95.986151143629627</v>
      </c>
      <c r="R14" s="3">
        <v>15930.902920134804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3:33" x14ac:dyDescent="0.3">
      <c r="C15" s="9"/>
      <c r="D15" t="str">
        <v>Construction</v>
      </c>
      <c r="E15">
        <v>69.809423033461499</v>
      </c>
      <c r="F15">
        <v>7.2897437590000029</v>
      </c>
      <c r="G15">
        <v>613954.18205686309</v>
      </c>
      <c r="H15">
        <v>4.8885733470667354</v>
      </c>
      <c r="I15">
        <v>11.058893115290294</v>
      </c>
      <c r="J15">
        <v>104.18874441620198</v>
      </c>
      <c r="K15">
        <v>3.8287715773417548E-5</v>
      </c>
      <c r="L15">
        <v>6.4643351655118482E-4</v>
      </c>
      <c r="M15">
        <v>803.30549294519528</v>
      </c>
      <c r="N15">
        <v>95914.874552503621</v>
      </c>
      <c r="O15">
        <v>1.3597233464825929</v>
      </c>
      <c r="P15">
        <v>8.5393358702427736E-4</v>
      </c>
      <c r="Q15">
        <v>35.428283941761904</v>
      </c>
      <c r="R15" s="3">
        <v>6800.8740346350478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3:33" x14ac:dyDescent="0.3">
      <c r="C16" s="9"/>
      <c r="D16" t="str">
        <v>Operation</v>
      </c>
      <c r="E16">
        <v>34.63291107984184</v>
      </c>
      <c r="F16">
        <v>49.922306216999999</v>
      </c>
      <c r="G16">
        <v>122444.15570049227</v>
      </c>
      <c r="H16">
        <v>0.2153720194486495</v>
      </c>
      <c r="I16">
        <v>16.006884571704603</v>
      </c>
      <c r="J16">
        <v>176.5840116347247</v>
      </c>
      <c r="K16">
        <v>2.0224452606154679E-6</v>
      </c>
      <c r="L16">
        <v>2.6150466100035463E-4</v>
      </c>
      <c r="M16">
        <v>98.3127178620405</v>
      </c>
      <c r="N16">
        <v>9769.609634939221</v>
      </c>
      <c r="O16">
        <v>4.1627391340508371E-2</v>
      </c>
      <c r="P16">
        <v>1.0203224315896596E-3</v>
      </c>
      <c r="Q16">
        <v>51.254372477903928</v>
      </c>
      <c r="R16" s="3">
        <v>1561.1326174306851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3:33" ht="15" thickBot="1" x14ac:dyDescent="0.35">
      <c r="C17" s="10"/>
      <c r="D17" s="4" t="str">
        <v>Total</v>
      </c>
      <c r="E17" s="4">
        <v>182.72510837497521</v>
      </c>
      <c r="F17" s="4">
        <v>48.999999998</v>
      </c>
      <c r="G17" s="4">
        <v>1133686.8333670504</v>
      </c>
      <c r="H17" s="4">
        <v>6.0874546835743759</v>
      </c>
      <c r="I17" s="4">
        <v>57.095552681823889</v>
      </c>
      <c r="J17" s="4">
        <v>568.37859138299461</v>
      </c>
      <c r="K17" s="4">
        <v>5.0040792971346425E-5</v>
      </c>
      <c r="L17" s="4">
        <v>1.0097191835419415E-3</v>
      </c>
      <c r="M17" s="4">
        <v>9900.9433957642177</v>
      </c>
      <c r="N17" s="4">
        <v>406225.86025612906</v>
      </c>
      <c r="O17" s="4">
        <v>1.5019104868449991</v>
      </c>
      <c r="P17" s="4">
        <v>2.4921826214598379E-3</v>
      </c>
      <c r="Q17" s="4">
        <v>182.66880756329545</v>
      </c>
      <c r="R17" s="5">
        <v>24292.909572200537</v>
      </c>
      <c r="T17" s="6">
        <f>E17/$E$7</f>
        <v>0.40905290455607379</v>
      </c>
      <c r="U17" s="6">
        <f>F17/$F$7</f>
        <v>0.35872358815546029</v>
      </c>
      <c r="V17" s="6">
        <f>G17/$G$7</f>
        <v>0.50704377808000523</v>
      </c>
      <c r="W17" s="6">
        <f>H17/$H$7</f>
        <v>0.30162990858827199</v>
      </c>
      <c r="X17" s="6">
        <f>I17/$I$7</f>
        <v>0.63276396337062402</v>
      </c>
      <c r="Y17" s="6">
        <f>J17/$J$7</f>
        <v>0.63798199429826419</v>
      </c>
      <c r="Z17" s="6">
        <f>K17/$K$7</f>
        <v>0.80073362279794014</v>
      </c>
      <c r="AA17" s="6">
        <f>L17/$L$7</f>
        <v>0.74943963582799467</v>
      </c>
      <c r="AB17" s="6">
        <f>M17/$M$7</f>
        <v>0.20082035915344626</v>
      </c>
      <c r="AC17" s="6">
        <f>N17/$N$7</f>
        <v>1.141859231728819</v>
      </c>
      <c r="AD17" s="6">
        <f>O17/$O$7</f>
        <v>1.2702515234886418</v>
      </c>
      <c r="AE17" s="6">
        <f>P17/$P$7</f>
        <v>0.48699796246117755</v>
      </c>
      <c r="AF17" s="6">
        <f>Q17/$Q$7</f>
        <v>0.61116433945838111</v>
      </c>
      <c r="AG17" s="6">
        <f>R17/$R$7</f>
        <v>1.0833430131176556</v>
      </c>
    </row>
    <row r="18" spans="3:33" ht="14.4" customHeight="1" x14ac:dyDescent="0.3">
      <c r="C18" s="8" t="s">
        <v>3</v>
      </c>
      <c r="D18" s="1" cm="1">
        <f t="array" ref="D18:R22">[4]Final_results!$C$6:$Q$10</f>
        <v>0</v>
      </c>
      <c r="E18" s="1" t="str">
        <v>LCA_ACIDIFICATION</v>
      </c>
      <c r="F18" s="1" t="str">
        <v>LCA_CO2</v>
      </c>
      <c r="G18" s="1" t="str">
        <v>LCA_ECOTOXICITY</v>
      </c>
      <c r="H18" s="1" t="str">
        <v>LCA_FRESHWATER_EUT</v>
      </c>
      <c r="I18" s="1" t="str">
        <v>LCA_MARINE_EUT</v>
      </c>
      <c r="J18" s="1" t="str">
        <v>LCA_TERRESTRIAL_EUT</v>
      </c>
      <c r="K18" s="1" t="str">
        <v>LCA_HUMAN_TOXICITY_CARC</v>
      </c>
      <c r="L18" s="1" t="str">
        <v>LCA_HUMAN_TOXICITY_NOCARC</v>
      </c>
      <c r="M18" s="1" t="str">
        <v>LCA_IONIZING_RADIATION</v>
      </c>
      <c r="N18" s="1" t="str">
        <v>LCA_LANDUSE</v>
      </c>
      <c r="O18" s="1" t="str">
        <v>LCA_MINERAL_DEPLETION</v>
      </c>
      <c r="P18" s="1" t="str">
        <v>LCA_PARTICULATE_MATTER</v>
      </c>
      <c r="Q18" s="1" t="str">
        <v>LCA_OZONE_TROPOS</v>
      </c>
      <c r="R18" s="2" t="str">
        <v>LCA_WATER_DEPLETION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3:33" ht="14.4" customHeight="1" x14ac:dyDescent="0.3">
      <c r="C19" s="9"/>
      <c r="D19" t="str">
        <v>Resources</v>
      </c>
      <c r="E19">
        <v>45.623360159271023</v>
      </c>
      <c r="F19">
        <v>-9.4075135790000015</v>
      </c>
      <c r="G19">
        <v>347385.17694030865</v>
      </c>
      <c r="H19">
        <v>0.82684390071347003</v>
      </c>
      <c r="I19">
        <v>26.337927348291704</v>
      </c>
      <c r="J19">
        <v>177.88882294497319</v>
      </c>
      <c r="K19">
        <v>8.3902621561887599E-6</v>
      </c>
      <c r="L19">
        <v>7.5122237196484842E-5</v>
      </c>
      <c r="M19">
        <v>8606.5393817922504</v>
      </c>
      <c r="N19">
        <v>248185.08670415112</v>
      </c>
      <c r="O19">
        <v>6.8357677696879518E-2</v>
      </c>
      <c r="P19">
        <v>4.4036002202735015E-4</v>
      </c>
      <c r="Q19">
        <v>86.424492490754005</v>
      </c>
      <c r="R19" s="3">
        <v>6404.1648466887445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3:33" ht="14.4" customHeight="1" x14ac:dyDescent="0.3">
      <c r="C20" s="9"/>
      <c r="D20" t="str">
        <v>Construction</v>
      </c>
      <c r="E20">
        <v>71.850198304879541</v>
      </c>
      <c r="F20">
        <v>7.3219169559999999</v>
      </c>
      <c r="G20">
        <v>629758.20985734276</v>
      </c>
      <c r="H20">
        <v>5.0399750242194656</v>
      </c>
      <c r="I20">
        <v>11.185099671452189</v>
      </c>
      <c r="J20">
        <v>105.06953624329989</v>
      </c>
      <c r="K20">
        <v>3.8155809069093016E-5</v>
      </c>
      <c r="L20">
        <v>6.6528207563546632E-4</v>
      </c>
      <c r="M20">
        <v>826.33960729159355</v>
      </c>
      <c r="N20">
        <v>95607.543198123225</v>
      </c>
      <c r="O20">
        <v>1.4072073130408018</v>
      </c>
      <c r="P20">
        <v>8.5610693620583706E-4</v>
      </c>
      <c r="Q20">
        <v>35.759147806700504</v>
      </c>
      <c r="R20" s="3">
        <v>6900.846651200648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3:33" ht="14.4" customHeight="1" x14ac:dyDescent="0.3">
      <c r="C21" s="9"/>
      <c r="D21" t="str">
        <v>Operation</v>
      </c>
      <c r="E21">
        <v>38.563552656134213</v>
      </c>
      <c r="F21">
        <v>51.085596618999986</v>
      </c>
      <c r="G21">
        <v>332433.82640164503</v>
      </c>
      <c r="H21">
        <v>0.32707572107562205</v>
      </c>
      <c r="I21">
        <v>17.792123067516386</v>
      </c>
      <c r="J21">
        <v>185.3008295132766</v>
      </c>
      <c r="K21">
        <v>2.775481282618808E-6</v>
      </c>
      <c r="L21">
        <v>3.1610330230804706E-4</v>
      </c>
      <c r="M21">
        <v>103.33181904785208</v>
      </c>
      <c r="N21">
        <v>19901.900942553682</v>
      </c>
      <c r="O21">
        <v>5.6037007806224351E-2</v>
      </c>
      <c r="P21">
        <v>1.0498816728996799E-3</v>
      </c>
      <c r="Q21">
        <v>51.364919060164809</v>
      </c>
      <c r="R21" s="3">
        <v>7087.0291695335363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3:33" ht="15" customHeight="1" thickBot="1" x14ac:dyDescent="0.35">
      <c r="C22" s="10"/>
      <c r="D22" s="4" t="str">
        <v>Total</v>
      </c>
      <c r="E22" s="4">
        <v>156.03711112028478</v>
      </c>
      <c r="F22" s="4">
        <v>48.999999995999985</v>
      </c>
      <c r="G22" s="4">
        <v>1309577.2131992965</v>
      </c>
      <c r="H22" s="4">
        <v>6.193894646008558</v>
      </c>
      <c r="I22" s="4">
        <v>55.315150087260278</v>
      </c>
      <c r="J22" s="4">
        <v>468.2591887015497</v>
      </c>
      <c r="K22" s="4">
        <v>4.932155250790058E-5</v>
      </c>
      <c r="L22" s="4">
        <v>1.0565076151399983E-3</v>
      </c>
      <c r="M22" s="4">
        <v>9536.2108081316946</v>
      </c>
      <c r="N22" s="4">
        <v>363694.53084482806</v>
      </c>
      <c r="O22" s="4">
        <v>1.5316019985439058</v>
      </c>
      <c r="P22" s="4">
        <v>2.3463486311328672E-3</v>
      </c>
      <c r="Q22" s="4">
        <v>173.5485593576193</v>
      </c>
      <c r="R22" s="5">
        <v>20392.040667422931</v>
      </c>
      <c r="T22" s="6">
        <f>E22/$E$7</f>
        <v>0.34930850001910685</v>
      </c>
      <c r="U22" s="6">
        <f>F22/$F$7</f>
        <v>0.35872358814081839</v>
      </c>
      <c r="V22" s="6">
        <f>G22/$G$7</f>
        <v>0.58571111379668839</v>
      </c>
      <c r="W22" s="6">
        <f>H22/$H$7</f>
        <v>0.30690394803628479</v>
      </c>
      <c r="X22" s="6">
        <f>I22/$I$7</f>
        <v>0.61303257363507901</v>
      </c>
      <c r="Y22" s="6">
        <f>J22/$J$7</f>
        <v>0.52560201173199916</v>
      </c>
      <c r="Z22" s="6">
        <f>K22/$K$7</f>
        <v>0.78922461209366057</v>
      </c>
      <c r="AA22" s="6">
        <f>L22/$L$7</f>
        <v>0.78416721722820903</v>
      </c>
      <c r="AB22" s="6">
        <f>M22/$M$7</f>
        <v>0.19342250560398905</v>
      </c>
      <c r="AC22" s="6">
        <f>N22/$N$7</f>
        <v>1.0223080266544475</v>
      </c>
      <c r="AD22" s="6">
        <f>O22/$O$7</f>
        <v>1.2953633316160655</v>
      </c>
      <c r="AE22" s="6">
        <f>P22/$P$7</f>
        <v>0.45850050985266194</v>
      </c>
      <c r="AF22" s="6">
        <f>Q22/$Q$7</f>
        <v>0.58065026020931643</v>
      </c>
      <c r="AG22" s="6">
        <f>R22/$R$7</f>
        <v>0.90938365018013745</v>
      </c>
    </row>
    <row r="23" spans="3:33" ht="14.4" customHeight="1" x14ac:dyDescent="0.3">
      <c r="C23" s="8" t="s">
        <v>4</v>
      </c>
      <c r="D23" s="1" cm="1">
        <f t="array" ref="D23:R27">[5]Final_results!$C$6:$Q$10</f>
        <v>0</v>
      </c>
      <c r="E23" s="1" t="str">
        <v>LCA_ACIDIFICATION</v>
      </c>
      <c r="F23" s="1" t="str">
        <v>LCA_CO2</v>
      </c>
      <c r="G23" s="1" t="str">
        <v>LCA_ECOTOXICITY</v>
      </c>
      <c r="H23" s="1" t="str">
        <v>LCA_FRESHWATER_EUT</v>
      </c>
      <c r="I23" s="1" t="str">
        <v>LCA_MARINE_EUT</v>
      </c>
      <c r="J23" s="1" t="str">
        <v>LCA_TERRESTRIAL_EUT</v>
      </c>
      <c r="K23" s="1" t="str">
        <v>LCA_HUMAN_TOXICITY_CARC</v>
      </c>
      <c r="L23" s="1" t="str">
        <v>LCA_HUMAN_TOXICITY_NOCARC</v>
      </c>
      <c r="M23" s="1" t="str">
        <v>LCA_IONIZING_RADIATION</v>
      </c>
      <c r="N23" s="1" t="str">
        <v>LCA_LANDUSE</v>
      </c>
      <c r="O23" s="1" t="str">
        <v>LCA_MINERAL_DEPLETION</v>
      </c>
      <c r="P23" s="1" t="str">
        <v>LCA_PARTICULATE_MATTER</v>
      </c>
      <c r="Q23" s="1" t="str">
        <v>LCA_OZONE_TROPOS</v>
      </c>
      <c r="R23" s="2" t="str">
        <v>LCA_WATER_DEPLETION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3:33" ht="14.4" customHeight="1" x14ac:dyDescent="0.3">
      <c r="C24" s="9"/>
      <c r="D24" t="str">
        <v>Resources</v>
      </c>
      <c r="E24">
        <v>56.537222421288874</v>
      </c>
      <c r="F24">
        <v>-25.289424381999996</v>
      </c>
      <c r="G24">
        <v>413978.0442207965</v>
      </c>
      <c r="H24">
        <v>1.3860541125160171</v>
      </c>
      <c r="I24">
        <v>37.80092329640803</v>
      </c>
      <c r="J24">
        <v>195.66781957895054</v>
      </c>
      <c r="K24">
        <v>1.0369321532782423E-5</v>
      </c>
      <c r="L24">
        <v>7.283709559239047E-5</v>
      </c>
      <c r="M24">
        <v>8054.3603862097934</v>
      </c>
      <c r="N24">
        <v>717191.36251941079</v>
      </c>
      <c r="O24">
        <v>8.863169812421122E-2</v>
      </c>
      <c r="P24">
        <v>5.2095675813918863E-4</v>
      </c>
      <c r="Q24">
        <v>85.135527066366294</v>
      </c>
      <c r="R24" s="3">
        <v>8682.6586606374403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3:33" ht="14.4" customHeight="1" x14ac:dyDescent="0.3">
      <c r="C25" s="9"/>
      <c r="D25" t="str">
        <v>Construction</v>
      </c>
      <c r="E25">
        <v>70.141000752033875</v>
      </c>
      <c r="F25">
        <v>7.219548963000002</v>
      </c>
      <c r="G25">
        <v>616101.32795264991</v>
      </c>
      <c r="H25">
        <v>4.9106371590693678</v>
      </c>
      <c r="I25">
        <v>11.009424098707616</v>
      </c>
      <c r="J25">
        <v>103.25045916267806</v>
      </c>
      <c r="K25">
        <v>3.7025928561130776E-5</v>
      </c>
      <c r="L25">
        <v>6.4456502956303501E-4</v>
      </c>
      <c r="M25">
        <v>809.18382847791781</v>
      </c>
      <c r="N25">
        <v>93043.745425563349</v>
      </c>
      <c r="O25">
        <v>1.3746524466345016</v>
      </c>
      <c r="P25">
        <v>8.4163395883639532E-4</v>
      </c>
      <c r="Q25">
        <v>35.182831617567764</v>
      </c>
      <c r="R25" s="3">
        <v>6859.5190154215543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3:33" ht="14.4" customHeight="1" x14ac:dyDescent="0.3">
      <c r="C26" s="9"/>
      <c r="D26" t="str">
        <v>Operation</v>
      </c>
      <c r="E26">
        <v>42.019906762918581</v>
      </c>
      <c r="F26">
        <v>67.069875417999981</v>
      </c>
      <c r="G26">
        <v>403126.02433097968</v>
      </c>
      <c r="H26">
        <v>0.45025627249966077</v>
      </c>
      <c r="I26">
        <v>18.341169705705813</v>
      </c>
      <c r="J26">
        <v>193.68589295528722</v>
      </c>
      <c r="K26">
        <v>3.4303341425653318E-6</v>
      </c>
      <c r="L26">
        <v>3.3028716192297965E-4</v>
      </c>
      <c r="M26">
        <v>194.0463817357666</v>
      </c>
      <c r="N26">
        <v>24087.833607645058</v>
      </c>
      <c r="O26">
        <v>6.0441150367910812E-2</v>
      </c>
      <c r="P26">
        <v>1.1010008753897455E-3</v>
      </c>
      <c r="Q26">
        <v>53.975938347650718</v>
      </c>
      <c r="R26" s="3">
        <v>4999.737404934679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3:33" ht="15" customHeight="1" thickBot="1" x14ac:dyDescent="0.35">
      <c r="C27" s="10"/>
      <c r="D27" s="4" t="str">
        <v>Total</v>
      </c>
      <c r="E27" s="4">
        <v>168.69812993624134</v>
      </c>
      <c r="F27" s="4">
        <v>48.999999998999982</v>
      </c>
      <c r="G27" s="4">
        <v>1433205.3965044261</v>
      </c>
      <c r="H27" s="4">
        <v>6.746947544085045</v>
      </c>
      <c r="I27" s="4">
        <v>67.151517100821451</v>
      </c>
      <c r="J27" s="4">
        <v>492.60417169691578</v>
      </c>
      <c r="K27" s="4">
        <v>5.0825584236478534E-5</v>
      </c>
      <c r="L27" s="4">
        <v>1.0476892870784052E-3</v>
      </c>
      <c r="M27" s="4">
        <v>9057.5905964234771</v>
      </c>
      <c r="N27" s="4">
        <v>834322.9415526191</v>
      </c>
      <c r="O27" s="4">
        <v>1.5237252951266236</v>
      </c>
      <c r="P27" s="4">
        <v>2.4635915923653293E-3</v>
      </c>
      <c r="Q27" s="4">
        <v>174.29429703158479</v>
      </c>
      <c r="R27" s="5">
        <v>20541.915080993673</v>
      </c>
      <c r="T27" s="6">
        <f>E27/$E$7</f>
        <v>0.37765176694812747</v>
      </c>
      <c r="U27" s="6">
        <f>F27/$F$7</f>
        <v>0.35872358816278105</v>
      </c>
      <c r="V27" s="6">
        <f>G27/$G$7</f>
        <v>0.64100407415861316</v>
      </c>
      <c r="W27" s="6">
        <f>H27/$H$7</f>
        <v>0.33430740379282758</v>
      </c>
      <c r="X27" s="6">
        <f>I27/$I$7</f>
        <v>0.7442096294934869</v>
      </c>
      <c r="Y27" s="6">
        <f>J27/$J$7</f>
        <v>0.55292827109153786</v>
      </c>
      <c r="Z27" s="6">
        <f>K27/$K$7</f>
        <v>0.81329155235012052</v>
      </c>
      <c r="AA27" s="6">
        <f>L27/$L$7</f>
        <v>0.77762202656647528</v>
      </c>
      <c r="AB27" s="6">
        <f>M27/$M$7</f>
        <v>0.18371467484773377</v>
      </c>
      <c r="AC27" s="6">
        <f>N27/$N$7</f>
        <v>2.345196222747437</v>
      </c>
      <c r="AD27" s="6">
        <f>O27/$O$7</f>
        <v>1.2887015534318751</v>
      </c>
      <c r="AE27" s="6">
        <f>P27/$P$7</f>
        <v>0.48141098308262065</v>
      </c>
      <c r="AF27" s="6">
        <f>Q27/$Q$7</f>
        <v>0.5831453127527586</v>
      </c>
      <c r="AG27" s="6">
        <f>R27/$R$7</f>
        <v>0.9160673040382481</v>
      </c>
    </row>
    <row r="28" spans="3:33" ht="14.4" customHeight="1" x14ac:dyDescent="0.3">
      <c r="C28" s="8" t="s">
        <v>5</v>
      </c>
      <c r="D28" s="1" cm="1">
        <f t="array" ref="D28:R32">[6]Final_results!$C$6:$Q$10</f>
        <v>0</v>
      </c>
      <c r="E28" s="1" t="str">
        <v>LCA_ACIDIFICATION</v>
      </c>
      <c r="F28" s="1" t="str">
        <v>LCA_CO2</v>
      </c>
      <c r="G28" s="1" t="str">
        <v>LCA_ECOTOXICITY</v>
      </c>
      <c r="H28" s="1" t="str">
        <v>LCA_FRESHWATER_EUT</v>
      </c>
      <c r="I28" s="1" t="str">
        <v>LCA_MARINE_EUT</v>
      </c>
      <c r="J28" s="1" t="str">
        <v>LCA_TERRESTRIAL_EUT</v>
      </c>
      <c r="K28" s="1" t="str">
        <v>LCA_HUMAN_TOXICITY_CARC</v>
      </c>
      <c r="L28" s="1" t="str">
        <v>LCA_HUMAN_TOXICITY_NOCARC</v>
      </c>
      <c r="M28" s="1" t="str">
        <v>LCA_IONIZING_RADIATION</v>
      </c>
      <c r="N28" s="1" t="str">
        <v>LCA_LANDUSE</v>
      </c>
      <c r="O28" s="1" t="str">
        <v>LCA_MINERAL_DEPLETION</v>
      </c>
      <c r="P28" s="1" t="str">
        <v>LCA_PARTICULATE_MATTER</v>
      </c>
      <c r="Q28" s="1" t="str">
        <v>LCA_OZONE_TROPOS</v>
      </c>
      <c r="R28" s="2" t="str">
        <v>LCA_WATER_DEPLETION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3:33" ht="14.4" customHeight="1" x14ac:dyDescent="0.3">
      <c r="C29" s="9"/>
      <c r="D29" t="str">
        <v>Resources</v>
      </c>
      <c r="E29">
        <v>48.350763410937532</v>
      </c>
      <c r="F29">
        <v>-9.7734352060000003</v>
      </c>
      <c r="G29">
        <v>354803.40932357271</v>
      </c>
      <c r="H29">
        <v>0.81689341050807796</v>
      </c>
      <c r="I29">
        <v>26.384934654600844</v>
      </c>
      <c r="J29">
        <v>178.31435863712329</v>
      </c>
      <c r="K29">
        <v>8.2248737073651994E-6</v>
      </c>
      <c r="L29">
        <v>7.5819797565713546E-5</v>
      </c>
      <c r="M29">
        <v>8454.7764433794182</v>
      </c>
      <c r="N29">
        <v>252064.5531748324</v>
      </c>
      <c r="O29">
        <v>6.8148487602325142E-2</v>
      </c>
      <c r="P29">
        <v>4.510440026534874E-4</v>
      </c>
      <c r="Q29">
        <v>84.764208511949917</v>
      </c>
      <c r="R29" s="3">
        <v>6403.359014697342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3:33" ht="14.4" customHeight="1" x14ac:dyDescent="0.3">
      <c r="C30" s="9"/>
      <c r="D30" t="str">
        <v>Construction</v>
      </c>
      <c r="E30">
        <v>71.876621856379259</v>
      </c>
      <c r="F30">
        <v>7.2951468820000009</v>
      </c>
      <c r="G30">
        <v>630100.13564973429</v>
      </c>
      <c r="H30">
        <v>5.0478900594096405</v>
      </c>
      <c r="I30">
        <v>11.147061656809852</v>
      </c>
      <c r="J30">
        <v>104.78864913097965</v>
      </c>
      <c r="K30">
        <v>3.8011504122543066E-5</v>
      </c>
      <c r="L30">
        <v>6.6730603071664136E-4</v>
      </c>
      <c r="M30">
        <v>824.68656229546673</v>
      </c>
      <c r="N30">
        <v>95523.878937750109</v>
      </c>
      <c r="O30">
        <v>1.4112577252900778</v>
      </c>
      <c r="P30">
        <v>8.548520327810947E-4</v>
      </c>
      <c r="Q30">
        <v>35.666558522251947</v>
      </c>
      <c r="R30" s="3">
        <v>6861.8447316840466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3:33" ht="14.4" customHeight="1" x14ac:dyDescent="0.3">
      <c r="C31" s="9"/>
      <c r="D31" t="str">
        <v>Operation</v>
      </c>
      <c r="E31">
        <v>37.805631718574347</v>
      </c>
      <c r="F31">
        <v>51.478288333000002</v>
      </c>
      <c r="G31">
        <v>330967.34175413457</v>
      </c>
      <c r="H31">
        <v>0.31658089411945389</v>
      </c>
      <c r="I31">
        <v>17.447620599021437</v>
      </c>
      <c r="J31">
        <v>181.33848686990228</v>
      </c>
      <c r="K31">
        <v>2.708445943010065E-6</v>
      </c>
      <c r="L31">
        <v>3.141632619290343E-4</v>
      </c>
      <c r="M31">
        <v>103.34760529328055</v>
      </c>
      <c r="N31">
        <v>19890.567617709396</v>
      </c>
      <c r="O31">
        <v>5.4742035690620548E-2</v>
      </c>
      <c r="P31">
        <v>1.0466039929425367E-3</v>
      </c>
      <c r="Q31">
        <v>50.302694261950805</v>
      </c>
      <c r="R31" s="3">
        <v>7001.1744786046311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3:33" ht="15" customHeight="1" thickBot="1" x14ac:dyDescent="0.35">
      <c r="C32" s="10"/>
      <c r="D32" s="4" t="str">
        <v>Total</v>
      </c>
      <c r="E32" s="4">
        <v>158.03301698589115</v>
      </c>
      <c r="F32" s="4">
        <v>49.000000009000004</v>
      </c>
      <c r="G32" s="4">
        <v>1315870.8867274416</v>
      </c>
      <c r="H32" s="4">
        <v>6.1813643640371723</v>
      </c>
      <c r="I32" s="4">
        <v>54.979616910432128</v>
      </c>
      <c r="J32" s="4">
        <v>464.44149463800522</v>
      </c>
      <c r="K32" s="4">
        <v>4.8944823772918332E-5</v>
      </c>
      <c r="L32" s="4">
        <v>1.0572890902113892E-3</v>
      </c>
      <c r="M32" s="4">
        <v>9382.8106109681648</v>
      </c>
      <c r="N32" s="4">
        <v>367478.99973029189</v>
      </c>
      <c r="O32" s="4">
        <v>1.5341482485830233</v>
      </c>
      <c r="P32" s="4">
        <v>2.3525000283771188E-3</v>
      </c>
      <c r="Q32" s="4">
        <v>170.73346129615265</v>
      </c>
      <c r="R32" s="5">
        <v>20266.37822498602</v>
      </c>
      <c r="T32" s="6">
        <f>E32/$E$7</f>
        <v>0.35377658379154264</v>
      </c>
      <c r="U32" s="6">
        <f>F32/$F$7</f>
        <v>0.3587235882359901</v>
      </c>
      <c r="V32" s="6">
        <f>G32/$G$7</f>
        <v>0.58852597228299097</v>
      </c>
      <c r="W32" s="6">
        <f>H32/$H$7</f>
        <v>0.30628307970919688</v>
      </c>
      <c r="X32" s="6">
        <f>I32/$I$7</f>
        <v>0.6093140125065919</v>
      </c>
      <c r="Y32" s="6">
        <f>J32/$J$7</f>
        <v>0.52131680446134121</v>
      </c>
      <c r="Z32" s="6">
        <f>K32/$K$7</f>
        <v>0.7831963430183253</v>
      </c>
      <c r="AA32" s="6">
        <f>L32/$L$7</f>
        <v>0.78474724819370711</v>
      </c>
      <c r="AB32" s="6">
        <f>M32/$M$7</f>
        <v>0.19031109677583954</v>
      </c>
      <c r="AC32" s="6">
        <f>N32/$N$7</f>
        <v>1.0329457805663542</v>
      </c>
      <c r="AD32" s="6">
        <f>O32/$O$7</f>
        <v>1.297516840776366</v>
      </c>
      <c r="AE32" s="6">
        <f>P32/$P$7</f>
        <v>0.45970255576151475</v>
      </c>
      <c r="AF32" s="6">
        <f>Q32/$Q$7</f>
        <v>0.57123164314930919</v>
      </c>
      <c r="AG32" s="6">
        <f>R32/$R$7</f>
        <v>0.90377972988311739</v>
      </c>
    </row>
    <row r="33" spans="3:33" ht="14.4" customHeight="1" x14ac:dyDescent="0.3">
      <c r="C33" s="8">
        <v>3</v>
      </c>
      <c r="D33" s="1" cm="1">
        <f t="array" ref="D33:R37">[7]Final_results!$C$6:$Q$10</f>
        <v>0</v>
      </c>
      <c r="E33" s="1" t="str">
        <v>LCA_ACIDIFICATION</v>
      </c>
      <c r="F33" s="1" t="str">
        <v>LCA_CO2</v>
      </c>
      <c r="G33" s="1" t="str">
        <v>LCA_ECOTOXICITY</v>
      </c>
      <c r="H33" s="1" t="str">
        <v>LCA_FRESHWATER_EUT</v>
      </c>
      <c r="I33" s="1" t="str">
        <v>LCA_MARINE_EUT</v>
      </c>
      <c r="J33" s="1" t="str">
        <v>LCA_TERRESTRIAL_EUT</v>
      </c>
      <c r="K33" s="1" t="str">
        <v>LCA_HUMAN_TOXICITY_CARC</v>
      </c>
      <c r="L33" s="1" t="str">
        <v>LCA_HUMAN_TOXICITY_NOCARC</v>
      </c>
      <c r="M33" s="1" t="str">
        <v>LCA_IONIZING_RADIATION</v>
      </c>
      <c r="N33" s="1" t="str">
        <v>LCA_LANDUSE</v>
      </c>
      <c r="O33" s="1" t="str">
        <v>LCA_MINERAL_DEPLETION</v>
      </c>
      <c r="P33" s="1" t="str">
        <v>LCA_PARTICULATE_MATTER</v>
      </c>
      <c r="Q33" s="1" t="str">
        <v>LCA_OZONE_TROPOS</v>
      </c>
      <c r="R33" s="2" t="str">
        <v>LCA_WATER_DEPLETION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3:33" ht="14.4" customHeight="1" x14ac:dyDescent="0.3">
      <c r="C34" s="9"/>
      <c r="D34" t="str">
        <v>Resources</v>
      </c>
      <c r="E34">
        <v>87.397628370594774</v>
      </c>
      <c r="F34">
        <v>-26.475560436999999</v>
      </c>
      <c r="G34">
        <v>678242.77972551063</v>
      </c>
      <c r="H34">
        <v>2.3822028009749903</v>
      </c>
      <c r="I34">
        <v>41.137186962129938</v>
      </c>
      <c r="J34">
        <v>228.5120513637074</v>
      </c>
      <c r="K34">
        <v>1.6434223539341018E-5</v>
      </c>
      <c r="L34">
        <v>2.6844828424415015E-4</v>
      </c>
      <c r="M34">
        <v>3331.9628020246341</v>
      </c>
      <c r="N34">
        <v>496238.78744796378</v>
      </c>
      <c r="O34">
        <v>0.3492851988316249</v>
      </c>
      <c r="P34">
        <v>6.4375147719349221E-4</v>
      </c>
      <c r="Q34">
        <v>70.206982697554054</v>
      </c>
      <c r="R34" s="3">
        <v>19628.980711579603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3:33" ht="14.4" customHeight="1" x14ac:dyDescent="0.3">
      <c r="C35" s="9"/>
      <c r="D35" t="str">
        <v>Construction</v>
      </c>
      <c r="E35">
        <v>82.626371885891174</v>
      </c>
      <c r="F35">
        <v>6.4505701849999992</v>
      </c>
      <c r="G35">
        <v>788461.2186502777</v>
      </c>
      <c r="H35">
        <v>5.2781236705961998</v>
      </c>
      <c r="I35">
        <v>11.596832092490976</v>
      </c>
      <c r="J35">
        <v>113.53474964685965</v>
      </c>
      <c r="K35">
        <v>3.9906582162630867E-5</v>
      </c>
      <c r="L35">
        <v>7.1248818031196593E-4</v>
      </c>
      <c r="M35">
        <v>652.46737239423805</v>
      </c>
      <c r="N35">
        <v>104072.22888763579</v>
      </c>
      <c r="O35">
        <v>1.5362210150447504</v>
      </c>
      <c r="P35">
        <v>9.1352489762108193E-4</v>
      </c>
      <c r="Q35">
        <v>37.900510365807087</v>
      </c>
      <c r="R35" s="3">
        <v>7308.4353157005899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3:33" ht="14.4" customHeight="1" x14ac:dyDescent="0.3">
      <c r="C36" s="9"/>
      <c r="D36" t="str">
        <v>Operation</v>
      </c>
      <c r="E36">
        <v>25.285575959852206</v>
      </c>
      <c r="F36">
        <v>36.024990243000012</v>
      </c>
      <c r="G36">
        <v>304427.9997966321</v>
      </c>
      <c r="H36">
        <v>0.18859194598467482</v>
      </c>
      <c r="I36">
        <v>12.59652547624558</v>
      </c>
      <c r="J36">
        <v>126.0020835978047</v>
      </c>
      <c r="K36">
        <v>2.1758965298447165E-6</v>
      </c>
      <c r="L36">
        <v>2.6770652844712567E-4</v>
      </c>
      <c r="M36">
        <v>43.166495138145415</v>
      </c>
      <c r="N36">
        <v>19629.447387112617</v>
      </c>
      <c r="O36">
        <v>4.2294426925830082E-2</v>
      </c>
      <c r="P36">
        <v>8.8086239652094514E-4</v>
      </c>
      <c r="Q36">
        <v>34.602139898540514</v>
      </c>
      <c r="R36" s="3">
        <v>1538.1986075150169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3:33" ht="15" customHeight="1" thickBot="1" x14ac:dyDescent="0.35">
      <c r="C37" s="10"/>
      <c r="D37" s="4" t="str">
        <v>Total</v>
      </c>
      <c r="E37" s="4">
        <v>195.30957621633814</v>
      </c>
      <c r="F37" s="4">
        <v>15.999999991000013</v>
      </c>
      <c r="G37" s="4">
        <v>1771131.9981724205</v>
      </c>
      <c r="H37" s="4">
        <v>7.8489184175558657</v>
      </c>
      <c r="I37" s="4">
        <v>65.33054453086649</v>
      </c>
      <c r="J37" s="4">
        <v>468.04888460837174</v>
      </c>
      <c r="K37" s="4">
        <v>5.8516702231816608E-5</v>
      </c>
      <c r="L37" s="4">
        <v>1.2486429930032418E-3</v>
      </c>
      <c r="M37" s="4">
        <v>4027.5966695570178</v>
      </c>
      <c r="N37" s="4">
        <v>619940.46372271224</v>
      </c>
      <c r="O37" s="4">
        <v>1.9278006408022053</v>
      </c>
      <c r="P37" s="4">
        <v>2.4381387713355192E-3</v>
      </c>
      <c r="Q37" s="4">
        <v>142.70963296190166</v>
      </c>
      <c r="R37" s="5">
        <v>28475.614634795209</v>
      </c>
      <c r="T37" s="6">
        <f>E37/$E$7</f>
        <v>0.43722480259779367</v>
      </c>
      <c r="U37" s="6">
        <f>F37/$F$7</f>
        <v>0.11713423280598216</v>
      </c>
      <c r="V37" s="6">
        <f>G37/$G$7</f>
        <v>0.79214244480951534</v>
      </c>
      <c r="W37" s="6">
        <f>H37/$H$7</f>
        <v>0.38890943224468849</v>
      </c>
      <c r="X37" s="6">
        <f>I37/$I$7</f>
        <v>0.72402862122871003</v>
      </c>
      <c r="Y37" s="6">
        <f>J37/$J$7</f>
        <v>0.52536595388814489</v>
      </c>
      <c r="Z37" s="6">
        <f>K37/$K$7</f>
        <v>0.93636187977878238</v>
      </c>
      <c r="AA37" s="6">
        <f>L37/$L$7</f>
        <v>0.9267750531122364</v>
      </c>
      <c r="AB37" s="6">
        <f>M37/$M$7</f>
        <v>8.1691549721584308E-2</v>
      </c>
      <c r="AC37" s="6">
        <f>N37/$N$7</f>
        <v>1.7425890640681918</v>
      </c>
      <c r="AD37" s="6">
        <f>O37/$O$7</f>
        <v>1.6304511636412209</v>
      </c>
      <c r="AE37" s="6">
        <f>P37/$P$7</f>
        <v>0.47643724164261908</v>
      </c>
      <c r="AF37" s="6">
        <f>Q37/$Q$7</f>
        <v>0.47747089241433249</v>
      </c>
      <c r="AG37" s="6">
        <f>R37/$R$7</f>
        <v>1.2698708677587958</v>
      </c>
    </row>
    <row r="38" spans="3:33" x14ac:dyDescent="0.3">
      <c r="C38" s="8" t="s">
        <v>6</v>
      </c>
      <c r="D38" s="1" cm="1">
        <f t="array" ref="D38:R42">[8]Final_results!$C$6:$Q$10</f>
        <v>0</v>
      </c>
      <c r="E38" s="1" t="str">
        <v>LCA_ACIDIFICATION</v>
      </c>
      <c r="F38" s="1" t="str">
        <v>LCA_CO2</v>
      </c>
      <c r="G38" s="1" t="str">
        <v>LCA_ECOTOXICITY</v>
      </c>
      <c r="H38" s="1" t="str">
        <v>LCA_FRESHWATER_EUT</v>
      </c>
      <c r="I38" s="1" t="str">
        <v>LCA_MARINE_EUT</v>
      </c>
      <c r="J38" s="1" t="str">
        <v>LCA_TERRESTRIAL_EUT</v>
      </c>
      <c r="K38" s="1" t="str">
        <v>LCA_HUMAN_TOXICITY_CARC</v>
      </c>
      <c r="L38" s="1" t="str">
        <v>LCA_HUMAN_TOXICITY_NOCARC</v>
      </c>
      <c r="M38" s="1" t="str">
        <v>LCA_IONIZING_RADIATION</v>
      </c>
      <c r="N38" s="1" t="str">
        <v>LCA_LANDUSE</v>
      </c>
      <c r="O38" s="1" t="str">
        <v>LCA_MINERAL_DEPLETION</v>
      </c>
      <c r="P38" s="1" t="str">
        <v>LCA_PARTICULATE_MATTER</v>
      </c>
      <c r="Q38" s="1" t="str">
        <v>LCA_OZONE_TROPOS</v>
      </c>
      <c r="R38" s="2" t="str">
        <v>LCA_WATER_DEPLETION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3:33" x14ac:dyDescent="0.3">
      <c r="C39" s="9"/>
      <c r="D39" t="str">
        <v>Resources</v>
      </c>
      <c r="E39">
        <v>93.809929545129833</v>
      </c>
      <c r="F39">
        <v>-24.777292928000001</v>
      </c>
      <c r="G39">
        <v>719806.59962735535</v>
      </c>
      <c r="H39">
        <v>2.4972058681426912</v>
      </c>
      <c r="I39">
        <v>41.103372104354833</v>
      </c>
      <c r="J39">
        <v>236.46595563631692</v>
      </c>
      <c r="K39">
        <v>1.7191436225237273E-5</v>
      </c>
      <c r="L39">
        <v>3.0042341991065314E-4</v>
      </c>
      <c r="M39">
        <v>2871.8511068481735</v>
      </c>
      <c r="N39">
        <v>419926.57806335652</v>
      </c>
      <c r="O39">
        <v>0.38821765759746751</v>
      </c>
      <c r="P39">
        <v>6.6959808043037198E-4</v>
      </c>
      <c r="Q39">
        <v>68.348306258595713</v>
      </c>
      <c r="R39" s="3">
        <v>21814.103096705545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3:33" x14ac:dyDescent="0.3">
      <c r="C40" s="9"/>
      <c r="D40" t="str">
        <v>Construction</v>
      </c>
      <c r="E40">
        <v>82.592761366076687</v>
      </c>
      <c r="F40">
        <v>6.4369905559999996</v>
      </c>
      <c r="G40">
        <v>788092.01659660775</v>
      </c>
      <c r="H40">
        <v>5.2737723473645328</v>
      </c>
      <c r="I40">
        <v>11.585888317107694</v>
      </c>
      <c r="J40">
        <v>113.34154707575111</v>
      </c>
      <c r="K40">
        <v>4.0056099160176798E-5</v>
      </c>
      <c r="L40">
        <v>7.1277733472982052E-4</v>
      </c>
      <c r="M40">
        <v>652.37655338362231</v>
      </c>
      <c r="N40">
        <v>103832.72679900662</v>
      </c>
      <c r="O40">
        <v>1.537064146974815</v>
      </c>
      <c r="P40">
        <v>9.1326370784892269E-4</v>
      </c>
      <c r="Q40">
        <v>37.874581926107169</v>
      </c>
      <c r="R40" s="3">
        <v>7306.3544982844978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3:33" x14ac:dyDescent="0.3">
      <c r="C41" s="9"/>
      <c r="D41" t="str">
        <v>Operation</v>
      </c>
      <c r="E41">
        <v>23.17743773094282</v>
      </c>
      <c r="F41">
        <v>34.340302369000014</v>
      </c>
      <c r="G41">
        <v>298272.78276354191</v>
      </c>
      <c r="H41">
        <v>0.17715741238422775</v>
      </c>
      <c r="I41">
        <v>11.372818142907379</v>
      </c>
      <c r="J41">
        <v>114.17878654637271</v>
      </c>
      <c r="K41">
        <v>2.2362999860617977E-6</v>
      </c>
      <c r="L41">
        <v>2.5797696490403957E-4</v>
      </c>
      <c r="M41">
        <v>42.727795086127443</v>
      </c>
      <c r="N41">
        <v>19412.52570174924</v>
      </c>
      <c r="O41">
        <v>4.0347840243802981E-2</v>
      </c>
      <c r="P41">
        <v>8.7618213137857792E-4</v>
      </c>
      <c r="Q41">
        <v>30.374195676654789</v>
      </c>
      <c r="R41" s="3">
        <v>1386.8107999448252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3:33" ht="15" thickBot="1" x14ac:dyDescent="0.35">
      <c r="C42" s="10"/>
      <c r="D42" s="4" t="str">
        <v>Total</v>
      </c>
      <c r="E42" s="4">
        <v>199.58012864214933</v>
      </c>
      <c r="F42" s="4">
        <v>15.99999999700001</v>
      </c>
      <c r="G42" s="4">
        <v>1806171.3989875049</v>
      </c>
      <c r="H42" s="4">
        <v>7.9481356278914514</v>
      </c>
      <c r="I42" s="4">
        <v>64.062078564369912</v>
      </c>
      <c r="J42" s="4">
        <v>463.98628925844071</v>
      </c>
      <c r="K42" s="4">
        <v>5.9483835371475871E-5</v>
      </c>
      <c r="L42" s="4">
        <v>1.2711777195445132E-3</v>
      </c>
      <c r="M42" s="4">
        <v>3566.9554553179232</v>
      </c>
      <c r="N42" s="4">
        <v>543171.8305641124</v>
      </c>
      <c r="O42" s="4">
        <v>1.9656296448160855</v>
      </c>
      <c r="P42" s="4">
        <v>2.4590439196578726E-3</v>
      </c>
      <c r="Q42" s="4">
        <v>136.59708386135767</v>
      </c>
      <c r="R42" s="5">
        <v>30507.268394934868</v>
      </c>
      <c r="T42" s="6">
        <f>E42/$E$7</f>
        <v>0.44678496589101896</v>
      </c>
      <c r="U42" s="6">
        <f>F42/$F$7</f>
        <v>0.11713423284990747</v>
      </c>
      <c r="V42" s="6">
        <f>G42/$G$7</f>
        <v>0.80781388920494279</v>
      </c>
      <c r="W42" s="6">
        <f>H42/$H$7</f>
        <v>0.39382558844452964</v>
      </c>
      <c r="X42" s="6">
        <f>I42/$I$7</f>
        <v>0.70997079159644438</v>
      </c>
      <c r="Y42" s="6">
        <f>J42/$J$7</f>
        <v>0.52080585482271524</v>
      </c>
      <c r="Z42" s="6">
        <f>K42/$K$7</f>
        <v>0.95183757424051363</v>
      </c>
      <c r="AA42" s="6">
        <f>L42/$L$7</f>
        <v>0.94350090870441394</v>
      </c>
      <c r="AB42" s="6">
        <f>M42/$M$7</f>
        <v>7.234838610709983E-2</v>
      </c>
      <c r="AC42" s="6">
        <f>N42/$N$7</f>
        <v>1.5268003094475957</v>
      </c>
      <c r="AD42" s="6">
        <f>O42/$O$7</f>
        <v>1.6624453140260622</v>
      </c>
      <c r="AE42" s="6">
        <f>P42/$P$7</f>
        <v>0.48052232134354855</v>
      </c>
      <c r="AF42" s="6">
        <f>Q42/$Q$7</f>
        <v>0.45701982535327212</v>
      </c>
      <c r="AG42" s="6">
        <f>R42/$R$7</f>
        <v>1.3604725266329634</v>
      </c>
    </row>
    <row r="43" spans="3:33" ht="14.4" customHeight="1" x14ac:dyDescent="0.3">
      <c r="C43" s="8" t="s">
        <v>21</v>
      </c>
      <c r="D43" s="1" cm="1">
        <f t="array" ref="D43:R47">[9]Final_results!$C$6:$Q$10</f>
        <v>0</v>
      </c>
      <c r="E43" s="1" t="str">
        <v>LCA_ACIDIFICATION</v>
      </c>
      <c r="F43" s="1" t="str">
        <v>LCA_CO2</v>
      </c>
      <c r="G43" s="1" t="str">
        <v>LCA_ECOTOXICITY</v>
      </c>
      <c r="H43" s="1" t="str">
        <v>LCA_FRESHWATER_EUT</v>
      </c>
      <c r="I43" s="1" t="str">
        <v>LCA_MARINE_EUT</v>
      </c>
      <c r="J43" s="1" t="str">
        <v>LCA_TERRESTRIAL_EUT</v>
      </c>
      <c r="K43" s="1" t="str">
        <v>LCA_HUMAN_TOXICITY_CARC</v>
      </c>
      <c r="L43" s="1" t="str">
        <v>LCA_HUMAN_TOXICITY_NOCARC</v>
      </c>
      <c r="M43" s="1" t="str">
        <v>LCA_IONIZING_RADIATION</v>
      </c>
      <c r="N43" s="1" t="str">
        <v>LCA_LANDUSE</v>
      </c>
      <c r="O43" s="1" t="str">
        <v>LCA_MINERAL_DEPLETION</v>
      </c>
      <c r="P43" s="1" t="str">
        <v>LCA_PARTICULATE_MATTER</v>
      </c>
      <c r="Q43" s="1" t="str">
        <v>LCA_OZONE_TROPOS</v>
      </c>
      <c r="R43" s="2" t="str">
        <v>LCA_WATER_DEPLETION</v>
      </c>
    </row>
    <row r="44" spans="3:33" ht="14.4" customHeight="1" x14ac:dyDescent="0.3">
      <c r="C44" s="9"/>
      <c r="D44" t="str">
        <v>Resources</v>
      </c>
      <c r="E44">
        <v>51.729327828525683</v>
      </c>
      <c r="F44">
        <v>-9.587909900000005</v>
      </c>
      <c r="G44">
        <v>365516.76255770423</v>
      </c>
      <c r="H44">
        <v>0.83754397892576871</v>
      </c>
      <c r="I44">
        <v>26.635136377112467</v>
      </c>
      <c r="J44">
        <v>180.8498601435395</v>
      </c>
      <c r="K44">
        <v>8.3014865631575207E-6</v>
      </c>
      <c r="L44">
        <v>7.9496490062291216E-5</v>
      </c>
      <c r="M44">
        <v>8394.4412046136677</v>
      </c>
      <c r="N44">
        <v>254860.80302827602</v>
      </c>
      <c r="O44">
        <v>7.0125585835695517E-2</v>
      </c>
      <c r="P44">
        <v>4.7566581311607177E-4</v>
      </c>
      <c r="Q44">
        <v>85.311274844052207</v>
      </c>
      <c r="R44" s="3">
        <v>6543.5155697022083</v>
      </c>
    </row>
    <row r="45" spans="3:33" ht="14.4" customHeight="1" x14ac:dyDescent="0.3">
      <c r="C45" s="9"/>
      <c r="D45" t="str">
        <v>Construction</v>
      </c>
      <c r="E45">
        <v>69.894767007154115</v>
      </c>
      <c r="F45">
        <v>7.1991408220000004</v>
      </c>
      <c r="G45">
        <v>612133.20099596912</v>
      </c>
      <c r="H45">
        <v>4.8911707027986688</v>
      </c>
      <c r="I45">
        <v>10.973329294847456</v>
      </c>
      <c r="J45">
        <v>102.94341297861246</v>
      </c>
      <c r="K45">
        <v>3.7105634811702511E-5</v>
      </c>
      <c r="L45">
        <v>6.4324071043956482E-4</v>
      </c>
      <c r="M45">
        <v>807.59730698513397</v>
      </c>
      <c r="N45">
        <v>92288.249903377509</v>
      </c>
      <c r="O45">
        <v>1.3651273316954029</v>
      </c>
      <c r="P45">
        <v>8.4045567064532946E-4</v>
      </c>
      <c r="Q45">
        <v>35.082458621396114</v>
      </c>
      <c r="R45" s="3">
        <v>6798.5126689347062</v>
      </c>
    </row>
    <row r="46" spans="3:33" ht="14.4" customHeight="1" x14ac:dyDescent="0.3">
      <c r="C46" s="9"/>
      <c r="D46" t="str">
        <v>Operation</v>
      </c>
      <c r="E46">
        <v>37.502206401971051</v>
      </c>
      <c r="F46">
        <v>51.388769080000024</v>
      </c>
      <c r="G46">
        <v>325793.17460045707</v>
      </c>
      <c r="H46">
        <v>0.29544633360702555</v>
      </c>
      <c r="I46">
        <v>17.43138490725438</v>
      </c>
      <c r="J46">
        <v>181.05538110291567</v>
      </c>
      <c r="K46">
        <v>2.7449526442538987E-6</v>
      </c>
      <c r="L46">
        <v>3.1364882770200332E-4</v>
      </c>
      <c r="M46">
        <v>97.75123128633426</v>
      </c>
      <c r="N46">
        <v>19580.881459961271</v>
      </c>
      <c r="O46">
        <v>5.2505186844315495E-2</v>
      </c>
      <c r="P46">
        <v>1.0453693496456993E-3</v>
      </c>
      <c r="Q46">
        <v>49.892770686787806</v>
      </c>
      <c r="R46" s="3">
        <v>6847.4523229974466</v>
      </c>
    </row>
    <row r="47" spans="3:33" ht="15" customHeight="1" thickBot="1" x14ac:dyDescent="0.35">
      <c r="C47" s="10"/>
      <c r="D47" s="4" t="str">
        <v>Total</v>
      </c>
      <c r="E47" s="4">
        <v>159.12630123765086</v>
      </c>
      <c r="F47" s="4">
        <v>49.000000002000021</v>
      </c>
      <c r="G47" s="4">
        <v>1303443.1381541304</v>
      </c>
      <c r="H47" s="4">
        <v>6.0241610153314635</v>
      </c>
      <c r="I47" s="4">
        <v>55.039850579214303</v>
      </c>
      <c r="J47" s="4">
        <v>464.84865422506766</v>
      </c>
      <c r="K47" s="4">
        <v>4.8152074019113934E-5</v>
      </c>
      <c r="L47" s="4">
        <v>1.0363860282038592E-3</v>
      </c>
      <c r="M47" s="4">
        <v>9299.7897428851356</v>
      </c>
      <c r="N47" s="4">
        <v>366729.93439161481</v>
      </c>
      <c r="O47" s="4">
        <v>1.487758104375414</v>
      </c>
      <c r="P47" s="4">
        <v>2.3614908334071002E-3</v>
      </c>
      <c r="Q47" s="4">
        <v>170.28650415223612</v>
      </c>
      <c r="R47" s="5">
        <v>20189.480561634362</v>
      </c>
      <c r="T47" s="6">
        <f>E47/$E$7</f>
        <v>0.3562240367040892</v>
      </c>
      <c r="U47" s="6">
        <f>F47/$F$7</f>
        <v>0.35872358818474398</v>
      </c>
      <c r="V47" s="6">
        <f>G47/$G$7</f>
        <v>0.58296763606158064</v>
      </c>
      <c r="W47" s="6">
        <f>H47/$H$7</f>
        <v>0.29849374341601381</v>
      </c>
      <c r="X47" s="6">
        <f>I47/$I$7</f>
        <v>0.60998155477909355</v>
      </c>
      <c r="Y47" s="6">
        <f>J47/$J$7</f>
        <v>0.52177382463995081</v>
      </c>
      <c r="Z47" s="6">
        <f>K47/$K$7</f>
        <v>0.77051106477544362</v>
      </c>
      <c r="AA47" s="6">
        <f>L47/$L$7</f>
        <v>0.76923245612680713</v>
      </c>
      <c r="AB47" s="6">
        <f>M47/$M$7</f>
        <v>0.1886271884976852</v>
      </c>
      <c r="AC47" s="6">
        <f>N47/$N$7</f>
        <v>1.0308402347214956</v>
      </c>
      <c r="AD47" s="6">
        <f>O47/$O$7</f>
        <v>1.2582820449142242</v>
      </c>
      <c r="AE47" s="6">
        <f>P47/$P$7</f>
        <v>0.46145945097969981</v>
      </c>
      <c r="AF47" s="6">
        <f>Q47/$Q$7</f>
        <v>0.56973623585305644</v>
      </c>
      <c r="AG47" s="6">
        <f>R47/$R$7</f>
        <v>0.90035047633613086</v>
      </c>
    </row>
    <row r="49" spans="19:35" x14ac:dyDescent="0.3">
      <c r="T49" t="s">
        <v>7</v>
      </c>
      <c r="U49" t="s">
        <v>8</v>
      </c>
      <c r="V49" t="s">
        <v>9</v>
      </c>
      <c r="W49" t="s">
        <v>10</v>
      </c>
      <c r="X49" t="s">
        <v>11</v>
      </c>
      <c r="Y49" t="s">
        <v>12</v>
      </c>
      <c r="Z49" t="s">
        <v>13</v>
      </c>
      <c r="AA49" t="s">
        <v>14</v>
      </c>
      <c r="AB49" t="s">
        <v>15</v>
      </c>
      <c r="AC49" t="s">
        <v>16</v>
      </c>
      <c r="AD49" t="s">
        <v>17</v>
      </c>
      <c r="AE49" t="s">
        <v>18</v>
      </c>
      <c r="AF49" t="s">
        <v>19</v>
      </c>
      <c r="AG49" t="s">
        <v>20</v>
      </c>
      <c r="AH49" t="s">
        <v>22</v>
      </c>
      <c r="AI49" t="s">
        <v>23</v>
      </c>
    </row>
    <row r="50" spans="19:35" x14ac:dyDescent="0.3">
      <c r="S50">
        <v>2015</v>
      </c>
      <c r="T50" s="7">
        <f t="shared" ref="T50:AG50" si="0">T7</f>
        <v>1</v>
      </c>
      <c r="U50" s="7">
        <f t="shared" si="0"/>
        <v>1</v>
      </c>
      <c r="V50" s="7">
        <f t="shared" si="0"/>
        <v>1</v>
      </c>
      <c r="W50" s="7">
        <f t="shared" si="0"/>
        <v>1</v>
      </c>
      <c r="X50" s="7">
        <f t="shared" si="0"/>
        <v>1</v>
      </c>
      <c r="Y50" s="7">
        <f t="shared" si="0"/>
        <v>1</v>
      </c>
      <c r="Z50" s="7">
        <f t="shared" si="0"/>
        <v>1</v>
      </c>
      <c r="AA50" s="7">
        <f t="shared" si="0"/>
        <v>1</v>
      </c>
      <c r="AB50" s="7">
        <f t="shared" si="0"/>
        <v>1</v>
      </c>
      <c r="AC50" s="7">
        <f t="shared" si="0"/>
        <v>1</v>
      </c>
      <c r="AD50" s="7">
        <f t="shared" si="0"/>
        <v>1</v>
      </c>
      <c r="AE50" s="7">
        <f t="shared" si="0"/>
        <v>1</v>
      </c>
      <c r="AF50" s="7">
        <f t="shared" si="0"/>
        <v>1</v>
      </c>
      <c r="AG50" s="7">
        <f t="shared" si="0"/>
        <v>1</v>
      </c>
      <c r="AH50" s="7">
        <f>AI50/AI50</f>
        <v>1</v>
      </c>
      <c r="AI50" s="7">
        <f>SUM(T50:AG50)</f>
        <v>14</v>
      </c>
    </row>
    <row r="51" spans="19:35" x14ac:dyDescent="0.3">
      <c r="S51">
        <v>2035</v>
      </c>
      <c r="T51" s="7">
        <f t="shared" ref="T51:AG51" si="1">T17</f>
        <v>0.40905290455607379</v>
      </c>
      <c r="U51" s="7">
        <f t="shared" si="1"/>
        <v>0.35872358815546029</v>
      </c>
      <c r="V51" s="7">
        <f t="shared" si="1"/>
        <v>0.50704377808000523</v>
      </c>
      <c r="W51" s="7">
        <f t="shared" si="1"/>
        <v>0.30162990858827199</v>
      </c>
      <c r="X51" s="7">
        <f t="shared" si="1"/>
        <v>0.63276396337062402</v>
      </c>
      <c r="Y51" s="7">
        <f t="shared" si="1"/>
        <v>0.63798199429826419</v>
      </c>
      <c r="Z51" s="7">
        <f t="shared" si="1"/>
        <v>0.80073362279794014</v>
      </c>
      <c r="AA51" s="7">
        <f t="shared" si="1"/>
        <v>0.74943963582799467</v>
      </c>
      <c r="AB51" s="7">
        <f t="shared" si="1"/>
        <v>0.20082035915344626</v>
      </c>
      <c r="AC51" s="7">
        <f t="shared" si="1"/>
        <v>1.141859231728819</v>
      </c>
      <c r="AD51" s="7">
        <f t="shared" si="1"/>
        <v>1.2702515234886418</v>
      </c>
      <c r="AE51" s="7">
        <f t="shared" si="1"/>
        <v>0.48699796246117755</v>
      </c>
      <c r="AF51" s="7">
        <f t="shared" si="1"/>
        <v>0.61116433945838111</v>
      </c>
      <c r="AG51" s="7">
        <f t="shared" si="1"/>
        <v>1.0833430131176556</v>
      </c>
      <c r="AH51" s="7">
        <f>AI51/AI50</f>
        <v>0.65655755893448242</v>
      </c>
      <c r="AI51" s="7">
        <f>SUM(T51:AG51)</f>
        <v>9.1918058250827546</v>
      </c>
    </row>
    <row r="52" spans="19:35" x14ac:dyDescent="0.3">
      <c r="S52">
        <v>2050</v>
      </c>
      <c r="T52" s="7">
        <f>T37</f>
        <v>0.43722480259779367</v>
      </c>
      <c r="U52" s="7">
        <f t="shared" ref="U52:AG52" si="2">U37</f>
        <v>0.11713423280598216</v>
      </c>
      <c r="V52" s="7">
        <f t="shared" si="2"/>
        <v>0.79214244480951534</v>
      </c>
      <c r="W52" s="7">
        <f t="shared" si="2"/>
        <v>0.38890943224468849</v>
      </c>
      <c r="X52" s="7">
        <f t="shared" si="2"/>
        <v>0.72402862122871003</v>
      </c>
      <c r="Y52" s="7">
        <f t="shared" si="2"/>
        <v>0.52536595388814489</v>
      </c>
      <c r="Z52" s="7">
        <f t="shared" si="2"/>
        <v>0.93636187977878238</v>
      </c>
      <c r="AA52" s="7">
        <f t="shared" si="2"/>
        <v>0.9267750531122364</v>
      </c>
      <c r="AB52" s="7">
        <f t="shared" si="2"/>
        <v>8.1691549721584308E-2</v>
      </c>
      <c r="AC52" s="7">
        <f t="shared" si="2"/>
        <v>1.7425890640681918</v>
      </c>
      <c r="AD52" s="7">
        <f t="shared" si="2"/>
        <v>1.6304511636412209</v>
      </c>
      <c r="AE52" s="7">
        <f t="shared" si="2"/>
        <v>0.47643724164261908</v>
      </c>
      <c r="AF52" s="7">
        <f t="shared" si="2"/>
        <v>0.47747089241433249</v>
      </c>
      <c r="AG52" s="7">
        <f t="shared" si="2"/>
        <v>1.2698708677587958</v>
      </c>
      <c r="AH52" s="7">
        <f>AI52/AI50</f>
        <v>0.75188951426518547</v>
      </c>
      <c r="AI52" s="7">
        <f>SUM(T52:AG52)</f>
        <v>10.526453199712597</v>
      </c>
    </row>
  </sheetData>
  <mergeCells count="9">
    <mergeCell ref="C43:C47"/>
    <mergeCell ref="C33:C37"/>
    <mergeCell ref="C38:C42"/>
    <mergeCell ref="C3:C7"/>
    <mergeCell ref="C8:C12"/>
    <mergeCell ref="C13:C17"/>
    <mergeCell ref="C18:C22"/>
    <mergeCell ref="C23:C27"/>
    <mergeCell ref="C28:C3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2024-06-28T09:06:53Z</dcterms:created>
  <dcterms:modified xsi:type="dcterms:W3CDTF">2024-07-04T08:01:50Z</dcterms:modified>
</cp:coreProperties>
</file>