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"/>
    </mc:Choice>
  </mc:AlternateContent>
  <xr:revisionPtr revIDLastSave="0" documentId="13_ncr:1_{46576DB0-CB08-47C5-9D47-A55269C486C4}" xr6:coauthVersionLast="47" xr6:coauthVersionMax="47" xr10:uidLastSave="{00000000-0000-0000-0000-000000000000}"/>
  <bookViews>
    <workbookView xWindow="-22815" yWindow="120" windowWidth="21600" windowHeight="11235" tabRatio="604" xr2:uid="{00000000-000D-0000-FFFF-FFFF00000000}"/>
  </bookViews>
  <sheets>
    <sheet name="DATA" sheetId="2" r:id="rId1"/>
    <sheet name="GRAPH" sheetId="3" r:id="rId2"/>
    <sheet name="Sheet1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 l="1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R7" i="3"/>
  <c r="R6" i="3"/>
  <c r="R5" i="3"/>
  <c r="Q7" i="3"/>
  <c r="Q6" i="3"/>
  <c r="Q5" i="3"/>
  <c r="G7" i="3"/>
  <c r="P7" i="3" s="1"/>
  <c r="G5" i="3"/>
  <c r="P5" i="3" s="1"/>
  <c r="G6" i="3"/>
  <c r="P6" i="3" s="1"/>
  <c r="O5" i="3" l="1"/>
  <c r="O6" i="3"/>
  <c r="O7" i="3"/>
  <c r="E30" i="2"/>
  <c r="E59" i="2" s="1"/>
  <c r="L4" i="2"/>
  <c r="J4" i="2"/>
  <c r="X153" i="2" l="1"/>
  <c r="F3" i="2"/>
  <c r="E3" i="2"/>
  <c r="D3" i="2"/>
  <c r="F2" i="2"/>
  <c r="E2" i="2"/>
  <c r="D2" i="2"/>
  <c r="D30" i="2" l="1"/>
  <c r="D39" i="2"/>
  <c r="J37" i="2"/>
  <c r="I38" i="2"/>
  <c r="F37" i="2"/>
  <c r="I66" i="2" s="1"/>
  <c r="E38" i="2"/>
  <c r="E67" i="2" s="1"/>
  <c r="D37" i="2"/>
  <c r="D38" i="2"/>
  <c r="S38" i="2"/>
  <c r="R38" i="2"/>
  <c r="M67" i="2" s="1"/>
  <c r="Q38" i="2"/>
  <c r="L67" i="2" s="1"/>
  <c r="P38" i="2"/>
  <c r="J67" i="2" s="1"/>
  <c r="O38" i="2"/>
  <c r="F67" i="2" s="1"/>
  <c r="N38" i="2"/>
  <c r="G67" i="2" s="1"/>
  <c r="M38" i="2"/>
  <c r="H67" i="2" s="1"/>
  <c r="L38" i="2"/>
  <c r="K38" i="2"/>
  <c r="K67" i="2" s="1"/>
  <c r="J38" i="2"/>
  <c r="I37" i="2"/>
  <c r="H38" i="2"/>
  <c r="G37" i="2"/>
  <c r="G38" i="2"/>
  <c r="F38" i="2"/>
  <c r="I67" i="2" s="1"/>
  <c r="E37" i="2"/>
  <c r="E66" i="2" s="1"/>
  <c r="H37" i="2"/>
  <c r="S37" i="2"/>
  <c r="R37" i="2"/>
  <c r="M66" i="2" s="1"/>
  <c r="Q37" i="2"/>
  <c r="L66" i="2" s="1"/>
  <c r="P37" i="2"/>
  <c r="J66" i="2" s="1"/>
  <c r="O37" i="2"/>
  <c r="F66" i="2" s="1"/>
  <c r="N37" i="2"/>
  <c r="G66" i="2" s="1"/>
  <c r="M37" i="2"/>
  <c r="H66" i="2" s="1"/>
  <c r="L37" i="2"/>
  <c r="K37" i="2"/>
  <c r="K66" i="2" s="1"/>
  <c r="S39" i="2"/>
  <c r="R39" i="2"/>
  <c r="M68" i="2" s="1"/>
  <c r="Q39" i="2"/>
  <c r="L68" i="2" s="1"/>
  <c r="P39" i="2"/>
  <c r="J68" i="2" s="1"/>
  <c r="O39" i="2"/>
  <c r="F68" i="2" s="1"/>
  <c r="N39" i="2"/>
  <c r="G68" i="2" s="1"/>
  <c r="M39" i="2"/>
  <c r="H68" i="2" s="1"/>
  <c r="L39" i="2"/>
  <c r="J39" i="2"/>
  <c r="I39" i="2"/>
  <c r="H39" i="2"/>
  <c r="F39" i="2"/>
  <c r="I68" i="2" s="1"/>
  <c r="E39" i="2"/>
  <c r="E68" i="2" s="1"/>
  <c r="N68" i="2" s="1"/>
  <c r="K39" i="2"/>
  <c r="K68" i="2" s="1"/>
  <c r="G39" i="2"/>
  <c r="G42" i="2"/>
  <c r="G41" i="2"/>
  <c r="D41" i="2"/>
  <c r="D40" i="2"/>
  <c r="D42" i="2"/>
  <c r="E42" i="2"/>
  <c r="E71" i="2" s="1"/>
  <c r="S42" i="2"/>
  <c r="R42" i="2"/>
  <c r="M71" i="2" s="1"/>
  <c r="Q42" i="2"/>
  <c r="L71" i="2" s="1"/>
  <c r="P42" i="2"/>
  <c r="J71" i="2" s="1"/>
  <c r="O42" i="2"/>
  <c r="F71" i="2" s="1"/>
  <c r="M42" i="2"/>
  <c r="H71" i="2" s="1"/>
  <c r="L42" i="2"/>
  <c r="K42" i="2"/>
  <c r="K71" i="2" s="1"/>
  <c r="J42" i="2"/>
  <c r="H42" i="2"/>
  <c r="E35" i="2"/>
  <c r="E64" i="2" s="1"/>
  <c r="N42" i="2"/>
  <c r="G71" i="2" s="1"/>
  <c r="I42" i="2"/>
  <c r="F42" i="2"/>
  <c r="I71" i="2" s="1"/>
  <c r="E34" i="2"/>
  <c r="E63" i="2" s="1"/>
  <c r="R40" i="2"/>
  <c r="M69" i="2" s="1"/>
  <c r="S36" i="2"/>
  <c r="S35" i="2"/>
  <c r="S34" i="2"/>
  <c r="R33" i="2"/>
  <c r="M62" i="2" s="1"/>
  <c r="R32" i="2"/>
  <c r="M61" i="2" s="1"/>
  <c r="R31" i="2"/>
  <c r="M60" i="2" s="1"/>
  <c r="R30" i="2"/>
  <c r="M59" i="2" s="1"/>
  <c r="P40" i="2"/>
  <c r="J69" i="2" s="1"/>
  <c r="N33" i="2"/>
  <c r="G62" i="2" s="1"/>
  <c r="N31" i="2"/>
  <c r="G60" i="2" s="1"/>
  <c r="O41" i="2"/>
  <c r="F70" i="2" s="1"/>
  <c r="N36" i="2"/>
  <c r="G65" i="2" s="1"/>
  <c r="N34" i="2"/>
  <c r="G63" i="2" s="1"/>
  <c r="M32" i="2"/>
  <c r="H61" i="2" s="1"/>
  <c r="M30" i="2"/>
  <c r="H59" i="2" s="1"/>
  <c r="L40" i="2"/>
  <c r="M35" i="2"/>
  <c r="H64" i="2" s="1"/>
  <c r="L32" i="2"/>
  <c r="L30" i="2"/>
  <c r="K40" i="2"/>
  <c r="K69" i="2" s="1"/>
  <c r="L36" i="2"/>
  <c r="L34" i="2"/>
  <c r="K32" i="2"/>
  <c r="K61" i="2" s="1"/>
  <c r="K30" i="2"/>
  <c r="K59" i="2" s="1"/>
  <c r="J40" i="2"/>
  <c r="K35" i="2"/>
  <c r="K64" i="2" s="1"/>
  <c r="K34" i="2"/>
  <c r="K63" i="2" s="1"/>
  <c r="J32" i="2"/>
  <c r="J30" i="2"/>
  <c r="J36" i="2"/>
  <c r="J34" i="2"/>
  <c r="I32" i="2"/>
  <c r="I30" i="2"/>
  <c r="H40" i="2"/>
  <c r="I35" i="2"/>
  <c r="I34" i="2"/>
  <c r="H31" i="2"/>
  <c r="I41" i="2"/>
  <c r="H36" i="2"/>
  <c r="H34" i="2"/>
  <c r="G32" i="2"/>
  <c r="H41" i="2"/>
  <c r="G36" i="2"/>
  <c r="F32" i="2"/>
  <c r="I61" i="2" s="1"/>
  <c r="F41" i="2"/>
  <c r="I70" i="2" s="1"/>
  <c r="F34" i="2"/>
  <c r="I63" i="2" s="1"/>
  <c r="E31" i="2"/>
  <c r="E60" i="2" s="1"/>
  <c r="E41" i="2"/>
  <c r="E70" i="2" s="1"/>
  <c r="D34" i="2"/>
  <c r="D32" i="2"/>
  <c r="S40" i="2"/>
  <c r="S33" i="2"/>
  <c r="S41" i="2"/>
  <c r="Q40" i="2"/>
  <c r="L69" i="2" s="1"/>
  <c r="R36" i="2"/>
  <c r="M65" i="2" s="1"/>
  <c r="R35" i="2"/>
  <c r="M64" i="2" s="1"/>
  <c r="R34" i="2"/>
  <c r="M63" i="2" s="1"/>
  <c r="Q33" i="2"/>
  <c r="L62" i="2" s="1"/>
  <c r="Q32" i="2"/>
  <c r="L61" i="2" s="1"/>
  <c r="Q31" i="2"/>
  <c r="L60" i="2" s="1"/>
  <c r="Q30" i="2"/>
  <c r="L59" i="2" s="1"/>
  <c r="R41" i="2"/>
  <c r="M70" i="2" s="1"/>
  <c r="Q36" i="2"/>
  <c r="L65" i="2" s="1"/>
  <c r="Q35" i="2"/>
  <c r="L64" i="2" s="1"/>
  <c r="Q34" i="2"/>
  <c r="L63" i="2" s="1"/>
  <c r="P33" i="2"/>
  <c r="J62" i="2" s="1"/>
  <c r="P32" i="2"/>
  <c r="J61" i="2" s="1"/>
  <c r="P31" i="2"/>
  <c r="J60" i="2" s="1"/>
  <c r="P30" i="2"/>
  <c r="J59" i="2" s="1"/>
  <c r="Q41" i="2"/>
  <c r="L70" i="2" s="1"/>
  <c r="O40" i="2"/>
  <c r="F69" i="2" s="1"/>
  <c r="P36" i="2"/>
  <c r="J65" i="2" s="1"/>
  <c r="P35" i="2"/>
  <c r="J64" i="2" s="1"/>
  <c r="P34" i="2"/>
  <c r="J63" i="2" s="1"/>
  <c r="O33" i="2"/>
  <c r="F62" i="2" s="1"/>
  <c r="O32" i="2"/>
  <c r="F61" i="2" s="1"/>
  <c r="O31" i="2"/>
  <c r="F60" i="2" s="1"/>
  <c r="O30" i="2"/>
  <c r="F59" i="2" s="1"/>
  <c r="P41" i="2"/>
  <c r="J70" i="2" s="1"/>
  <c r="N40" i="2"/>
  <c r="G69" i="2" s="1"/>
  <c r="O36" i="2"/>
  <c r="F65" i="2" s="1"/>
  <c r="O34" i="2"/>
  <c r="F63" i="2" s="1"/>
  <c r="N32" i="2"/>
  <c r="G61" i="2" s="1"/>
  <c r="N30" i="2"/>
  <c r="G59" i="2" s="1"/>
  <c r="M40" i="2"/>
  <c r="H69" i="2" s="1"/>
  <c r="N35" i="2"/>
  <c r="G64" i="2" s="1"/>
  <c r="M33" i="2"/>
  <c r="H62" i="2" s="1"/>
  <c r="M31" i="2"/>
  <c r="H60" i="2" s="1"/>
  <c r="N41" i="2"/>
  <c r="G70" i="2" s="1"/>
  <c r="M36" i="2"/>
  <c r="H65" i="2" s="1"/>
  <c r="M34" i="2"/>
  <c r="H63" i="2" s="1"/>
  <c r="L31" i="2"/>
  <c r="M41" i="2"/>
  <c r="H70" i="2" s="1"/>
  <c r="L35" i="2"/>
  <c r="K33" i="2"/>
  <c r="K62" i="2" s="1"/>
  <c r="K31" i="2"/>
  <c r="K60" i="2" s="1"/>
  <c r="L41" i="2"/>
  <c r="K36" i="2"/>
  <c r="K65" i="2" s="1"/>
  <c r="J33" i="2"/>
  <c r="J31" i="2"/>
  <c r="I40" i="2"/>
  <c r="J35" i="2"/>
  <c r="I33" i="2"/>
  <c r="I31" i="2"/>
  <c r="J41" i="2"/>
  <c r="I36" i="2"/>
  <c r="H33" i="2"/>
  <c r="H32" i="2"/>
  <c r="H30" i="2"/>
  <c r="G40" i="2"/>
  <c r="H35" i="2"/>
  <c r="G33" i="2"/>
  <c r="F30" i="2"/>
  <c r="I59" i="2" s="1"/>
  <c r="F40" i="2"/>
  <c r="I69" i="2" s="1"/>
  <c r="G34" i="2"/>
  <c r="F33" i="2"/>
  <c r="I62" i="2" s="1"/>
  <c r="G30" i="2"/>
  <c r="F36" i="2"/>
  <c r="I65" i="2" s="1"/>
  <c r="E33" i="2"/>
  <c r="E62" i="2" s="1"/>
  <c r="D31" i="2"/>
  <c r="D35" i="2"/>
  <c r="S32" i="2"/>
  <c r="L33" i="2"/>
  <c r="E40" i="2"/>
  <c r="E69" i="2" s="1"/>
  <c r="E36" i="2"/>
  <c r="E65" i="2" s="1"/>
  <c r="D33" i="2"/>
  <c r="D36" i="2"/>
  <c r="S31" i="2"/>
  <c r="O35" i="2"/>
  <c r="F64" i="2" s="1"/>
  <c r="G31" i="2"/>
  <c r="G35" i="2"/>
  <c r="F31" i="2"/>
  <c r="I60" i="2" s="1"/>
  <c r="F35" i="2"/>
  <c r="I64" i="2" s="1"/>
  <c r="E32" i="2"/>
  <c r="E61" i="2" s="1"/>
  <c r="K41" i="2"/>
  <c r="K70" i="2" s="1"/>
  <c r="S30" i="2"/>
  <c r="D23" i="2"/>
  <c r="H29" i="2"/>
  <c r="H28" i="2"/>
  <c r="H27" i="2"/>
  <c r="H25" i="2"/>
  <c r="H24" i="2"/>
  <c r="I23" i="2"/>
  <c r="G29" i="2"/>
  <c r="G28" i="2"/>
  <c r="G27" i="2"/>
  <c r="G25" i="2"/>
  <c r="G24" i="2"/>
  <c r="H23" i="2"/>
  <c r="F29" i="2"/>
  <c r="I51" i="2" s="1"/>
  <c r="F28" i="2"/>
  <c r="I50" i="2" s="1"/>
  <c r="F27" i="2"/>
  <c r="I49" i="2" s="1"/>
  <c r="I48" i="2"/>
  <c r="F25" i="2"/>
  <c r="I47" i="2" s="1"/>
  <c r="F24" i="2"/>
  <c r="I46" i="2" s="1"/>
  <c r="G23" i="2"/>
  <c r="E29" i="2"/>
  <c r="E51" i="2" s="1"/>
  <c r="E27" i="2"/>
  <c r="E49" i="2" s="1"/>
  <c r="E48" i="2"/>
  <c r="E24" i="2"/>
  <c r="E46" i="2" s="1"/>
  <c r="E23" i="2"/>
  <c r="E45" i="2" s="1"/>
  <c r="D29" i="2"/>
  <c r="D25" i="2"/>
  <c r="D24" i="2"/>
  <c r="S29" i="2"/>
  <c r="S27" i="2"/>
  <c r="S25" i="2"/>
  <c r="S24" i="2"/>
  <c r="R29" i="2"/>
  <c r="M51" i="2" s="1"/>
  <c r="R27" i="2"/>
  <c r="M49" i="2" s="1"/>
  <c r="M48" i="2"/>
  <c r="S23" i="2"/>
  <c r="Q29" i="2"/>
  <c r="L51" i="2" s="1"/>
  <c r="L48" i="2"/>
  <c r="Q25" i="2"/>
  <c r="L47" i="2" s="1"/>
  <c r="P28" i="2"/>
  <c r="J50" i="2" s="1"/>
  <c r="J48" i="2"/>
  <c r="Q23" i="2"/>
  <c r="L45" i="2" s="1"/>
  <c r="O27" i="2"/>
  <c r="F49" i="2" s="1"/>
  <c r="O25" i="2"/>
  <c r="F47" i="2" s="1"/>
  <c r="N29" i="2"/>
  <c r="G51" i="2" s="1"/>
  <c r="G48" i="2"/>
  <c r="O23" i="2"/>
  <c r="F45" i="2" s="1"/>
  <c r="M29" i="2"/>
  <c r="H51" i="2" s="1"/>
  <c r="H48" i="2"/>
  <c r="N23" i="2"/>
  <c r="G45" i="2" s="1"/>
  <c r="L28" i="2"/>
  <c r="M23" i="2"/>
  <c r="H45" i="2" s="1"/>
  <c r="K29" i="2"/>
  <c r="K51" i="2" s="1"/>
  <c r="K48" i="2"/>
  <c r="L23" i="2"/>
  <c r="J29" i="2"/>
  <c r="J25" i="2"/>
  <c r="J24" i="2"/>
  <c r="I28" i="2"/>
  <c r="I25" i="2"/>
  <c r="E28" i="2"/>
  <c r="E50" i="2" s="1"/>
  <c r="S28" i="2"/>
  <c r="F23" i="2"/>
  <c r="I45" i="2" s="1"/>
  <c r="R28" i="2"/>
  <c r="M50" i="2" s="1"/>
  <c r="R24" i="2"/>
  <c r="M46" i="2" s="1"/>
  <c r="Q28" i="2"/>
  <c r="L50" i="2" s="1"/>
  <c r="Q24" i="2"/>
  <c r="L46" i="2" s="1"/>
  <c r="P29" i="2"/>
  <c r="J51" i="2" s="1"/>
  <c r="P25" i="2"/>
  <c r="J47" i="2" s="1"/>
  <c r="O28" i="2"/>
  <c r="F50" i="2" s="1"/>
  <c r="O24" i="2"/>
  <c r="F46" i="2" s="1"/>
  <c r="N27" i="2"/>
  <c r="G49" i="2" s="1"/>
  <c r="N24" i="2"/>
  <c r="G46" i="2" s="1"/>
  <c r="M28" i="2"/>
  <c r="H50" i="2" s="1"/>
  <c r="M24" i="2"/>
  <c r="H46" i="2" s="1"/>
  <c r="L27" i="2"/>
  <c r="L24" i="2"/>
  <c r="K28" i="2"/>
  <c r="K50" i="2" s="1"/>
  <c r="K24" i="2"/>
  <c r="K46" i="2" s="1"/>
  <c r="J27" i="2"/>
  <c r="K23" i="2"/>
  <c r="K45" i="2" s="1"/>
  <c r="I27" i="2"/>
  <c r="J23" i="2"/>
  <c r="E25" i="2"/>
  <c r="E47" i="2" s="1"/>
  <c r="R25" i="2"/>
  <c r="M47" i="2" s="1"/>
  <c r="Q27" i="2"/>
  <c r="L49" i="2" s="1"/>
  <c r="R23" i="2"/>
  <c r="M45" i="2" s="1"/>
  <c r="P27" i="2"/>
  <c r="J49" i="2" s="1"/>
  <c r="P24" i="2"/>
  <c r="J46" i="2" s="1"/>
  <c r="O29" i="2"/>
  <c r="F51" i="2" s="1"/>
  <c r="F48" i="2"/>
  <c r="P23" i="2"/>
  <c r="J45" i="2" s="1"/>
  <c r="N28" i="2"/>
  <c r="G50" i="2" s="1"/>
  <c r="N25" i="2"/>
  <c r="G47" i="2" s="1"/>
  <c r="M27" i="2"/>
  <c r="H49" i="2" s="1"/>
  <c r="M25" i="2"/>
  <c r="H47" i="2" s="1"/>
  <c r="L29" i="2"/>
  <c r="L25" i="2"/>
  <c r="K27" i="2"/>
  <c r="K49" i="2" s="1"/>
  <c r="K25" i="2"/>
  <c r="K47" i="2" s="1"/>
  <c r="J28" i="2"/>
  <c r="I29" i="2"/>
  <c r="I24" i="2"/>
  <c r="G3" i="2"/>
  <c r="G2" i="2"/>
  <c r="N62" i="2" l="1"/>
  <c r="N61" i="2"/>
  <c r="N70" i="2"/>
  <c r="N63" i="2"/>
  <c r="N67" i="2"/>
  <c r="N65" i="2"/>
  <c r="N69" i="2"/>
  <c r="N66" i="2"/>
  <c r="N59" i="2"/>
  <c r="N71" i="2"/>
  <c r="N60" i="2"/>
  <c r="N64" i="2"/>
</calcChain>
</file>

<file path=xl/sharedStrings.xml><?xml version="1.0" encoding="utf-8"?>
<sst xmlns="http://schemas.openxmlformats.org/spreadsheetml/2006/main" count="405" uniqueCount="221">
  <si>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</si>
  <si>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</si>
  <si>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</si>
  <si>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</si>
  <si>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</si>
  <si>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</si>
  <si>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</si>
  <si>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</si>
  <si>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</si>
  <si>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</si>
  <si>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</si>
  <si>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</si>
  <si>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</si>
  <si>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</si>
  <si>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OK</t>
  </si>
  <si>
    <t>Res</t>
  </si>
  <si>
    <t>Tech</t>
  </si>
  <si>
    <t>Op</t>
  </si>
  <si>
    <t>Post_processed</t>
  </si>
  <si>
    <t>LCA_breakdown</t>
  </si>
  <si>
    <t>Pop_WO</t>
  </si>
  <si>
    <t>PIB_WO</t>
  </si>
  <si>
    <t>Acidification</t>
  </si>
  <si>
    <t>Egalitarian</t>
  </si>
  <si>
    <t>Utilitarian</t>
  </si>
  <si>
    <t>Climate change</t>
  </si>
  <si>
    <t>Ecotoxicity freshwater</t>
  </si>
  <si>
    <t>LCA_FOSSIL</t>
  </si>
  <si>
    <t>LCA_OZONE_DEPL</t>
  </si>
  <si>
    <t>Eutrophication freshwater</t>
  </si>
  <si>
    <t>Eutrophication marine</t>
  </si>
  <si>
    <t>Eutrophication terrestrial</t>
  </si>
  <si>
    <t>Human toxicity, cancer</t>
  </si>
  <si>
    <t>Human toxicity, non-cancer</t>
  </si>
  <si>
    <t>PB</t>
  </si>
  <si>
    <t>Ionising radiation, human health</t>
  </si>
  <si>
    <t>Land use</t>
  </si>
  <si>
    <t>Resource use, mineral</t>
  </si>
  <si>
    <t>Particulate matter</t>
  </si>
  <si>
    <t>Ozone formation</t>
  </si>
  <si>
    <t>Water use</t>
  </si>
  <si>
    <t>CC</t>
  </si>
  <si>
    <t>PM</t>
  </si>
  <si>
    <t>MRD</t>
  </si>
  <si>
    <t>LU</t>
  </si>
  <si>
    <t>EFW</t>
  </si>
  <si>
    <t>POF</t>
  </si>
  <si>
    <t>HTOX_nC</t>
  </si>
  <si>
    <t>WU</t>
  </si>
  <si>
    <t>FRD</t>
  </si>
  <si>
    <t>Ozone depletion</t>
  </si>
  <si>
    <t>Reource use, fossil</t>
  </si>
  <si>
    <t>Egal</t>
  </si>
  <si>
    <t>UTILITARIAN</t>
  </si>
  <si>
    <t>EGALITARIAN</t>
  </si>
  <si>
    <t>1_MC</t>
  </si>
  <si>
    <t>2_MC</t>
  </si>
  <si>
    <t>3_MC</t>
  </si>
  <si>
    <t>Pop_ES</t>
  </si>
  <si>
    <t>PIB_ES</t>
  </si>
  <si>
    <t>High</t>
  </si>
  <si>
    <t>Med</t>
  </si>
  <si>
    <t>Low</t>
  </si>
  <si>
    <t>Median</t>
  </si>
  <si>
    <t>Average</t>
  </si>
  <si>
    <t>Median-noLU</t>
  </si>
  <si>
    <t>Average-noLU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</si>
  <si>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</si>
  <si>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</si>
  <si>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</si>
  <si>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</si>
  <si>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</si>
  <si>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</si>
  <si>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</si>
  <si>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</si>
  <si>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</si>
  <si>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</si>
  <si>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</si>
  <si>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</si>
  <si>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</si>
  <si>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gwp_constr</t>
  </si>
  <si>
    <t xml:space="preserve"> UNITS</t>
  </si>
  <si>
    <t>[M€/GW]</t>
  </si>
  <si>
    <t xml:space="preserve"> [M€/GW/y]</t>
  </si>
  <si>
    <t xml:space="preserve"> [y]</t>
  </si>
  <si>
    <t xml:space="preserve"> [GW or GWh]</t>
  </si>
  <si>
    <t xml:space="preserve"> [0-1]</t>
  </si>
  <si>
    <t xml:space="preserve"> [-]</t>
  </si>
  <si>
    <t xml:space="preserve"> [ktCO2-eq./GW or GWh]</t>
  </si>
  <si>
    <t>PT_POWER_BLOCK</t>
  </si>
  <si>
    <t>ST_POWER_BLOCK</t>
  </si>
  <si>
    <t>HYDRO_DAM</t>
  </si>
  <si>
    <t>TIDAL</t>
  </si>
  <si>
    <t>WAVE</t>
  </si>
  <si>
    <t>NUCLEAR</t>
  </si>
  <si>
    <t>CCGT</t>
  </si>
  <si>
    <t>Infinity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</si>
  <si>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</si>
  <si>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</si>
  <si>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</si>
  <si>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</si>
  <si>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</si>
  <si>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</si>
  <si>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</si>
  <si>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</si>
  <si>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</si>
  <si>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</si>
  <si>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</si>
  <si>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</si>
  <si>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</si>
  <si>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</si>
  <si>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</si>
  <si>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</si>
  <si>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</si>
  <si>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</si>
  <si>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</si>
  <si>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</si>
  <si>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</si>
  <si>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</si>
  <si>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</si>
  <si>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</si>
  <si>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</si>
  <si>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</si>
  <si>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</si>
  <si>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</si>
  <si>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</si>
  <si>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</si>
  <si>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</si>
  <si>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</si>
  <si>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</si>
  <si>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</si>
  <si>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</si>
  <si>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</si>
  <si>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</si>
  <si>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</si>
  <si>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</si>
  <si>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DEC_THHP_GAS_COLD</t>
  </si>
  <si>
    <t>DEC_ELEC_COLD</t>
  </si>
  <si>
    <t>TRAMWAY_TROLLEY</t>
  </si>
  <si>
    <t>BUS_COACH_DIESEL</t>
  </si>
  <si>
    <t>BUS_COACH_HYDIESEL</t>
  </si>
  <si>
    <t>BUS_COACH_CNG_STOICH</t>
  </si>
  <si>
    <t>BUS_COACH_FC_HYBRIDH2</t>
  </si>
  <si>
    <t>BUS_COACH_ELECTRIC</t>
  </si>
  <si>
    <t>TRAIN_PUB</t>
  </si>
  <si>
    <t>IND_ELEC_COLD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</si>
  <si>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</si>
  <si>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</si>
  <si>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</si>
  <si>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</si>
  <si>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</si>
  <si>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</si>
  <si>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</si>
  <si>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</si>
  <si>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</si>
  <si>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</si>
  <si>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</si>
  <si>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</si>
  <si>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</si>
  <si>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</si>
  <si>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</si>
  <si>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</si>
  <si>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</si>
  <si>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HABER_BOSCH</t>
  </si>
  <si>
    <t>OIL_TO_HVC</t>
  </si>
  <si>
    <t>GAS_TO_HVC</t>
  </si>
  <si>
    <t>METHANOL_TO_HVC</t>
  </si>
  <si>
    <t>ADLIBIO_TO_HVC</t>
  </si>
  <si>
    <t>SYN_METHANOLATION</t>
  </si>
  <si>
    <t>METHANE_TO_METHANOL</t>
  </si>
  <si>
    <t>BIOMASS_TO_METHANOL</t>
  </si>
  <si>
    <t>DAM_STORAGE</t>
  </si>
  <si>
    <t>PHS</t>
  </si>
  <si>
    <t>BATT_LI</t>
  </si>
  <si>
    <t>BEV_BATT</t>
  </si>
  <si>
    <t>PHEV_BATT</t>
  </si>
  <si>
    <t>TS_DEC_DIRECT_ELEC</t>
  </si>
  <si>
    <t>TS_DEC_HP_ELEC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</si>
  <si>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</si>
  <si>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</si>
  <si>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</si>
  <si>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</si>
  <si>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</si>
  <si>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</si>
  <si>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</si>
  <si>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</si>
  <si>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TS_DHN_DAILY</t>
  </si>
  <si>
    <t>TS_DHN_SEASONAL</t>
  </si>
  <si>
    <t>TS_HIGH_TEMP</t>
  </si>
  <si>
    <t>GAS_STORAGE</t>
  </si>
  <si>
    <t>H2_STORAGE</t>
  </si>
  <si>
    <t>DIESEL_STORAGE</t>
  </si>
  <si>
    <t>GASOLINE_STORAGE</t>
  </si>
  <si>
    <t>LFO_STORAGE</t>
  </si>
  <si>
    <t>AMMONIA_STORAGE</t>
  </si>
  <si>
    <t>METHANOL_STORAGE</t>
  </si>
  <si>
    <t>CO2_STORAGE</t>
  </si>
  <si>
    <t>PT_STORAGE</t>
  </si>
  <si>
    <t>ST_STORAGE</t>
  </si>
  <si>
    <t>TS_COLD</t>
  </si>
  <si>
    <t>CAES</t>
  </si>
  <si>
    <t>ADLIBIO_TO_FUEL</t>
  </si>
  <si>
    <t>AMMONIA_TO_H2</t>
  </si>
  <si>
    <t>ATM_CCS</t>
  </si>
  <si>
    <t>BIO_HYDROLYSIS</t>
  </si>
  <si>
    <t>BIOMETHANATION</t>
  </si>
  <si>
    <t>DHN</t>
  </si>
  <si>
    <t>EFFICIENCY</t>
  </si>
  <si>
    <t>GASIFICATION_SNG</t>
  </si>
  <si>
    <t>GRID</t>
  </si>
  <si>
    <t>H2_BIOMASS</t>
  </si>
  <si>
    <t>H2_ELECTROLYSIS</t>
  </si>
  <si>
    <t>INDUSTRY_CCS</t>
  </si>
  <si>
    <t>REDIFUEL</t>
  </si>
  <si>
    <t>SMR</t>
  </si>
  <si>
    <t>SYN_METHANATION</t>
  </si>
  <si>
    <t>PT_COLLECTOR</t>
  </si>
  <si>
    <t>ST_COLLECTOR</t>
  </si>
  <si>
    <t>NEW_150</t>
  </si>
  <si>
    <t>NEW_100</t>
  </si>
  <si>
    <t>NEW_50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</si>
</sst>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0" fontId="0" fillId="0" borderId="0" xfId="1" applyNumberFormat="1" applyFont="1"/>
    <xf numFmtId="0" fontId="4" fillId="0" borderId="0" xfId="2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86E010CE-05A3-44FF-A3B9-7E5591D88C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ES_PB_EVOL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73077286865446E-2"/>
          <c:y val="0.10669948150144859"/>
          <c:w val="0.93416176937900708"/>
          <c:h val="0.76065460091348625"/>
        </c:manualLayout>
      </c:layout>
      <c:lineChart>
        <c:grouping val="standard"/>
        <c:varyColors val="0"/>
        <c:ser>
          <c:idx val="0"/>
          <c:order val="0"/>
          <c:tx>
            <c:strRef>
              <c:f>GRAPH!$D$4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GRAPH!$C$5:$C$7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GRAPH!$D$5:$D$7</c:f>
              <c:numCache>
                <c:formatCode>General</c:formatCode>
                <c:ptCount val="3"/>
                <c:pt idx="0">
                  <c:v>1.4071281431461717</c:v>
                </c:pt>
                <c:pt idx="1">
                  <c:v>0.77861090911642605</c:v>
                </c:pt>
                <c:pt idx="2">
                  <c:v>0.15947452373774115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786-8711-326697FADD2A}"/>
            </c:ext>
          </c:extLst>
        </c:ser>
        <c:ser>
          <c:idx val="2"/>
          <c:order val="1"/>
          <c:tx>
            <c:strRef>
              <c:f>GRAPH!$F$4</c:f>
              <c:strCache>
                <c:ptCount val="1"/>
                <c:pt idx="0">
                  <c:v>MRD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GRAPH!$C$5:$C$7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GRAPH!$F$5:$F$7</c:f>
              <c:numCache>
                <c:formatCode>General</c:formatCode>
                <c:ptCount val="3"/>
                <c:pt idx="0">
                  <c:v>2.3763922876907619</c:v>
                </c:pt>
                <c:pt idx="1">
                  <c:v>2.9258933771967515</c:v>
                </c:pt>
                <c:pt idx="2">
                  <c:v>3.0528875020337041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5-4786-8711-326697FADD2A}"/>
            </c:ext>
          </c:extLst>
        </c:ser>
        <c:ser>
          <c:idx val="4"/>
          <c:order val="2"/>
          <c:tx>
            <c:strRef>
              <c:f>GRAPH!$H$4</c:f>
              <c:strCache>
                <c:ptCount val="1"/>
                <c:pt idx="0">
                  <c:v>EFW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GRAPH!$C$5:$C$7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GRAPH!$H$5:$H$7</c:f>
              <c:numCache>
                <c:formatCode>General</c:formatCode>
                <c:ptCount val="3"/>
                <c:pt idx="0">
                  <c:v>3.2487341926966811</c:v>
                </c:pt>
                <c:pt idx="1">
                  <c:v>3.6916454908295062</c:v>
                </c:pt>
                <c:pt idx="2">
                  <c:v>3.2921111633664064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5-4786-8711-326697FADD2A}"/>
            </c:ext>
          </c:extLst>
        </c:ser>
        <c:ser>
          <c:idx val="8"/>
          <c:order val="3"/>
          <c:tx>
            <c:strRef>
              <c:f>GRAPH!$L$4</c:f>
              <c:strCache>
                <c:ptCount val="1"/>
                <c:pt idx="0">
                  <c:v>FRD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GRAPH!$C$5:$C$7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GRAPH!$L$5:$L$7</c:f>
              <c:numCache>
                <c:formatCode>General</c:formatCode>
                <c:ptCount val="3"/>
                <c:pt idx="0">
                  <c:v>0.50473211134736851</c:v>
                </c:pt>
                <c:pt idx="1">
                  <c:v>0.38999177829575626</c:v>
                </c:pt>
                <c:pt idx="2">
                  <c:v>0.22590054647486443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F5-4786-8711-326697FADD2A}"/>
            </c:ext>
          </c:extLst>
        </c:ser>
        <c:ser>
          <c:idx val="3"/>
          <c:order val="4"/>
          <c:tx>
            <c:strRef>
              <c:f>GRAPH!$G$4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GRAPH!$G$5:$G$7</c:f>
              <c:numCache>
                <c:formatCode>General</c:formatCode>
                <c:ptCount val="3"/>
                <c:pt idx="0">
                  <c:v>5.6358687352547996</c:v>
                </c:pt>
                <c:pt idx="1">
                  <c:v>5.64002421590083</c:v>
                </c:pt>
                <c:pt idx="2">
                  <c:v>5.6474942224228402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F5-4786-8711-326697F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27840"/>
        <c:axId val="1785129280"/>
      </c:lineChart>
      <c:catAx>
        <c:axId val="1785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9280"/>
        <c:crosses val="autoZero"/>
        <c:auto val="1"/>
        <c:lblAlgn val="ctr"/>
        <c:lblOffset val="100"/>
        <c:noMultiLvlLbl val="0"/>
      </c:catAx>
      <c:valAx>
        <c:axId val="1785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GRAPH!$D$4:$L$4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GRAPH!$D$5:$L$5</c:f>
              <c:numCache>
                <c:formatCode>General</c:formatCode>
                <c:ptCount val="9"/>
                <c:pt idx="0">
                  <c:v>1.4071281431461717</c:v>
                </c:pt>
                <c:pt idx="1">
                  <c:v>1.5588574145740044</c:v>
                </c:pt>
                <c:pt idx="2">
                  <c:v>2.3763922876907619</c:v>
                </c:pt>
                <c:pt idx="3">
                  <c:v>5.6358687352547996</c:v>
                </c:pt>
                <c:pt idx="4">
                  <c:v>3.2487341926966811</c:v>
                </c:pt>
                <c:pt idx="5">
                  <c:v>6.6670406551556288E-2</c:v>
                </c:pt>
                <c:pt idx="6">
                  <c:v>7.7373486689107138E-2</c:v>
                </c:pt>
                <c:pt idx="7">
                  <c:v>2.0727266778561172E-2</c:v>
                </c:pt>
                <c:pt idx="8">
                  <c:v>0.50473211134736851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D6E-A034-74B51F29A9C4}"/>
            </c:ext>
          </c:extLst>
        </c:ser>
        <c:ser>
          <c:idx val="1"/>
          <c:order val="1"/>
          <c:tx>
            <c:strRef>
              <c:f>GRAPH!$C$6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GRAPH!$D$4:$L$4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GRAPH!$D$6:$L$6</c:f>
              <c:numCache>
                <c:formatCode>General</c:formatCode>
                <c:ptCount val="9"/>
                <c:pt idx="0">
                  <c:v>0.77861090911642605</c:v>
                </c:pt>
                <c:pt idx="1">
                  <c:v>1.4686517922548767</c:v>
                </c:pt>
                <c:pt idx="2">
                  <c:v>2.9258933771967515</c:v>
                </c:pt>
                <c:pt idx="3">
                  <c:v>5.64002421590083</c:v>
                </c:pt>
                <c:pt idx="4">
                  <c:v>3.6916454908295062</c:v>
                </c:pt>
                <c:pt idx="5">
                  <c:v>6.0417243744052732E-2</c:v>
                </c:pt>
                <c:pt idx="6">
                  <c:v>8.3753729654133607E-2</c:v>
                </c:pt>
                <c:pt idx="7">
                  <c:v>2.388201568920631E-2</c:v>
                </c:pt>
                <c:pt idx="8">
                  <c:v>0.38999177829575626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C-4D6E-A034-74B51F29A9C4}"/>
            </c:ext>
          </c:extLst>
        </c:ser>
        <c:ser>
          <c:idx val="2"/>
          <c:order val="2"/>
          <c:tx>
            <c:strRef>
              <c:f>GRAPH!$C$7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GRAPH!$D$4:$L$4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GRAPH!$D$7:$L$7</c:f>
              <c:numCache>
                <c:formatCode>General</c:formatCode>
                <c:ptCount val="9"/>
                <c:pt idx="0">
                  <c:v>0.15947452373774115</c:v>
                </c:pt>
                <c:pt idx="1">
                  <c:v>1.2828467870965863</c:v>
                </c:pt>
                <c:pt idx="2">
                  <c:v>3.0528875020337041</c:v>
                </c:pt>
                <c:pt idx="3">
                  <c:v>5.6474942224228402</c:v>
                </c:pt>
                <c:pt idx="4">
                  <c:v>3.2921111633664064</c:v>
                </c:pt>
                <c:pt idx="5">
                  <c:v>4.7792824488893479E-2</c:v>
                </c:pt>
                <c:pt idx="6">
                  <c:v>8.3583071701331446E-2</c:v>
                </c:pt>
                <c:pt idx="7">
                  <c:v>2.520339164892858E-2</c:v>
                </c:pt>
                <c:pt idx="8">
                  <c:v>0.22590054647486443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C-4D6E-A034-74B51F29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570480"/>
        <c:axId val="697598320"/>
      </c:barChart>
      <c:catAx>
        <c:axId val="697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98320"/>
        <c:crosses val="autoZero"/>
        <c:auto val="1"/>
        <c:lblAlgn val="ctr"/>
        <c:lblOffset val="100"/>
        <c:noMultiLvlLbl val="0"/>
      </c:catAx>
      <c:valAx>
        <c:axId val="6975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0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GRAPH!$O$4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GRAPH!$O$5:$O$7</c:f>
              <c:numCache>
                <c:formatCode>General</c:formatCode>
                <c:ptCount val="3"/>
                <c:pt idx="0">
                  <c:v>1.4071281431461717</c:v>
                </c:pt>
                <c:pt idx="1">
                  <c:v>0.77861090911642605</c:v>
                </c:pt>
                <c:pt idx="2">
                  <c:v>0.22590054647486443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3-4752-893D-DC00370356F7}"/>
            </c:ext>
          </c:extLst>
        </c:ser>
        <c:ser>
          <c:idx val="1"/>
          <c:order val="1"/>
          <c:tx>
            <c:strRef>
              <c:f>GRAPH!$P$4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GRAPH!$P$5:$P$7</c:f>
              <c:numCache>
                <c:formatCode>General</c:formatCode>
                <c:ptCount val="3"/>
                <c:pt idx="0">
                  <c:v>1.6551648938587791</c:v>
                </c:pt>
                <c:pt idx="1">
                  <c:v>1.6736522836312824</c:v>
                </c:pt>
                <c:pt idx="2">
                  <c:v>1.5352548925523664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3-4752-893D-DC003703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84544"/>
        <c:axId val="696496544"/>
      </c:lineChart>
      <c:catAx>
        <c:axId val="6964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96544"/>
        <c:crosses val="autoZero"/>
        <c:auto val="1"/>
        <c:lblAlgn val="ctr"/>
        <c:lblOffset val="100"/>
        <c:noMultiLvlLbl val="0"/>
      </c:catAx>
      <c:valAx>
        <c:axId val="6964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84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431875</xdr:colOff>
      <xdr:row>9</xdr:row>
      <xdr:rowOff>176157</xdr:rowOff>
    </xdr:from>
    <xdr:to>
      <xdr:col>22</xdr:col>
      <xdr:colOff>250341</xdr:colOff>
      <xdr:row>34</xdr:row>
      <xdr:rowOff>110379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FA2C1-20FB-7897-EEE9-0FCFAE84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416857</xdr:colOff>
      <xdr:row>9</xdr:row>
      <xdr:rowOff>152400</xdr:rowOff>
    </xdr:from>
    <xdr:to>
      <xdr:col>12</xdr:col>
      <xdr:colOff>233082</xdr:colOff>
      <xdr:row>34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261DF-DE79-C1AE-D0DD-C60F6957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389965</xdr:colOff>
      <xdr:row>9</xdr:row>
      <xdr:rowOff>62751</xdr:rowOff>
    </xdr:from>
    <xdr:to>
      <xdr:col>31</xdr:col>
      <xdr:colOff>510989</xdr:colOff>
      <xdr:row>33</xdr:row>
      <xdr:rowOff>107575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9CC01-638D-0109-714A-8378337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huysn\Desktop\SC_RESULTS\Symposium\LCA_opti_BE_49.xlsx" TargetMode="External"/><Relationship Id="rId1" Type="http://schemas.openxmlformats.org/officeDocument/2006/relationships/externalLinkPath" Target="/Users/ghuysn/Desktop/SC_RESULTS/Symposium/LCA_opti_BE_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results"/>
      <sheetName val="Results_split"/>
      <sheetName val="Data_split"/>
      <sheetName val="Mult_split"/>
      <sheetName val="LCA_res_data"/>
      <sheetName val="Mult_res"/>
      <sheetName val="LCA_res_results"/>
      <sheetName val="LCA_tech_data"/>
      <sheetName val="Mult_tech"/>
      <sheetName val="LCA_tech_results"/>
      <sheetName val="Mult_op"/>
      <sheetName val="LCA_op_data"/>
      <sheetName val="LCA_op_results"/>
    </sheetNames>
    <sheetDataSet>
      <sheetData sheetId="0"/>
      <sheetData sheetId="1">
        <row r="39">
          <cell r="D39">
            <v>-18.372915637999998</v>
          </cell>
        </row>
        <row r="117">
          <cell r="H117">
            <v>31.669994748000001</v>
          </cell>
          <cell r="I117">
            <v>-12.297079113000011</v>
          </cell>
        </row>
      </sheetData>
      <sheetData sheetId="2"/>
      <sheetData sheetId="3"/>
      <sheetData sheetId="4"/>
      <sheetData sheetId="5"/>
      <sheetData sheetId="6">
        <row r="40">
          <cell r="E40">
            <v>-18.167535790314314</v>
          </cell>
        </row>
      </sheetData>
      <sheetData sheetId="7"/>
      <sheetData sheetId="8"/>
      <sheetData sheetId="9">
        <row r="119">
          <cell r="D119">
            <v>31.669994744781832</v>
          </cell>
        </row>
      </sheetData>
      <sheetData sheetId="10"/>
      <sheetData sheetId="11"/>
      <sheetData sheetId="12">
        <row r="118">
          <cell r="F118">
            <v>-12.297068071196827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0EE-8B7A-4A41-A1B9-1926FE2B1651}">
  <dimension ref="A1:Y153"/>
  <sheetViews>
    <sheetView tabSelected="1" topLeftCell="A39" zoomScale="78" zoomScaleNormal="70" workbookViewId="0">
      <selection activeCell="G63" sqref="G63"/>
    </sheetView>
  </sheetViews>
  <sheetFormatPr defaultColWidth="11.5546875" defaultRowHeight="14.4" x14ac:dyDescent="0.3"/>
  <cols>
    <col min="3" max="3" width="15.33203125" bestFit="1" customWidth="1"/>
    <col min="4" max="4" width="17.44140625" bestFit="1" customWidth="1"/>
    <col min="5" max="5" width="29" bestFit="1" customWidth="1"/>
    <col min="6" max="6" width="27" bestFit="1" customWidth="1"/>
    <col min="7" max="7" width="22.6640625" bestFit="1" customWidth="1"/>
    <col min="8" max="8" width="25.77734375" bestFit="1" customWidth="1"/>
    <col min="9" max="9" width="28" bestFit="1" customWidth="1"/>
    <col min="10" max="11" width="20.44140625" bestFit="1" customWidth="1"/>
    <col min="12" max="12" width="31.21875" bestFit="1" customWidth="1"/>
    <col min="13" max="13" width="25.77734375" bestFit="1" customWidth="1"/>
    <col min="14" max="14" width="20.44140625" bestFit="1" customWidth="1"/>
    <col min="15" max="15" width="18.44140625" bestFit="1" customWidth="1"/>
    <col min="16" max="16" width="25.77734375" bestFit="1" customWidth="1"/>
    <col min="17" max="17" width="29" bestFit="1" customWidth="1"/>
    <col min="18" max="18" width="28" bestFit="1" customWidth="1"/>
    <col min="19" max="19" width="24.77734375" bestFit="1" customWidth="1"/>
  </cols>
  <sheetData>
    <row r="1" spans="1:25" x14ac:dyDescent="0.3">
      <c r="A1" s="3" t="s">
        <v>14</v>
      </c>
      <c r="D1" t="s">
        <v>15</v>
      </c>
      <c r="E1" t="s">
        <v>16</v>
      </c>
      <c r="F1" t="s">
        <v>17</v>
      </c>
    </row>
    <row r="2" spans="1:25" x14ac:dyDescent="0.3">
      <c r="C2" t="s">
        <v>18</v>
      </c>
      <c r="D2" s="4">
        <f>[1]LCA_res_results!E40</f>
        <v>-18.167535790314314</v>
      </c>
      <c r="E2" s="5">
        <f>[1]LCA_tech_results!D119</f>
        <v>31.669994744781832</v>
      </c>
      <c r="F2" s="4">
        <f>[1]LCA_op_results!F118</f>
        <v>-12.297068071196827</v>
      </c>
      <c r="G2" s="4">
        <f>SUM(D2:F2)</f>
        <v>1.2053908832706899</v>
      </c>
      <c r="I2" t="s">
        <v>58</v>
      </c>
      <c r="J2">
        <v>48.4</v>
      </c>
      <c r="K2" t="s">
        <v>59</v>
      </c>
      <c r="L2">
        <v>1581</v>
      </c>
    </row>
    <row r="3" spans="1:25" x14ac:dyDescent="0.3">
      <c r="C3" t="s">
        <v>19</v>
      </c>
      <c r="D3" s="4">
        <f>[1]Results_split!D39</f>
        <v>-18.372915637999998</v>
      </c>
      <c r="E3" s="4">
        <f>[1]Results_split!H117</f>
        <v>31.669994748000001</v>
      </c>
      <c r="F3" s="4">
        <f>[1]Results_split!I117</f>
        <v>-12.297079113000011</v>
      </c>
      <c r="G3" s="4">
        <f>SUM(D3:F3)</f>
        <v>0.99999999699999087</v>
      </c>
      <c r="I3" t="s">
        <v>20</v>
      </c>
      <c r="J3">
        <v>7950</v>
      </c>
      <c r="K3" t="s">
        <v>21</v>
      </c>
      <c r="L3">
        <v>101000</v>
      </c>
      <c r="X3" t="s">
        <v>22</v>
      </c>
      <c r="Y3" s="6">
        <v>1000000000000</v>
      </c>
    </row>
    <row r="4" spans="1:25" x14ac:dyDescent="0.3">
      <c r="I4" t="s">
        <v>23</v>
      </c>
      <c r="J4" s="7">
        <f>J2/J3</f>
        <v>6.0880503144654088E-3</v>
      </c>
      <c r="K4" t="s">
        <v>24</v>
      </c>
      <c r="L4" s="7">
        <f>L2/L3</f>
        <v>1.5653465346534653E-2</v>
      </c>
      <c r="X4" t="s">
        <v>25</v>
      </c>
      <c r="Y4" s="6">
        <v>6810000000000</v>
      </c>
    </row>
    <row r="5" spans="1:25" x14ac:dyDescent="0.3">
      <c r="X5" t="s">
        <v>26</v>
      </c>
      <c r="Y5" s="6">
        <v>131000000000000</v>
      </c>
    </row>
    <row r="6" spans="1:25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27</v>
      </c>
      <c r="S6" s="8" t="s">
        <v>28</v>
      </c>
      <c r="X6" t="s">
        <v>29</v>
      </c>
      <c r="Y6" s="6">
        <v>5810000000</v>
      </c>
    </row>
    <row r="7" spans="1:25" x14ac:dyDescent="0.3">
      <c r="C7">
        <v>1</v>
      </c>
      <c r="D7">
        <v>753.31985315670181</v>
      </c>
      <c r="E7">
        <v>149.99999937900003</v>
      </c>
      <c r="F7">
        <v>6661867.201817845</v>
      </c>
      <c r="G7">
        <v>37.251751268696637</v>
      </c>
      <c r="H7">
        <v>154.49584474863747</v>
      </c>
      <c r="I7">
        <v>1435.9103658070621</v>
      </c>
      <c r="J7">
        <v>2.3302302245601018E-4</v>
      </c>
      <c r="K7">
        <v>4.9657690897768449E-3</v>
      </c>
      <c r="L7">
        <v>11941.954263403517</v>
      </c>
      <c r="M7">
        <v>1120405.1245005997</v>
      </c>
      <c r="N7">
        <v>8.1465315772055611</v>
      </c>
      <c r="O7">
        <v>1.2591184587918955E-2</v>
      </c>
      <c r="P7">
        <v>424.75451972782452</v>
      </c>
      <c r="Q7">
        <v>59050.546508878702</v>
      </c>
      <c r="R7">
        <v>1769780.681594084</v>
      </c>
      <c r="S7">
        <v>2.8548511130649528E-2</v>
      </c>
      <c r="X7" t="s">
        <v>30</v>
      </c>
      <c r="Y7" s="6">
        <v>201000000000</v>
      </c>
    </row>
    <row r="8" spans="1:25" ht="15" thickBot="1" x14ac:dyDescent="0.35">
      <c r="C8">
        <v>2</v>
      </c>
      <c r="D8">
        <v>801.11694995679636</v>
      </c>
      <c r="E8">
        <v>83.000000002000036</v>
      </c>
      <c r="F8">
        <v>7570102.863873167</v>
      </c>
      <c r="G8">
        <v>43.322829943884571</v>
      </c>
      <c r="H8">
        <v>144.52382166754839</v>
      </c>
      <c r="I8">
        <v>1299.4571558786415</v>
      </c>
      <c r="J8">
        <v>2.50032564456272E-4</v>
      </c>
      <c r="K8">
        <v>5.3752480296144498E-3</v>
      </c>
      <c r="L8">
        <v>10658.299458203355</v>
      </c>
      <c r="M8">
        <v>1121231.2299386931</v>
      </c>
      <c r="N8">
        <v>10.030281158685407</v>
      </c>
      <c r="O8">
        <v>1.1862576807072867E-2</v>
      </c>
      <c r="P8">
        <v>384.91586713123149</v>
      </c>
      <c r="Q8">
        <v>68038.207509342596</v>
      </c>
      <c r="R8">
        <v>1367457.9042848742</v>
      </c>
      <c r="S8">
        <v>2.736416023715095E-2</v>
      </c>
      <c r="X8" t="s">
        <v>31</v>
      </c>
      <c r="Y8" s="6">
        <v>6130000000000</v>
      </c>
    </row>
    <row r="9" spans="1:25" ht="15" thickBot="1" x14ac:dyDescent="0.35">
      <c r="C9">
        <v>3</v>
      </c>
      <c r="D9" s="1">
        <v>654.25804034852604</v>
      </c>
      <c r="E9" s="15">
        <v>17.000000020000012</v>
      </c>
      <c r="F9" s="15">
        <v>6750816.1896631662</v>
      </c>
      <c r="G9" s="15">
        <v>39.848511693571602</v>
      </c>
      <c r="H9" s="15">
        <v>129.00662753881318</v>
      </c>
      <c r="I9" s="15">
        <v>1005.9504578302575</v>
      </c>
      <c r="J9" s="15">
        <v>2.6042729721182468E-4</v>
      </c>
      <c r="K9" s="15">
        <v>5.3642953373782233E-3</v>
      </c>
      <c r="L9" s="15">
        <v>7540.4843434416962</v>
      </c>
      <c r="M9" s="15">
        <v>1122716.25983922</v>
      </c>
      <c r="N9" s="15">
        <v>10.465630849669779</v>
      </c>
      <c r="O9" s="15">
        <v>1.0361794826992541E-2</v>
      </c>
      <c r="P9" s="15">
        <v>304.4861920336121</v>
      </c>
      <c r="Q9" s="16">
        <v>71802.716038079277</v>
      </c>
      <c r="R9" s="16">
        <v>792092.30822568701</v>
      </c>
      <c r="S9" s="16">
        <v>2.031816742565256E-2</v>
      </c>
      <c r="X9" t="s">
        <v>32</v>
      </c>
      <c r="Y9" s="6">
        <v>962000</v>
      </c>
    </row>
    <row r="10" spans="1:25" x14ac:dyDescent="0.3">
      <c r="C10" t="s">
        <v>220</v>
      </c>
      <c r="D10">
        <v>975.31115072491173</v>
      </c>
      <c r="E10">
        <v>49.999999990000013</v>
      </c>
      <c r="F10">
        <v>9332356.5804685149</v>
      </c>
      <c r="G10">
        <v>65.261415637008142</v>
      </c>
      <c r="H10">
        <v>155.28412204132616</v>
      </c>
      <c r="I10">
        <v>1359.5467304665181</v>
      </c>
      <c r="J10">
        <v>4.4058794233127696E-4</v>
      </c>
      <c r="K10">
        <v>9.3587431503722295E-3</v>
      </c>
      <c r="L10">
        <v>10534.737648691515</v>
      </c>
      <c r="M10">
        <v>1290433.6628781315</v>
      </c>
      <c r="N10">
        <v>16.716577395353134</v>
      </c>
      <c r="O10">
        <v>1.2606447066868431E-2</v>
      </c>
      <c r="P10">
        <v>442.20348879544196</v>
      </c>
      <c r="Q10">
        <v>81728.009287128807</v>
      </c>
      <c r="R10">
        <v>1261756.0503275078</v>
      </c>
      <c r="S10">
        <v>2.4974494906973281E-2</v>
      </c>
      <c r="X10" t="s">
        <v>33</v>
      </c>
      <c r="Y10" s="6">
        <v>4100000</v>
      </c>
    </row>
    <row r="11" spans="1:25" x14ac:dyDescent="0.3">
      <c r="C11" t="s">
        <v>219</v>
      </c>
      <c r="D11">
        <v>1809.2631104832035</v>
      </c>
      <c r="E11">
        <v>100.00000000200004</v>
      </c>
      <c r="F11">
        <v>16707406.863034613</v>
      </c>
      <c r="G11">
        <v>132.87959840732003</v>
      </c>
      <c r="H11">
        <v>239.11817139294178</v>
      </c>
      <c r="I11">
        <v>2230.9880107753429</v>
      </c>
      <c r="J11">
        <v>9.5680939195632664E-4</v>
      </c>
      <c r="K11">
        <v>2.0025267152613879E-2</v>
      </c>
      <c r="L11">
        <v>14195.550242461784</v>
      </c>
      <c r="M11">
        <v>1866917.09071842</v>
      </c>
      <c r="N11">
        <v>33.197573233246544</v>
      </c>
      <c r="O11">
        <v>1.8622190595639871E-2</v>
      </c>
      <c r="P11">
        <v>759.16005470550783</v>
      </c>
      <c r="Q11">
        <v>119613.60002374218</v>
      </c>
      <c r="R11">
        <v>1814679.001785737</v>
      </c>
      <c r="S11">
        <v>2.8261797030965572E-2</v>
      </c>
      <c r="X11" t="s">
        <v>35</v>
      </c>
      <c r="Y11" s="6">
        <v>527000000000000</v>
      </c>
    </row>
    <row r="12" spans="1:25" x14ac:dyDescent="0.3">
      <c r="C12" t="s">
        <v>218</v>
      </c>
      <c r="D12">
        <v>1261.4765355207162</v>
      </c>
      <c r="E12">
        <v>133.98426216599998</v>
      </c>
      <c r="F12">
        <v>10700946.853540014</v>
      </c>
      <c r="G12">
        <v>77.896842198154815</v>
      </c>
      <c r="H12">
        <v>192.09519947031944</v>
      </c>
      <c r="I12">
        <v>1880.9318289974658</v>
      </c>
      <c r="J12">
        <v>5.1630482627642682E-4</v>
      </c>
      <c r="K12">
        <v>1.0663147520025201E-2</v>
      </c>
      <c r="L12">
        <v>12670.267379620169</v>
      </c>
      <c r="M12">
        <v>1136195.0455578966</v>
      </c>
      <c r="N12">
        <v>18.284069359617721</v>
      </c>
      <c r="O12">
        <v>1.5503510141082704E-2</v>
      </c>
      <c r="P12">
        <v>570.27301628429166</v>
      </c>
      <c r="Q12">
        <v>87200.346148896206</v>
      </c>
      <c r="R12">
        <v>1668120.9029709692</v>
      </c>
      <c r="S12">
        <v>2.7213342749174113E-2</v>
      </c>
      <c r="X12" t="s">
        <v>36</v>
      </c>
      <c r="Y12" s="6">
        <v>12700000000000</v>
      </c>
    </row>
    <row r="13" spans="1:25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 t="s">
        <v>37</v>
      </c>
      <c r="Y13" s="6">
        <v>219000000</v>
      </c>
    </row>
    <row r="14" spans="1:25" x14ac:dyDescent="0.3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 t="s">
        <v>38</v>
      </c>
      <c r="Y14" s="6">
        <v>516000</v>
      </c>
    </row>
    <row r="15" spans="1:25" x14ac:dyDescent="0.3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 t="s">
        <v>39</v>
      </c>
      <c r="Y15" s="6">
        <v>407000000000</v>
      </c>
    </row>
    <row r="16" spans="1:25" x14ac:dyDescent="0.3">
      <c r="C16" t="s">
        <v>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40</v>
      </c>
      <c r="Y16" s="6">
        <v>182000000000000</v>
      </c>
    </row>
    <row r="17" spans="1:25" x14ac:dyDescent="0.3">
      <c r="C17" t="s">
        <v>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5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50</v>
      </c>
      <c r="Y18" s="6">
        <v>539000000</v>
      </c>
    </row>
    <row r="19" spans="1:25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 t="s">
        <v>51</v>
      </c>
      <c r="Y19" s="6">
        <v>224000000000000</v>
      </c>
    </row>
    <row r="20" spans="1:25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5" ht="15" thickBot="1" x14ac:dyDescent="0.35"/>
    <row r="22" spans="1:25" ht="15" thickBot="1" x14ac:dyDescent="0.35">
      <c r="C22" s="1" t="s">
        <v>34</v>
      </c>
      <c r="D22" s="9">
        <v>1000000000000</v>
      </c>
      <c r="E22" s="10">
        <v>6810000000000</v>
      </c>
      <c r="F22" s="10">
        <v>131000000000000</v>
      </c>
      <c r="G22" s="10">
        <v>5810000000</v>
      </c>
      <c r="H22" s="10">
        <v>201000000000</v>
      </c>
      <c r="I22" s="10">
        <v>6130000000000</v>
      </c>
      <c r="J22" s="10">
        <v>962000</v>
      </c>
      <c r="K22" s="10">
        <v>4100000</v>
      </c>
      <c r="L22" s="10">
        <v>527000000000000</v>
      </c>
      <c r="M22" s="10">
        <v>12700000000000</v>
      </c>
      <c r="N22" s="10">
        <v>219000000</v>
      </c>
      <c r="O22" s="10">
        <v>516000</v>
      </c>
      <c r="P22" s="10">
        <v>407000000000</v>
      </c>
      <c r="Q22" s="10">
        <v>182000000000000</v>
      </c>
      <c r="R22" s="10">
        <v>224000000000000</v>
      </c>
      <c r="S22" s="11">
        <v>539000000</v>
      </c>
    </row>
    <row r="23" spans="1:25" x14ac:dyDescent="0.3">
      <c r="A23" t="s">
        <v>52</v>
      </c>
      <c r="B23" t="s">
        <v>52</v>
      </c>
      <c r="C23">
        <v>1</v>
      </c>
      <c r="D23" s="2">
        <f>(D7*1000000)/($D$22*$J$4)</f>
        <v>0.12373745521892104</v>
      </c>
      <c r="E23" s="2">
        <f>(E7*1000000000)/($E$22*$J$4)</f>
        <v>3.6179779221825283</v>
      </c>
      <c r="F23" s="2">
        <f>(F7*1000000)/($F$22*$J$4)</f>
        <v>8.3530761867471881</v>
      </c>
      <c r="G23" s="2">
        <f>(G7*1000000)/($G$22*$J$4)</f>
        <v>1.0531550852268754</v>
      </c>
      <c r="H23" s="2">
        <f>(H7*1000000)/($H$22*$J$4)</f>
        <v>0.1262532344220702</v>
      </c>
      <c r="I23" s="2">
        <f>(I7*1000000)/($I$22*$J$4)</f>
        <v>3.8475885457532201E-2</v>
      </c>
      <c r="J23" s="2">
        <f>(J7*1000000)/($J$22*$J$4)</f>
        <v>3.9787396877314848E-2</v>
      </c>
      <c r="K23" s="2">
        <f>(K7*1000000)/($K$22*$J$4)</f>
        <v>0.19894106159910258</v>
      </c>
      <c r="L23" s="2">
        <f>(L7*1000000)/($L$22*$J$4)</f>
        <v>3.7220873019766475E-3</v>
      </c>
      <c r="M23" s="2">
        <f>(M7*1000000)/($M$22*$J$4)</f>
        <v>14.490825697565834</v>
      </c>
      <c r="N23" s="2">
        <f>(N7*1000000)/($N$22*$J$4)</f>
        <v>6.1101292538194087</v>
      </c>
      <c r="O23" s="2">
        <f>(O7*1000000)/($O$22*$J$4)</f>
        <v>4.0081009943764689</v>
      </c>
      <c r="P23" s="2">
        <f>(P7*1000000)/($P$22*$J$4)</f>
        <v>0.17142152983106609</v>
      </c>
      <c r="Q23" s="2">
        <f>(Q7*1000000)/($Q$22*$J$4)</f>
        <v>5.3293507032238861E-2</v>
      </c>
      <c r="R23" s="2">
        <f>(R7*1000000)/($R$22*$J$4)</f>
        <v>1.2977564583339147</v>
      </c>
      <c r="S23" s="2">
        <f>(S7*1000000)/($S$22*$J$4)</f>
        <v>8.6999441684426221E-3</v>
      </c>
    </row>
    <row r="24" spans="1:25" x14ac:dyDescent="0.3">
      <c r="B24" s="13"/>
      <c r="C24">
        <v>2</v>
      </c>
      <c r="D24" s="2">
        <f t="shared" ref="D24:D29" si="0">(D8*1000000)/($D$22*$J$4)</f>
        <v>0.13158842463133327</v>
      </c>
      <c r="E24" s="2">
        <f t="shared" ref="E24:E29" si="1">(E8*1000000000)/($E$22*$J$4)</f>
        <v>2.0019477919439699</v>
      </c>
      <c r="F24" s="2">
        <f t="shared" ref="F24:F29" si="2">(F8*1000000)/($F$22*$J$4)</f>
        <v>9.4918802863844043</v>
      </c>
      <c r="G24" s="2">
        <f t="shared" ref="G24:G29" si="3">(G8*1000000)/($G$22*$J$4)</f>
        <v>1.2247923146679363</v>
      </c>
      <c r="H24" s="2">
        <f t="shared" ref="H24:H29" si="4">(H8*1000000)/($H$22*$J$4)</f>
        <v>0.11810414685426274</v>
      </c>
      <c r="I24" s="2">
        <f t="shared" ref="I24:I29" si="5">(I8*1000000)/($I$22*$J$4)</f>
        <v>3.481955829356774E-2</v>
      </c>
      <c r="J24" s="2">
        <f t="shared" ref="J24:J29" si="6">(J8*1000000)/($J$22*$J$4)</f>
        <v>4.2691682433020108E-2</v>
      </c>
      <c r="K24" s="2">
        <f t="shared" ref="K24:K29" si="7">(K8*1000000)/($K$22*$J$4)</f>
        <v>0.2153458064676218</v>
      </c>
      <c r="L24" s="2">
        <f t="shared" ref="L24:L29" si="8">(L8*1000000)/($L$22*$J$4)</f>
        <v>3.3219957302647401E-3</v>
      </c>
      <c r="M24" s="2">
        <f t="shared" ref="M24:M29" si="9">(M8*1000000)/($M$22*$J$4)</f>
        <v>14.501510180927653</v>
      </c>
      <c r="N24" s="2">
        <f t="shared" ref="N24:N29" si="10">(N8*1000000)/($N$22*$J$4)</f>
        <v>7.5229947556086056</v>
      </c>
      <c r="O24" s="2">
        <f t="shared" ref="O24:O29" si="11">(O8*1000000)/($O$22*$J$4)</f>
        <v>3.7761662188572811</v>
      </c>
      <c r="P24" s="2">
        <f t="shared" ref="P24:P29" si="12">(P8*1000000)/($P$22*$J$4)</f>
        <v>0.15534353075787816</v>
      </c>
      <c r="Q24" s="2">
        <f t="shared" ref="Q24:Q29" si="13">(Q8*1000000)/($Q$22*$J$4)</f>
        <v>6.1404930262836444E-2</v>
      </c>
      <c r="R24" s="2">
        <f t="shared" ref="R24:R29" si="14">(R8*1000000)/($R$22*$J$4)</f>
        <v>1.0027385569532865</v>
      </c>
      <c r="S24" s="2">
        <f t="shared" ref="S24:S29" si="15">(S8*1000000)/($S$22*$J$4)</f>
        <v>8.3390221363923885E-3</v>
      </c>
    </row>
    <row r="25" spans="1:25" x14ac:dyDescent="0.3">
      <c r="C25">
        <v>3</v>
      </c>
      <c r="D25" s="2">
        <f t="shared" si="0"/>
        <v>0.1074659384456773</v>
      </c>
      <c r="E25" s="2">
        <f t="shared" si="1"/>
        <v>0.41003750002730571</v>
      </c>
      <c r="F25" s="2">
        <f t="shared" si="2"/>
        <v>8.4646061301845581</v>
      </c>
      <c r="G25" s="2">
        <f t="shared" si="3"/>
        <v>1.1265688537997121</v>
      </c>
      <c r="H25" s="2">
        <f t="shared" si="4"/>
        <v>0.10542357313983437</v>
      </c>
      <c r="I25" s="2">
        <f t="shared" si="5"/>
        <v>2.6954909939433981E-2</v>
      </c>
      <c r="J25" s="2">
        <f t="shared" si="6"/>
        <v>4.4466525764892489E-2</v>
      </c>
      <c r="K25" s="2">
        <f t="shared" si="7"/>
        <v>0.21490701437289292</v>
      </c>
      <c r="L25" s="2">
        <f t="shared" si="8"/>
        <v>2.3502301555021203E-3</v>
      </c>
      <c r="M25" s="2">
        <f t="shared" si="9"/>
        <v>14.520716902651458</v>
      </c>
      <c r="N25" s="2">
        <f t="shared" si="10"/>
        <v>7.8495193455295231</v>
      </c>
      <c r="O25" s="2">
        <f t="shared" si="11"/>
        <v>3.2984283456095325</v>
      </c>
      <c r="P25" s="2">
        <f t="shared" si="12"/>
        <v>0.12288389275830081</v>
      </c>
      <c r="Q25" s="2">
        <f t="shared" si="13"/>
        <v>6.4802423996768041E-2</v>
      </c>
      <c r="R25" s="2">
        <f t="shared" si="14"/>
        <v>0.58083067539793132</v>
      </c>
      <c r="S25" s="2">
        <f t="shared" si="15"/>
        <v>6.191808791684089E-3</v>
      </c>
    </row>
    <row r="26" spans="1:25" x14ac:dyDescent="0.3">
      <c r="C26" t="s">
        <v>219</v>
      </c>
      <c r="D26" s="2">
        <f t="shared" si="0"/>
        <v>0.16020090182361668</v>
      </c>
      <c r="E26" s="2">
        <f t="shared" si="1"/>
        <v>1.2059926454791208</v>
      </c>
      <c r="F26" s="2">
        <f t="shared" si="2"/>
        <v>11.701506973491373</v>
      </c>
      <c r="G26" s="2">
        <f t="shared" si="3"/>
        <v>1.8450244460043768</v>
      </c>
      <c r="H26" s="2">
        <f t="shared" si="4"/>
        <v>0.12689741069739557</v>
      </c>
      <c r="I26" s="2">
        <f t="shared" si="5"/>
        <v>3.6429686365688385E-2</v>
      </c>
      <c r="J26" s="2">
        <f t="shared" si="6"/>
        <v>7.5227963040447154E-2</v>
      </c>
      <c r="K26" s="2">
        <f t="shared" si="7"/>
        <v>0.37493452955784728</v>
      </c>
      <c r="L26" s="2">
        <f t="shared" si="8"/>
        <v>3.2834837889150164E-3</v>
      </c>
      <c r="M26" s="2">
        <f t="shared" si="9"/>
        <v>16.689899817598011</v>
      </c>
      <c r="N26" s="2">
        <f t="shared" si="10"/>
        <v>12.537906175049757</v>
      </c>
      <c r="O26" s="2">
        <f t="shared" si="11"/>
        <v>4.0129594377283944</v>
      </c>
      <c r="P26" s="2">
        <f t="shared" si="12"/>
        <v>0.1784635478264546</v>
      </c>
      <c r="Q26" s="2">
        <f t="shared" si="13"/>
        <v>7.3760066505389382E-2</v>
      </c>
      <c r="R26" s="2">
        <f t="shared" si="14"/>
        <v>0.92522880387615181</v>
      </c>
      <c r="S26" s="2">
        <f t="shared" si="15"/>
        <v>7.6107895900902178E-3</v>
      </c>
    </row>
    <row r="27" spans="1:25" x14ac:dyDescent="0.3">
      <c r="C27" t="s">
        <v>218</v>
      </c>
      <c r="D27" s="2">
        <f>(D11*1000000)/($D$22*$J$4)</f>
        <v>0.29718268033763362</v>
      </c>
      <c r="E27" s="2">
        <f t="shared" si="1"/>
        <v>2.411985291488878</v>
      </c>
      <c r="F27" s="2">
        <f t="shared" si="2"/>
        <v>20.948817828705632</v>
      </c>
      <c r="G27" s="2">
        <f t="shared" si="3"/>
        <v>3.7566777404951361</v>
      </c>
      <c r="H27" s="2">
        <f t="shared" si="4"/>
        <v>0.19540617805331678</v>
      </c>
      <c r="I27" s="2">
        <f t="shared" si="5"/>
        <v>5.9780360392811316E-2</v>
      </c>
      <c r="J27" s="2">
        <f t="shared" si="6"/>
        <v>0.16336993062947366</v>
      </c>
      <c r="K27" s="2">
        <f t="shared" si="7"/>
        <v>0.80226201301794164</v>
      </c>
      <c r="L27" s="2">
        <f t="shared" si="8"/>
        <v>4.4244916817308003E-3</v>
      </c>
      <c r="M27" s="2">
        <f t="shared" si="9"/>
        <v>24.145882200838546</v>
      </c>
      <c r="N27" s="2">
        <f t="shared" si="10"/>
        <v>24.899119514350541</v>
      </c>
      <c r="O27" s="2">
        <f t="shared" si="11"/>
        <v>5.9279268064632973</v>
      </c>
      <c r="P27" s="2">
        <f t="shared" si="12"/>
        <v>0.30638020767299468</v>
      </c>
      <c r="Q27" s="2">
        <f t="shared" si="13"/>
        <v>0.10795206159621633</v>
      </c>
      <c r="R27" s="2">
        <f t="shared" si="14"/>
        <v>1.3306797948823614</v>
      </c>
      <c r="S27" s="2">
        <f t="shared" si="15"/>
        <v>8.612570201788447E-3</v>
      </c>
    </row>
    <row r="28" spans="1:25" x14ac:dyDescent="0.3">
      <c r="C28" t="s">
        <v>220</v>
      </c>
      <c r="D28" s="2">
        <f>(D12*1000000)/($D$22*$J$4)</f>
        <v>0.20720534002871266</v>
      </c>
      <c r="E28" s="2">
        <f t="shared" si="1"/>
        <v>3.2316806962891826</v>
      </c>
      <c r="F28" s="2">
        <f t="shared" si="2"/>
        <v>13.417533197533769</v>
      </c>
      <c r="G28" s="2">
        <f t="shared" si="3"/>
        <v>2.2022442620849305</v>
      </c>
      <c r="H28" s="2">
        <f t="shared" si="4"/>
        <v>0.15697923972996994</v>
      </c>
      <c r="I28" s="2">
        <f t="shared" si="5"/>
        <v>5.0400442346035121E-2</v>
      </c>
      <c r="J28" s="2">
        <f t="shared" si="6"/>
        <v>8.8156203692754287E-2</v>
      </c>
      <c r="K28" s="2">
        <f t="shared" si="7"/>
        <v>0.4271922131838356</v>
      </c>
      <c r="L28" s="2">
        <f t="shared" si="8"/>
        <v>3.94908909263335E-3</v>
      </c>
      <c r="M28" s="2">
        <f t="shared" si="9"/>
        <v>14.695045571980996</v>
      </c>
      <c r="N28" s="2">
        <f t="shared" si="10"/>
        <v>13.713569512902456</v>
      </c>
      <c r="O28" s="2">
        <f t="shared" si="11"/>
        <v>4.9351698387792098</v>
      </c>
      <c r="P28" s="2">
        <f t="shared" si="12"/>
        <v>0.23014957659654994</v>
      </c>
      <c r="Q28" s="2">
        <f t="shared" si="13"/>
        <v>7.8698886554777595E-2</v>
      </c>
      <c r="R28" s="2">
        <f t="shared" si="14"/>
        <v>1.2232107049346228</v>
      </c>
      <c r="S28" s="2">
        <f t="shared" si="15"/>
        <v>8.2930616406236748E-3</v>
      </c>
    </row>
    <row r="29" spans="1:25" x14ac:dyDescent="0.3"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  <c r="R29" s="2">
        <f t="shared" si="14"/>
        <v>0</v>
      </c>
      <c r="S29" s="2">
        <f t="shared" si="15"/>
        <v>0</v>
      </c>
    </row>
    <row r="30" spans="1:25" x14ac:dyDescent="0.3">
      <c r="B30" t="s">
        <v>24</v>
      </c>
      <c r="C30">
        <v>1</v>
      </c>
      <c r="D30" s="14">
        <f>(D7*1000000)/($D$22*$L$4)</f>
        <v>4.8124797703242815E-2</v>
      </c>
      <c r="E30" s="14">
        <f>(E7*1000000000)/($E$22*$L$4)</f>
        <v>1.4071281431461717</v>
      </c>
      <c r="F30" s="14">
        <f>(F7*1000000)/($F$22*$L$4)</f>
        <v>3.2487341926966811</v>
      </c>
      <c r="G30" s="14">
        <f>(G7*1000000)/($G$22*$L$4)</f>
        <v>0.40960011127604595</v>
      </c>
      <c r="H30" s="14">
        <f>(H7*1000000)/($H$22*$L$4)</f>
        <v>4.9103251357420316E-2</v>
      </c>
      <c r="I30" s="14">
        <f>(I7*1000000)/($I$22*$L$4)</f>
        <v>1.4964298407631537E-2</v>
      </c>
      <c r="J30" s="14">
        <f>(J7*1000000)/($J$22*$L$4)</f>
        <v>1.5474380190474613E-2</v>
      </c>
      <c r="K30" s="14">
        <f>(K7*1000000)/($K$22*$L$4)</f>
        <v>7.7373486689107138E-2</v>
      </c>
      <c r="L30" s="14">
        <f>(L7*1000000)/($L$22*$L$4)</f>
        <v>1.4476190586312019E-3</v>
      </c>
      <c r="M30" s="14">
        <f>(M7*1000000)/($M$22*$L$4)</f>
        <v>5.6358687352547996</v>
      </c>
      <c r="N30" s="14">
        <f>(N7*1000000)/($N$22*$L$4)</f>
        <v>2.3763922876907619</v>
      </c>
      <c r="O30" s="14">
        <f>(O7*1000000)/($O$22*$L$4)</f>
        <v>1.5588574145740044</v>
      </c>
      <c r="P30" s="14">
        <f>(P7*1000000)/($P$22*$L$4)</f>
        <v>6.6670406551556288E-2</v>
      </c>
      <c r="Q30" s="14">
        <f>(Q7*1000000)/($Q$22*$L$4)</f>
        <v>2.0727266778561172E-2</v>
      </c>
      <c r="R30" s="14">
        <f>(R7*1000000)/($R$22*$L$4)</f>
        <v>0.50473211134736851</v>
      </c>
      <c r="S30" s="14">
        <f>(S7*1000000)/($S$22*$L$4)</f>
        <v>3.3836404053651991E-3</v>
      </c>
    </row>
    <row r="31" spans="1:25" x14ac:dyDescent="0.3">
      <c r="C31">
        <v>2</v>
      </c>
      <c r="D31" s="2">
        <f t="shared" ref="D31:D36" si="16">(D8*1000000)/($D$22*$L$4)</f>
        <v>5.1178249174975612E-2</v>
      </c>
      <c r="E31" s="2">
        <f t="shared" ref="E31:E36" si="17">(E8*1000000000)/($E$22*$L$4)</f>
        <v>0.77861090911642605</v>
      </c>
      <c r="F31" s="2">
        <f t="shared" ref="F31:F36" si="18">(F8*1000000)/($F$22*$L$4)</f>
        <v>3.6916454908295062</v>
      </c>
      <c r="G31" s="2">
        <f t="shared" ref="G31:G36" si="19">(G8*1000000)/($G$22*$L$4)</f>
        <v>0.47635440916088773</v>
      </c>
      <c r="H31" s="2">
        <f t="shared" ref="H31:H36" si="20">(H8*1000000)/($H$22*$L$4)</f>
        <v>4.5933853781133509E-2</v>
      </c>
      <c r="I31" s="2">
        <f t="shared" ref="I31:I36" si="21">(I8*1000000)/($I$22*$L$4)</f>
        <v>1.3542255221182083E-2</v>
      </c>
      <c r="J31" s="2">
        <f t="shared" ref="J31:J36" si="22">(J8*1000000)/($J$22*$L$4)</f>
        <v>1.660393433067802E-2</v>
      </c>
      <c r="K31" s="2">
        <f t="shared" ref="K31:K36" si="23">(K8*1000000)/($K$22*$L$4)</f>
        <v>8.3753729654133607E-2</v>
      </c>
      <c r="L31" s="2">
        <f t="shared" ref="L31:L36" si="24">(L8*1000000)/($L$22*$L$4)</f>
        <v>1.2920127717769706E-3</v>
      </c>
      <c r="M31" s="2">
        <f t="shared" ref="M31:M36" si="25">(M8*1000000)/($M$22*$L$4)</f>
        <v>5.64002421590083</v>
      </c>
      <c r="N31" s="2">
        <f t="shared" ref="N31:N36" si="26">(N8*1000000)/($N$22*$L$4)</f>
        <v>2.9258933771967515</v>
      </c>
      <c r="O31" s="2">
        <f t="shared" ref="O31:O36" si="27">(O8*1000000)/($O$22*$L$4)</f>
        <v>1.4686517922548767</v>
      </c>
      <c r="P31" s="2">
        <f t="shared" ref="P31:P36" si="28">(P8*1000000)/($P$22*$L$4)</f>
        <v>6.0417243744052732E-2</v>
      </c>
      <c r="Q31" s="2">
        <f t="shared" ref="Q31:Q36" si="29">(Q8*1000000)/($Q$22*$L$4)</f>
        <v>2.388201568920631E-2</v>
      </c>
      <c r="R31" s="2">
        <f t="shared" ref="R31:R36" si="30">(R8*1000000)/($R$22*$L$4)</f>
        <v>0.38999177829575626</v>
      </c>
      <c r="S31" s="2">
        <f t="shared" ref="S31:S36" si="31">(S8*1000000)/($S$22*$L$4)</f>
        <v>3.2432681975455829E-3</v>
      </c>
    </row>
    <row r="32" spans="1:25" x14ac:dyDescent="0.3">
      <c r="C32">
        <v>3</v>
      </c>
      <c r="D32" s="2">
        <f t="shared" si="16"/>
        <v>4.1796370699051948E-2</v>
      </c>
      <c r="E32" s="2">
        <f t="shared" si="17"/>
        <v>0.15947452373774115</v>
      </c>
      <c r="F32" s="2">
        <f t="shared" si="18"/>
        <v>3.2921111633664064</v>
      </c>
      <c r="G32" s="2">
        <f t="shared" si="19"/>
        <v>0.43815268458499024</v>
      </c>
      <c r="H32" s="2">
        <f t="shared" si="20"/>
        <v>4.1002040340423533E-2</v>
      </c>
      <c r="I32" s="2">
        <f t="shared" si="21"/>
        <v>1.0483483644053725E-2</v>
      </c>
      <c r="J32" s="2">
        <f t="shared" si="22"/>
        <v>1.7294218256027786E-2</v>
      </c>
      <c r="K32" s="2">
        <f t="shared" si="23"/>
        <v>8.3583071701331446E-2</v>
      </c>
      <c r="L32" s="2">
        <f t="shared" si="24"/>
        <v>9.1406721262767097E-4</v>
      </c>
      <c r="M32" s="2">
        <f t="shared" si="25"/>
        <v>5.6474942224228268</v>
      </c>
      <c r="N32" s="2">
        <f t="shared" si="26"/>
        <v>3.0528875020337041</v>
      </c>
      <c r="O32" s="2">
        <f t="shared" si="27"/>
        <v>1.2828467870965863</v>
      </c>
      <c r="P32" s="2">
        <f t="shared" si="28"/>
        <v>4.7792824488893479E-2</v>
      </c>
      <c r="Q32" s="2">
        <f t="shared" si="29"/>
        <v>2.520339164892858E-2</v>
      </c>
      <c r="R32" s="2">
        <f t="shared" si="30"/>
        <v>0.22590054647486443</v>
      </c>
      <c r="S32" s="2">
        <f t="shared" si="31"/>
        <v>2.408159639211589E-3</v>
      </c>
    </row>
    <row r="33" spans="3:19" x14ac:dyDescent="0.3">
      <c r="C33" t="s">
        <v>219</v>
      </c>
      <c r="D33" s="2">
        <f t="shared" si="16"/>
        <v>6.230640494827077E-2</v>
      </c>
      <c r="E33" s="2">
        <f t="shared" si="17"/>
        <v>0.46904271623008559</v>
      </c>
      <c r="F33" s="2">
        <f t="shared" si="18"/>
        <v>4.5510282632372014</v>
      </c>
      <c r="G33" s="2">
        <f t="shared" si="19"/>
        <v>0.71757923309805483</v>
      </c>
      <c r="H33" s="2">
        <f t="shared" si="20"/>
        <v>4.9353788697794845E-2</v>
      </c>
      <c r="I33" s="2">
        <f t="shared" si="21"/>
        <v>1.416847698734032E-2</v>
      </c>
      <c r="J33" s="2">
        <f t="shared" si="22"/>
        <v>2.9258161940887813E-2</v>
      </c>
      <c r="K33" s="2">
        <f t="shared" si="23"/>
        <v>0.14582204195979623</v>
      </c>
      <c r="L33" s="2">
        <f t="shared" si="24"/>
        <v>1.2770344502708792E-3</v>
      </c>
      <c r="M33" s="2">
        <f t="shared" si="25"/>
        <v>6.4911473327800744</v>
      </c>
      <c r="N33" s="2">
        <f t="shared" si="26"/>
        <v>4.8763262282142295</v>
      </c>
      <c r="O33" s="2">
        <f t="shared" si="27"/>
        <v>1.5607469928189295</v>
      </c>
      <c r="P33" s="2">
        <f t="shared" si="28"/>
        <v>6.9409235234036304E-2</v>
      </c>
      <c r="Q33" s="2">
        <f t="shared" si="29"/>
        <v>2.8687257814291999E-2</v>
      </c>
      <c r="R33" s="2">
        <f t="shared" si="30"/>
        <v>0.35984616733045965</v>
      </c>
      <c r="S33" s="2">
        <f t="shared" si="31"/>
        <v>2.9600391307306518E-3</v>
      </c>
    </row>
    <row r="34" spans="3:19" x14ac:dyDescent="0.3">
      <c r="C34" t="s">
        <v>218</v>
      </c>
      <c r="D34" s="2">
        <f t="shared" si="16"/>
        <v>0.11558227334522679</v>
      </c>
      <c r="E34" s="2">
        <f>(E11*1000000000)/($E$22*$L$4)</f>
        <v>0.93808543266654998</v>
      </c>
      <c r="F34" s="2">
        <f t="shared" si="18"/>
        <v>8.1475541770668674</v>
      </c>
      <c r="G34" s="2">
        <f t="shared" si="19"/>
        <v>1.4610722030588414</v>
      </c>
      <c r="H34" s="2">
        <f t="shared" si="20"/>
        <v>7.5998676165935405E-2</v>
      </c>
      <c r="I34" s="2">
        <f t="shared" si="21"/>
        <v>2.3250177122529633E-2</v>
      </c>
      <c r="J34" s="2">
        <f t="shared" si="22"/>
        <v>6.3538924801922123E-2</v>
      </c>
      <c r="K34" s="2">
        <f t="shared" si="23"/>
        <v>0.3120211015587544</v>
      </c>
      <c r="L34" s="2">
        <f t="shared" si="24"/>
        <v>1.7208028623690002E-3</v>
      </c>
      <c r="M34" s="2">
        <f t="shared" si="25"/>
        <v>9.390977810443923</v>
      </c>
      <c r="N34" s="2">
        <f t="shared" si="26"/>
        <v>9.6839318983647154</v>
      </c>
      <c r="O34" s="2">
        <f t="shared" si="27"/>
        <v>2.3055288946741914</v>
      </c>
      <c r="P34" s="2">
        <f t="shared" si="28"/>
        <v>0.11915943711993979</v>
      </c>
      <c r="Q34" s="2">
        <f t="shared" si="29"/>
        <v>4.1985436962271618E-2</v>
      </c>
      <c r="R34" s="2">
        <f t="shared" si="30"/>
        <v>0.51753687533986026</v>
      </c>
      <c r="S34" s="2">
        <f t="shared" si="31"/>
        <v>3.3496583385583243E-3</v>
      </c>
    </row>
    <row r="35" spans="3:19" x14ac:dyDescent="0.3">
      <c r="C35" t="s">
        <v>220</v>
      </c>
      <c r="D35" s="2">
        <f t="shared" si="16"/>
        <v>8.0587685064890793E-2</v>
      </c>
      <c r="E35" s="2">
        <f>(E12*1000000000)/($E$22*$L$4)</f>
        <v>1.2568868454198674</v>
      </c>
      <c r="F35" s="2">
        <f t="shared" si="18"/>
        <v>5.2184366460861149</v>
      </c>
      <c r="G35" s="2">
        <f t="shared" si="19"/>
        <v>0.85651155035034554</v>
      </c>
      <c r="H35" s="2">
        <f t="shared" si="20"/>
        <v>6.1053414604719178E-2</v>
      </c>
      <c r="I35" s="2">
        <f t="shared" si="21"/>
        <v>1.9602076733884539E-2</v>
      </c>
      <c r="J35" s="2">
        <f t="shared" si="22"/>
        <v>3.428629966159942E-2</v>
      </c>
      <c r="K35" s="2">
        <f t="shared" si="23"/>
        <v>0.16614644937945192</v>
      </c>
      <c r="L35" s="2">
        <f t="shared" si="24"/>
        <v>1.5359061115231478E-3</v>
      </c>
      <c r="M35" s="2">
        <f t="shared" si="25"/>
        <v>5.7152952930890724</v>
      </c>
      <c r="N35" s="2">
        <f t="shared" si="26"/>
        <v>5.3335730675094082</v>
      </c>
      <c r="O35" s="2">
        <f t="shared" si="27"/>
        <v>1.9194192227583282</v>
      </c>
      <c r="P35" s="2">
        <f t="shared" si="28"/>
        <v>8.951131082823742E-2</v>
      </c>
      <c r="Q35" s="2">
        <f t="shared" si="29"/>
        <v>3.0608096701345362E-2</v>
      </c>
      <c r="R35" s="2">
        <f t="shared" si="30"/>
        <v>0.47573927893757312</v>
      </c>
      <c r="S35" s="2">
        <f t="shared" si="31"/>
        <v>3.2253929344953063E-3</v>
      </c>
    </row>
    <row r="36" spans="3:19" x14ac:dyDescent="0.3">
      <c r="D36" s="2">
        <f t="shared" si="16"/>
        <v>0</v>
      </c>
      <c r="E36" s="2">
        <f t="shared" si="17"/>
        <v>0</v>
      </c>
      <c r="F36" s="2">
        <f t="shared" si="18"/>
        <v>0</v>
      </c>
      <c r="G36" s="2">
        <f t="shared" si="19"/>
        <v>0</v>
      </c>
      <c r="H36" s="2">
        <f t="shared" si="20"/>
        <v>0</v>
      </c>
      <c r="I36" s="2">
        <f t="shared" si="21"/>
        <v>0</v>
      </c>
      <c r="J36" s="2">
        <f t="shared" si="22"/>
        <v>0</v>
      </c>
      <c r="K36" s="2">
        <f t="shared" si="23"/>
        <v>0</v>
      </c>
      <c r="L36" s="2">
        <f t="shared" si="24"/>
        <v>0</v>
      </c>
      <c r="M36" s="2">
        <f t="shared" si="25"/>
        <v>0</v>
      </c>
      <c r="N36" s="2">
        <f t="shared" si="26"/>
        <v>0</v>
      </c>
      <c r="O36" s="2">
        <f t="shared" si="27"/>
        <v>0</v>
      </c>
      <c r="P36" s="2">
        <f t="shared" si="28"/>
        <v>0</v>
      </c>
      <c r="Q36" s="2">
        <f t="shared" si="29"/>
        <v>0</v>
      </c>
      <c r="R36" s="2">
        <f t="shared" si="30"/>
        <v>0</v>
      </c>
      <c r="S36" s="2">
        <f t="shared" si="31"/>
        <v>0</v>
      </c>
    </row>
    <row r="37" spans="3:19" x14ac:dyDescent="0.3">
      <c r="C37" t="s">
        <v>55</v>
      </c>
      <c r="D37" s="2">
        <f t="shared" ref="D37:D42" si="32">(D15*1000000)/($D$22*$L$4)</f>
        <v>0</v>
      </c>
      <c r="E37" s="2">
        <f t="shared" ref="E37:E42" si="33">(E15*1000000000)/($E$22*$L$4)</f>
        <v>0</v>
      </c>
      <c r="F37" s="2">
        <f t="shared" ref="F37:F42" si="34">(F15*1000000)/($F$22*$L$4)</f>
        <v>0</v>
      </c>
      <c r="G37" s="2">
        <f t="shared" ref="G37:G42" si="35">(G15*1000000)/($G$22*$L$4)</f>
        <v>0</v>
      </c>
      <c r="H37" s="2">
        <f t="shared" ref="H37:H42" si="36">(H15*1000000)/($H$22*$L$4)</f>
        <v>0</v>
      </c>
      <c r="I37" s="2">
        <f t="shared" ref="I37:I42" si="37">(I15*1000000)/($I$22*$L$4)</f>
        <v>0</v>
      </c>
      <c r="J37" s="2">
        <f t="shared" ref="J37:J42" si="38">(J15*1000000)/($J$22*$L$4)</f>
        <v>0</v>
      </c>
      <c r="K37" s="2">
        <f t="shared" ref="K37:K42" si="39">(K15*1000000)/($K$22*$L$4)</f>
        <v>0</v>
      </c>
      <c r="L37" s="2">
        <f t="shared" ref="L37:L42" si="40">(L15*1000000)/($L$22*$L$4)</f>
        <v>0</v>
      </c>
      <c r="M37" s="2">
        <f t="shared" ref="M37:M42" si="41">(M15*1000000)/($M$22*$L$4)</f>
        <v>0</v>
      </c>
      <c r="N37" s="2">
        <f t="shared" ref="N37:N42" si="42">(N15*1000000)/($N$22*$L$4)</f>
        <v>0</v>
      </c>
      <c r="O37" s="2">
        <f t="shared" ref="O37:O42" si="43">(O15*1000000)/($O$22*$L$4)</f>
        <v>0</v>
      </c>
      <c r="P37" s="2">
        <f t="shared" ref="P37:P42" si="44">(P15*1000000)/($P$22*$L$4)</f>
        <v>0</v>
      </c>
      <c r="Q37" s="2">
        <f t="shared" ref="Q37:Q42" si="45">(Q15*1000000)/($Q$22*$L$4)</f>
        <v>0</v>
      </c>
      <c r="R37" s="2">
        <f t="shared" ref="R37:R42" si="46">(R15*1000000)/($R$22*$L$4)</f>
        <v>0</v>
      </c>
      <c r="S37" s="2">
        <f t="shared" ref="S37:S42" si="47">(S15*1000000)/($S$22*$L$4)</f>
        <v>0</v>
      </c>
    </row>
    <row r="38" spans="3:19" x14ac:dyDescent="0.3">
      <c r="C38" t="s">
        <v>56</v>
      </c>
      <c r="D38" s="2">
        <f t="shared" si="32"/>
        <v>0</v>
      </c>
      <c r="E38" s="2">
        <f t="shared" si="33"/>
        <v>0</v>
      </c>
      <c r="F38" s="2">
        <f t="shared" si="34"/>
        <v>0</v>
      </c>
      <c r="G38" s="2">
        <f t="shared" si="35"/>
        <v>0</v>
      </c>
      <c r="H38" s="2">
        <f t="shared" si="36"/>
        <v>0</v>
      </c>
      <c r="I38" s="2">
        <f t="shared" si="37"/>
        <v>0</v>
      </c>
      <c r="J38" s="2">
        <f t="shared" si="38"/>
        <v>0</v>
      </c>
      <c r="K38" s="2">
        <f t="shared" si="39"/>
        <v>0</v>
      </c>
      <c r="L38" s="2">
        <f t="shared" si="40"/>
        <v>0</v>
      </c>
      <c r="M38" s="2">
        <f t="shared" si="41"/>
        <v>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</row>
    <row r="39" spans="3:19" x14ac:dyDescent="0.3">
      <c r="C39" t="s">
        <v>57</v>
      </c>
      <c r="D39" s="2">
        <f t="shared" si="32"/>
        <v>0</v>
      </c>
      <c r="E39" s="2">
        <f t="shared" si="33"/>
        <v>0</v>
      </c>
      <c r="F39" s="2">
        <f t="shared" si="34"/>
        <v>0</v>
      </c>
      <c r="G39" s="2">
        <f t="shared" si="35"/>
        <v>0</v>
      </c>
      <c r="H39" s="2">
        <f t="shared" si="36"/>
        <v>0</v>
      </c>
      <c r="I39" s="2">
        <f t="shared" si="37"/>
        <v>0</v>
      </c>
      <c r="J39" s="2">
        <f t="shared" si="38"/>
        <v>0</v>
      </c>
      <c r="K39" s="2">
        <f t="shared" si="39"/>
        <v>0</v>
      </c>
      <c r="L39" s="2">
        <f t="shared" si="40"/>
        <v>0</v>
      </c>
      <c r="M39" s="2">
        <f t="shared" si="41"/>
        <v>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</row>
    <row r="40" spans="3:19" x14ac:dyDescent="0.3">
      <c r="D40" s="2">
        <f t="shared" si="32"/>
        <v>0</v>
      </c>
      <c r="E40" s="2">
        <f t="shared" si="33"/>
        <v>0</v>
      </c>
      <c r="F40" s="2">
        <f t="shared" si="34"/>
        <v>0</v>
      </c>
      <c r="G40" s="2">
        <f t="shared" si="35"/>
        <v>0</v>
      </c>
      <c r="H40" s="2">
        <f t="shared" si="36"/>
        <v>0</v>
      </c>
      <c r="I40" s="2">
        <f t="shared" si="37"/>
        <v>0</v>
      </c>
      <c r="J40" s="2">
        <f t="shared" si="38"/>
        <v>0</v>
      </c>
      <c r="K40" s="2">
        <f t="shared" si="39"/>
        <v>0</v>
      </c>
      <c r="L40" s="2">
        <f t="shared" si="40"/>
        <v>0</v>
      </c>
      <c r="M40" s="2">
        <f t="shared" si="41"/>
        <v>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</row>
    <row r="41" spans="3:19" x14ac:dyDescent="0.3">
      <c r="D41" s="2">
        <f t="shared" si="32"/>
        <v>0</v>
      </c>
      <c r="E41" s="2">
        <f t="shared" si="33"/>
        <v>0</v>
      </c>
      <c r="F41" s="2">
        <f t="shared" si="34"/>
        <v>0</v>
      </c>
      <c r="G41" s="2">
        <f t="shared" si="35"/>
        <v>0</v>
      </c>
      <c r="H41" s="2">
        <f t="shared" si="36"/>
        <v>0</v>
      </c>
      <c r="I41" s="2">
        <f t="shared" si="37"/>
        <v>0</v>
      </c>
      <c r="J41" s="2">
        <f t="shared" si="38"/>
        <v>0</v>
      </c>
      <c r="K41" s="2">
        <f t="shared" si="39"/>
        <v>0</v>
      </c>
      <c r="L41" s="2">
        <f t="shared" si="40"/>
        <v>0</v>
      </c>
      <c r="M41" s="2">
        <f t="shared" si="41"/>
        <v>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</row>
    <row r="42" spans="3:19" x14ac:dyDescent="0.3">
      <c r="D42" s="2">
        <f t="shared" si="32"/>
        <v>0</v>
      </c>
      <c r="E42" s="2">
        <f t="shared" si="33"/>
        <v>0</v>
      </c>
      <c r="F42" s="2">
        <f t="shared" si="34"/>
        <v>0</v>
      </c>
      <c r="G42" s="2">
        <f t="shared" si="35"/>
        <v>0</v>
      </c>
      <c r="H42" s="2">
        <f t="shared" si="36"/>
        <v>0</v>
      </c>
      <c r="I42" s="2">
        <f t="shared" si="37"/>
        <v>0</v>
      </c>
      <c r="J42" s="2">
        <f t="shared" si="38"/>
        <v>0</v>
      </c>
      <c r="K42" s="2">
        <f t="shared" si="39"/>
        <v>0</v>
      </c>
      <c r="L42" s="2">
        <f t="shared" si="40"/>
        <v>0</v>
      </c>
      <c r="M42" s="2">
        <f t="shared" si="41"/>
        <v>0</v>
      </c>
      <c r="N42" s="2">
        <f t="shared" si="42"/>
        <v>0</v>
      </c>
      <c r="O42" s="2">
        <f t="shared" si="43"/>
        <v>0</v>
      </c>
      <c r="P42" s="2">
        <f t="shared" si="44"/>
        <v>0</v>
      </c>
      <c r="Q42" s="2">
        <f t="shared" si="45"/>
        <v>0</v>
      </c>
      <c r="R42" s="2">
        <f t="shared" si="46"/>
        <v>0</v>
      </c>
      <c r="S42" s="2">
        <f t="shared" si="47"/>
        <v>0</v>
      </c>
    </row>
    <row r="44" spans="3:19" x14ac:dyDescent="0.3">
      <c r="E44" t="s">
        <v>41</v>
      </c>
      <c r="F44" t="s">
        <v>42</v>
      </c>
      <c r="G44" t="s">
        <v>43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</row>
    <row r="45" spans="3:19" x14ac:dyDescent="0.3">
      <c r="C45" s="17" t="s">
        <v>53</v>
      </c>
      <c r="D45">
        <v>1</v>
      </c>
      <c r="E45" s="12">
        <f>E23</f>
        <v>3.6179779221825283</v>
      </c>
      <c r="F45" s="12">
        <f>O23</f>
        <v>4.0081009943764689</v>
      </c>
      <c r="G45" s="12">
        <f>N23</f>
        <v>6.1101292538194087</v>
      </c>
      <c r="H45" s="12">
        <f>M23</f>
        <v>14.490825697565834</v>
      </c>
      <c r="I45" s="12">
        <f>F23</f>
        <v>8.3530761867471881</v>
      </c>
      <c r="J45" s="12">
        <f>P23</f>
        <v>0.17142152983106609</v>
      </c>
      <c r="K45" s="12">
        <f>K23</f>
        <v>0.19894106159910258</v>
      </c>
      <c r="L45" s="12">
        <f>Q23</f>
        <v>5.3293507032238861E-2</v>
      </c>
      <c r="M45" s="12">
        <f>R23</f>
        <v>1.2977564583339147</v>
      </c>
    </row>
    <row r="46" spans="3:19" x14ac:dyDescent="0.3">
      <c r="C46" s="17"/>
      <c r="D46">
        <v>2</v>
      </c>
      <c r="E46" s="12">
        <f t="shared" ref="E46:E51" si="48">E24</f>
        <v>2.0019477919439699</v>
      </c>
      <c r="F46" s="12">
        <f t="shared" ref="F46:F51" si="49">O24</f>
        <v>3.7761662188572811</v>
      </c>
      <c r="G46" s="12">
        <f t="shared" ref="G46:G51" si="50">N24</f>
        <v>7.5229947556086056</v>
      </c>
      <c r="H46" s="12">
        <f t="shared" ref="H46:H51" si="51">M24</f>
        <v>14.501510180927653</v>
      </c>
      <c r="I46" s="12">
        <f t="shared" ref="I46:I51" si="52">F24</f>
        <v>9.4918802863844043</v>
      </c>
      <c r="J46" s="12">
        <f t="shared" ref="J46:J51" si="53">P24</f>
        <v>0.15534353075787816</v>
      </c>
      <c r="K46" s="12">
        <f t="shared" ref="K46:K51" si="54">K24</f>
        <v>0.2153458064676218</v>
      </c>
      <c r="L46" s="12">
        <f t="shared" ref="L46:M46" si="55">Q24</f>
        <v>6.1404930262836444E-2</v>
      </c>
      <c r="M46" s="12">
        <f t="shared" si="55"/>
        <v>1.0027385569532865</v>
      </c>
    </row>
    <row r="47" spans="3:19" x14ac:dyDescent="0.3">
      <c r="C47" s="17"/>
      <c r="D47">
        <v>3</v>
      </c>
      <c r="E47" s="12">
        <f t="shared" si="48"/>
        <v>0.41003750002730571</v>
      </c>
      <c r="F47" s="12">
        <f t="shared" si="49"/>
        <v>3.2984283456095325</v>
      </c>
      <c r="G47" s="12">
        <f t="shared" si="50"/>
        <v>7.8495193455295231</v>
      </c>
      <c r="H47" s="12">
        <f t="shared" si="51"/>
        <v>14.520716902651458</v>
      </c>
      <c r="I47" s="12">
        <f t="shared" si="52"/>
        <v>8.4646061301845581</v>
      </c>
      <c r="J47" s="12">
        <f t="shared" si="53"/>
        <v>0.12288389275830081</v>
      </c>
      <c r="K47" s="12">
        <f t="shared" si="54"/>
        <v>0.21490701437289292</v>
      </c>
      <c r="L47" s="12">
        <f t="shared" ref="L47:M47" si="56">Q25</f>
        <v>6.4802423996768041E-2</v>
      </c>
      <c r="M47" s="12">
        <f t="shared" si="56"/>
        <v>0.58083067539793132</v>
      </c>
    </row>
    <row r="48" spans="3:19" x14ac:dyDescent="0.3">
      <c r="C48" s="17"/>
      <c r="D48" t="s">
        <v>219</v>
      </c>
      <c r="E48" s="12">
        <f t="shared" si="48"/>
        <v>1.2059926454791208</v>
      </c>
      <c r="F48" s="12">
        <f t="shared" si="49"/>
        <v>4.0129594377283944</v>
      </c>
      <c r="G48" s="12">
        <f t="shared" si="50"/>
        <v>12.537906175049757</v>
      </c>
      <c r="H48" s="12">
        <f t="shared" si="51"/>
        <v>16.689899817598011</v>
      </c>
      <c r="I48" s="12">
        <f t="shared" si="52"/>
        <v>11.701506973491373</v>
      </c>
      <c r="J48" s="12">
        <f t="shared" si="53"/>
        <v>0.1784635478264546</v>
      </c>
      <c r="K48" s="12">
        <f t="shared" si="54"/>
        <v>0.37493452955784728</v>
      </c>
      <c r="L48" s="12">
        <f t="shared" ref="L48:M48" si="57">Q26</f>
        <v>7.3760066505389382E-2</v>
      </c>
      <c r="M48" s="12">
        <f t="shared" si="57"/>
        <v>0.92522880387615181</v>
      </c>
    </row>
    <row r="49" spans="3:14" x14ac:dyDescent="0.3">
      <c r="C49" s="17"/>
      <c r="D49" t="s">
        <v>218</v>
      </c>
      <c r="E49" s="12">
        <f t="shared" si="48"/>
        <v>2.411985291488878</v>
      </c>
      <c r="F49" s="12">
        <f t="shared" si="49"/>
        <v>5.9279268064632973</v>
      </c>
      <c r="G49" s="12">
        <f t="shared" si="50"/>
        <v>24.899119514350541</v>
      </c>
      <c r="H49" s="12">
        <f t="shared" si="51"/>
        <v>24.145882200838546</v>
      </c>
      <c r="I49" s="12">
        <f t="shared" si="52"/>
        <v>20.948817828705632</v>
      </c>
      <c r="J49" s="12">
        <f t="shared" si="53"/>
        <v>0.30638020767299468</v>
      </c>
      <c r="K49" s="12">
        <f t="shared" si="54"/>
        <v>0.80226201301794164</v>
      </c>
      <c r="L49" s="12">
        <f t="shared" ref="L49:M49" si="58">Q27</f>
        <v>0.10795206159621633</v>
      </c>
      <c r="M49" s="12">
        <f t="shared" si="58"/>
        <v>1.3306797948823614</v>
      </c>
    </row>
    <row r="50" spans="3:14" x14ac:dyDescent="0.3">
      <c r="C50" s="17"/>
      <c r="D50" t="s">
        <v>220</v>
      </c>
      <c r="E50" s="12">
        <f t="shared" si="48"/>
        <v>3.2316806962891826</v>
      </c>
      <c r="F50" s="12">
        <f t="shared" si="49"/>
        <v>4.9351698387792098</v>
      </c>
      <c r="G50" s="12">
        <f t="shared" si="50"/>
        <v>13.713569512902456</v>
      </c>
      <c r="H50" s="12">
        <f t="shared" si="51"/>
        <v>14.695045571980996</v>
      </c>
      <c r="I50" s="12">
        <f t="shared" si="52"/>
        <v>13.417533197533769</v>
      </c>
      <c r="J50" s="12">
        <f t="shared" si="53"/>
        <v>0.23014957659654994</v>
      </c>
      <c r="K50" s="12">
        <f t="shared" si="54"/>
        <v>0.4271922131838356</v>
      </c>
      <c r="L50" s="12">
        <f t="shared" ref="L50:M50" si="59">Q28</f>
        <v>7.8698886554777595E-2</v>
      </c>
      <c r="M50" s="12">
        <f t="shared" si="59"/>
        <v>1.2232107049346228</v>
      </c>
    </row>
    <row r="51" spans="3:14" x14ac:dyDescent="0.3">
      <c r="C51" s="17"/>
      <c r="E51" s="12">
        <f t="shared" si="48"/>
        <v>0</v>
      </c>
      <c r="F51" s="12">
        <f t="shared" si="49"/>
        <v>0</v>
      </c>
      <c r="G51" s="12">
        <f t="shared" si="50"/>
        <v>0</v>
      </c>
      <c r="H51" s="12">
        <f t="shared" si="51"/>
        <v>0</v>
      </c>
      <c r="I51" s="12">
        <f t="shared" si="52"/>
        <v>0</v>
      </c>
      <c r="J51" s="12">
        <f t="shared" si="53"/>
        <v>0</v>
      </c>
      <c r="K51" s="12">
        <f t="shared" si="54"/>
        <v>0</v>
      </c>
      <c r="L51" s="12">
        <f t="shared" ref="L51:M51" si="60">Q29</f>
        <v>0</v>
      </c>
      <c r="M51" s="12">
        <f t="shared" si="60"/>
        <v>0</v>
      </c>
    </row>
    <row r="58" spans="3:14" x14ac:dyDescent="0.3">
      <c r="E58" t="s">
        <v>41</v>
      </c>
      <c r="F58" t="s">
        <v>42</v>
      </c>
      <c r="G58" t="s">
        <v>43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</row>
    <row r="59" spans="3:14" x14ac:dyDescent="0.3">
      <c r="C59" s="17" t="s">
        <v>54</v>
      </c>
      <c r="D59">
        <v>1</v>
      </c>
      <c r="E59" s="12">
        <f>E30</f>
        <v>1.4071281431461717</v>
      </c>
      <c r="F59" s="12">
        <f>O30</f>
        <v>1.5588574145740044</v>
      </c>
      <c r="G59" s="12">
        <f>N30</f>
        <v>2.3763922876907619</v>
      </c>
      <c r="H59" s="12">
        <f>M30</f>
        <v>5.6358687352547996</v>
      </c>
      <c r="I59" s="12">
        <f>F30</f>
        <v>3.2487341926966811</v>
      </c>
      <c r="J59" s="12">
        <f>P30</f>
        <v>6.6670406551556288E-2</v>
      </c>
      <c r="K59" s="12">
        <f>K30</f>
        <v>7.7373486689107138E-2</v>
      </c>
      <c r="L59" s="12">
        <f>Q30</f>
        <v>2.0727266778561172E-2</v>
      </c>
      <c r="M59" s="12">
        <f>R30</f>
        <v>0.50473211134736851</v>
      </c>
      <c r="N59" s="12">
        <f>SUM(E59:M59)</f>
        <v>14.896484044729013</v>
      </c>
    </row>
    <row r="60" spans="3:14" x14ac:dyDescent="0.3">
      <c r="C60" s="17"/>
      <c r="D60">
        <v>2</v>
      </c>
      <c r="E60" s="12">
        <f t="shared" ref="E60:E65" si="61">E31</f>
        <v>0.77861090911642605</v>
      </c>
      <c r="F60" s="12">
        <f t="shared" ref="F60:F65" si="62">O31</f>
        <v>1.4686517922548767</v>
      </c>
      <c r="G60" s="12">
        <f t="shared" ref="G60:G65" si="63">N31</f>
        <v>2.9258933771967515</v>
      </c>
      <c r="H60" s="12">
        <f t="shared" ref="H60:H65" si="64">M31</f>
        <v>5.64002421590083</v>
      </c>
      <c r="I60" s="12">
        <f t="shared" ref="I60:I65" si="65">F31</f>
        <v>3.6916454908295062</v>
      </c>
      <c r="J60" s="12">
        <f t="shared" ref="J60:J65" si="66">P31</f>
        <v>6.0417243744052732E-2</v>
      </c>
      <c r="K60" s="12">
        <f t="shared" ref="K60:K65" si="67">K31</f>
        <v>8.3753729654133607E-2</v>
      </c>
      <c r="L60" s="12">
        <f t="shared" ref="L60:M60" si="68">Q31</f>
        <v>2.388201568920631E-2</v>
      </c>
      <c r="M60" s="12">
        <f t="shared" si="68"/>
        <v>0.38999177829575626</v>
      </c>
      <c r="N60" s="12">
        <f t="shared" ref="N60:N62" si="69">SUM(E60:M60)</f>
        <v>15.062870552681542</v>
      </c>
    </row>
    <row r="61" spans="3:14" x14ac:dyDescent="0.3">
      <c r="C61" s="17"/>
      <c r="D61">
        <v>3</v>
      </c>
      <c r="E61" s="12">
        <f t="shared" si="61"/>
        <v>0.15947452373774115</v>
      </c>
      <c r="F61" s="12">
        <f t="shared" si="62"/>
        <v>1.2828467870965863</v>
      </c>
      <c r="G61" s="12">
        <f t="shared" si="63"/>
        <v>3.0528875020337041</v>
      </c>
      <c r="H61" s="12">
        <f t="shared" si="64"/>
        <v>5.6474942224228268</v>
      </c>
      <c r="I61" s="12">
        <f t="shared" si="65"/>
        <v>3.2921111633664064</v>
      </c>
      <c r="J61" s="12">
        <f t="shared" si="66"/>
        <v>4.7792824488893479E-2</v>
      </c>
      <c r="K61" s="12">
        <f t="shared" si="67"/>
        <v>8.3583071701331446E-2</v>
      </c>
      <c r="L61" s="12">
        <f t="shared" ref="L61:M61" si="70">Q32</f>
        <v>2.520339164892858E-2</v>
      </c>
      <c r="M61" s="12">
        <f t="shared" si="70"/>
        <v>0.22590054647486443</v>
      </c>
      <c r="N61" s="12">
        <f t="shared" si="69"/>
        <v>13.817294032971283</v>
      </c>
    </row>
    <row r="62" spans="3:14" x14ac:dyDescent="0.3">
      <c r="C62" s="17"/>
      <c r="D62" t="s">
        <v>219</v>
      </c>
      <c r="E62" s="12">
        <f>E33</f>
        <v>0.46904271623008559</v>
      </c>
      <c r="F62" s="12">
        <f t="shared" si="62"/>
        <v>1.5607469928189295</v>
      </c>
      <c r="G62" s="12">
        <f t="shared" si="63"/>
        <v>4.8763262282142295</v>
      </c>
      <c r="H62" s="12">
        <f t="shared" si="64"/>
        <v>6.4911473327800744</v>
      </c>
      <c r="I62" s="12">
        <f t="shared" si="65"/>
        <v>4.5510282632372014</v>
      </c>
      <c r="J62" s="12">
        <f t="shared" si="66"/>
        <v>6.9409235234036304E-2</v>
      </c>
      <c r="K62" s="12">
        <f t="shared" si="67"/>
        <v>0.14582204195979623</v>
      </c>
      <c r="L62" s="12">
        <f t="shared" ref="L62:M62" si="71">Q33</f>
        <v>2.8687257814291999E-2</v>
      </c>
      <c r="M62" s="12">
        <f t="shared" si="71"/>
        <v>0.35984616733045965</v>
      </c>
      <c r="N62" s="12">
        <f t="shared" si="69"/>
        <v>18.552056235619101</v>
      </c>
    </row>
    <row r="63" spans="3:14" x14ac:dyDescent="0.3">
      <c r="C63" s="17"/>
      <c r="D63" t="s">
        <v>218</v>
      </c>
      <c r="E63" s="12">
        <f>E34</f>
        <v>0.93808543266654998</v>
      </c>
      <c r="F63" s="12">
        <f t="shared" si="62"/>
        <v>2.3055288946741914</v>
      </c>
      <c r="G63" s="12">
        <f t="shared" si="63"/>
        <v>9.6839318983647154</v>
      </c>
      <c r="H63" s="12">
        <f t="shared" si="64"/>
        <v>9.390977810443923</v>
      </c>
      <c r="I63" s="12">
        <f t="shared" si="65"/>
        <v>8.1475541770668674</v>
      </c>
      <c r="J63" s="12">
        <f t="shared" si="66"/>
        <v>0.11915943711993979</v>
      </c>
      <c r="K63" s="12">
        <f t="shared" si="67"/>
        <v>0.3120211015587544</v>
      </c>
      <c r="L63" s="12">
        <f t="shared" ref="L63:M63" si="72">Q34</f>
        <v>4.1985436962271618E-2</v>
      </c>
      <c r="M63" s="12">
        <f t="shared" si="72"/>
        <v>0.51753687533986026</v>
      </c>
      <c r="N63" s="12">
        <f t="shared" ref="N63:N69" si="73">SUM(E63:M63)</f>
        <v>31.45678106419707</v>
      </c>
    </row>
    <row r="64" spans="3:14" x14ac:dyDescent="0.3">
      <c r="C64" s="17"/>
      <c r="D64" t="s">
        <v>220</v>
      </c>
      <c r="E64" s="12">
        <f>E35</f>
        <v>1.2568868454198674</v>
      </c>
      <c r="F64" s="12">
        <f t="shared" si="62"/>
        <v>1.9194192227583282</v>
      </c>
      <c r="G64" s="12">
        <f t="shared" si="63"/>
        <v>5.3335730675094082</v>
      </c>
      <c r="H64" s="12">
        <f t="shared" si="64"/>
        <v>5.7152952930890724</v>
      </c>
      <c r="I64" s="12">
        <f t="shared" si="65"/>
        <v>5.2184366460861149</v>
      </c>
      <c r="J64" s="12">
        <f t="shared" si="66"/>
        <v>8.951131082823742E-2</v>
      </c>
      <c r="K64" s="12">
        <f t="shared" si="67"/>
        <v>0.16614644937945192</v>
      </c>
      <c r="L64" s="12">
        <f t="shared" ref="L64:M64" si="74">Q35</f>
        <v>3.0608096701345362E-2</v>
      </c>
      <c r="M64" s="12">
        <f t="shared" si="74"/>
        <v>0.47573927893757312</v>
      </c>
      <c r="N64" s="12">
        <f t="shared" si="73"/>
        <v>20.205616210709401</v>
      </c>
    </row>
    <row r="65" spans="3:14" x14ac:dyDescent="0.3">
      <c r="C65" s="17"/>
      <c r="E65" s="12">
        <f t="shared" si="61"/>
        <v>0</v>
      </c>
      <c r="F65" s="12">
        <f t="shared" si="62"/>
        <v>0</v>
      </c>
      <c r="G65" s="12">
        <f t="shared" si="63"/>
        <v>0</v>
      </c>
      <c r="H65" s="12">
        <f t="shared" si="64"/>
        <v>0</v>
      </c>
      <c r="I65" s="12">
        <f t="shared" si="65"/>
        <v>0</v>
      </c>
      <c r="J65" s="12">
        <f t="shared" si="66"/>
        <v>0</v>
      </c>
      <c r="K65" s="12">
        <f t="shared" si="67"/>
        <v>0</v>
      </c>
      <c r="L65" s="12">
        <f t="shared" ref="L65:M65" si="75">Q36</f>
        <v>0</v>
      </c>
      <c r="M65" s="12">
        <f t="shared" si="75"/>
        <v>0</v>
      </c>
      <c r="N65" s="12">
        <f t="shared" si="73"/>
        <v>0</v>
      </c>
    </row>
    <row r="66" spans="3:14" x14ac:dyDescent="0.3">
      <c r="C66" s="17"/>
      <c r="D66">
        <v>1</v>
      </c>
      <c r="E66" s="12">
        <f t="shared" ref="E66:E71" si="76">E37</f>
        <v>0</v>
      </c>
      <c r="F66" s="12">
        <f t="shared" ref="F66:F71" si="77">O37</f>
        <v>0</v>
      </c>
      <c r="G66" s="12">
        <f t="shared" ref="G66:G71" si="78">N37</f>
        <v>0</v>
      </c>
      <c r="H66" s="12">
        <f t="shared" ref="H66:H71" si="79">M37</f>
        <v>0</v>
      </c>
      <c r="I66" s="12">
        <f t="shared" ref="I66:I71" si="80">F37</f>
        <v>0</v>
      </c>
      <c r="J66" s="12">
        <f t="shared" ref="J66:J71" si="81">P37</f>
        <v>0</v>
      </c>
      <c r="K66" s="12">
        <f t="shared" ref="K66:K71" si="82">K37</f>
        <v>0</v>
      </c>
      <c r="L66" s="12">
        <f t="shared" ref="L66:M71" si="83">Q37</f>
        <v>0</v>
      </c>
      <c r="M66" s="12">
        <f t="shared" si="83"/>
        <v>0</v>
      </c>
      <c r="N66" s="12">
        <f t="shared" si="73"/>
        <v>0</v>
      </c>
    </row>
    <row r="67" spans="3:14" x14ac:dyDescent="0.3">
      <c r="D67">
        <v>2</v>
      </c>
      <c r="E67" s="12">
        <f t="shared" si="76"/>
        <v>0</v>
      </c>
      <c r="F67" s="12">
        <f t="shared" si="77"/>
        <v>0</v>
      </c>
      <c r="G67" s="12">
        <f t="shared" si="78"/>
        <v>0</v>
      </c>
      <c r="H67" s="12">
        <f t="shared" si="79"/>
        <v>0</v>
      </c>
      <c r="I67" s="12">
        <f t="shared" si="80"/>
        <v>0</v>
      </c>
      <c r="J67" s="12">
        <f t="shared" si="81"/>
        <v>0</v>
      </c>
      <c r="K67" s="12">
        <f t="shared" si="82"/>
        <v>0</v>
      </c>
      <c r="L67" s="12">
        <f t="shared" si="83"/>
        <v>0</v>
      </c>
      <c r="M67" s="12">
        <f t="shared" si="83"/>
        <v>0</v>
      </c>
      <c r="N67" s="12">
        <f t="shared" si="73"/>
        <v>0</v>
      </c>
    </row>
    <row r="68" spans="3:14" x14ac:dyDescent="0.3">
      <c r="D68">
        <v>3</v>
      </c>
      <c r="E68" s="12">
        <f t="shared" si="76"/>
        <v>0</v>
      </c>
      <c r="F68" s="12">
        <f t="shared" si="77"/>
        <v>0</v>
      </c>
      <c r="G68" s="12">
        <f t="shared" si="78"/>
        <v>0</v>
      </c>
      <c r="H68" s="12">
        <f t="shared" si="79"/>
        <v>0</v>
      </c>
      <c r="I68" s="12">
        <f t="shared" si="80"/>
        <v>0</v>
      </c>
      <c r="J68" s="12">
        <f t="shared" si="81"/>
        <v>0</v>
      </c>
      <c r="K68" s="12">
        <f t="shared" si="82"/>
        <v>0</v>
      </c>
      <c r="L68" s="12">
        <f t="shared" si="83"/>
        <v>0</v>
      </c>
      <c r="M68" s="12">
        <f t="shared" si="83"/>
        <v>0</v>
      </c>
      <c r="N68" s="12">
        <f t="shared" si="73"/>
        <v>0</v>
      </c>
    </row>
    <row r="69" spans="3:14" x14ac:dyDescent="0.3">
      <c r="E69" s="12">
        <f t="shared" si="76"/>
        <v>0</v>
      </c>
      <c r="F69" s="12">
        <f t="shared" si="77"/>
        <v>0</v>
      </c>
      <c r="G69" s="12">
        <f t="shared" si="78"/>
        <v>0</v>
      </c>
      <c r="H69" s="12">
        <f t="shared" si="79"/>
        <v>0</v>
      </c>
      <c r="I69" s="12">
        <f t="shared" si="80"/>
        <v>0</v>
      </c>
      <c r="J69" s="12">
        <f t="shared" si="81"/>
        <v>0</v>
      </c>
      <c r="K69" s="12">
        <f t="shared" si="82"/>
        <v>0</v>
      </c>
      <c r="L69" s="12">
        <f t="shared" si="83"/>
        <v>0</v>
      </c>
      <c r="M69" s="12">
        <f t="shared" si="83"/>
        <v>0</v>
      </c>
      <c r="N69" s="12">
        <f t="shared" si="73"/>
        <v>0</v>
      </c>
    </row>
    <row r="70" spans="3:14" x14ac:dyDescent="0.3">
      <c r="E70" s="12">
        <f t="shared" si="76"/>
        <v>0</v>
      </c>
      <c r="F70" s="12">
        <f t="shared" si="77"/>
        <v>0</v>
      </c>
      <c r="G70" s="12">
        <f t="shared" si="78"/>
        <v>0</v>
      </c>
      <c r="H70" s="12">
        <f t="shared" si="79"/>
        <v>0</v>
      </c>
      <c r="I70" s="12">
        <f t="shared" si="80"/>
        <v>0</v>
      </c>
      <c r="J70" s="12">
        <f t="shared" si="81"/>
        <v>0</v>
      </c>
      <c r="K70" s="12">
        <f t="shared" si="82"/>
        <v>0</v>
      </c>
      <c r="L70" s="12">
        <f t="shared" si="83"/>
        <v>0</v>
      </c>
      <c r="M70" s="12">
        <f t="shared" si="83"/>
        <v>0</v>
      </c>
      <c r="N70" s="12">
        <f t="shared" ref="N70:N71" si="84">SUM(E70:M70)</f>
        <v>0</v>
      </c>
    </row>
    <row r="71" spans="3:14" x14ac:dyDescent="0.3">
      <c r="E71" s="12">
        <f t="shared" si="76"/>
        <v>0</v>
      </c>
      <c r="F71" s="12">
        <f t="shared" si="77"/>
        <v>0</v>
      </c>
      <c r="G71" s="12">
        <f t="shared" si="78"/>
        <v>0</v>
      </c>
      <c r="H71" s="12">
        <f t="shared" si="79"/>
        <v>0</v>
      </c>
      <c r="I71" s="12">
        <f t="shared" si="80"/>
        <v>0</v>
      </c>
      <c r="J71" s="12">
        <f t="shared" si="81"/>
        <v>0</v>
      </c>
      <c r="K71" s="12">
        <f t="shared" si="82"/>
        <v>0</v>
      </c>
      <c r="L71" s="12">
        <f t="shared" si="83"/>
        <v>0</v>
      </c>
      <c r="M71" s="12">
        <f t="shared" si="83"/>
        <v>0</v>
      </c>
      <c r="N71" s="12">
        <f t="shared" si="84"/>
        <v>0</v>
      </c>
    </row>
    <row r="78" spans="3:14" x14ac:dyDescent="0.3">
      <c r="E78" t="s">
        <v>41</v>
      </c>
      <c r="F78" t="s">
        <v>42</v>
      </c>
      <c r="G78" t="s">
        <v>43</v>
      </c>
      <c r="H78" t="s">
        <v>44</v>
      </c>
      <c r="I78" t="s">
        <v>45</v>
      </c>
      <c r="J78" t="s">
        <v>46</v>
      </c>
      <c r="K78" t="s">
        <v>47</v>
      </c>
      <c r="L78" t="s">
        <v>48</v>
      </c>
      <c r="M78" t="s">
        <v>49</v>
      </c>
    </row>
    <row r="153" spans="24:24" x14ac:dyDescent="0.3">
      <c r="X153">
        <f>SUM(AB37:AB37)</f>
        <v>0</v>
      </c>
    </row>
  </sheetData>
  <mergeCells count="2">
    <mergeCell ref="C45:C51"/>
    <mergeCell ref="C59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63A-E57D-4A04-AF2A-9D2B96D7627B}">
  <dimension ref="C4:R7"/>
  <sheetViews>
    <sheetView zoomScale="58" zoomScaleNormal="85" workbookViewId="0">
      <selection activeCell="U41" sqref="U41"/>
    </sheetView>
  </sheetViews>
  <sheetFormatPr defaultRowHeight="14.4" x14ac:dyDescent="0.3"/>
  <cols>
    <col min="3" max="3" width="10" bestFit="1" customWidth="1"/>
    <col min="18" max="18" width="15.77734375" bestFit="1" customWidth="1"/>
  </cols>
  <sheetData>
    <row r="4" spans="3:18" x14ac:dyDescent="0.3"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O4" t="s">
        <v>63</v>
      </c>
      <c r="P4" t="s">
        <v>64</v>
      </c>
      <c r="Q4" t="s">
        <v>65</v>
      </c>
      <c r="R4" t="s">
        <v>66</v>
      </c>
    </row>
    <row r="5" spans="3:18" x14ac:dyDescent="0.3">
      <c r="C5" t="s">
        <v>60</v>
      </c>
      <c r="D5">
        <v>1.4071281431461717</v>
      </c>
      <c r="E5">
        <v>1.5588574145740044</v>
      </c>
      <c r="F5">
        <v>2.3763922876907619</v>
      </c>
      <c r="G5">
        <f>5.6358687352548</f>
        <v>5.6358687352547996</v>
      </c>
      <c r="H5">
        <v>3.2487341926966811</v>
      </c>
      <c r="I5">
        <v>6.6670406551556288E-2</v>
      </c>
      <c r="J5">
        <v>7.7373486689107138E-2</v>
      </c>
      <c r="K5">
        <v>2.0727266778561172E-2</v>
      </c>
      <c r="L5">
        <v>0.50473211134736851</v>
      </c>
      <c r="N5" t="s">
        <v>60</v>
      </c>
      <c r="O5">
        <f>MEDIAN(D5:L5)</f>
        <v>1.4071281431461717</v>
      </c>
      <c r="P5">
        <f>AVERAGE(D5:L5)</f>
        <v>1.6551648938587791</v>
      </c>
      <c r="Q5">
        <f>MEDIAN(D5:F5,H5:L5)</f>
        <v>0.95593012724677018</v>
      </c>
      <c r="R5">
        <f>AVERAGE(D5:F5,H5:L5)</f>
        <v>1.1575769136842766</v>
      </c>
    </row>
    <row r="6" spans="3:18" x14ac:dyDescent="0.3">
      <c r="C6" t="s">
        <v>61</v>
      </c>
      <c r="D6">
        <v>0.77861090911642605</v>
      </c>
      <c r="E6">
        <v>1.4686517922548767</v>
      </c>
      <c r="F6">
        <v>2.9258933771967515</v>
      </c>
      <c r="G6">
        <f>5.64002421590083</f>
        <v>5.64002421590083</v>
      </c>
      <c r="H6">
        <v>3.6916454908295062</v>
      </c>
      <c r="I6">
        <v>6.0417243744052732E-2</v>
      </c>
      <c r="J6">
        <v>8.3753729654133607E-2</v>
      </c>
      <c r="K6">
        <v>2.388201568920631E-2</v>
      </c>
      <c r="L6">
        <v>0.38999177829575626</v>
      </c>
      <c r="N6" t="s">
        <v>61</v>
      </c>
      <c r="O6">
        <f t="shared" ref="O6:O7" si="0">MEDIAN(D6:L6)</f>
        <v>0.77861090911642605</v>
      </c>
      <c r="P6">
        <f t="shared" ref="P6:P7" si="1">AVERAGE(D6:L6)</f>
        <v>1.6736522836312824</v>
      </c>
      <c r="Q6">
        <f>MEDIAN(D6:F6,H6:L6)</f>
        <v>0.5843013437060911</v>
      </c>
      <c r="R6">
        <f>AVERAGE(D6:F6,H6:L6)</f>
        <v>1.1778557920975889</v>
      </c>
    </row>
    <row r="7" spans="3:18" x14ac:dyDescent="0.3">
      <c r="C7" t="s">
        <v>62</v>
      </c>
      <c r="D7">
        <v>0.15947452373774115</v>
      </c>
      <c r="E7">
        <v>1.2828467870965863</v>
      </c>
      <c r="F7">
        <v>3.0528875020337041</v>
      </c>
      <c r="G7">
        <f>5.64749422242284</f>
        <v>5.6474942224228402</v>
      </c>
      <c r="H7">
        <v>3.2921111633664064</v>
      </c>
      <c r="I7">
        <v>4.7792824488893479E-2</v>
      </c>
      <c r="J7">
        <v>8.3583071701331446E-2</v>
      </c>
      <c r="K7">
        <v>2.520339164892858E-2</v>
      </c>
      <c r="L7">
        <v>0.22590054647486443</v>
      </c>
      <c r="N7" t="s">
        <v>62</v>
      </c>
      <c r="O7">
        <f t="shared" si="0"/>
        <v>0.22590054647486443</v>
      </c>
      <c r="P7">
        <f t="shared" si="1"/>
        <v>1.5352548925523664</v>
      </c>
      <c r="Q7">
        <f>MEDIAN(D7:F7,H7:L7)</f>
        <v>0.19268753510630279</v>
      </c>
      <c r="R7">
        <f>AVERAGE(D7:F7,H7:L7)</f>
        <v>1.0212249763185568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B1F4-4A71-400B-B40C-F12527E86025}">
  <dimension ref="A1:N144"/>
  <sheetViews>
    <sheetView workbookViewId="0">
      <selection activeCell="Q16" sqref="Q16"/>
    </sheetView>
  </sheetViews>
  <sheetFormatPr defaultRowHeight="14.4" x14ac:dyDescent="0.3"/>
  <cols>
    <col min="1" max="1" width="31.77734375" customWidth="1"/>
  </cols>
  <sheetData>
    <row r="1" spans="1:14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85</v>
      </c>
      <c r="G2" t="s">
        <v>85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87</v>
      </c>
      <c r="N2" t="s">
        <v>88</v>
      </c>
    </row>
    <row r="3" spans="1:14" x14ac:dyDescent="0.3">
      <c r="A3" t="s">
        <v>89</v>
      </c>
      <c r="B3">
        <v>8993.6723820000007</v>
      </c>
      <c r="C3">
        <v>539.41198299999996</v>
      </c>
      <c r="D3">
        <v>25</v>
      </c>
      <c r="E3">
        <v>0</v>
      </c>
      <c r="F3">
        <v>8.609928</v>
      </c>
      <c r="G3">
        <v>10</v>
      </c>
      <c r="H3">
        <v>0</v>
      </c>
      <c r="I3">
        <v>9.4969999999999999E-2</v>
      </c>
      <c r="J3">
        <v>1</v>
      </c>
      <c r="K3">
        <v>0.99999899999999997</v>
      </c>
      <c r="L3">
        <v>1</v>
      </c>
      <c r="M3">
        <v>4.8263E-2</v>
      </c>
      <c r="N3">
        <v>0</v>
      </c>
    </row>
    <row r="4" spans="1:14" x14ac:dyDescent="0.3">
      <c r="A4" t="s">
        <v>90</v>
      </c>
      <c r="B4">
        <v>478.309639</v>
      </c>
      <c r="C4">
        <v>47.830964000000002</v>
      </c>
      <c r="D4">
        <v>25</v>
      </c>
      <c r="E4">
        <v>0</v>
      </c>
      <c r="F4">
        <v>9.5661930000000002</v>
      </c>
      <c r="G4">
        <v>10</v>
      </c>
      <c r="H4">
        <v>0</v>
      </c>
      <c r="I4">
        <v>0.105518</v>
      </c>
      <c r="J4">
        <v>1</v>
      </c>
      <c r="K4">
        <v>0.99999800000000005</v>
      </c>
      <c r="L4">
        <v>1</v>
      </c>
      <c r="M4">
        <v>4.8263E-2</v>
      </c>
      <c r="N4">
        <v>0</v>
      </c>
    </row>
    <row r="5" spans="1:14" x14ac:dyDescent="0.3">
      <c r="A5" t="s">
        <v>91</v>
      </c>
      <c r="B5">
        <v>4557.7587370000001</v>
      </c>
      <c r="C5">
        <v>22.786953</v>
      </c>
      <c r="D5">
        <v>40</v>
      </c>
      <c r="E5">
        <v>0</v>
      </c>
      <c r="F5">
        <v>1.085</v>
      </c>
      <c r="G5">
        <v>1.085</v>
      </c>
      <c r="H5">
        <v>0</v>
      </c>
      <c r="I5">
        <v>1.1967999999999999E-2</v>
      </c>
      <c r="J5">
        <v>1</v>
      </c>
      <c r="K5">
        <v>0.99999700000000002</v>
      </c>
      <c r="L5">
        <v>1</v>
      </c>
      <c r="M5">
        <v>3.3426999999999998E-2</v>
      </c>
      <c r="N5">
        <v>1836.774799</v>
      </c>
    </row>
    <row r="6" spans="1:14" x14ac:dyDescent="0.3">
      <c r="A6" t="s">
        <v>92</v>
      </c>
      <c r="B6">
        <v>200.68999700000001</v>
      </c>
      <c r="C6">
        <v>12.46</v>
      </c>
      <c r="D6">
        <v>40</v>
      </c>
      <c r="E6">
        <v>0</v>
      </c>
      <c r="F6">
        <v>7.0000000000000007E-2</v>
      </c>
      <c r="G6">
        <v>7.0000000000000007E-2</v>
      </c>
      <c r="H6">
        <v>0</v>
      </c>
      <c r="I6">
        <v>7.7200000000000001E-4</v>
      </c>
      <c r="J6">
        <v>1</v>
      </c>
      <c r="K6">
        <v>0.99995999999999996</v>
      </c>
      <c r="L6">
        <v>1</v>
      </c>
      <c r="M6">
        <v>3.3426999999999998E-2</v>
      </c>
      <c r="N6">
        <v>0</v>
      </c>
    </row>
    <row r="7" spans="1:14" x14ac:dyDescent="0.3">
      <c r="A7" t="s">
        <v>93</v>
      </c>
      <c r="B7">
        <v>0</v>
      </c>
      <c r="C7">
        <v>0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5.8245999999999999E-2</v>
      </c>
      <c r="N7">
        <v>0</v>
      </c>
    </row>
    <row r="8" spans="1:14" x14ac:dyDescent="0.3">
      <c r="A8" t="s">
        <v>94</v>
      </c>
      <c r="B8">
        <v>0</v>
      </c>
      <c r="C8">
        <v>0</v>
      </c>
      <c r="D8">
        <v>60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0.84899999999999998</v>
      </c>
      <c r="M8">
        <v>2.5392999999999999E-2</v>
      </c>
      <c r="N8">
        <v>0</v>
      </c>
    </row>
    <row r="9" spans="1:14" x14ac:dyDescent="0.3">
      <c r="A9" t="s">
        <v>95</v>
      </c>
      <c r="B9">
        <v>1.7730000000000001E-3</v>
      </c>
      <c r="C9">
        <v>4.5000000000000003E-5</v>
      </c>
      <c r="D9">
        <v>25</v>
      </c>
      <c r="E9">
        <v>0</v>
      </c>
      <c r="F9">
        <v>1.9999999999999999E-6</v>
      </c>
      <c r="G9" t="s">
        <v>96</v>
      </c>
      <c r="H9">
        <v>0</v>
      </c>
      <c r="I9">
        <v>0</v>
      </c>
      <c r="J9">
        <v>1</v>
      </c>
      <c r="K9">
        <v>5.8699999999999996E-4</v>
      </c>
      <c r="L9">
        <v>0.96153999999999995</v>
      </c>
      <c r="M9">
        <v>4.8263E-2</v>
      </c>
      <c r="N9">
        <v>4.1800000000000002E-4</v>
      </c>
    </row>
    <row r="10" spans="1:14" x14ac:dyDescent="0.3">
      <c r="A10" t="s">
        <v>97</v>
      </c>
      <c r="B10">
        <v>1.5579999999999999E-3</v>
      </c>
      <c r="C10">
        <v>3.8999999999999999E-5</v>
      </c>
      <c r="D10">
        <v>25</v>
      </c>
      <c r="E10">
        <v>0</v>
      </c>
      <c r="F10">
        <v>1.9999999999999999E-6</v>
      </c>
      <c r="G10" t="s">
        <v>96</v>
      </c>
      <c r="H10">
        <v>0</v>
      </c>
      <c r="I10">
        <v>0</v>
      </c>
      <c r="J10">
        <v>1</v>
      </c>
      <c r="K10">
        <v>1.45E-4</v>
      </c>
      <c r="L10">
        <v>0.63</v>
      </c>
      <c r="M10">
        <v>4.8263E-2</v>
      </c>
      <c r="N10">
        <v>3.68E-4</v>
      </c>
    </row>
    <row r="11" spans="1:14" x14ac:dyDescent="0.3">
      <c r="A11" t="s">
        <v>98</v>
      </c>
      <c r="B11">
        <v>0</v>
      </c>
      <c r="C11">
        <v>0</v>
      </c>
      <c r="D11">
        <v>35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0.86799999999999999</v>
      </c>
      <c r="M11">
        <v>3.6934000000000002E-2</v>
      </c>
      <c r="N11">
        <v>0</v>
      </c>
    </row>
    <row r="12" spans="1:14" x14ac:dyDescent="0.3">
      <c r="A12" t="s">
        <v>99</v>
      </c>
      <c r="B12">
        <v>0</v>
      </c>
      <c r="C12">
        <v>0</v>
      </c>
      <c r="D12">
        <v>35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0.85599999999999998</v>
      </c>
      <c r="M12">
        <v>3.6934000000000002E-2</v>
      </c>
      <c r="N12">
        <v>0</v>
      </c>
    </row>
    <row r="13" spans="1:14" x14ac:dyDescent="0.3">
      <c r="A13" t="s">
        <v>100</v>
      </c>
      <c r="B13">
        <v>44036.428946</v>
      </c>
      <c r="C13">
        <v>502.89748800000001</v>
      </c>
      <c r="D13">
        <v>25</v>
      </c>
      <c r="E13">
        <v>0</v>
      </c>
      <c r="F13">
        <v>46.499999000000003</v>
      </c>
      <c r="G13">
        <v>1217</v>
      </c>
      <c r="H13">
        <v>0.1</v>
      </c>
      <c r="I13">
        <v>0.1</v>
      </c>
      <c r="J13">
        <v>1</v>
      </c>
      <c r="K13">
        <v>0.194966</v>
      </c>
      <c r="L13">
        <v>1</v>
      </c>
      <c r="M13">
        <v>4.8263E-2</v>
      </c>
      <c r="N13">
        <v>96786.492681999996</v>
      </c>
    </row>
    <row r="14" spans="1:14" x14ac:dyDescent="0.3">
      <c r="A14" t="s">
        <v>101</v>
      </c>
      <c r="B14">
        <v>219438.12975699999</v>
      </c>
      <c r="C14">
        <v>2552.2394389999999</v>
      </c>
      <c r="D14">
        <v>30</v>
      </c>
      <c r="E14">
        <v>0</v>
      </c>
      <c r="F14">
        <v>206.94096500000001</v>
      </c>
      <c r="G14">
        <v>704</v>
      </c>
      <c r="H14">
        <v>0.14000000000000001</v>
      </c>
      <c r="I14">
        <v>0.57177900000000004</v>
      </c>
      <c r="J14">
        <v>1</v>
      </c>
      <c r="K14">
        <v>0.25049199999999999</v>
      </c>
      <c r="L14">
        <v>1</v>
      </c>
      <c r="M14">
        <v>4.1639000000000002E-2</v>
      </c>
      <c r="N14">
        <v>128893.17998</v>
      </c>
    </row>
    <row r="15" spans="1:14" x14ac:dyDescent="0.3">
      <c r="A15" t="s">
        <v>102</v>
      </c>
      <c r="B15">
        <v>91472.035749000002</v>
      </c>
      <c r="C15">
        <v>636.41638899999998</v>
      </c>
      <c r="D15">
        <v>30</v>
      </c>
      <c r="E15">
        <v>0</v>
      </c>
      <c r="F15">
        <v>17.999998999999999</v>
      </c>
      <c r="G15">
        <v>18</v>
      </c>
      <c r="H15">
        <v>0</v>
      </c>
      <c r="I15">
        <v>8.8343000000000005E-2</v>
      </c>
      <c r="J15">
        <v>1</v>
      </c>
      <c r="K15">
        <v>0.44494800000000001</v>
      </c>
      <c r="L15">
        <v>1</v>
      </c>
      <c r="M15">
        <v>4.1639000000000002E-2</v>
      </c>
      <c r="N15">
        <v>11211.299478999999</v>
      </c>
    </row>
    <row r="16" spans="1:14" x14ac:dyDescent="0.3">
      <c r="A16" t="s">
        <v>103</v>
      </c>
      <c r="B16">
        <v>15134.759991999999</v>
      </c>
      <c r="C16">
        <v>151.334395</v>
      </c>
      <c r="D16">
        <v>40</v>
      </c>
      <c r="E16">
        <v>0</v>
      </c>
      <c r="F16">
        <v>3</v>
      </c>
      <c r="G16">
        <v>3</v>
      </c>
      <c r="H16">
        <v>0</v>
      </c>
      <c r="I16">
        <v>2.665E-2</v>
      </c>
      <c r="J16">
        <v>1</v>
      </c>
      <c r="K16">
        <v>0.80534099999999997</v>
      </c>
      <c r="L16">
        <v>1</v>
      </c>
      <c r="M16">
        <v>3.3426999999999998E-2</v>
      </c>
      <c r="N16">
        <v>3788.4599979999998</v>
      </c>
    </row>
    <row r="17" spans="1:14" x14ac:dyDescent="0.3">
      <c r="A17" t="s">
        <v>104</v>
      </c>
      <c r="B17">
        <v>2.454E-3</v>
      </c>
      <c r="C17">
        <v>4.6E-5</v>
      </c>
      <c r="D17">
        <v>30</v>
      </c>
      <c r="E17">
        <v>0</v>
      </c>
      <c r="F17">
        <v>0</v>
      </c>
      <c r="G17">
        <v>3.2</v>
      </c>
      <c r="H17">
        <v>0</v>
      </c>
      <c r="I17">
        <v>0</v>
      </c>
      <c r="J17">
        <v>1</v>
      </c>
      <c r="K17">
        <v>2.32E-3</v>
      </c>
      <c r="L17">
        <v>0.95</v>
      </c>
      <c r="M17">
        <v>4.1639000000000002E-2</v>
      </c>
      <c r="N17">
        <v>7.9869999999999993E-3</v>
      </c>
    </row>
    <row r="18" spans="1:14" x14ac:dyDescent="0.3">
      <c r="A18" t="s">
        <v>105</v>
      </c>
      <c r="B18">
        <v>1.5009999999999999E-3</v>
      </c>
      <c r="C18">
        <v>9.6000000000000002E-5</v>
      </c>
      <c r="D18">
        <v>25</v>
      </c>
      <c r="E18">
        <v>0</v>
      </c>
      <c r="F18">
        <v>9.9999999999999995E-7</v>
      </c>
      <c r="G18" t="s">
        <v>96</v>
      </c>
      <c r="H18">
        <v>0</v>
      </c>
      <c r="I18">
        <v>0</v>
      </c>
      <c r="J18">
        <v>1</v>
      </c>
      <c r="K18">
        <v>6.0300000000000002E-4</v>
      </c>
      <c r="L18">
        <v>0.85</v>
      </c>
      <c r="M18">
        <v>4.8263E-2</v>
      </c>
      <c r="N18">
        <v>1.067E-3</v>
      </c>
    </row>
    <row r="19" spans="1:14" x14ac:dyDescent="0.3">
      <c r="A19" t="s">
        <v>106</v>
      </c>
      <c r="B19">
        <v>1.8799999999999999E-3</v>
      </c>
      <c r="C19">
        <v>6.8999999999999997E-5</v>
      </c>
      <c r="D19">
        <v>25</v>
      </c>
      <c r="E19">
        <v>0</v>
      </c>
      <c r="F19">
        <v>1.9999999999999999E-6</v>
      </c>
      <c r="G19" t="s">
        <v>96</v>
      </c>
      <c r="H19">
        <v>0</v>
      </c>
      <c r="I19">
        <v>0</v>
      </c>
      <c r="J19">
        <v>1</v>
      </c>
      <c r="K19">
        <v>1.841E-3</v>
      </c>
      <c r="L19">
        <v>0.85</v>
      </c>
      <c r="M19">
        <v>4.8263E-2</v>
      </c>
      <c r="N19">
        <v>2.81E-4</v>
      </c>
    </row>
    <row r="20" spans="1:14" x14ac:dyDescent="0.3">
      <c r="A20" t="s">
        <v>107</v>
      </c>
      <c r="B20">
        <v>1.6169999999999999E-3</v>
      </c>
      <c r="C20">
        <v>6.0000000000000002E-5</v>
      </c>
      <c r="D20">
        <v>25</v>
      </c>
      <c r="E20">
        <v>0</v>
      </c>
      <c r="F20">
        <v>9.9999999999999995E-7</v>
      </c>
      <c r="G20" t="s">
        <v>96</v>
      </c>
      <c r="H20">
        <v>0</v>
      </c>
      <c r="I20">
        <v>0</v>
      </c>
      <c r="J20">
        <v>1</v>
      </c>
      <c r="K20">
        <v>1.9900000000000001E-4</v>
      </c>
      <c r="L20">
        <v>0.85</v>
      </c>
      <c r="M20">
        <v>4.8263E-2</v>
      </c>
      <c r="N20">
        <v>3.4699999999999998E-4</v>
      </c>
    </row>
    <row r="21" spans="1:14" x14ac:dyDescent="0.3">
      <c r="A21" t="s">
        <v>108</v>
      </c>
      <c r="B21">
        <v>1.475E-3</v>
      </c>
      <c r="C21">
        <v>3.0000000000000001E-5</v>
      </c>
      <c r="D21">
        <v>17</v>
      </c>
      <c r="E21">
        <v>0</v>
      </c>
      <c r="F21">
        <v>2.5000000000000001E-5</v>
      </c>
      <c r="G21" t="s">
        <v>96</v>
      </c>
      <c r="H21">
        <v>0</v>
      </c>
      <c r="I21">
        <v>0</v>
      </c>
      <c r="J21">
        <v>1</v>
      </c>
      <c r="K21">
        <v>1.4729999999999999E-3</v>
      </c>
      <c r="L21">
        <v>0.95</v>
      </c>
      <c r="M21">
        <v>6.7080000000000001E-2</v>
      </c>
      <c r="N21">
        <v>3.0800000000000001E-4</v>
      </c>
    </row>
    <row r="22" spans="1:14" x14ac:dyDescent="0.3">
      <c r="A22" t="s">
        <v>109</v>
      </c>
      <c r="B22">
        <v>3.5959999999999998E-3</v>
      </c>
      <c r="C22">
        <v>7.2000000000000002E-5</v>
      </c>
      <c r="D22">
        <v>17</v>
      </c>
      <c r="E22">
        <v>0</v>
      </c>
      <c r="F22">
        <v>3.1000000000000001E-5</v>
      </c>
      <c r="G22" t="s">
        <v>96</v>
      </c>
      <c r="H22">
        <v>0</v>
      </c>
      <c r="I22">
        <v>0</v>
      </c>
      <c r="J22">
        <v>1</v>
      </c>
      <c r="K22">
        <v>6.5644999999999995E-2</v>
      </c>
      <c r="L22">
        <v>0.9</v>
      </c>
      <c r="M22">
        <v>6.7080000000000001E-2</v>
      </c>
      <c r="N22">
        <v>9.01E-4</v>
      </c>
    </row>
    <row r="23" spans="1:14" x14ac:dyDescent="0.3">
      <c r="A23" t="s">
        <v>110</v>
      </c>
      <c r="B23">
        <v>1.4159999999999999E-3</v>
      </c>
      <c r="C23">
        <v>3.0000000000000001E-5</v>
      </c>
      <c r="D23">
        <v>17</v>
      </c>
      <c r="E23">
        <v>0</v>
      </c>
      <c r="F23">
        <v>2.5999999999999998E-5</v>
      </c>
      <c r="G23" t="s">
        <v>96</v>
      </c>
      <c r="H23">
        <v>0</v>
      </c>
      <c r="I23">
        <v>0</v>
      </c>
      <c r="J23">
        <v>1</v>
      </c>
      <c r="K23">
        <v>3.1799999999999998E-4</v>
      </c>
      <c r="L23">
        <v>0.95</v>
      </c>
      <c r="M23">
        <v>6.7080000000000001E-2</v>
      </c>
      <c r="N23">
        <v>3.1799999999999998E-4</v>
      </c>
    </row>
    <row r="24" spans="1:14" x14ac:dyDescent="0.3">
      <c r="A24" t="s">
        <v>111</v>
      </c>
      <c r="B24">
        <v>2.9100000000000003E-4</v>
      </c>
      <c r="C24">
        <v>6.0000000000000002E-6</v>
      </c>
      <c r="D24">
        <v>17</v>
      </c>
      <c r="E24">
        <v>0</v>
      </c>
      <c r="F24">
        <v>3.0000000000000001E-6</v>
      </c>
      <c r="G24" t="s">
        <v>96</v>
      </c>
      <c r="H24">
        <v>0</v>
      </c>
      <c r="I24">
        <v>0</v>
      </c>
      <c r="J24">
        <v>1</v>
      </c>
      <c r="K24">
        <v>2.31E-4</v>
      </c>
      <c r="L24">
        <v>0.9</v>
      </c>
      <c r="M24">
        <v>6.7080000000000001E-2</v>
      </c>
      <c r="N24">
        <v>1.22E-4</v>
      </c>
    </row>
    <row r="25" spans="1:14" x14ac:dyDescent="0.3">
      <c r="A25" t="s">
        <v>112</v>
      </c>
      <c r="B25">
        <v>5.2499999999999997E-4</v>
      </c>
      <c r="C25">
        <v>1.0000000000000001E-5</v>
      </c>
      <c r="D25">
        <v>17</v>
      </c>
      <c r="E25">
        <v>0</v>
      </c>
      <c r="F25">
        <v>5.0000000000000004E-6</v>
      </c>
      <c r="G25" t="s">
        <v>96</v>
      </c>
      <c r="H25">
        <v>0</v>
      </c>
      <c r="I25">
        <v>0</v>
      </c>
      <c r="J25">
        <v>1</v>
      </c>
      <c r="K25">
        <v>1.403E-3</v>
      </c>
      <c r="L25">
        <v>0.9</v>
      </c>
      <c r="M25">
        <v>6.7080000000000001E-2</v>
      </c>
      <c r="N25">
        <v>1.3100000000000001E-4</v>
      </c>
    </row>
    <row r="26" spans="1:14" x14ac:dyDescent="0.3">
      <c r="A26" t="s">
        <v>113</v>
      </c>
      <c r="B26">
        <v>7244.3743270000004</v>
      </c>
      <c r="C26">
        <v>32.863481</v>
      </c>
      <c r="D26">
        <v>15</v>
      </c>
      <c r="E26">
        <v>0</v>
      </c>
      <c r="F26">
        <v>21.798081</v>
      </c>
      <c r="G26" t="s">
        <v>96</v>
      </c>
      <c r="H26">
        <v>0</v>
      </c>
      <c r="I26">
        <v>1</v>
      </c>
      <c r="J26">
        <v>1</v>
      </c>
      <c r="K26">
        <v>0.95</v>
      </c>
      <c r="L26">
        <v>0.95</v>
      </c>
      <c r="M26">
        <v>7.4943999999999997E-2</v>
      </c>
      <c r="N26">
        <v>32.043179000000002</v>
      </c>
    </row>
    <row r="27" spans="1:14" x14ac:dyDescent="0.3">
      <c r="A27" t="s">
        <v>114</v>
      </c>
      <c r="B27">
        <v>8815.3237669999999</v>
      </c>
      <c r="C27">
        <v>298.92370899999997</v>
      </c>
      <c r="D27">
        <v>25</v>
      </c>
      <c r="E27">
        <v>0</v>
      </c>
      <c r="F27">
        <v>24.919643000000001</v>
      </c>
      <c r="G27" t="s">
        <v>96</v>
      </c>
      <c r="H27">
        <v>0</v>
      </c>
      <c r="I27">
        <v>1</v>
      </c>
      <c r="J27">
        <v>1</v>
      </c>
      <c r="K27">
        <v>0.27829799999999999</v>
      </c>
      <c r="L27">
        <v>0.95</v>
      </c>
      <c r="M27">
        <v>4.8263E-2</v>
      </c>
      <c r="N27">
        <v>4355.7044269999997</v>
      </c>
    </row>
    <row r="28" spans="1:14" x14ac:dyDescent="0.3">
      <c r="A28" t="s">
        <v>115</v>
      </c>
      <c r="B28">
        <v>1.683E-3</v>
      </c>
      <c r="C28">
        <v>4.8999999999999998E-5</v>
      </c>
      <c r="D28">
        <v>25</v>
      </c>
      <c r="E28">
        <v>0</v>
      </c>
      <c r="F28">
        <v>9.9999999999999995E-7</v>
      </c>
      <c r="G28" t="s">
        <v>96</v>
      </c>
      <c r="H28">
        <v>0</v>
      </c>
      <c r="I28">
        <v>0</v>
      </c>
      <c r="J28">
        <v>1</v>
      </c>
      <c r="K28">
        <v>5.13E-4</v>
      </c>
      <c r="L28">
        <v>0.85</v>
      </c>
      <c r="M28">
        <v>4.8263E-2</v>
      </c>
      <c r="N28">
        <v>6.4400000000000004E-4</v>
      </c>
    </row>
    <row r="29" spans="1:14" x14ac:dyDescent="0.3">
      <c r="A29" t="s">
        <v>116</v>
      </c>
      <c r="B29">
        <v>1.6559999999999999E-3</v>
      </c>
      <c r="C29">
        <v>6.0999999999999999E-5</v>
      </c>
      <c r="D29">
        <v>25</v>
      </c>
      <c r="E29">
        <v>0</v>
      </c>
      <c r="F29">
        <v>9.9999999999999995E-7</v>
      </c>
      <c r="G29" t="s">
        <v>96</v>
      </c>
      <c r="H29">
        <v>0</v>
      </c>
      <c r="I29">
        <v>0</v>
      </c>
      <c r="J29">
        <v>1</v>
      </c>
      <c r="K29">
        <v>5.9999999999999995E-4</v>
      </c>
      <c r="L29">
        <v>0.85</v>
      </c>
      <c r="M29">
        <v>4.8263E-2</v>
      </c>
      <c r="N29">
        <v>2.4699999999999999E-4</v>
      </c>
    </row>
    <row r="30" spans="1:14" x14ac:dyDescent="0.3">
      <c r="A30" t="s">
        <v>117</v>
      </c>
      <c r="B30">
        <v>1.531E-3</v>
      </c>
      <c r="C30">
        <v>5.5999999999999999E-5</v>
      </c>
      <c r="D30">
        <v>25</v>
      </c>
      <c r="E30">
        <v>0</v>
      </c>
      <c r="F30">
        <v>9.9999999999999995E-7</v>
      </c>
      <c r="G30" t="s">
        <v>96</v>
      </c>
      <c r="H30">
        <v>0</v>
      </c>
      <c r="I30">
        <v>0</v>
      </c>
      <c r="J30">
        <v>1</v>
      </c>
      <c r="K30">
        <v>1.63E-4</v>
      </c>
      <c r="L30">
        <v>0.85</v>
      </c>
      <c r="M30">
        <v>4.8263E-2</v>
      </c>
      <c r="N30">
        <v>3.28E-4</v>
      </c>
    </row>
    <row r="31" spans="1:14" x14ac:dyDescent="0.3">
      <c r="A31" t="s">
        <v>118</v>
      </c>
      <c r="B31">
        <v>2.1800000000000001E-4</v>
      </c>
      <c r="C31">
        <v>1.8E-5</v>
      </c>
      <c r="D31">
        <v>25</v>
      </c>
      <c r="E31">
        <v>0</v>
      </c>
      <c r="F31">
        <v>0</v>
      </c>
      <c r="G31" t="s">
        <v>96</v>
      </c>
      <c r="H31">
        <v>0</v>
      </c>
      <c r="I31">
        <v>0</v>
      </c>
      <c r="J31">
        <v>1</v>
      </c>
      <c r="K31">
        <v>2.6600000000000001E-4</v>
      </c>
      <c r="L31">
        <v>0.75</v>
      </c>
      <c r="M31">
        <v>4.8263E-2</v>
      </c>
      <c r="N31">
        <v>1.5899999999999999E-4</v>
      </c>
    </row>
    <row r="32" spans="1:14" x14ac:dyDescent="0.3">
      <c r="A32" t="s">
        <v>119</v>
      </c>
      <c r="B32">
        <v>1.109E-3</v>
      </c>
      <c r="C32">
        <v>5.3999999999999998E-5</v>
      </c>
      <c r="D32">
        <v>15</v>
      </c>
      <c r="E32">
        <v>0</v>
      </c>
      <c r="F32">
        <v>0</v>
      </c>
      <c r="G32" t="s">
        <v>96</v>
      </c>
      <c r="H32">
        <v>0</v>
      </c>
      <c r="I32">
        <v>0</v>
      </c>
      <c r="J32">
        <v>1</v>
      </c>
      <c r="K32">
        <v>1.03E-4</v>
      </c>
      <c r="L32">
        <v>0.85</v>
      </c>
      <c r="M32">
        <v>7.4943999999999997E-2</v>
      </c>
      <c r="N32">
        <v>1.55E-4</v>
      </c>
    </row>
    <row r="33" spans="1:14" x14ac:dyDescent="0.3">
      <c r="A33" t="s">
        <v>120</v>
      </c>
      <c r="B33">
        <v>3.8900000000000002E-4</v>
      </c>
      <c r="C33">
        <v>7.9999999999999996E-6</v>
      </c>
      <c r="D33">
        <v>17</v>
      </c>
      <c r="E33">
        <v>0</v>
      </c>
      <c r="F33">
        <v>6.9999999999999999E-6</v>
      </c>
      <c r="G33" t="s">
        <v>96</v>
      </c>
      <c r="H33">
        <v>0</v>
      </c>
      <c r="I33">
        <v>0</v>
      </c>
      <c r="J33">
        <v>1</v>
      </c>
      <c r="K33">
        <v>1.2719999999999999E-3</v>
      </c>
      <c r="L33">
        <v>0.95</v>
      </c>
      <c r="M33">
        <v>6.7080000000000001E-2</v>
      </c>
      <c r="N33">
        <v>8.1000000000000004E-5</v>
      </c>
    </row>
    <row r="34" spans="1:14" x14ac:dyDescent="0.3">
      <c r="A34" t="s">
        <v>121</v>
      </c>
      <c r="B34">
        <v>4.0299999999999998E-4</v>
      </c>
      <c r="C34">
        <v>7.9999999999999996E-6</v>
      </c>
      <c r="D34">
        <v>17</v>
      </c>
      <c r="E34">
        <v>0</v>
      </c>
      <c r="F34">
        <v>3.0000000000000001E-6</v>
      </c>
      <c r="G34" t="s">
        <v>96</v>
      </c>
      <c r="H34">
        <v>0</v>
      </c>
      <c r="I34">
        <v>0</v>
      </c>
      <c r="J34">
        <v>1</v>
      </c>
      <c r="K34">
        <v>1.0349999999999999E-3</v>
      </c>
      <c r="L34">
        <v>0.9</v>
      </c>
      <c r="M34">
        <v>6.7080000000000001E-2</v>
      </c>
      <c r="N34">
        <v>1.01E-4</v>
      </c>
    </row>
    <row r="35" spans="1:14" x14ac:dyDescent="0.3">
      <c r="A35" t="s">
        <v>122</v>
      </c>
      <c r="B35">
        <v>3.5100000000000002E-4</v>
      </c>
      <c r="C35">
        <v>7.9999999999999996E-6</v>
      </c>
      <c r="D35">
        <v>17</v>
      </c>
      <c r="E35">
        <v>0</v>
      </c>
      <c r="F35">
        <v>6.0000000000000002E-6</v>
      </c>
      <c r="G35" t="s">
        <v>96</v>
      </c>
      <c r="H35">
        <v>0</v>
      </c>
      <c r="I35">
        <v>0</v>
      </c>
      <c r="J35">
        <v>1</v>
      </c>
      <c r="K35">
        <v>2.7700000000000001E-4</v>
      </c>
      <c r="L35">
        <v>0.95</v>
      </c>
      <c r="M35">
        <v>6.7080000000000001E-2</v>
      </c>
      <c r="N35">
        <v>7.8999999999999996E-5</v>
      </c>
    </row>
    <row r="36" spans="1:14" x14ac:dyDescent="0.3">
      <c r="A36" t="s">
        <v>123</v>
      </c>
      <c r="B36">
        <v>0</v>
      </c>
      <c r="C36">
        <v>0</v>
      </c>
      <c r="D36">
        <v>30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0.85</v>
      </c>
      <c r="M36">
        <v>4.1639000000000002E-2</v>
      </c>
      <c r="N36">
        <v>0</v>
      </c>
    </row>
    <row r="37" spans="1:14" x14ac:dyDescent="0.3">
      <c r="A37" t="s">
        <v>124</v>
      </c>
      <c r="B37">
        <v>1.16E-4</v>
      </c>
      <c r="C37">
        <v>0</v>
      </c>
      <c r="D37">
        <v>30</v>
      </c>
      <c r="E37">
        <v>0</v>
      </c>
      <c r="F37">
        <v>0</v>
      </c>
      <c r="G37">
        <v>407</v>
      </c>
      <c r="H37">
        <v>0</v>
      </c>
      <c r="I37">
        <v>0</v>
      </c>
      <c r="J37">
        <v>1</v>
      </c>
      <c r="K37">
        <v>2.52E-4</v>
      </c>
      <c r="L37">
        <v>1</v>
      </c>
      <c r="M37">
        <v>4.1639000000000002E-2</v>
      </c>
      <c r="N37">
        <v>6.9999999999999994E-5</v>
      </c>
    </row>
    <row r="38" spans="1:14" x14ac:dyDescent="0.3">
      <c r="A38" t="s">
        <v>125</v>
      </c>
      <c r="B38">
        <v>36366.939895000003</v>
      </c>
      <c r="C38">
        <v>1516.2971259999999</v>
      </c>
      <c r="D38">
        <v>18</v>
      </c>
      <c r="E38">
        <v>0</v>
      </c>
      <c r="F38">
        <v>72.030859000000007</v>
      </c>
      <c r="G38" t="s">
        <v>96</v>
      </c>
      <c r="H38">
        <v>0</v>
      </c>
      <c r="I38">
        <v>1</v>
      </c>
      <c r="J38">
        <v>1</v>
      </c>
      <c r="K38">
        <v>0.29482599999999998</v>
      </c>
      <c r="L38">
        <v>1</v>
      </c>
      <c r="M38">
        <v>6.3806000000000002E-2</v>
      </c>
      <c r="N38">
        <v>11877.168276</v>
      </c>
    </row>
    <row r="39" spans="1:14" x14ac:dyDescent="0.3">
      <c r="A39" t="s">
        <v>126</v>
      </c>
      <c r="B39">
        <v>1.4400000000000001E-3</v>
      </c>
      <c r="C39">
        <v>4.1999999999999998E-5</v>
      </c>
      <c r="D39">
        <v>20</v>
      </c>
      <c r="E39">
        <v>0</v>
      </c>
      <c r="F39">
        <v>3.9999999999999998E-6</v>
      </c>
      <c r="G39" t="s">
        <v>96</v>
      </c>
      <c r="H39">
        <v>0</v>
      </c>
      <c r="I39">
        <v>0</v>
      </c>
      <c r="J39">
        <v>1</v>
      </c>
      <c r="K39">
        <v>1.6980000000000001E-3</v>
      </c>
      <c r="L39">
        <v>1</v>
      </c>
      <c r="M39">
        <v>5.8245999999999999E-2</v>
      </c>
      <c r="N39">
        <v>1.6980000000000001E-3</v>
      </c>
    </row>
    <row r="40" spans="1:14" x14ac:dyDescent="0.3">
      <c r="A40" t="s">
        <v>127</v>
      </c>
      <c r="B40">
        <v>2.166E-3</v>
      </c>
      <c r="C40">
        <v>1.3899999999999999E-4</v>
      </c>
      <c r="D40">
        <v>20</v>
      </c>
      <c r="E40">
        <v>0</v>
      </c>
      <c r="F40">
        <v>1.9999999999999999E-6</v>
      </c>
      <c r="G40" t="s">
        <v>96</v>
      </c>
      <c r="H40">
        <v>0</v>
      </c>
      <c r="I40">
        <v>0</v>
      </c>
      <c r="J40">
        <v>1</v>
      </c>
      <c r="K40">
        <v>4.6200000000000001E-4</v>
      </c>
      <c r="L40">
        <v>1</v>
      </c>
      <c r="M40">
        <v>5.8245999999999999E-2</v>
      </c>
      <c r="N40">
        <v>1.5399999999999999E-3</v>
      </c>
    </row>
    <row r="41" spans="1:14" x14ac:dyDescent="0.3">
      <c r="A41" t="s">
        <v>128</v>
      </c>
      <c r="B41">
        <v>2.081E-3</v>
      </c>
      <c r="C41">
        <v>1.2799999999999999E-4</v>
      </c>
      <c r="D41">
        <v>20</v>
      </c>
      <c r="E41">
        <v>0</v>
      </c>
      <c r="F41">
        <v>1.9999999999999999E-6</v>
      </c>
      <c r="G41" t="s">
        <v>96</v>
      </c>
      <c r="H41">
        <v>0</v>
      </c>
      <c r="I41">
        <v>0</v>
      </c>
      <c r="J41">
        <v>1</v>
      </c>
      <c r="K41">
        <v>1.6000000000000001E-4</v>
      </c>
      <c r="L41">
        <v>1</v>
      </c>
      <c r="M41">
        <v>5.8245999999999999E-2</v>
      </c>
      <c r="N41">
        <v>1.5950000000000001E-3</v>
      </c>
    </row>
    <row r="42" spans="1:14" x14ac:dyDescent="0.3">
      <c r="A42" t="s">
        <v>129</v>
      </c>
      <c r="B42">
        <v>3.3969999999999998E-3</v>
      </c>
      <c r="C42">
        <v>6.3E-5</v>
      </c>
      <c r="D42">
        <v>20</v>
      </c>
      <c r="E42">
        <v>0</v>
      </c>
      <c r="F42">
        <v>0</v>
      </c>
      <c r="G42" t="s">
        <v>96</v>
      </c>
      <c r="H42">
        <v>0</v>
      </c>
      <c r="I42">
        <v>0</v>
      </c>
      <c r="J42">
        <v>1</v>
      </c>
      <c r="K42">
        <v>2.24E-4</v>
      </c>
      <c r="L42">
        <v>1</v>
      </c>
      <c r="M42">
        <v>5.8245999999999999E-2</v>
      </c>
      <c r="N42">
        <v>9.59E-4</v>
      </c>
    </row>
    <row r="43" spans="1:14" x14ac:dyDescent="0.3">
      <c r="A43" t="s">
        <v>130</v>
      </c>
      <c r="B43">
        <v>3.4740000000000001E-3</v>
      </c>
      <c r="C43">
        <v>6.4999999999999994E-5</v>
      </c>
      <c r="D43">
        <v>20</v>
      </c>
      <c r="E43">
        <v>0</v>
      </c>
      <c r="F43">
        <v>0</v>
      </c>
      <c r="G43" t="s">
        <v>96</v>
      </c>
      <c r="H43">
        <v>0</v>
      </c>
      <c r="I43">
        <v>0</v>
      </c>
      <c r="J43">
        <v>1</v>
      </c>
      <c r="K43">
        <v>3.4099999999999999E-4</v>
      </c>
      <c r="L43">
        <v>1</v>
      </c>
      <c r="M43">
        <v>5.8245999999999999E-2</v>
      </c>
      <c r="N43">
        <v>9.810000000000001E-4</v>
      </c>
    </row>
    <row r="44" spans="1:14" x14ac:dyDescent="0.3">
      <c r="A44" t="s">
        <v>131</v>
      </c>
      <c r="B44">
        <v>2.2769999999999999E-3</v>
      </c>
      <c r="C44">
        <v>6.7999999999999999E-5</v>
      </c>
      <c r="D44">
        <v>17</v>
      </c>
      <c r="E44">
        <v>0</v>
      </c>
      <c r="F44">
        <v>1.4E-5</v>
      </c>
      <c r="G44" t="s">
        <v>96</v>
      </c>
      <c r="H44">
        <v>0</v>
      </c>
      <c r="I44">
        <v>0</v>
      </c>
      <c r="J44">
        <v>1</v>
      </c>
      <c r="K44">
        <v>8.6600000000000002E-4</v>
      </c>
      <c r="L44">
        <v>1</v>
      </c>
      <c r="M44">
        <v>6.7080000000000001E-2</v>
      </c>
      <c r="N44">
        <v>3.0299999999999999E-4</v>
      </c>
    </row>
    <row r="45" spans="1:14" x14ac:dyDescent="0.3">
      <c r="A45" t="s">
        <v>132</v>
      </c>
      <c r="B45">
        <v>6.6600000000000003E-4</v>
      </c>
      <c r="C45">
        <v>2.3E-5</v>
      </c>
      <c r="D45">
        <v>17</v>
      </c>
      <c r="E45">
        <v>0</v>
      </c>
      <c r="F45">
        <v>9.9999999999999995E-7</v>
      </c>
      <c r="G45" t="s">
        <v>96</v>
      </c>
      <c r="H45">
        <v>0</v>
      </c>
      <c r="I45">
        <v>0</v>
      </c>
      <c r="J45">
        <v>1</v>
      </c>
      <c r="K45">
        <v>8.9700000000000001E-4</v>
      </c>
      <c r="L45">
        <v>1</v>
      </c>
      <c r="M45">
        <v>6.7080000000000001E-2</v>
      </c>
      <c r="N45">
        <v>3.0000000000000001E-5</v>
      </c>
    </row>
    <row r="46" spans="1:14" x14ac:dyDescent="0.3">
      <c r="A46" t="s">
        <v>133</v>
      </c>
      <c r="B46">
        <v>1.838E-3</v>
      </c>
      <c r="C46">
        <v>1.1E-4</v>
      </c>
      <c r="D46">
        <v>17</v>
      </c>
      <c r="E46">
        <v>0</v>
      </c>
      <c r="F46">
        <v>1.2999999999999999E-5</v>
      </c>
      <c r="G46" t="s">
        <v>96</v>
      </c>
      <c r="H46">
        <v>0</v>
      </c>
      <c r="I46">
        <v>0</v>
      </c>
      <c r="J46">
        <v>1</v>
      </c>
      <c r="K46">
        <v>3.0299999999999999E-4</v>
      </c>
      <c r="L46">
        <v>1</v>
      </c>
      <c r="M46">
        <v>6.7080000000000001E-2</v>
      </c>
      <c r="N46">
        <v>2.72E-4</v>
      </c>
    </row>
    <row r="47" spans="1:14" x14ac:dyDescent="0.3">
      <c r="A47" t="s">
        <v>134</v>
      </c>
      <c r="B47">
        <v>2.6059999999999998E-3</v>
      </c>
      <c r="C47">
        <v>2.9E-5</v>
      </c>
      <c r="D47">
        <v>20</v>
      </c>
      <c r="E47">
        <v>0</v>
      </c>
      <c r="F47">
        <v>3.9999999999999998E-6</v>
      </c>
      <c r="G47">
        <v>407</v>
      </c>
      <c r="H47">
        <v>0</v>
      </c>
      <c r="I47">
        <v>0</v>
      </c>
      <c r="J47">
        <v>1</v>
      </c>
      <c r="K47">
        <v>4.9309999999999996E-3</v>
      </c>
      <c r="L47">
        <v>1</v>
      </c>
      <c r="M47">
        <v>5.8245999999999999E-2</v>
      </c>
      <c r="N47">
        <v>7.9000000000000001E-4</v>
      </c>
    </row>
    <row r="48" spans="1:14" x14ac:dyDescent="0.3">
      <c r="A48" t="s">
        <v>135</v>
      </c>
      <c r="B48">
        <v>3.6900000000000001E-3</v>
      </c>
      <c r="C48">
        <v>1.5999999999999999E-5</v>
      </c>
      <c r="D48">
        <v>15</v>
      </c>
      <c r="E48">
        <v>0</v>
      </c>
      <c r="F48">
        <v>9.1000000000000003E-5</v>
      </c>
      <c r="G48" t="s">
        <v>96</v>
      </c>
      <c r="H48">
        <v>0</v>
      </c>
      <c r="I48">
        <v>0</v>
      </c>
      <c r="J48">
        <v>1</v>
      </c>
      <c r="K48">
        <v>3.2030000000000001E-3</v>
      </c>
      <c r="L48">
        <v>1</v>
      </c>
      <c r="M48">
        <v>7.4943999999999997E-2</v>
      </c>
      <c r="N48">
        <v>1.3300000000000001E-4</v>
      </c>
    </row>
    <row r="49" spans="1:14" x14ac:dyDescent="0.3">
      <c r="A49" t="s">
        <v>136</v>
      </c>
      <c r="B49">
        <v>2.49E-3</v>
      </c>
      <c r="C49">
        <v>7.2999999999999999E-5</v>
      </c>
      <c r="D49">
        <v>20</v>
      </c>
      <c r="E49">
        <v>0</v>
      </c>
      <c r="F49">
        <v>6.9999999999999999E-6</v>
      </c>
      <c r="G49" t="s">
        <v>96</v>
      </c>
      <c r="H49">
        <v>0</v>
      </c>
      <c r="I49">
        <v>6.6221000000000002E-2</v>
      </c>
      <c r="J49">
        <v>1</v>
      </c>
      <c r="K49">
        <v>5.5719999999999997E-3</v>
      </c>
      <c r="L49">
        <v>1</v>
      </c>
      <c r="M49">
        <v>5.8245999999999999E-2</v>
      </c>
      <c r="N49">
        <v>2.8019999999999998E-3</v>
      </c>
    </row>
    <row r="50" spans="1:14" x14ac:dyDescent="0.3">
      <c r="A50" t="s">
        <v>137</v>
      </c>
      <c r="B50">
        <v>7.7400000000000004E-3</v>
      </c>
      <c r="C50">
        <v>3.2299999999999999E-4</v>
      </c>
      <c r="D50">
        <v>18</v>
      </c>
      <c r="E50">
        <v>0</v>
      </c>
      <c r="F50">
        <v>1.5E-5</v>
      </c>
      <c r="G50" t="s">
        <v>96</v>
      </c>
      <c r="H50">
        <v>0</v>
      </c>
      <c r="I50">
        <v>0.93377900000000003</v>
      </c>
      <c r="J50">
        <v>1</v>
      </c>
      <c r="K50">
        <v>7.8575000000000006E-2</v>
      </c>
      <c r="L50">
        <v>1</v>
      </c>
      <c r="M50">
        <v>6.3806000000000002E-2</v>
      </c>
      <c r="N50">
        <v>2.4130000000000002E-3</v>
      </c>
    </row>
    <row r="51" spans="1:14" x14ac:dyDescent="0.3">
      <c r="A51" t="s">
        <v>138</v>
      </c>
      <c r="B51">
        <v>3.8000000000000002E-5</v>
      </c>
      <c r="C51">
        <v>9.9999999999999995E-7</v>
      </c>
      <c r="D51">
        <v>30</v>
      </c>
      <c r="E51">
        <v>0</v>
      </c>
      <c r="F51">
        <v>0</v>
      </c>
      <c r="G51" t="s">
        <v>96</v>
      </c>
      <c r="H51">
        <v>0</v>
      </c>
      <c r="I51">
        <v>0</v>
      </c>
      <c r="J51">
        <v>1</v>
      </c>
      <c r="K51">
        <v>0</v>
      </c>
      <c r="L51">
        <v>0.34247</v>
      </c>
      <c r="M51">
        <v>4.1639000000000002E-2</v>
      </c>
      <c r="N51">
        <v>0</v>
      </c>
    </row>
    <row r="52" spans="1:14" x14ac:dyDescent="0.3">
      <c r="A52" t="s">
        <v>139</v>
      </c>
      <c r="B52">
        <v>1.1E-5</v>
      </c>
      <c r="C52">
        <v>9.9999999999999995E-7</v>
      </c>
      <c r="D52">
        <v>15</v>
      </c>
      <c r="E52">
        <v>0</v>
      </c>
      <c r="F52">
        <v>0</v>
      </c>
      <c r="G52" t="s">
        <v>96</v>
      </c>
      <c r="H52">
        <v>0</v>
      </c>
      <c r="I52">
        <v>0</v>
      </c>
      <c r="J52">
        <v>1</v>
      </c>
      <c r="K52">
        <v>0</v>
      </c>
      <c r="L52">
        <v>0.29680000000000001</v>
      </c>
      <c r="M52">
        <v>7.4943999999999997E-2</v>
      </c>
      <c r="N52">
        <v>0</v>
      </c>
    </row>
    <row r="53" spans="1:14" x14ac:dyDescent="0.3">
      <c r="A53" t="s">
        <v>140</v>
      </c>
      <c r="B53">
        <v>3.3000000000000003E-5</v>
      </c>
      <c r="C53">
        <v>9.9999999999999995E-7</v>
      </c>
      <c r="D53">
        <v>15</v>
      </c>
      <c r="E53">
        <v>0</v>
      </c>
      <c r="F53">
        <v>0</v>
      </c>
      <c r="G53" t="s">
        <v>96</v>
      </c>
      <c r="H53">
        <v>0</v>
      </c>
      <c r="I53">
        <v>0</v>
      </c>
      <c r="J53">
        <v>1</v>
      </c>
      <c r="K53">
        <v>0</v>
      </c>
      <c r="L53">
        <v>0.29680000000000001</v>
      </c>
      <c r="M53">
        <v>7.4943999999999997E-2</v>
      </c>
      <c r="N53">
        <v>0</v>
      </c>
    </row>
    <row r="54" spans="1:14" x14ac:dyDescent="0.3">
      <c r="A54" t="s">
        <v>141</v>
      </c>
      <c r="B54">
        <v>1.0000000000000001E-5</v>
      </c>
      <c r="C54">
        <v>0</v>
      </c>
      <c r="D54">
        <v>15</v>
      </c>
      <c r="E54">
        <v>0</v>
      </c>
      <c r="F54">
        <v>0</v>
      </c>
      <c r="G54" t="s">
        <v>96</v>
      </c>
      <c r="H54">
        <v>0</v>
      </c>
      <c r="I54">
        <v>0</v>
      </c>
      <c r="J54">
        <v>1</v>
      </c>
      <c r="K54">
        <v>0</v>
      </c>
      <c r="L54">
        <v>0.29680000000000001</v>
      </c>
      <c r="M54">
        <v>7.4943999999999997E-2</v>
      </c>
      <c r="N54">
        <v>0</v>
      </c>
    </row>
    <row r="55" spans="1:14" x14ac:dyDescent="0.3">
      <c r="A55" t="s">
        <v>142</v>
      </c>
      <c r="B55">
        <v>3.0000000000000001E-6</v>
      </c>
      <c r="C55">
        <v>0</v>
      </c>
      <c r="D55">
        <v>15</v>
      </c>
      <c r="E55">
        <v>0</v>
      </c>
      <c r="F55">
        <v>0</v>
      </c>
      <c r="G55" t="s">
        <v>96</v>
      </c>
      <c r="H55">
        <v>0</v>
      </c>
      <c r="I55">
        <v>0</v>
      </c>
      <c r="J55">
        <v>1</v>
      </c>
      <c r="K55">
        <v>0</v>
      </c>
      <c r="L55">
        <v>0.29680000000000001</v>
      </c>
      <c r="M55">
        <v>7.4943999999999997E-2</v>
      </c>
      <c r="N55">
        <v>0</v>
      </c>
    </row>
    <row r="56" spans="1:14" x14ac:dyDescent="0.3">
      <c r="A56" t="s">
        <v>143</v>
      </c>
      <c r="B56">
        <v>3.0000000000000001E-5</v>
      </c>
      <c r="C56">
        <v>9.9999999999999995E-7</v>
      </c>
      <c r="D56">
        <v>15</v>
      </c>
      <c r="E56">
        <v>0</v>
      </c>
      <c r="F56">
        <v>0</v>
      </c>
      <c r="G56" t="s">
        <v>96</v>
      </c>
      <c r="H56">
        <v>0</v>
      </c>
      <c r="I56">
        <v>0</v>
      </c>
      <c r="J56">
        <v>1</v>
      </c>
      <c r="K56">
        <v>0</v>
      </c>
      <c r="L56">
        <v>0.29680000000000001</v>
      </c>
      <c r="M56">
        <v>7.4943999999999997E-2</v>
      </c>
      <c r="N56">
        <v>0</v>
      </c>
    </row>
    <row r="57" spans="1:14" x14ac:dyDescent="0.3">
      <c r="A57" t="s">
        <v>144</v>
      </c>
      <c r="B57">
        <v>4.1E-5</v>
      </c>
      <c r="C57">
        <v>9.9999999999999995E-7</v>
      </c>
      <c r="D57">
        <v>40</v>
      </c>
      <c r="E57">
        <v>0</v>
      </c>
      <c r="F57">
        <v>0</v>
      </c>
      <c r="G57" t="s">
        <v>96</v>
      </c>
      <c r="H57">
        <v>0</v>
      </c>
      <c r="I57">
        <v>0</v>
      </c>
      <c r="J57">
        <v>1</v>
      </c>
      <c r="K57">
        <v>0</v>
      </c>
      <c r="L57">
        <v>0.27506999999999998</v>
      </c>
      <c r="M57">
        <v>3.3426999999999998E-2</v>
      </c>
      <c r="N57">
        <v>0</v>
      </c>
    </row>
    <row r="58" spans="1:14" x14ac:dyDescent="0.3">
      <c r="A58" t="s">
        <v>145</v>
      </c>
      <c r="B58">
        <v>7.9999999999999996E-6</v>
      </c>
      <c r="C58">
        <v>0</v>
      </c>
      <c r="D58">
        <v>20</v>
      </c>
      <c r="E58">
        <v>0</v>
      </c>
      <c r="F58">
        <v>0</v>
      </c>
      <c r="G58" t="s">
        <v>96</v>
      </c>
      <c r="H58">
        <v>0</v>
      </c>
      <c r="I58">
        <v>0</v>
      </c>
      <c r="J58">
        <v>1</v>
      </c>
      <c r="K58">
        <v>0</v>
      </c>
      <c r="L58">
        <v>0.95</v>
      </c>
      <c r="M58">
        <v>5.8245999999999999E-2</v>
      </c>
      <c r="N58">
        <v>1.9999999999999999E-6</v>
      </c>
    </row>
    <row r="59" spans="1:14" x14ac:dyDescent="0.3">
      <c r="A59" t="s">
        <v>138</v>
      </c>
      <c r="B59">
        <v>3.8000000000000002E-5</v>
      </c>
      <c r="C59">
        <v>9.9999999999999995E-7</v>
      </c>
      <c r="D59">
        <v>30</v>
      </c>
      <c r="E59">
        <v>0</v>
      </c>
      <c r="F59">
        <v>0</v>
      </c>
      <c r="G59" t="s">
        <v>96</v>
      </c>
      <c r="H59">
        <v>0</v>
      </c>
      <c r="I59">
        <v>0</v>
      </c>
      <c r="J59">
        <v>1</v>
      </c>
      <c r="K59">
        <v>0</v>
      </c>
      <c r="L59">
        <v>0.34247</v>
      </c>
      <c r="M59">
        <v>4.1639000000000002E-2</v>
      </c>
      <c r="N59">
        <v>0</v>
      </c>
    </row>
    <row r="60" spans="1:14" x14ac:dyDescent="0.3">
      <c r="A60" t="s">
        <v>139</v>
      </c>
      <c r="B60">
        <v>1.1E-5</v>
      </c>
      <c r="C60">
        <v>9.9999999999999995E-7</v>
      </c>
      <c r="D60">
        <v>15</v>
      </c>
      <c r="E60">
        <v>0</v>
      </c>
      <c r="F60">
        <v>0</v>
      </c>
      <c r="G60" t="s">
        <v>96</v>
      </c>
      <c r="H60">
        <v>0</v>
      </c>
      <c r="I60">
        <v>0</v>
      </c>
      <c r="J60">
        <v>1</v>
      </c>
      <c r="K60">
        <v>0</v>
      </c>
      <c r="L60">
        <v>0.29680000000000001</v>
      </c>
      <c r="M60">
        <v>7.4943999999999997E-2</v>
      </c>
      <c r="N60">
        <v>0</v>
      </c>
    </row>
    <row r="61" spans="1:14" x14ac:dyDescent="0.3">
      <c r="A61" t="s">
        <v>140</v>
      </c>
      <c r="B61">
        <v>3.3000000000000003E-5</v>
      </c>
      <c r="C61">
        <v>9.9999999999999995E-7</v>
      </c>
      <c r="D61">
        <v>15</v>
      </c>
      <c r="E61">
        <v>0</v>
      </c>
      <c r="F61">
        <v>0</v>
      </c>
      <c r="G61" t="s">
        <v>96</v>
      </c>
      <c r="H61">
        <v>0</v>
      </c>
      <c r="I61">
        <v>0</v>
      </c>
      <c r="J61">
        <v>1</v>
      </c>
      <c r="K61">
        <v>0</v>
      </c>
      <c r="L61">
        <v>0.29680000000000001</v>
      </c>
      <c r="M61">
        <v>7.4943999999999997E-2</v>
      </c>
      <c r="N61">
        <v>0</v>
      </c>
    </row>
    <row r="62" spans="1:14" x14ac:dyDescent="0.3">
      <c r="A62" t="s">
        <v>141</v>
      </c>
      <c r="B62">
        <v>1.0000000000000001E-5</v>
      </c>
      <c r="C62">
        <v>0</v>
      </c>
      <c r="D62">
        <v>15</v>
      </c>
      <c r="E62">
        <v>0</v>
      </c>
      <c r="F62">
        <v>0</v>
      </c>
      <c r="G62" t="s">
        <v>96</v>
      </c>
      <c r="H62">
        <v>0</v>
      </c>
      <c r="I62">
        <v>0</v>
      </c>
      <c r="J62">
        <v>1</v>
      </c>
      <c r="K62">
        <v>0</v>
      </c>
      <c r="L62">
        <v>0.29680000000000001</v>
      </c>
      <c r="M62">
        <v>7.4943999999999997E-2</v>
      </c>
      <c r="N62">
        <v>0</v>
      </c>
    </row>
    <row r="63" spans="1:14" x14ac:dyDescent="0.3">
      <c r="A63" t="s">
        <v>142</v>
      </c>
      <c r="B63">
        <v>3.0000000000000001E-6</v>
      </c>
      <c r="C63">
        <v>0</v>
      </c>
      <c r="D63">
        <v>15</v>
      </c>
      <c r="E63">
        <v>0</v>
      </c>
      <c r="F63">
        <v>0</v>
      </c>
      <c r="G63" t="s">
        <v>96</v>
      </c>
      <c r="H63">
        <v>0</v>
      </c>
      <c r="I63">
        <v>0</v>
      </c>
      <c r="J63">
        <v>1</v>
      </c>
      <c r="K63">
        <v>0</v>
      </c>
      <c r="L63">
        <v>0.29680000000000001</v>
      </c>
      <c r="M63">
        <v>7.4943999999999997E-2</v>
      </c>
      <c r="N63">
        <v>0</v>
      </c>
    </row>
    <row r="64" spans="1:14" x14ac:dyDescent="0.3">
      <c r="A64" t="s">
        <v>143</v>
      </c>
      <c r="B64">
        <v>3.0000000000000001E-5</v>
      </c>
      <c r="C64">
        <v>9.9999999999999995E-7</v>
      </c>
      <c r="D64">
        <v>15</v>
      </c>
      <c r="E64">
        <v>0</v>
      </c>
      <c r="F64">
        <v>0</v>
      </c>
      <c r="G64" t="s">
        <v>96</v>
      </c>
      <c r="H64">
        <v>0</v>
      </c>
      <c r="I64">
        <v>0</v>
      </c>
      <c r="J64">
        <v>1</v>
      </c>
      <c r="K64">
        <v>0</v>
      </c>
      <c r="L64">
        <v>0.29680000000000001</v>
      </c>
      <c r="M64">
        <v>7.4943999999999997E-2</v>
      </c>
      <c r="N64">
        <v>0</v>
      </c>
    </row>
    <row r="65" spans="1:14" x14ac:dyDescent="0.3">
      <c r="A65" t="s">
        <v>144</v>
      </c>
      <c r="B65">
        <v>4.1E-5</v>
      </c>
      <c r="C65">
        <v>9.9999999999999995E-7</v>
      </c>
      <c r="D65">
        <v>40</v>
      </c>
      <c r="E65">
        <v>0</v>
      </c>
      <c r="F65">
        <v>0</v>
      </c>
      <c r="G65" t="s">
        <v>96</v>
      </c>
      <c r="H65">
        <v>0</v>
      </c>
      <c r="I65">
        <v>0</v>
      </c>
      <c r="J65">
        <v>1</v>
      </c>
      <c r="K65">
        <v>0</v>
      </c>
      <c r="L65">
        <v>0.27506999999999998</v>
      </c>
      <c r="M65">
        <v>3.3426999999999998E-2</v>
      </c>
      <c r="N65">
        <v>0</v>
      </c>
    </row>
    <row r="66" spans="1:14" x14ac:dyDescent="0.3">
      <c r="A66" t="s">
        <v>138</v>
      </c>
      <c r="B66">
        <v>3.8000000000000002E-5</v>
      </c>
      <c r="C66">
        <v>9.9999999999999995E-7</v>
      </c>
      <c r="D66">
        <v>30</v>
      </c>
      <c r="E66">
        <v>0</v>
      </c>
      <c r="F66">
        <v>0</v>
      </c>
      <c r="G66" t="s">
        <v>96</v>
      </c>
      <c r="H66">
        <v>0</v>
      </c>
      <c r="I66">
        <v>0</v>
      </c>
      <c r="J66">
        <v>1</v>
      </c>
      <c r="K66">
        <v>0</v>
      </c>
      <c r="L66">
        <v>0.34247</v>
      </c>
      <c r="M66">
        <v>4.1639000000000002E-2</v>
      </c>
      <c r="N66">
        <v>0</v>
      </c>
    </row>
    <row r="67" spans="1:14" x14ac:dyDescent="0.3">
      <c r="A67" t="s">
        <v>139</v>
      </c>
      <c r="B67">
        <v>1.1E-5</v>
      </c>
      <c r="C67">
        <v>9.9999999999999995E-7</v>
      </c>
      <c r="D67">
        <v>15</v>
      </c>
      <c r="E67">
        <v>0</v>
      </c>
      <c r="F67">
        <v>0</v>
      </c>
      <c r="G67" t="s">
        <v>96</v>
      </c>
      <c r="H67">
        <v>0</v>
      </c>
      <c r="I67">
        <v>0</v>
      </c>
      <c r="J67">
        <v>1</v>
      </c>
      <c r="K67">
        <v>0</v>
      </c>
      <c r="L67">
        <v>0.29680000000000001</v>
      </c>
      <c r="M67">
        <v>7.4943999999999997E-2</v>
      </c>
      <c r="N67">
        <v>0</v>
      </c>
    </row>
    <row r="68" spans="1:14" x14ac:dyDescent="0.3">
      <c r="A68" t="s">
        <v>140</v>
      </c>
      <c r="B68">
        <v>3.3000000000000003E-5</v>
      </c>
      <c r="C68">
        <v>9.9999999999999995E-7</v>
      </c>
      <c r="D68">
        <v>15</v>
      </c>
      <c r="E68">
        <v>0</v>
      </c>
      <c r="F68">
        <v>0</v>
      </c>
      <c r="G68" t="s">
        <v>96</v>
      </c>
      <c r="H68">
        <v>0</v>
      </c>
      <c r="I68">
        <v>0</v>
      </c>
      <c r="J68">
        <v>1</v>
      </c>
      <c r="K68">
        <v>0</v>
      </c>
      <c r="L68">
        <v>0.29680000000000001</v>
      </c>
      <c r="M68">
        <v>7.4943999999999997E-2</v>
      </c>
      <c r="N68">
        <v>0</v>
      </c>
    </row>
    <row r="69" spans="1:14" x14ac:dyDescent="0.3">
      <c r="A69" t="s">
        <v>141</v>
      </c>
      <c r="B69">
        <v>1.0000000000000001E-5</v>
      </c>
      <c r="C69">
        <v>0</v>
      </c>
      <c r="D69">
        <v>15</v>
      </c>
      <c r="E69">
        <v>0</v>
      </c>
      <c r="F69">
        <v>0</v>
      </c>
      <c r="G69" t="s">
        <v>96</v>
      </c>
      <c r="H69">
        <v>0</v>
      </c>
      <c r="I69">
        <v>0</v>
      </c>
      <c r="J69">
        <v>1</v>
      </c>
      <c r="K69">
        <v>0</v>
      </c>
      <c r="L69">
        <v>0.29680000000000001</v>
      </c>
      <c r="M69">
        <v>7.4943999999999997E-2</v>
      </c>
      <c r="N69">
        <v>0</v>
      </c>
    </row>
    <row r="70" spans="1:14" x14ac:dyDescent="0.3">
      <c r="A70" t="s">
        <v>142</v>
      </c>
      <c r="B70">
        <v>3.0000000000000001E-6</v>
      </c>
      <c r="C70">
        <v>0</v>
      </c>
      <c r="D70">
        <v>15</v>
      </c>
      <c r="E70">
        <v>0</v>
      </c>
      <c r="F70">
        <v>0</v>
      </c>
      <c r="G70" t="s">
        <v>96</v>
      </c>
      <c r="H70">
        <v>0</v>
      </c>
      <c r="I70">
        <v>0</v>
      </c>
      <c r="J70">
        <v>1</v>
      </c>
      <c r="K70">
        <v>0</v>
      </c>
      <c r="L70">
        <v>0.29680000000000001</v>
      </c>
      <c r="M70">
        <v>7.4943999999999997E-2</v>
      </c>
      <c r="N70">
        <v>0</v>
      </c>
    </row>
    <row r="71" spans="1:14" x14ac:dyDescent="0.3">
      <c r="A71" t="s">
        <v>143</v>
      </c>
      <c r="B71">
        <v>3.0000000000000001E-5</v>
      </c>
      <c r="C71">
        <v>9.9999999999999995E-7</v>
      </c>
      <c r="D71">
        <v>15</v>
      </c>
      <c r="E71">
        <v>0</v>
      </c>
      <c r="F71">
        <v>0</v>
      </c>
      <c r="G71" t="s">
        <v>96</v>
      </c>
      <c r="H71">
        <v>0</v>
      </c>
      <c r="I71">
        <v>0</v>
      </c>
      <c r="J71">
        <v>1</v>
      </c>
      <c r="K71">
        <v>0</v>
      </c>
      <c r="L71">
        <v>0.29680000000000001</v>
      </c>
      <c r="M71">
        <v>7.4943999999999997E-2</v>
      </c>
      <c r="N71">
        <v>0</v>
      </c>
    </row>
    <row r="72" spans="1:14" x14ac:dyDescent="0.3">
      <c r="A72" t="s">
        <v>144</v>
      </c>
      <c r="B72">
        <v>4.1E-5</v>
      </c>
      <c r="C72">
        <v>9.9999999999999995E-7</v>
      </c>
      <c r="D72">
        <v>40</v>
      </c>
      <c r="E72">
        <v>0</v>
      </c>
      <c r="F72">
        <v>0</v>
      </c>
      <c r="G72" t="s">
        <v>96</v>
      </c>
      <c r="H72">
        <v>0</v>
      </c>
      <c r="I72">
        <v>0</v>
      </c>
      <c r="J72">
        <v>1</v>
      </c>
      <c r="K72">
        <v>0</v>
      </c>
      <c r="L72">
        <v>0.27506999999999998</v>
      </c>
      <c r="M72">
        <v>3.3426999999999998E-2</v>
      </c>
      <c r="N72">
        <v>0</v>
      </c>
    </row>
    <row r="73" spans="1:14" x14ac:dyDescent="0.3">
      <c r="A73" t="s">
        <v>146</v>
      </c>
      <c r="B73">
        <v>5.2700000000000002E-4</v>
      </c>
      <c r="C73">
        <v>3.0000000000000001E-5</v>
      </c>
      <c r="D73">
        <v>10</v>
      </c>
      <c r="E73">
        <v>0</v>
      </c>
      <c r="F73">
        <v>9.9999999999999995E-7</v>
      </c>
      <c r="G73" t="s">
        <v>96</v>
      </c>
      <c r="H73">
        <v>0</v>
      </c>
      <c r="I73">
        <v>0</v>
      </c>
      <c r="J73">
        <v>1</v>
      </c>
      <c r="K73">
        <v>4.5800000000000002E-4</v>
      </c>
      <c r="L73">
        <v>5.1369999999999999E-2</v>
      </c>
      <c r="M73">
        <v>0.108434</v>
      </c>
      <c r="N73">
        <v>0</v>
      </c>
    </row>
    <row r="74" spans="1:14" x14ac:dyDescent="0.3">
      <c r="A74" t="s">
        <v>147</v>
      </c>
      <c r="B74">
        <v>3.3599999999999998E-4</v>
      </c>
      <c r="C74">
        <v>1.9000000000000001E-5</v>
      </c>
      <c r="D74">
        <v>10</v>
      </c>
      <c r="E74">
        <v>0</v>
      </c>
      <c r="F74">
        <v>9.9999999999999995E-7</v>
      </c>
      <c r="G74" t="s">
        <v>96</v>
      </c>
      <c r="H74">
        <v>0</v>
      </c>
      <c r="I74">
        <v>0</v>
      </c>
      <c r="J74">
        <v>1</v>
      </c>
      <c r="K74">
        <v>5.5999999999999999E-5</v>
      </c>
      <c r="L74">
        <v>5.1369999999999999E-2</v>
      </c>
      <c r="M74">
        <v>0.108434</v>
      </c>
      <c r="N74">
        <v>0</v>
      </c>
    </row>
    <row r="75" spans="1:14" x14ac:dyDescent="0.3">
      <c r="A75" t="s">
        <v>148</v>
      </c>
      <c r="B75">
        <v>258773.77045400001</v>
      </c>
      <c r="C75">
        <v>14566.152615999999</v>
      </c>
      <c r="D75">
        <v>10</v>
      </c>
      <c r="E75">
        <v>0</v>
      </c>
      <c r="F75">
        <v>606.92302600000005</v>
      </c>
      <c r="G75" t="s">
        <v>96</v>
      </c>
      <c r="H75">
        <v>0</v>
      </c>
      <c r="I75">
        <v>0.41319499999999998</v>
      </c>
      <c r="J75">
        <v>1</v>
      </c>
      <c r="K75">
        <v>5.1369999999999999E-2</v>
      </c>
      <c r="L75">
        <v>5.1369999999999999E-2</v>
      </c>
      <c r="M75">
        <v>0.108434</v>
      </c>
      <c r="N75">
        <v>0</v>
      </c>
    </row>
    <row r="76" spans="1:14" x14ac:dyDescent="0.3">
      <c r="A76" t="s">
        <v>149</v>
      </c>
      <c r="B76">
        <v>5.3899999999999998E-4</v>
      </c>
      <c r="C76">
        <v>3.1000000000000001E-5</v>
      </c>
      <c r="D76">
        <v>10</v>
      </c>
      <c r="E76">
        <v>0</v>
      </c>
      <c r="F76">
        <v>9.9999999999999995E-7</v>
      </c>
      <c r="G76" t="s">
        <v>96</v>
      </c>
      <c r="H76">
        <v>0</v>
      </c>
      <c r="I76">
        <v>0</v>
      </c>
      <c r="J76">
        <v>1</v>
      </c>
      <c r="K76">
        <v>1.4300000000000001E-4</v>
      </c>
      <c r="L76">
        <v>5.1369999999999999E-2</v>
      </c>
      <c r="M76">
        <v>0.108434</v>
      </c>
      <c r="N76">
        <v>0</v>
      </c>
    </row>
    <row r="77" spans="1:14" x14ac:dyDescent="0.3">
      <c r="A77" t="s">
        <v>150</v>
      </c>
      <c r="B77">
        <v>1.358E-3</v>
      </c>
      <c r="C77">
        <v>1.08E-4</v>
      </c>
      <c r="D77">
        <v>10</v>
      </c>
      <c r="E77">
        <v>0</v>
      </c>
      <c r="F77">
        <v>3.0000000000000001E-6</v>
      </c>
      <c r="G77" t="s">
        <v>96</v>
      </c>
      <c r="H77">
        <v>0</v>
      </c>
      <c r="I77">
        <v>0</v>
      </c>
      <c r="J77">
        <v>1</v>
      </c>
      <c r="K77">
        <v>1.3630000000000001E-3</v>
      </c>
      <c r="L77">
        <v>5.1369999999999999E-2</v>
      </c>
      <c r="M77">
        <v>0.108434</v>
      </c>
      <c r="N77">
        <v>0</v>
      </c>
    </row>
    <row r="78" spans="1:14" x14ac:dyDescent="0.3">
      <c r="A78" t="s">
        <v>151</v>
      </c>
      <c r="B78">
        <v>2.6852999999999998E-2</v>
      </c>
      <c r="C78">
        <v>1.9880000000000002E-3</v>
      </c>
      <c r="D78">
        <v>10</v>
      </c>
      <c r="E78">
        <v>0</v>
      </c>
      <c r="F78">
        <v>5.8E-5</v>
      </c>
      <c r="G78" t="s">
        <v>96</v>
      </c>
      <c r="H78">
        <v>0</v>
      </c>
      <c r="I78">
        <v>0</v>
      </c>
      <c r="J78">
        <v>1</v>
      </c>
      <c r="K78">
        <v>1.6048E-2</v>
      </c>
      <c r="L78">
        <v>5.1369999999999999E-2</v>
      </c>
      <c r="M78">
        <v>0.108434</v>
      </c>
      <c r="N78">
        <v>0</v>
      </c>
    </row>
    <row r="79" spans="1:14" x14ac:dyDescent="0.3">
      <c r="A79" t="s">
        <v>152</v>
      </c>
      <c r="B79">
        <v>383964.73690399999</v>
      </c>
      <c r="C79">
        <v>8619.3175050000009</v>
      </c>
      <c r="D79">
        <v>10</v>
      </c>
      <c r="E79">
        <v>0</v>
      </c>
      <c r="F79">
        <v>861.93175099999996</v>
      </c>
      <c r="G79" t="s">
        <v>96</v>
      </c>
      <c r="H79">
        <v>0</v>
      </c>
      <c r="I79">
        <v>0.58680500000000002</v>
      </c>
      <c r="J79">
        <v>1</v>
      </c>
      <c r="K79">
        <v>5.1369999999999999E-2</v>
      </c>
      <c r="L79">
        <v>5.1369999999999999E-2</v>
      </c>
      <c r="M79">
        <v>0.108434</v>
      </c>
      <c r="N79">
        <v>0</v>
      </c>
    </row>
    <row r="80" spans="1:14" x14ac:dyDescent="0.3">
      <c r="A80" t="s">
        <v>153</v>
      </c>
      <c r="B80">
        <v>3.8000000000000002E-5</v>
      </c>
      <c r="C80">
        <v>9.9999999999999995E-7</v>
      </c>
      <c r="D80">
        <v>10</v>
      </c>
      <c r="E80">
        <v>0</v>
      </c>
      <c r="F80">
        <v>0</v>
      </c>
      <c r="G80" t="s">
        <v>96</v>
      </c>
      <c r="H80">
        <v>0</v>
      </c>
      <c r="I80">
        <v>0</v>
      </c>
      <c r="J80">
        <v>1</v>
      </c>
      <c r="K80">
        <v>0</v>
      </c>
      <c r="L80">
        <v>5.1369999999999999E-2</v>
      </c>
      <c r="M80">
        <v>0.108434</v>
      </c>
      <c r="N80">
        <v>0</v>
      </c>
    </row>
    <row r="81" spans="1:14" x14ac:dyDescent="0.3">
      <c r="A81" t="s">
        <v>154</v>
      </c>
      <c r="B81">
        <v>2617.658637</v>
      </c>
      <c r="C81">
        <v>52.350959000000003</v>
      </c>
      <c r="D81">
        <v>40</v>
      </c>
      <c r="E81">
        <v>0</v>
      </c>
      <c r="F81">
        <v>25.068556000000001</v>
      </c>
      <c r="G81" t="s">
        <v>96</v>
      </c>
      <c r="H81">
        <v>0</v>
      </c>
      <c r="I81">
        <v>1</v>
      </c>
      <c r="J81">
        <v>1</v>
      </c>
      <c r="K81">
        <v>0.34247</v>
      </c>
      <c r="L81">
        <v>0.34247</v>
      </c>
      <c r="M81">
        <v>3.3426999999999998E-2</v>
      </c>
      <c r="N81">
        <v>0</v>
      </c>
    </row>
    <row r="82" spans="1:14" x14ac:dyDescent="0.3">
      <c r="A82" t="s">
        <v>155</v>
      </c>
      <c r="B82">
        <v>1.4E-5</v>
      </c>
      <c r="C82">
        <v>9.9999999999999995E-7</v>
      </c>
      <c r="D82">
        <v>40</v>
      </c>
      <c r="E82">
        <v>0</v>
      </c>
      <c r="F82">
        <v>0</v>
      </c>
      <c r="G82" t="s">
        <v>96</v>
      </c>
      <c r="H82">
        <v>0</v>
      </c>
      <c r="I82">
        <v>0</v>
      </c>
      <c r="J82">
        <v>1</v>
      </c>
      <c r="K82">
        <v>2.9E-5</v>
      </c>
      <c r="L82">
        <v>0.11416</v>
      </c>
      <c r="M82">
        <v>3.3426999999999998E-2</v>
      </c>
      <c r="N82">
        <v>0</v>
      </c>
    </row>
    <row r="83" spans="1:14" x14ac:dyDescent="0.3">
      <c r="A83" t="s">
        <v>156</v>
      </c>
      <c r="B83">
        <v>1140.8366840000001</v>
      </c>
      <c r="C83">
        <v>57.447096999999999</v>
      </c>
      <c r="D83">
        <v>40</v>
      </c>
      <c r="E83">
        <v>0</v>
      </c>
      <c r="F83">
        <v>15.040694999999999</v>
      </c>
      <c r="G83" t="s">
        <v>96</v>
      </c>
      <c r="H83">
        <v>0</v>
      </c>
      <c r="I83">
        <v>1</v>
      </c>
      <c r="J83">
        <v>1</v>
      </c>
      <c r="K83">
        <v>0.11416</v>
      </c>
      <c r="L83">
        <v>0.11416</v>
      </c>
      <c r="M83">
        <v>3.3426999999999998E-2</v>
      </c>
      <c r="N83">
        <v>0</v>
      </c>
    </row>
    <row r="84" spans="1:14" x14ac:dyDescent="0.3">
      <c r="A84" t="s">
        <v>157</v>
      </c>
      <c r="B84">
        <v>1.8E-5</v>
      </c>
      <c r="C84">
        <v>9.9999999999999995E-7</v>
      </c>
      <c r="D84">
        <v>40</v>
      </c>
      <c r="E84">
        <v>0</v>
      </c>
      <c r="F84">
        <v>0</v>
      </c>
      <c r="G84" t="s">
        <v>96</v>
      </c>
      <c r="H84">
        <v>0</v>
      </c>
      <c r="I84">
        <v>0</v>
      </c>
      <c r="J84">
        <v>1</v>
      </c>
      <c r="K84">
        <v>5.3000000000000001E-5</v>
      </c>
      <c r="L84">
        <v>0.11416</v>
      </c>
      <c r="M84">
        <v>3.3426999999999998E-2</v>
      </c>
      <c r="N84">
        <v>0</v>
      </c>
    </row>
    <row r="85" spans="1:14" x14ac:dyDescent="0.3">
      <c r="A85" t="s">
        <v>158</v>
      </c>
      <c r="B85">
        <v>1.676E-3</v>
      </c>
      <c r="C85">
        <v>8.5000000000000006E-5</v>
      </c>
      <c r="D85">
        <v>15</v>
      </c>
      <c r="E85">
        <v>0</v>
      </c>
      <c r="F85">
        <v>5.0000000000000004E-6</v>
      </c>
      <c r="G85" t="s">
        <v>96</v>
      </c>
      <c r="H85">
        <v>0</v>
      </c>
      <c r="I85">
        <v>0</v>
      </c>
      <c r="J85">
        <v>1</v>
      </c>
      <c r="K85">
        <v>2.6710000000000002E-3</v>
      </c>
      <c r="L85">
        <v>9.2590000000000006E-2</v>
      </c>
      <c r="M85">
        <v>7.4943999999999997E-2</v>
      </c>
      <c r="N85">
        <v>0</v>
      </c>
    </row>
    <row r="86" spans="1:14" x14ac:dyDescent="0.3">
      <c r="A86" t="s">
        <v>159</v>
      </c>
      <c r="B86">
        <v>2.1599999999999999E-4</v>
      </c>
      <c r="C86">
        <v>1.1E-5</v>
      </c>
      <c r="D86">
        <v>15</v>
      </c>
      <c r="E86">
        <v>0</v>
      </c>
      <c r="F86">
        <v>9.9999999999999995E-7</v>
      </c>
      <c r="G86" t="s">
        <v>96</v>
      </c>
      <c r="H86">
        <v>0</v>
      </c>
      <c r="I86">
        <v>0</v>
      </c>
      <c r="J86">
        <v>1</v>
      </c>
      <c r="K86">
        <v>3.0899999999999998E-4</v>
      </c>
      <c r="L86">
        <v>9.2590000000000006E-2</v>
      </c>
      <c r="M86">
        <v>7.4943999999999997E-2</v>
      </c>
      <c r="N86">
        <v>0</v>
      </c>
    </row>
    <row r="87" spans="1:14" x14ac:dyDescent="0.3">
      <c r="A87" t="s">
        <v>160</v>
      </c>
      <c r="B87">
        <v>5034.8005350000003</v>
      </c>
      <c r="C87">
        <v>150.000641</v>
      </c>
      <c r="D87">
        <v>15</v>
      </c>
      <c r="E87">
        <v>0</v>
      </c>
      <c r="F87">
        <v>12.430992</v>
      </c>
      <c r="G87" t="s">
        <v>96</v>
      </c>
      <c r="H87">
        <v>0</v>
      </c>
      <c r="I87">
        <v>4.7881E-2</v>
      </c>
      <c r="J87">
        <v>1</v>
      </c>
      <c r="K87">
        <v>9.2590000000000006E-2</v>
      </c>
      <c r="L87">
        <v>9.2590000000000006E-2</v>
      </c>
      <c r="M87">
        <v>7.4943999999999997E-2</v>
      </c>
      <c r="N87">
        <v>0</v>
      </c>
    </row>
    <row r="88" spans="1:14" x14ac:dyDescent="0.3">
      <c r="A88" t="s">
        <v>161</v>
      </c>
      <c r="B88">
        <v>195698.205327</v>
      </c>
      <c r="C88">
        <v>5718.411247</v>
      </c>
      <c r="D88">
        <v>15</v>
      </c>
      <c r="E88">
        <v>0</v>
      </c>
      <c r="F88">
        <v>247.19356999999999</v>
      </c>
      <c r="G88" t="s">
        <v>96</v>
      </c>
      <c r="H88">
        <v>0</v>
      </c>
      <c r="I88">
        <v>0.95211900000000005</v>
      </c>
      <c r="J88">
        <v>1</v>
      </c>
      <c r="K88">
        <v>9.2590000000000006E-2</v>
      </c>
      <c r="L88">
        <v>9.2590000000000006E-2</v>
      </c>
      <c r="M88">
        <v>7.4943999999999997E-2</v>
      </c>
      <c r="N88">
        <v>0</v>
      </c>
    </row>
    <row r="89" spans="1:14" x14ac:dyDescent="0.3">
      <c r="A89" t="s">
        <v>162</v>
      </c>
      <c r="B89">
        <v>4.6129999999999999E-3</v>
      </c>
      <c r="C89">
        <v>2.32E-4</v>
      </c>
      <c r="D89">
        <v>15</v>
      </c>
      <c r="E89">
        <v>0</v>
      </c>
      <c r="F89">
        <v>1.2999999999999999E-5</v>
      </c>
      <c r="G89" t="s">
        <v>96</v>
      </c>
      <c r="H89">
        <v>0</v>
      </c>
      <c r="I89">
        <v>0</v>
      </c>
      <c r="J89">
        <v>1</v>
      </c>
      <c r="K89">
        <v>1.1577E-2</v>
      </c>
      <c r="L89">
        <v>9.2590000000000006E-2</v>
      </c>
      <c r="M89">
        <v>7.4943999999999997E-2</v>
      </c>
      <c r="N89">
        <v>0</v>
      </c>
    </row>
    <row r="90" spans="1:14" x14ac:dyDescent="0.3">
      <c r="A90" t="s">
        <v>163</v>
      </c>
      <c r="B90">
        <v>408.17852199999999</v>
      </c>
      <c r="C90">
        <v>7.980442</v>
      </c>
      <c r="D90">
        <v>20</v>
      </c>
      <c r="E90">
        <v>0</v>
      </c>
      <c r="F90">
        <v>0.47017599999999998</v>
      </c>
      <c r="G90" t="s">
        <v>96</v>
      </c>
      <c r="H90">
        <v>0</v>
      </c>
      <c r="I90">
        <v>1</v>
      </c>
      <c r="J90">
        <v>1</v>
      </c>
      <c r="K90">
        <v>0.78630100000000003</v>
      </c>
      <c r="L90">
        <v>1</v>
      </c>
      <c r="M90">
        <v>5.8245999999999999E-2</v>
      </c>
      <c r="N90">
        <v>0</v>
      </c>
    </row>
    <row r="91" spans="1:14" x14ac:dyDescent="0.3">
      <c r="A91" t="s">
        <v>164</v>
      </c>
      <c r="B91">
        <v>1.74E-4</v>
      </c>
      <c r="C91">
        <v>9.9999999999999995E-7</v>
      </c>
      <c r="D91">
        <v>20</v>
      </c>
      <c r="E91">
        <v>0</v>
      </c>
      <c r="F91">
        <v>0</v>
      </c>
      <c r="G91" t="s">
        <v>96</v>
      </c>
      <c r="H91">
        <v>0</v>
      </c>
      <c r="I91">
        <v>0</v>
      </c>
      <c r="J91">
        <v>1</v>
      </c>
      <c r="K91">
        <v>3.7199999999999999E-4</v>
      </c>
      <c r="L91">
        <v>1</v>
      </c>
      <c r="M91">
        <v>5.8245999999999999E-2</v>
      </c>
      <c r="N91">
        <v>0</v>
      </c>
    </row>
    <row r="92" spans="1:14" x14ac:dyDescent="0.3">
      <c r="A92" t="s">
        <v>165</v>
      </c>
      <c r="B92">
        <v>4.0400000000000001E-4</v>
      </c>
      <c r="C92">
        <v>1.0000000000000001E-5</v>
      </c>
      <c r="D92">
        <v>20</v>
      </c>
      <c r="E92">
        <v>0</v>
      </c>
      <c r="F92">
        <v>0</v>
      </c>
      <c r="G92" t="s">
        <v>96</v>
      </c>
      <c r="H92">
        <v>0</v>
      </c>
      <c r="I92">
        <v>0</v>
      </c>
      <c r="J92">
        <v>1</v>
      </c>
      <c r="K92">
        <v>7.9199999999999995E-4</v>
      </c>
      <c r="L92">
        <v>1</v>
      </c>
      <c r="M92">
        <v>5.8245999999999999E-2</v>
      </c>
      <c r="N92">
        <v>0</v>
      </c>
    </row>
    <row r="93" spans="1:14" x14ac:dyDescent="0.3">
      <c r="A93" t="s">
        <v>166</v>
      </c>
      <c r="B93">
        <v>3112.2541409999999</v>
      </c>
      <c r="C93">
        <v>280.10326400000002</v>
      </c>
      <c r="D93">
        <v>20</v>
      </c>
      <c r="E93">
        <v>0</v>
      </c>
      <c r="F93">
        <v>4.3552390000000001</v>
      </c>
      <c r="G93" t="s">
        <v>96</v>
      </c>
      <c r="H93">
        <v>0</v>
      </c>
      <c r="I93">
        <v>1</v>
      </c>
      <c r="J93">
        <v>1</v>
      </c>
      <c r="K93">
        <v>1</v>
      </c>
      <c r="L93">
        <v>1</v>
      </c>
      <c r="M93">
        <v>5.8245999999999999E-2</v>
      </c>
      <c r="N93">
        <v>0</v>
      </c>
    </row>
    <row r="94" spans="1:14" x14ac:dyDescent="0.3">
      <c r="A94" t="s">
        <v>167</v>
      </c>
      <c r="B94">
        <v>4.2900000000000002E-4</v>
      </c>
      <c r="C94">
        <v>6.0000000000000002E-6</v>
      </c>
      <c r="D94">
        <v>20</v>
      </c>
      <c r="E94">
        <v>0</v>
      </c>
      <c r="F94">
        <v>0</v>
      </c>
      <c r="G94" t="s">
        <v>96</v>
      </c>
      <c r="H94">
        <v>0</v>
      </c>
      <c r="I94">
        <v>0</v>
      </c>
      <c r="J94">
        <v>1</v>
      </c>
      <c r="K94">
        <v>4.2299999999999998E-4</v>
      </c>
      <c r="L94">
        <v>1</v>
      </c>
      <c r="M94">
        <v>5.8245999999999999E-2</v>
      </c>
      <c r="N94">
        <v>4.0900000000000002E-4</v>
      </c>
    </row>
    <row r="95" spans="1:14" x14ac:dyDescent="0.3">
      <c r="A95" t="s">
        <v>168</v>
      </c>
      <c r="B95">
        <v>1.108E-3</v>
      </c>
      <c r="C95">
        <v>3.1000000000000001E-5</v>
      </c>
      <c r="D95">
        <v>20</v>
      </c>
      <c r="E95">
        <v>0</v>
      </c>
      <c r="F95">
        <v>9.9999999999999995E-7</v>
      </c>
      <c r="G95" t="s">
        <v>96</v>
      </c>
      <c r="H95">
        <v>0</v>
      </c>
      <c r="I95">
        <v>0</v>
      </c>
      <c r="J95">
        <v>1</v>
      </c>
      <c r="K95">
        <v>4.3049999999999998E-3</v>
      </c>
      <c r="L95">
        <v>0.95</v>
      </c>
      <c r="M95">
        <v>5.8245999999999999E-2</v>
      </c>
      <c r="N95">
        <v>0</v>
      </c>
    </row>
    <row r="96" spans="1:14" x14ac:dyDescent="0.3">
      <c r="A96" t="s">
        <v>169</v>
      </c>
      <c r="B96">
        <v>7102.5690100000002</v>
      </c>
      <c r="C96">
        <v>310.56946399999998</v>
      </c>
      <c r="D96">
        <v>25</v>
      </c>
      <c r="E96">
        <v>0</v>
      </c>
      <c r="F96">
        <v>6.4802099999999996</v>
      </c>
      <c r="G96" t="s">
        <v>96</v>
      </c>
      <c r="H96">
        <v>0</v>
      </c>
      <c r="I96">
        <v>1</v>
      </c>
      <c r="J96">
        <v>1</v>
      </c>
      <c r="K96">
        <v>0.85</v>
      </c>
      <c r="L96">
        <v>0.85</v>
      </c>
      <c r="M96">
        <v>4.8263E-2</v>
      </c>
      <c r="N96">
        <v>0</v>
      </c>
    </row>
    <row r="97" spans="1:14" x14ac:dyDescent="0.3">
      <c r="A97" t="s">
        <v>170</v>
      </c>
      <c r="B97">
        <v>6.1799999999999995E-4</v>
      </c>
      <c r="C97">
        <v>9.0000000000000002E-6</v>
      </c>
      <c r="D97">
        <v>20</v>
      </c>
      <c r="E97">
        <v>0</v>
      </c>
      <c r="F97">
        <v>0</v>
      </c>
      <c r="G97" t="s">
        <v>96</v>
      </c>
      <c r="H97">
        <v>0</v>
      </c>
      <c r="I97">
        <v>0</v>
      </c>
      <c r="J97">
        <v>1</v>
      </c>
      <c r="K97">
        <v>6.6100000000000002E-4</v>
      </c>
      <c r="L97">
        <v>1</v>
      </c>
      <c r="M97">
        <v>5.8245999999999999E-2</v>
      </c>
      <c r="N97">
        <v>0</v>
      </c>
    </row>
    <row r="98" spans="1:14" x14ac:dyDescent="0.3">
      <c r="A98" t="s">
        <v>171</v>
      </c>
      <c r="B98">
        <v>0</v>
      </c>
      <c r="C98">
        <v>0</v>
      </c>
      <c r="D98">
        <v>1</v>
      </c>
      <c r="E98">
        <v>0</v>
      </c>
      <c r="F98">
        <v>8192</v>
      </c>
      <c r="G98">
        <v>8192</v>
      </c>
      <c r="H98">
        <v>0</v>
      </c>
      <c r="I98">
        <v>-1</v>
      </c>
      <c r="J98">
        <v>1</v>
      </c>
      <c r="K98">
        <v>1.1620000000000001E-3</v>
      </c>
      <c r="L98">
        <v>1</v>
      </c>
      <c r="M98">
        <v>1.0149999999999999</v>
      </c>
    </row>
    <row r="99" spans="1:14" x14ac:dyDescent="0.3">
      <c r="A99" t="s">
        <v>172</v>
      </c>
      <c r="B99">
        <v>0</v>
      </c>
      <c r="C99">
        <v>0</v>
      </c>
      <c r="D99">
        <v>50</v>
      </c>
      <c r="E99">
        <v>0</v>
      </c>
      <c r="F99">
        <v>0</v>
      </c>
      <c r="G99">
        <v>0</v>
      </c>
      <c r="H99">
        <v>0</v>
      </c>
      <c r="I99">
        <v>-1</v>
      </c>
      <c r="J99">
        <v>1</v>
      </c>
      <c r="K99">
        <v>0</v>
      </c>
      <c r="L99">
        <v>1</v>
      </c>
      <c r="M99">
        <v>2.8572E-2</v>
      </c>
    </row>
    <row r="100" spans="1:14" x14ac:dyDescent="0.3">
      <c r="A100" t="s">
        <v>173</v>
      </c>
      <c r="B100">
        <v>4.1089999999999998E-3</v>
      </c>
      <c r="C100">
        <v>6.0000000000000002E-6</v>
      </c>
      <c r="D100">
        <v>15</v>
      </c>
      <c r="E100">
        <v>0</v>
      </c>
      <c r="F100">
        <v>1.2E-5</v>
      </c>
      <c r="G100" t="s">
        <v>96</v>
      </c>
      <c r="H100">
        <v>0</v>
      </c>
      <c r="I100">
        <v>-1</v>
      </c>
      <c r="J100">
        <v>1</v>
      </c>
      <c r="K100">
        <v>2.34E-4</v>
      </c>
      <c r="L100">
        <v>1</v>
      </c>
      <c r="M100">
        <v>7.4943999999999997E-2</v>
      </c>
    </row>
    <row r="101" spans="1:14" x14ac:dyDescent="0.3">
      <c r="A101" t="s">
        <v>174</v>
      </c>
      <c r="B101">
        <v>0</v>
      </c>
      <c r="C101">
        <v>0</v>
      </c>
      <c r="D101">
        <v>1</v>
      </c>
      <c r="E101">
        <v>0</v>
      </c>
      <c r="F101">
        <v>855.09102199999995</v>
      </c>
      <c r="G101" t="s">
        <v>96</v>
      </c>
      <c r="H101">
        <v>0</v>
      </c>
      <c r="I101">
        <v>-1</v>
      </c>
      <c r="J101">
        <v>1</v>
      </c>
      <c r="K101">
        <v>3.7599999999999999E-3</v>
      </c>
      <c r="L101">
        <v>1</v>
      </c>
      <c r="M101">
        <v>1.0149999999999999</v>
      </c>
    </row>
    <row r="102" spans="1:14" x14ac:dyDescent="0.3">
      <c r="A102" t="s">
        <v>175</v>
      </c>
      <c r="B102">
        <v>0</v>
      </c>
      <c r="C102">
        <v>0</v>
      </c>
      <c r="D102">
        <v>1</v>
      </c>
      <c r="E102">
        <v>0</v>
      </c>
      <c r="F102">
        <v>1.2E-5</v>
      </c>
      <c r="G102" t="s">
        <v>96</v>
      </c>
      <c r="H102">
        <v>0</v>
      </c>
      <c r="I102">
        <v>-1</v>
      </c>
      <c r="J102">
        <v>1</v>
      </c>
      <c r="K102">
        <v>8.1300000000000003E-4</v>
      </c>
      <c r="L102">
        <v>1</v>
      </c>
      <c r="M102">
        <v>1.0149999999999999</v>
      </c>
    </row>
    <row r="103" spans="1:14" x14ac:dyDescent="0.3">
      <c r="A103" t="s">
        <v>176</v>
      </c>
      <c r="B103">
        <v>3.3240000000000001E-3</v>
      </c>
      <c r="C103">
        <v>2.3E-5</v>
      </c>
      <c r="D103">
        <v>20</v>
      </c>
      <c r="E103">
        <v>0</v>
      </c>
      <c r="F103">
        <v>1.75E-4</v>
      </c>
      <c r="G103" t="s">
        <v>96</v>
      </c>
      <c r="H103">
        <v>0</v>
      </c>
      <c r="I103">
        <v>-1</v>
      </c>
      <c r="J103">
        <v>1</v>
      </c>
      <c r="K103">
        <v>1.183E-3</v>
      </c>
      <c r="L103">
        <v>1</v>
      </c>
      <c r="M103">
        <v>5.8245999999999999E-2</v>
      </c>
    </row>
    <row r="104" spans="1:14" x14ac:dyDescent="0.3">
      <c r="A104" t="s">
        <v>177</v>
      </c>
      <c r="B104">
        <v>2888.0367059999999</v>
      </c>
      <c r="C104">
        <v>20.21819</v>
      </c>
      <c r="D104">
        <v>20</v>
      </c>
      <c r="E104">
        <v>0</v>
      </c>
      <c r="F104">
        <v>152.24231499999999</v>
      </c>
      <c r="G104" t="s">
        <v>96</v>
      </c>
      <c r="H104">
        <v>0</v>
      </c>
      <c r="I104">
        <v>-1</v>
      </c>
      <c r="J104">
        <v>1</v>
      </c>
      <c r="K104">
        <v>3.3620999999999998E-2</v>
      </c>
      <c r="L104">
        <v>1</v>
      </c>
      <c r="M104">
        <v>5.8245999999999999E-2</v>
      </c>
    </row>
    <row r="105" spans="1:14" x14ac:dyDescent="0.3">
      <c r="A105" t="s">
        <v>178</v>
      </c>
      <c r="B105">
        <v>3.3059999999999999E-3</v>
      </c>
      <c r="C105">
        <v>2.3E-5</v>
      </c>
      <c r="D105">
        <v>20</v>
      </c>
      <c r="E105">
        <v>0</v>
      </c>
      <c r="F105">
        <v>1.74E-4</v>
      </c>
      <c r="G105" t="s">
        <v>96</v>
      </c>
      <c r="H105">
        <v>0</v>
      </c>
      <c r="I105">
        <v>-1</v>
      </c>
      <c r="J105">
        <v>1</v>
      </c>
      <c r="K105">
        <v>9.2500000000000004E-4</v>
      </c>
      <c r="L105">
        <v>1</v>
      </c>
      <c r="M105">
        <v>5.8245999999999999E-2</v>
      </c>
    </row>
    <row r="106" spans="1:14" x14ac:dyDescent="0.3">
      <c r="A106" t="s">
        <v>179</v>
      </c>
      <c r="B106">
        <v>3.277E-3</v>
      </c>
      <c r="C106">
        <v>2.3E-5</v>
      </c>
      <c r="D106">
        <v>20</v>
      </c>
      <c r="E106">
        <v>0</v>
      </c>
      <c r="F106">
        <v>1.73E-4</v>
      </c>
      <c r="G106" t="s">
        <v>96</v>
      </c>
      <c r="H106">
        <v>0</v>
      </c>
      <c r="I106">
        <v>-1</v>
      </c>
      <c r="J106">
        <v>1</v>
      </c>
      <c r="K106">
        <v>6.1799999999999995E-4</v>
      </c>
      <c r="L106">
        <v>1</v>
      </c>
      <c r="M106">
        <v>5.8245999999999999E-2</v>
      </c>
    </row>
    <row r="107" spans="1:14" x14ac:dyDescent="0.3">
      <c r="A107" t="s">
        <v>180</v>
      </c>
      <c r="B107">
        <v>3.2539999999999999E-3</v>
      </c>
      <c r="C107">
        <v>2.3E-5</v>
      </c>
      <c r="D107">
        <v>20</v>
      </c>
      <c r="E107">
        <v>0</v>
      </c>
      <c r="F107">
        <v>1.7200000000000001E-4</v>
      </c>
      <c r="G107" t="s">
        <v>96</v>
      </c>
      <c r="H107">
        <v>0</v>
      </c>
      <c r="I107">
        <v>-1</v>
      </c>
      <c r="J107">
        <v>1</v>
      </c>
      <c r="K107">
        <v>3.9500000000000001E-4</v>
      </c>
      <c r="L107">
        <v>1</v>
      </c>
      <c r="M107">
        <v>5.8245999999999999E-2</v>
      </c>
    </row>
    <row r="108" spans="1:14" x14ac:dyDescent="0.3">
      <c r="A108" t="s">
        <v>181</v>
      </c>
      <c r="B108">
        <v>3.2590000000000002E-3</v>
      </c>
      <c r="C108">
        <v>2.3E-5</v>
      </c>
      <c r="D108">
        <v>20</v>
      </c>
      <c r="E108">
        <v>0</v>
      </c>
      <c r="F108">
        <v>1.7200000000000001E-4</v>
      </c>
      <c r="G108" t="s">
        <v>96</v>
      </c>
      <c r="H108">
        <v>0</v>
      </c>
      <c r="I108">
        <v>-1</v>
      </c>
      <c r="J108">
        <v>1</v>
      </c>
      <c r="K108">
        <v>4.4999999999999999E-4</v>
      </c>
      <c r="L108">
        <v>1</v>
      </c>
      <c r="M108">
        <v>5.8245999999999999E-2</v>
      </c>
    </row>
    <row r="109" spans="1:14" x14ac:dyDescent="0.3">
      <c r="A109" t="s">
        <v>182</v>
      </c>
      <c r="B109">
        <v>3.2669999999999999E-3</v>
      </c>
      <c r="C109">
        <v>2.3E-5</v>
      </c>
      <c r="D109">
        <v>20</v>
      </c>
      <c r="E109">
        <v>0</v>
      </c>
      <c r="F109">
        <v>1.7200000000000001E-4</v>
      </c>
      <c r="G109" t="s">
        <v>96</v>
      </c>
      <c r="H109">
        <v>0</v>
      </c>
      <c r="I109">
        <v>-1</v>
      </c>
      <c r="J109">
        <v>1</v>
      </c>
      <c r="K109">
        <v>5.1999999999999995E-4</v>
      </c>
      <c r="L109">
        <v>1</v>
      </c>
      <c r="M109">
        <v>5.8245999999999999E-2</v>
      </c>
    </row>
    <row r="110" spans="1:14" x14ac:dyDescent="0.3">
      <c r="A110" t="s">
        <v>183</v>
      </c>
      <c r="B110">
        <v>3.2889999999999998E-3</v>
      </c>
      <c r="C110">
        <v>2.3E-5</v>
      </c>
      <c r="D110">
        <v>20</v>
      </c>
      <c r="E110">
        <v>0</v>
      </c>
      <c r="F110">
        <v>1.73E-4</v>
      </c>
      <c r="G110" t="s">
        <v>96</v>
      </c>
      <c r="H110">
        <v>0</v>
      </c>
      <c r="I110">
        <v>-1</v>
      </c>
      <c r="J110">
        <v>1</v>
      </c>
      <c r="K110">
        <v>7.5100000000000004E-4</v>
      </c>
      <c r="L110">
        <v>1</v>
      </c>
      <c r="M110">
        <v>5.8245999999999999E-2</v>
      </c>
    </row>
    <row r="111" spans="1:14" x14ac:dyDescent="0.3">
      <c r="A111" t="s">
        <v>184</v>
      </c>
      <c r="B111">
        <v>3.2859999999999999E-3</v>
      </c>
      <c r="C111">
        <v>2.3E-5</v>
      </c>
      <c r="D111">
        <v>20</v>
      </c>
      <c r="E111">
        <v>0</v>
      </c>
      <c r="F111">
        <v>1.73E-4</v>
      </c>
      <c r="G111" t="s">
        <v>96</v>
      </c>
      <c r="H111">
        <v>0</v>
      </c>
      <c r="I111">
        <v>-1</v>
      </c>
      <c r="J111">
        <v>1</v>
      </c>
      <c r="K111">
        <v>7.2400000000000003E-4</v>
      </c>
      <c r="L111">
        <v>1</v>
      </c>
      <c r="M111">
        <v>5.8245999999999999E-2</v>
      </c>
    </row>
    <row r="112" spans="1:14" x14ac:dyDescent="0.3">
      <c r="A112" t="s">
        <v>185</v>
      </c>
      <c r="B112">
        <v>3.2669999999999999E-3</v>
      </c>
      <c r="C112">
        <v>2.3E-5</v>
      </c>
      <c r="D112">
        <v>20</v>
      </c>
      <c r="E112">
        <v>0</v>
      </c>
      <c r="F112">
        <v>1.7200000000000001E-4</v>
      </c>
      <c r="G112" t="s">
        <v>96</v>
      </c>
      <c r="H112">
        <v>0</v>
      </c>
      <c r="I112">
        <v>-1</v>
      </c>
      <c r="J112">
        <v>1</v>
      </c>
      <c r="K112">
        <v>5.2400000000000005E-4</v>
      </c>
      <c r="L112">
        <v>1</v>
      </c>
      <c r="M112">
        <v>5.8245999999999999E-2</v>
      </c>
    </row>
    <row r="113" spans="1:13" x14ac:dyDescent="0.3">
      <c r="A113" t="s">
        <v>186</v>
      </c>
      <c r="B113">
        <v>1383.4542799999999</v>
      </c>
      <c r="C113">
        <v>3.9659019999999998</v>
      </c>
      <c r="D113">
        <v>40</v>
      </c>
      <c r="E113">
        <v>0</v>
      </c>
      <c r="F113">
        <v>461.15142700000001</v>
      </c>
      <c r="G113" t="s">
        <v>96</v>
      </c>
      <c r="H113">
        <v>0</v>
      </c>
      <c r="I113">
        <v>-1</v>
      </c>
      <c r="J113">
        <v>1</v>
      </c>
      <c r="K113">
        <v>9.8790000000000006E-3</v>
      </c>
      <c r="L113">
        <v>1</v>
      </c>
      <c r="M113">
        <v>3.3426999999999998E-2</v>
      </c>
    </row>
    <row r="114" spans="1:13" x14ac:dyDescent="0.3">
      <c r="A114" t="s">
        <v>187</v>
      </c>
      <c r="B114">
        <v>4.1790000000000004E-3</v>
      </c>
      <c r="C114">
        <v>2.3E-5</v>
      </c>
      <c r="D114">
        <v>25</v>
      </c>
      <c r="E114">
        <v>0</v>
      </c>
      <c r="F114">
        <v>7.5979999999999997E-3</v>
      </c>
      <c r="G114" t="s">
        <v>96</v>
      </c>
      <c r="H114">
        <v>0</v>
      </c>
      <c r="I114">
        <v>-1</v>
      </c>
      <c r="J114">
        <v>1</v>
      </c>
      <c r="K114">
        <v>2.1710000000000002E-3</v>
      </c>
      <c r="L114">
        <v>1</v>
      </c>
      <c r="M114">
        <v>4.8263E-2</v>
      </c>
    </row>
    <row r="115" spans="1:13" x14ac:dyDescent="0.3">
      <c r="A115" t="s">
        <v>188</v>
      </c>
      <c r="B115">
        <v>6.96E-3</v>
      </c>
      <c r="C115">
        <v>7.3999999999999996E-5</v>
      </c>
      <c r="D115">
        <v>25</v>
      </c>
      <c r="E115">
        <v>0</v>
      </c>
      <c r="F115">
        <v>2.4800000000000001E-4</v>
      </c>
      <c r="G115" t="s">
        <v>96</v>
      </c>
      <c r="H115">
        <v>0</v>
      </c>
      <c r="I115">
        <v>-1</v>
      </c>
      <c r="J115">
        <v>1</v>
      </c>
      <c r="K115">
        <v>4.0889000000000002E-2</v>
      </c>
      <c r="L115">
        <v>1</v>
      </c>
      <c r="M115">
        <v>4.8263E-2</v>
      </c>
    </row>
    <row r="116" spans="1:13" x14ac:dyDescent="0.3">
      <c r="A116" t="s">
        <v>189</v>
      </c>
      <c r="B116">
        <v>8.3000000000000001E-4</v>
      </c>
      <c r="C116">
        <v>2.1999999999999999E-5</v>
      </c>
      <c r="D116">
        <v>50</v>
      </c>
      <c r="E116">
        <v>0</v>
      </c>
      <c r="F116">
        <v>1.6598000000000002E-2</v>
      </c>
      <c r="G116" t="s">
        <v>96</v>
      </c>
      <c r="H116">
        <v>0</v>
      </c>
      <c r="I116">
        <v>-1</v>
      </c>
      <c r="J116">
        <v>1</v>
      </c>
      <c r="K116">
        <v>2.41E-4</v>
      </c>
      <c r="L116">
        <v>1</v>
      </c>
      <c r="M116">
        <v>2.8572E-2</v>
      </c>
    </row>
    <row r="117" spans="1:13" x14ac:dyDescent="0.3">
      <c r="A117" t="s">
        <v>190</v>
      </c>
      <c r="B117">
        <v>609.48812699999996</v>
      </c>
      <c r="C117">
        <v>38.400706</v>
      </c>
      <c r="D117">
        <v>20</v>
      </c>
      <c r="E117">
        <v>0</v>
      </c>
      <c r="F117">
        <v>98.463348999999994</v>
      </c>
      <c r="G117" t="s">
        <v>96</v>
      </c>
      <c r="H117">
        <v>0</v>
      </c>
      <c r="I117">
        <v>-1</v>
      </c>
      <c r="J117">
        <v>1</v>
      </c>
      <c r="K117">
        <v>1.3429E-2</v>
      </c>
      <c r="L117">
        <v>1</v>
      </c>
      <c r="M117">
        <v>5.8245999999999999E-2</v>
      </c>
    </row>
    <row r="118" spans="1:13" x14ac:dyDescent="0.3">
      <c r="A118" t="s">
        <v>191</v>
      </c>
      <c r="B118">
        <v>1.0076E-2</v>
      </c>
      <c r="C118">
        <v>4.0000000000000002E-4</v>
      </c>
      <c r="D118">
        <v>20</v>
      </c>
      <c r="E118">
        <v>0</v>
      </c>
      <c r="F118">
        <v>1.0076050000000001</v>
      </c>
      <c r="G118" t="s">
        <v>96</v>
      </c>
      <c r="H118">
        <v>0</v>
      </c>
      <c r="I118">
        <v>-1</v>
      </c>
      <c r="J118">
        <v>1</v>
      </c>
      <c r="K118">
        <v>0</v>
      </c>
      <c r="L118">
        <v>1</v>
      </c>
      <c r="M118">
        <v>5.8245999999999999E-2</v>
      </c>
    </row>
    <row r="119" spans="1:13" x14ac:dyDescent="0.3">
      <c r="A119" t="s">
        <v>192</v>
      </c>
      <c r="B119">
        <v>9.7750000000000007E-3</v>
      </c>
      <c r="C119">
        <v>3.88E-4</v>
      </c>
      <c r="D119">
        <v>20</v>
      </c>
      <c r="E119">
        <v>0</v>
      </c>
      <c r="F119">
        <v>0.97751200000000005</v>
      </c>
      <c r="G119" t="s">
        <v>96</v>
      </c>
      <c r="H119">
        <v>0</v>
      </c>
      <c r="I119">
        <v>-1</v>
      </c>
      <c r="J119">
        <v>1</v>
      </c>
      <c r="K119">
        <v>0</v>
      </c>
      <c r="L119">
        <v>1</v>
      </c>
      <c r="M119">
        <v>5.8245999999999999E-2</v>
      </c>
    </row>
    <row r="120" spans="1:13" x14ac:dyDescent="0.3">
      <c r="A120" t="s">
        <v>193</v>
      </c>
      <c r="B120">
        <v>1.2122000000000001E-2</v>
      </c>
      <c r="C120">
        <v>4.8099999999999998E-4</v>
      </c>
      <c r="D120">
        <v>20</v>
      </c>
      <c r="E120">
        <v>0</v>
      </c>
      <c r="F120">
        <v>1.212178</v>
      </c>
      <c r="G120" t="s">
        <v>96</v>
      </c>
      <c r="H120">
        <v>0</v>
      </c>
      <c r="I120">
        <v>-1</v>
      </c>
      <c r="J120">
        <v>1</v>
      </c>
      <c r="K120">
        <v>0</v>
      </c>
      <c r="L120">
        <v>1</v>
      </c>
      <c r="M120">
        <v>5.8245999999999999E-2</v>
      </c>
    </row>
    <row r="121" spans="1:13" x14ac:dyDescent="0.3">
      <c r="A121" t="s">
        <v>194</v>
      </c>
      <c r="B121">
        <v>1.2999999999999999E-5</v>
      </c>
      <c r="C121">
        <v>9.9999999999999995E-7</v>
      </c>
      <c r="D121">
        <v>20</v>
      </c>
      <c r="E121">
        <v>0</v>
      </c>
      <c r="F121">
        <v>1.2700000000000001E-3</v>
      </c>
      <c r="G121" t="s">
        <v>96</v>
      </c>
      <c r="H121">
        <v>0</v>
      </c>
      <c r="I121">
        <v>-1</v>
      </c>
      <c r="J121">
        <v>1</v>
      </c>
      <c r="K121">
        <v>3.9999999999999998E-6</v>
      </c>
      <c r="L121">
        <v>1</v>
      </c>
      <c r="M121">
        <v>5.8245999999999999E-2</v>
      </c>
    </row>
    <row r="122" spans="1:13" x14ac:dyDescent="0.3">
      <c r="A122" t="s">
        <v>195</v>
      </c>
      <c r="B122">
        <v>0</v>
      </c>
      <c r="C122">
        <v>0</v>
      </c>
      <c r="D122">
        <v>20</v>
      </c>
      <c r="E122">
        <v>0</v>
      </c>
      <c r="F122">
        <v>1.0000000000000001E-5</v>
      </c>
      <c r="G122" t="s">
        <v>96</v>
      </c>
      <c r="H122">
        <v>0</v>
      </c>
      <c r="I122">
        <v>-1</v>
      </c>
      <c r="J122">
        <v>1</v>
      </c>
      <c r="K122">
        <v>1.5999999999999999E-5</v>
      </c>
      <c r="L122">
        <v>1</v>
      </c>
      <c r="M122">
        <v>5.8245999999999999E-2</v>
      </c>
    </row>
    <row r="123" spans="1:13" x14ac:dyDescent="0.3">
      <c r="A123" t="s">
        <v>196</v>
      </c>
      <c r="B123">
        <v>852.62874299999999</v>
      </c>
      <c r="C123">
        <v>8.5262869999999999</v>
      </c>
      <c r="D123">
        <v>30</v>
      </c>
      <c r="E123">
        <v>0</v>
      </c>
      <c r="F123">
        <v>17.224823000000001</v>
      </c>
      <c r="G123" t="s">
        <v>96</v>
      </c>
      <c r="H123">
        <v>0</v>
      </c>
      <c r="I123">
        <v>-1</v>
      </c>
      <c r="J123">
        <v>1</v>
      </c>
      <c r="K123">
        <v>4.1202000000000003E-2</v>
      </c>
      <c r="L123">
        <v>1</v>
      </c>
      <c r="M123">
        <v>4.1639000000000002E-2</v>
      </c>
    </row>
    <row r="124" spans="1:13" x14ac:dyDescent="0.3">
      <c r="A124" t="s">
        <v>197</v>
      </c>
      <c r="B124">
        <v>0</v>
      </c>
      <c r="C124">
        <v>0</v>
      </c>
      <c r="D124">
        <v>25</v>
      </c>
      <c r="E124">
        <v>0</v>
      </c>
      <c r="F124">
        <v>0</v>
      </c>
      <c r="G124">
        <v>0</v>
      </c>
      <c r="H124">
        <v>0</v>
      </c>
      <c r="I124">
        <v>-1</v>
      </c>
      <c r="J124">
        <v>1</v>
      </c>
      <c r="K124">
        <v>0</v>
      </c>
      <c r="L124">
        <v>1</v>
      </c>
      <c r="M124">
        <v>4.8263E-2</v>
      </c>
    </row>
    <row r="125" spans="1:13" x14ac:dyDescent="0.3">
      <c r="A125" t="s">
        <v>198</v>
      </c>
      <c r="B125">
        <v>0</v>
      </c>
      <c r="C125">
        <v>0</v>
      </c>
      <c r="D125">
        <v>25</v>
      </c>
      <c r="E125">
        <v>0</v>
      </c>
      <c r="F125">
        <v>0</v>
      </c>
      <c r="G125">
        <v>0</v>
      </c>
      <c r="H125">
        <v>0</v>
      </c>
      <c r="I125">
        <v>-1</v>
      </c>
      <c r="J125">
        <v>1</v>
      </c>
      <c r="K125">
        <v>0</v>
      </c>
      <c r="L125">
        <v>1</v>
      </c>
      <c r="M125">
        <v>4.8263E-2</v>
      </c>
    </row>
    <row r="126" spans="1:13" x14ac:dyDescent="0.3">
      <c r="A126" t="s">
        <v>199</v>
      </c>
      <c r="B126">
        <v>8.9530999999999999E-2</v>
      </c>
      <c r="C126">
        <v>1.0740000000000001E-3</v>
      </c>
      <c r="D126">
        <v>20</v>
      </c>
      <c r="E126">
        <v>0</v>
      </c>
      <c r="F126">
        <v>3.581E-3</v>
      </c>
      <c r="G126" t="s">
        <v>96</v>
      </c>
      <c r="H126">
        <v>0</v>
      </c>
      <c r="I126">
        <v>-1</v>
      </c>
      <c r="J126">
        <v>1</v>
      </c>
      <c r="K126">
        <v>2.16E-3</v>
      </c>
      <c r="L126">
        <v>1</v>
      </c>
      <c r="M126">
        <v>5.8245999999999999E-2</v>
      </c>
    </row>
    <row r="127" spans="1:13" x14ac:dyDescent="0.3">
      <c r="A127" t="s">
        <v>200</v>
      </c>
      <c r="B127">
        <v>9.5874000000000001E-2</v>
      </c>
      <c r="C127">
        <v>7.8300000000000002E-3</v>
      </c>
      <c r="D127">
        <v>50</v>
      </c>
      <c r="E127">
        <v>0</v>
      </c>
      <c r="F127">
        <v>2.4620000000000002E-3</v>
      </c>
      <c r="G127">
        <v>10</v>
      </c>
      <c r="H127">
        <v>0</v>
      </c>
      <c r="I127">
        <v>-1</v>
      </c>
      <c r="J127">
        <v>1</v>
      </c>
      <c r="K127">
        <v>3.3E-4</v>
      </c>
      <c r="L127">
        <v>1</v>
      </c>
      <c r="M127">
        <v>2.8572E-2</v>
      </c>
    </row>
    <row r="128" spans="1:13" x14ac:dyDescent="0.3">
      <c r="A128" t="s">
        <v>201</v>
      </c>
      <c r="B128">
        <v>4.5199999999999998E-4</v>
      </c>
      <c r="C128">
        <v>6.9999999999999999E-6</v>
      </c>
      <c r="D128">
        <v>20</v>
      </c>
      <c r="E128">
        <v>0</v>
      </c>
      <c r="F128">
        <v>9.9999999999999995E-7</v>
      </c>
      <c r="G128" t="s">
        <v>96</v>
      </c>
      <c r="H128">
        <v>0</v>
      </c>
      <c r="I128">
        <v>-1</v>
      </c>
      <c r="J128">
        <v>1</v>
      </c>
      <c r="K128">
        <v>1.642E-3</v>
      </c>
      <c r="L128">
        <v>1</v>
      </c>
      <c r="M128">
        <v>5.8245999999999999E-2</v>
      </c>
    </row>
    <row r="129" spans="1:13" x14ac:dyDescent="0.3">
      <c r="A129" t="s">
        <v>202</v>
      </c>
      <c r="B129">
        <v>4.4799999999999999E-4</v>
      </c>
      <c r="C129">
        <v>4.1E-5</v>
      </c>
      <c r="D129">
        <v>25</v>
      </c>
      <c r="E129">
        <v>0</v>
      </c>
      <c r="F129">
        <v>9.9999999999999995E-7</v>
      </c>
      <c r="G129" t="s">
        <v>96</v>
      </c>
      <c r="H129">
        <v>0</v>
      </c>
      <c r="I129">
        <v>-1</v>
      </c>
      <c r="J129">
        <v>1</v>
      </c>
      <c r="K129">
        <v>1.9000000000000001E-4</v>
      </c>
      <c r="L129">
        <v>0.86</v>
      </c>
      <c r="M129">
        <v>4.8263E-2</v>
      </c>
    </row>
    <row r="130" spans="1:13" x14ac:dyDescent="0.3">
      <c r="A130" t="s">
        <v>203</v>
      </c>
      <c r="B130">
        <v>20742.560100999999</v>
      </c>
      <c r="C130">
        <v>514.89793699999996</v>
      </c>
      <c r="D130">
        <v>40</v>
      </c>
      <c r="E130">
        <v>0</v>
      </c>
      <c r="F130">
        <v>3.9729779999999999</v>
      </c>
      <c r="G130" t="s">
        <v>96</v>
      </c>
      <c r="H130">
        <v>0</v>
      </c>
      <c r="I130">
        <v>-1</v>
      </c>
      <c r="J130">
        <v>1</v>
      </c>
      <c r="K130">
        <v>0.995842</v>
      </c>
      <c r="L130">
        <v>1</v>
      </c>
      <c r="M130">
        <v>3.3426999999999998E-2</v>
      </c>
    </row>
    <row r="131" spans="1:13" x14ac:dyDescent="0.3">
      <c r="A131" t="s">
        <v>204</v>
      </c>
      <c r="B131">
        <v>1.472E-3</v>
      </c>
      <c r="C131">
        <v>1E-4</v>
      </c>
      <c r="D131">
        <v>15</v>
      </c>
      <c r="E131">
        <v>0</v>
      </c>
      <c r="F131">
        <v>9.9999999999999995E-7</v>
      </c>
      <c r="G131" t="s">
        <v>96</v>
      </c>
      <c r="H131">
        <v>0</v>
      </c>
      <c r="I131">
        <v>-1</v>
      </c>
      <c r="J131">
        <v>1</v>
      </c>
      <c r="K131">
        <v>2.7520000000000001E-3</v>
      </c>
      <c r="L131">
        <v>0.85</v>
      </c>
      <c r="M131">
        <v>7.4943999999999997E-2</v>
      </c>
    </row>
    <row r="132" spans="1:13" x14ac:dyDescent="0.3">
      <c r="A132" t="s">
        <v>205</v>
      </c>
      <c r="B132">
        <v>5.9999999999999995E-4</v>
      </c>
      <c r="C132">
        <v>7.9999999999999996E-6</v>
      </c>
      <c r="D132">
        <v>20</v>
      </c>
      <c r="E132">
        <v>0</v>
      </c>
      <c r="F132">
        <v>9.9999999999999995E-7</v>
      </c>
      <c r="G132" t="s">
        <v>96</v>
      </c>
      <c r="H132">
        <v>0</v>
      </c>
      <c r="I132">
        <v>-1</v>
      </c>
      <c r="J132">
        <v>1</v>
      </c>
      <c r="K132">
        <v>2.9390000000000002E-3</v>
      </c>
      <c r="L132">
        <v>0.85</v>
      </c>
      <c r="M132">
        <v>5.8245999999999999E-2</v>
      </c>
    </row>
    <row r="133" spans="1:13" x14ac:dyDescent="0.3">
      <c r="A133" t="s">
        <v>206</v>
      </c>
      <c r="B133">
        <v>28444.413292000001</v>
      </c>
      <c r="C133">
        <v>0</v>
      </c>
      <c r="D133">
        <v>60</v>
      </c>
      <c r="E133">
        <v>0</v>
      </c>
      <c r="F133">
        <v>34.441338999999999</v>
      </c>
      <c r="G133" t="s">
        <v>96</v>
      </c>
      <c r="H133">
        <v>0</v>
      </c>
      <c r="I133">
        <v>-1</v>
      </c>
      <c r="J133">
        <v>1</v>
      </c>
      <c r="K133">
        <v>0</v>
      </c>
      <c r="L133">
        <v>1</v>
      </c>
      <c r="M133">
        <v>2.5392999999999999E-2</v>
      </c>
    </row>
    <row r="134" spans="1:13" x14ac:dyDescent="0.3">
      <c r="A134" t="s">
        <v>207</v>
      </c>
      <c r="B134">
        <v>5517.2413790000001</v>
      </c>
      <c r="C134">
        <v>0</v>
      </c>
      <c r="D134">
        <v>1</v>
      </c>
      <c r="E134">
        <v>0</v>
      </c>
      <c r="F134">
        <v>0.98522200000000004</v>
      </c>
      <c r="G134" t="s">
        <v>96</v>
      </c>
      <c r="H134">
        <v>0</v>
      </c>
      <c r="I134">
        <v>-1</v>
      </c>
      <c r="J134">
        <v>1</v>
      </c>
      <c r="K134">
        <v>0</v>
      </c>
      <c r="L134">
        <v>1</v>
      </c>
      <c r="M134">
        <v>1.0149999999999999</v>
      </c>
    </row>
    <row r="135" spans="1:13" x14ac:dyDescent="0.3">
      <c r="A135" t="s">
        <v>208</v>
      </c>
      <c r="B135">
        <v>1.5380000000000001E-3</v>
      </c>
      <c r="C135">
        <v>1.08E-4</v>
      </c>
      <c r="D135">
        <v>25</v>
      </c>
      <c r="E135">
        <v>0</v>
      </c>
      <c r="F135">
        <v>9.9999999999999995E-7</v>
      </c>
      <c r="G135" t="s">
        <v>96</v>
      </c>
      <c r="H135">
        <v>0</v>
      </c>
      <c r="I135">
        <v>-1</v>
      </c>
      <c r="J135">
        <v>1</v>
      </c>
      <c r="K135">
        <v>1.0460000000000001E-3</v>
      </c>
      <c r="L135">
        <v>0.85</v>
      </c>
      <c r="M135">
        <v>4.8263E-2</v>
      </c>
    </row>
    <row r="136" spans="1:13" x14ac:dyDescent="0.3">
      <c r="A136" t="s">
        <v>209</v>
      </c>
      <c r="B136">
        <v>174755.046168</v>
      </c>
      <c r="C136">
        <v>0</v>
      </c>
      <c r="D136">
        <v>80</v>
      </c>
      <c r="E136">
        <v>0</v>
      </c>
      <c r="F136">
        <v>2.3325849999999999</v>
      </c>
      <c r="G136" t="s">
        <v>96</v>
      </c>
      <c r="H136">
        <v>0</v>
      </c>
      <c r="I136">
        <v>-1</v>
      </c>
      <c r="J136">
        <v>1</v>
      </c>
      <c r="K136">
        <v>0</v>
      </c>
      <c r="L136">
        <v>1</v>
      </c>
      <c r="M136">
        <v>2.1548000000000001E-2</v>
      </c>
    </row>
    <row r="137" spans="1:13" x14ac:dyDescent="0.3">
      <c r="A137" t="s">
        <v>210</v>
      </c>
      <c r="B137">
        <v>32233.580116000001</v>
      </c>
      <c r="C137">
        <v>2270.8253260000001</v>
      </c>
      <c r="D137">
        <v>25</v>
      </c>
      <c r="E137">
        <v>0</v>
      </c>
      <c r="F137">
        <v>11.603495000000001</v>
      </c>
      <c r="G137" t="s">
        <v>96</v>
      </c>
      <c r="H137">
        <v>0</v>
      </c>
      <c r="I137">
        <v>-1</v>
      </c>
      <c r="J137">
        <v>1</v>
      </c>
      <c r="K137">
        <v>0.42270200000000002</v>
      </c>
      <c r="L137">
        <v>0.86</v>
      </c>
      <c r="M137">
        <v>4.8263E-2</v>
      </c>
    </row>
    <row r="138" spans="1:13" x14ac:dyDescent="0.3">
      <c r="A138" t="s">
        <v>211</v>
      </c>
      <c r="B138">
        <v>19325.766379000001</v>
      </c>
      <c r="C138">
        <v>531.46114399999999</v>
      </c>
      <c r="D138">
        <v>15</v>
      </c>
      <c r="E138">
        <v>0</v>
      </c>
      <c r="F138">
        <v>25.445715</v>
      </c>
      <c r="G138" t="s">
        <v>96</v>
      </c>
      <c r="H138">
        <v>0</v>
      </c>
      <c r="I138">
        <v>-1</v>
      </c>
      <c r="J138">
        <v>1</v>
      </c>
      <c r="K138">
        <v>0.78456000000000004</v>
      </c>
      <c r="L138">
        <v>0.9</v>
      </c>
      <c r="M138">
        <v>7.4943999999999997E-2</v>
      </c>
    </row>
    <row r="139" spans="1:13" x14ac:dyDescent="0.3">
      <c r="A139" t="s">
        <v>212</v>
      </c>
      <c r="B139">
        <v>4.0119999999999999E-3</v>
      </c>
      <c r="C139">
        <v>1E-4</v>
      </c>
      <c r="D139">
        <v>40</v>
      </c>
      <c r="E139">
        <v>0</v>
      </c>
      <c r="F139">
        <v>1.9999999999999999E-6</v>
      </c>
      <c r="G139" t="s">
        <v>96</v>
      </c>
      <c r="H139">
        <v>0</v>
      </c>
      <c r="I139">
        <v>-1</v>
      </c>
      <c r="J139">
        <v>1</v>
      </c>
      <c r="K139">
        <v>1.1310000000000001E-3</v>
      </c>
      <c r="L139">
        <v>1</v>
      </c>
      <c r="M139">
        <v>3.3426999999999998E-2</v>
      </c>
    </row>
    <row r="140" spans="1:13" x14ac:dyDescent="0.3">
      <c r="A140" t="s">
        <v>213</v>
      </c>
      <c r="B140">
        <v>1.286E-3</v>
      </c>
      <c r="C140">
        <v>3.3000000000000003E-5</v>
      </c>
      <c r="D140">
        <v>20</v>
      </c>
      <c r="E140">
        <v>0</v>
      </c>
      <c r="F140">
        <v>0</v>
      </c>
      <c r="G140" t="s">
        <v>96</v>
      </c>
      <c r="H140">
        <v>0</v>
      </c>
      <c r="I140">
        <v>-1</v>
      </c>
      <c r="J140">
        <v>1</v>
      </c>
      <c r="K140">
        <v>4.0200000000000001E-4</v>
      </c>
      <c r="L140">
        <v>1</v>
      </c>
      <c r="M140">
        <v>5.8245999999999999E-2</v>
      </c>
    </row>
    <row r="141" spans="1:13" x14ac:dyDescent="0.3">
      <c r="A141" t="s">
        <v>214</v>
      </c>
      <c r="B141">
        <v>1.4710000000000001E-3</v>
      </c>
      <c r="C141">
        <v>1.36E-4</v>
      </c>
      <c r="D141">
        <v>25</v>
      </c>
      <c r="E141">
        <v>0</v>
      </c>
      <c r="F141">
        <v>1.9999999999999999E-6</v>
      </c>
      <c r="G141" t="s">
        <v>96</v>
      </c>
      <c r="H141">
        <v>0</v>
      </c>
      <c r="I141">
        <v>-1</v>
      </c>
      <c r="J141">
        <v>1</v>
      </c>
      <c r="K141">
        <v>1.0120000000000001E-3</v>
      </c>
      <c r="L141">
        <v>0.86</v>
      </c>
      <c r="M141">
        <v>4.8263E-2</v>
      </c>
    </row>
    <row r="142" spans="1:13" x14ac:dyDescent="0.3">
      <c r="A142" t="s">
        <v>215</v>
      </c>
      <c r="B142">
        <v>8883.3249269999997</v>
      </c>
      <c r="C142">
        <v>2269.7401770000001</v>
      </c>
      <c r="D142">
        <v>40</v>
      </c>
      <c r="E142">
        <v>0</v>
      </c>
      <c r="F142">
        <v>30.425471999999999</v>
      </c>
      <c r="G142" t="s">
        <v>96</v>
      </c>
      <c r="H142">
        <v>0</v>
      </c>
      <c r="I142">
        <v>-1</v>
      </c>
      <c r="J142">
        <v>1</v>
      </c>
      <c r="K142">
        <v>0.65018799999999999</v>
      </c>
      <c r="L142">
        <v>1</v>
      </c>
      <c r="M142">
        <v>3.3426999999999998E-2</v>
      </c>
    </row>
    <row r="143" spans="1:13" x14ac:dyDescent="0.3">
      <c r="A143" t="s">
        <v>216</v>
      </c>
      <c r="B143">
        <v>20891.399997</v>
      </c>
      <c r="C143">
        <v>1253</v>
      </c>
      <c r="D143">
        <v>25</v>
      </c>
      <c r="E143">
        <v>0</v>
      </c>
      <c r="F143">
        <v>20</v>
      </c>
      <c r="G143">
        <v>20</v>
      </c>
      <c r="H143">
        <v>0</v>
      </c>
      <c r="I143">
        <v>-1</v>
      </c>
      <c r="J143">
        <v>1</v>
      </c>
      <c r="K143">
        <v>0.99999899999999997</v>
      </c>
      <c r="L143">
        <v>1</v>
      </c>
      <c r="M143">
        <v>4.8263E-2</v>
      </c>
    </row>
    <row r="144" spans="1:13" x14ac:dyDescent="0.3">
      <c r="A144" t="s">
        <v>217</v>
      </c>
      <c r="B144">
        <v>1000</v>
      </c>
      <c r="C144">
        <v>100</v>
      </c>
      <c r="D144">
        <v>25</v>
      </c>
      <c r="E144">
        <v>0</v>
      </c>
      <c r="F144">
        <v>20</v>
      </c>
      <c r="G144">
        <v>20</v>
      </c>
      <c r="H144">
        <v>0</v>
      </c>
      <c r="I144">
        <v>-1</v>
      </c>
      <c r="J144">
        <v>1</v>
      </c>
      <c r="K144">
        <v>0.99999899999999997</v>
      </c>
      <c r="L144">
        <v>1</v>
      </c>
      <c r="M144">
        <v>4.8263E-2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2015-06-05T18:17:20Z</dcterms:created>
  <dcterms:modified xsi:type="dcterms:W3CDTF">2024-12-20T10:56:45Z</dcterms:modified>
</cp:coreProperties>
</file>