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18ee6ff68c37b0ee/Dokumenty/"/>
    </mc:Choice>
  </mc:AlternateContent>
  <bookViews>
    <workbookView xWindow="-120" yWindow="-120" windowWidth="20730" windowHeight="11760" activeTab="1"/>
  </bookViews>
  <sheets>
    <sheet name="List1" sheetId="1" r:id="rId1"/>
    <sheet name="Lis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L4" i="2"/>
  <c r="E4" i="2"/>
  <c r="D2" i="2"/>
  <c r="D5" i="2" s="1"/>
  <c r="L5" i="2" s="1"/>
  <c r="I97" i="2" l="1"/>
  <c r="E5" i="2"/>
  <c r="D6" i="2"/>
  <c r="I4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E4" i="1"/>
  <c r="G4" i="1" s="1"/>
  <c r="D2" i="1"/>
  <c r="D5" i="1" s="1"/>
  <c r="E5" i="1" s="1"/>
  <c r="K4" i="2" l="1"/>
  <c r="J4" i="2"/>
  <c r="D7" i="2"/>
  <c r="L6" i="2"/>
  <c r="E6" i="2"/>
  <c r="G5" i="1"/>
  <c r="F5" i="1"/>
  <c r="H5" i="1" s="1"/>
  <c r="D6" i="1"/>
  <c r="F4" i="1"/>
  <c r="H4" i="1" s="1"/>
  <c r="M4" i="2" l="1"/>
  <c r="I5" i="2"/>
  <c r="I6" i="2"/>
  <c r="D8" i="2"/>
  <c r="L7" i="2"/>
  <c r="E7" i="2"/>
  <c r="E6" i="1"/>
  <c r="J5" i="1"/>
  <c r="I5" i="1"/>
  <c r="J4" i="1"/>
  <c r="I4" i="1"/>
  <c r="G6" i="1"/>
  <c r="F6" i="1"/>
  <c r="H6" i="1" s="1"/>
  <c r="D7" i="1"/>
  <c r="D8" i="1" s="1"/>
  <c r="J6" i="2" l="1"/>
  <c r="K6" i="2"/>
  <c r="K5" i="2"/>
  <c r="J5" i="2"/>
  <c r="E8" i="2"/>
  <c r="L8" i="2"/>
  <c r="D9" i="2"/>
  <c r="E7" i="1"/>
  <c r="F7" i="1" s="1"/>
  <c r="J6" i="1"/>
  <c r="I6" i="1"/>
  <c r="D9" i="1"/>
  <c r="E8" i="1"/>
  <c r="M5" i="2" l="1"/>
  <c r="M6" i="2"/>
  <c r="I7" i="2"/>
  <c r="D10" i="2"/>
  <c r="L9" i="2"/>
  <c r="E9" i="2"/>
  <c r="I8" i="2"/>
  <c r="G7" i="1"/>
  <c r="H7" i="1"/>
  <c r="J7" i="1" s="1"/>
  <c r="G8" i="1"/>
  <c r="F8" i="1"/>
  <c r="H8" i="1" s="1"/>
  <c r="D10" i="1"/>
  <c r="E9" i="1"/>
  <c r="D11" i="2" l="1"/>
  <c r="L10" i="2"/>
  <c r="E10" i="2"/>
  <c r="K7" i="2"/>
  <c r="J7" i="2"/>
  <c r="J8" i="2"/>
  <c r="K8" i="2"/>
  <c r="I7" i="1"/>
  <c r="J8" i="1"/>
  <c r="I8" i="1"/>
  <c r="G9" i="1"/>
  <c r="F9" i="1"/>
  <c r="D11" i="1"/>
  <c r="E10" i="1"/>
  <c r="M8" i="2" l="1"/>
  <c r="I9" i="2"/>
  <c r="M7" i="2"/>
  <c r="I10" i="2"/>
  <c r="D12" i="2"/>
  <c r="L11" i="2"/>
  <c r="E11" i="2"/>
  <c r="H9" i="1"/>
  <c r="I9" i="1" s="1"/>
  <c r="G10" i="1"/>
  <c r="F10" i="1"/>
  <c r="D12" i="1"/>
  <c r="E11" i="1"/>
  <c r="K9" i="2" l="1"/>
  <c r="J9" i="2"/>
  <c r="I11" i="2"/>
  <c r="E12" i="2"/>
  <c r="D13" i="2"/>
  <c r="L12" i="2"/>
  <c r="K10" i="2"/>
  <c r="J10" i="2"/>
  <c r="H10" i="1"/>
  <c r="J10" i="1" s="1"/>
  <c r="J9" i="1"/>
  <c r="F11" i="1"/>
  <c r="G11" i="1"/>
  <c r="D13" i="1"/>
  <c r="E12" i="1"/>
  <c r="M9" i="2" l="1"/>
  <c r="M10" i="2"/>
  <c r="L13" i="2"/>
  <c r="D14" i="2"/>
  <c r="E13" i="2"/>
  <c r="I12" i="2"/>
  <c r="K11" i="2"/>
  <c r="J11" i="2"/>
  <c r="M11" i="2" s="1"/>
  <c r="I10" i="1"/>
  <c r="H11" i="1"/>
  <c r="G12" i="1"/>
  <c r="F12" i="1"/>
  <c r="H12" i="1" s="1"/>
  <c r="D14" i="1"/>
  <c r="E13" i="1"/>
  <c r="I13" i="2" l="1"/>
  <c r="K12" i="2"/>
  <c r="J12" i="2"/>
  <c r="M12" i="2" s="1"/>
  <c r="D15" i="2"/>
  <c r="E14" i="2"/>
  <c r="L14" i="2"/>
  <c r="J12" i="1"/>
  <c r="I12" i="1"/>
  <c r="J11" i="1"/>
  <c r="I11" i="1"/>
  <c r="G13" i="1"/>
  <c r="F13" i="1"/>
  <c r="H13" i="1" s="1"/>
  <c r="D15" i="1"/>
  <c r="E14" i="1"/>
  <c r="E15" i="2" l="1"/>
  <c r="D16" i="2"/>
  <c r="L15" i="2"/>
  <c r="K13" i="2"/>
  <c r="J13" i="2"/>
  <c r="J13" i="1"/>
  <c r="I13" i="1"/>
  <c r="G14" i="1"/>
  <c r="F14" i="1"/>
  <c r="H14" i="1" s="1"/>
  <c r="D16" i="1"/>
  <c r="E15" i="1"/>
  <c r="M13" i="2" l="1"/>
  <c r="I14" i="2"/>
  <c r="L16" i="2"/>
  <c r="D17" i="2"/>
  <c r="E16" i="2"/>
  <c r="I15" i="2"/>
  <c r="J14" i="1"/>
  <c r="I14" i="1"/>
  <c r="G15" i="1"/>
  <c r="F15" i="1"/>
  <c r="D17" i="1"/>
  <c r="E16" i="1"/>
  <c r="K15" i="2" l="1"/>
  <c r="J15" i="2"/>
  <c r="I16" i="2"/>
  <c r="D18" i="2"/>
  <c r="L17" i="2"/>
  <c r="E17" i="2"/>
  <c r="J14" i="2"/>
  <c r="K14" i="2"/>
  <c r="H15" i="1"/>
  <c r="J15" i="1" s="1"/>
  <c r="G16" i="1"/>
  <c r="F16" i="1"/>
  <c r="D18" i="1"/>
  <c r="E17" i="1"/>
  <c r="M15" i="2" l="1"/>
  <c r="K16" i="2"/>
  <c r="J16" i="2"/>
  <c r="M14" i="2"/>
  <c r="D19" i="2"/>
  <c r="E18" i="2"/>
  <c r="L18" i="2"/>
  <c r="I15" i="1"/>
  <c r="H16" i="1"/>
  <c r="J16" i="1" s="1"/>
  <c r="G17" i="1"/>
  <c r="F17" i="1"/>
  <c r="D19" i="1"/>
  <c r="E18" i="1"/>
  <c r="M16" i="2" l="1"/>
  <c r="D20" i="2"/>
  <c r="L19" i="2"/>
  <c r="E19" i="2"/>
  <c r="I17" i="2"/>
  <c r="I16" i="1"/>
  <c r="H17" i="1"/>
  <c r="J17" i="1" s="1"/>
  <c r="G18" i="1"/>
  <c r="F18" i="1"/>
  <c r="D20" i="1"/>
  <c r="E19" i="1"/>
  <c r="K17" i="2" l="1"/>
  <c r="J17" i="2"/>
  <c r="I19" i="2"/>
  <c r="D21" i="2"/>
  <c r="L20" i="2"/>
  <c r="E20" i="2"/>
  <c r="I18" i="2"/>
  <c r="I17" i="1"/>
  <c r="H18" i="1"/>
  <c r="J18" i="1" s="1"/>
  <c r="I18" i="1"/>
  <c r="F19" i="1"/>
  <c r="G19" i="1"/>
  <c r="D21" i="1"/>
  <c r="E20" i="1"/>
  <c r="M17" i="2" l="1"/>
  <c r="E21" i="2"/>
  <c r="L21" i="2"/>
  <c r="D22" i="2"/>
  <c r="J18" i="2"/>
  <c r="K18" i="2"/>
  <c r="I20" i="2"/>
  <c r="K19" i="2"/>
  <c r="J19" i="2"/>
  <c r="H19" i="1"/>
  <c r="G20" i="1"/>
  <c r="F20" i="1"/>
  <c r="H20" i="1" s="1"/>
  <c r="D22" i="1"/>
  <c r="E21" i="1"/>
  <c r="M18" i="2" l="1"/>
  <c r="M19" i="2"/>
  <c r="K20" i="2"/>
  <c r="J20" i="2"/>
  <c r="D23" i="2"/>
  <c r="E22" i="2"/>
  <c r="L22" i="2"/>
  <c r="I21" i="2"/>
  <c r="J20" i="1"/>
  <c r="I20" i="1"/>
  <c r="J19" i="1"/>
  <c r="I19" i="1"/>
  <c r="G21" i="1"/>
  <c r="F21" i="1"/>
  <c r="H21" i="1" s="1"/>
  <c r="D23" i="1"/>
  <c r="E22" i="1"/>
  <c r="M20" i="2" l="1"/>
  <c r="I22" i="2"/>
  <c r="D24" i="2"/>
  <c r="L23" i="2"/>
  <c r="E23" i="2"/>
  <c r="K21" i="2"/>
  <c r="J21" i="2"/>
  <c r="M21" i="2" s="1"/>
  <c r="J21" i="1"/>
  <c r="I21" i="1"/>
  <c r="G22" i="1"/>
  <c r="F22" i="1"/>
  <c r="H22" i="1" s="1"/>
  <c r="D24" i="1"/>
  <c r="E23" i="1"/>
  <c r="D25" i="2" l="1"/>
  <c r="L24" i="2"/>
  <c r="E24" i="2"/>
  <c r="J22" i="2"/>
  <c r="K22" i="2"/>
  <c r="I23" i="2"/>
  <c r="J22" i="1"/>
  <c r="I22" i="1"/>
  <c r="G23" i="1"/>
  <c r="F23" i="1"/>
  <c r="H23" i="1" s="1"/>
  <c r="D25" i="1"/>
  <c r="E24" i="1"/>
  <c r="M22" i="2" l="1"/>
  <c r="I24" i="2"/>
  <c r="K23" i="2"/>
  <c r="J23" i="2"/>
  <c r="L25" i="2"/>
  <c r="E25" i="2"/>
  <c r="D26" i="2"/>
  <c r="J23" i="1"/>
  <c r="I23" i="1"/>
  <c r="G24" i="1"/>
  <c r="F24" i="1"/>
  <c r="H24" i="1" s="1"/>
  <c r="D26" i="1"/>
  <c r="E25" i="1"/>
  <c r="M23" i="2" l="1"/>
  <c r="D27" i="2"/>
  <c r="L26" i="2"/>
  <c r="E26" i="2"/>
  <c r="I25" i="2"/>
  <c r="K24" i="2"/>
  <c r="J24" i="2"/>
  <c r="J24" i="1"/>
  <c r="I24" i="1"/>
  <c r="G25" i="1"/>
  <c r="F25" i="1"/>
  <c r="H25" i="1" s="1"/>
  <c r="D27" i="1"/>
  <c r="E26" i="1"/>
  <c r="M24" i="2" l="1"/>
  <c r="K25" i="2"/>
  <c r="J25" i="2"/>
  <c r="M25" i="2" s="1"/>
  <c r="I26" i="2"/>
  <c r="E27" i="2"/>
  <c r="L27" i="2"/>
  <c r="D28" i="2"/>
  <c r="J25" i="1"/>
  <c r="I25" i="1"/>
  <c r="G26" i="1"/>
  <c r="F26" i="1"/>
  <c r="H26" i="1" s="1"/>
  <c r="D28" i="1"/>
  <c r="E27" i="1"/>
  <c r="I27" i="2" l="1"/>
  <c r="K26" i="2"/>
  <c r="J26" i="2"/>
  <c r="E28" i="2"/>
  <c r="D29" i="2"/>
  <c r="L28" i="2"/>
  <c r="J26" i="1"/>
  <c r="I26" i="1"/>
  <c r="F27" i="1"/>
  <c r="G27" i="1"/>
  <c r="D29" i="1"/>
  <c r="E28" i="1"/>
  <c r="M26" i="2" l="1"/>
  <c r="L29" i="2"/>
  <c r="E29" i="2"/>
  <c r="D30" i="2"/>
  <c r="I28" i="2"/>
  <c r="K27" i="2"/>
  <c r="J27" i="2"/>
  <c r="H27" i="1"/>
  <c r="G28" i="1"/>
  <c r="F28" i="1"/>
  <c r="D30" i="1"/>
  <c r="E29" i="1"/>
  <c r="M27" i="2" l="1"/>
  <c r="D31" i="2"/>
  <c r="L30" i="2"/>
  <c r="E30" i="2"/>
  <c r="I29" i="2"/>
  <c r="K28" i="2"/>
  <c r="J28" i="2"/>
  <c r="H28" i="1"/>
  <c r="J27" i="1"/>
  <c r="I27" i="1"/>
  <c r="G29" i="1"/>
  <c r="F29" i="1"/>
  <c r="D31" i="1"/>
  <c r="E30" i="1"/>
  <c r="M28" i="2" l="1"/>
  <c r="K29" i="2"/>
  <c r="J29" i="2"/>
  <c r="M29" i="2" s="1"/>
  <c r="I30" i="2"/>
  <c r="E31" i="2"/>
  <c r="D32" i="2"/>
  <c r="L31" i="2"/>
  <c r="H29" i="1"/>
  <c r="J29" i="1" s="1"/>
  <c r="J28" i="1"/>
  <c r="I28" i="1"/>
  <c r="G30" i="1"/>
  <c r="F30" i="1"/>
  <c r="D32" i="1"/>
  <c r="E31" i="1"/>
  <c r="I31" i="2" l="1"/>
  <c r="K30" i="2"/>
  <c r="J30" i="2"/>
  <c r="M30" i="2" s="1"/>
  <c r="L32" i="2"/>
  <c r="D33" i="2"/>
  <c r="E32" i="2"/>
  <c r="H30" i="1"/>
  <c r="I29" i="1"/>
  <c r="J30" i="1"/>
  <c r="I30" i="1"/>
  <c r="G31" i="1"/>
  <c r="F31" i="1"/>
  <c r="D33" i="1"/>
  <c r="E32" i="1"/>
  <c r="D34" i="2" l="1"/>
  <c r="E33" i="2"/>
  <c r="L33" i="2"/>
  <c r="I32" i="2"/>
  <c r="K31" i="2"/>
  <c r="J31" i="2"/>
  <c r="M31" i="2" s="1"/>
  <c r="H31" i="1"/>
  <c r="J31" i="1" s="1"/>
  <c r="I31" i="1"/>
  <c r="G32" i="1"/>
  <c r="F32" i="1"/>
  <c r="D34" i="1"/>
  <c r="E33" i="1"/>
  <c r="K32" i="2" l="1"/>
  <c r="J32" i="2"/>
  <c r="I33" i="2"/>
  <c r="D35" i="2"/>
  <c r="E34" i="2"/>
  <c r="L34" i="2"/>
  <c r="H32" i="1"/>
  <c r="J32" i="1" s="1"/>
  <c r="G33" i="1"/>
  <c r="F33" i="1"/>
  <c r="H33" i="1" s="1"/>
  <c r="D35" i="1"/>
  <c r="E34" i="1"/>
  <c r="I34" i="2" l="1"/>
  <c r="E35" i="2"/>
  <c r="D36" i="2"/>
  <c r="L35" i="2"/>
  <c r="K33" i="2"/>
  <c r="J33" i="2"/>
  <c r="M33" i="2" s="1"/>
  <c r="M32" i="2"/>
  <c r="I32" i="1"/>
  <c r="J33" i="1"/>
  <c r="I33" i="1"/>
  <c r="G34" i="1"/>
  <c r="F34" i="1"/>
  <c r="D36" i="1"/>
  <c r="E35" i="1"/>
  <c r="D37" i="2" l="1"/>
  <c r="L36" i="2"/>
  <c r="E36" i="2"/>
  <c r="I35" i="2"/>
  <c r="K34" i="2"/>
  <c r="J34" i="2"/>
  <c r="M34" i="2" s="1"/>
  <c r="H34" i="1"/>
  <c r="J34" i="1" s="1"/>
  <c r="F35" i="1"/>
  <c r="G35" i="1"/>
  <c r="D37" i="1"/>
  <c r="E36" i="1"/>
  <c r="K35" i="2" l="1"/>
  <c r="J35" i="2"/>
  <c r="M35" i="2" s="1"/>
  <c r="I36" i="2"/>
  <c r="E37" i="2"/>
  <c r="D38" i="2"/>
  <c r="L37" i="2"/>
  <c r="I34" i="1"/>
  <c r="H35" i="1"/>
  <c r="G36" i="1"/>
  <c r="F36" i="1"/>
  <c r="D38" i="1"/>
  <c r="E37" i="1"/>
  <c r="I37" i="2" l="1"/>
  <c r="D39" i="2"/>
  <c r="L38" i="2"/>
  <c r="E38" i="2"/>
  <c r="K36" i="2"/>
  <c r="J36" i="2"/>
  <c r="M36" i="2" s="1"/>
  <c r="H36" i="1"/>
  <c r="I35" i="1"/>
  <c r="J35" i="1"/>
  <c r="G37" i="1"/>
  <c r="F37" i="1"/>
  <c r="D39" i="1"/>
  <c r="E38" i="1"/>
  <c r="D40" i="2" l="1"/>
  <c r="L39" i="2"/>
  <c r="E39" i="2"/>
  <c r="K37" i="2"/>
  <c r="J37" i="2"/>
  <c r="M37" i="2" s="1"/>
  <c r="H37" i="1"/>
  <c r="J37" i="1" s="1"/>
  <c r="I37" i="1"/>
  <c r="J36" i="1"/>
  <c r="I36" i="1"/>
  <c r="G38" i="1"/>
  <c r="F38" i="1"/>
  <c r="H38" i="1" s="1"/>
  <c r="D40" i="1"/>
  <c r="E39" i="1"/>
  <c r="I39" i="2" l="1"/>
  <c r="D41" i="2"/>
  <c r="L40" i="2"/>
  <c r="E40" i="2"/>
  <c r="J38" i="2"/>
  <c r="K38" i="2"/>
  <c r="J38" i="1"/>
  <c r="I38" i="1"/>
  <c r="G39" i="1"/>
  <c r="F39" i="1"/>
  <c r="H39" i="1" s="1"/>
  <c r="D41" i="1"/>
  <c r="E40" i="1"/>
  <c r="M38" i="2" l="1"/>
  <c r="I40" i="2"/>
  <c r="E41" i="2"/>
  <c r="D42" i="2"/>
  <c r="L41" i="2"/>
  <c r="K39" i="2"/>
  <c r="J39" i="2"/>
  <c r="J39" i="1"/>
  <c r="I39" i="1"/>
  <c r="G40" i="1"/>
  <c r="F40" i="1"/>
  <c r="H40" i="1" s="1"/>
  <c r="D42" i="1"/>
  <c r="E41" i="1"/>
  <c r="M39" i="2" l="1"/>
  <c r="D43" i="2"/>
  <c r="L42" i="2"/>
  <c r="E42" i="2"/>
  <c r="I41" i="2"/>
  <c r="K40" i="2"/>
  <c r="J40" i="2"/>
  <c r="M40" i="2" s="1"/>
  <c r="J40" i="1"/>
  <c r="I40" i="1"/>
  <c r="G41" i="1"/>
  <c r="F41" i="1"/>
  <c r="H41" i="1" s="1"/>
  <c r="D43" i="1"/>
  <c r="E42" i="1"/>
  <c r="I42" i="2" l="1"/>
  <c r="K41" i="2"/>
  <c r="J41" i="2"/>
  <c r="E43" i="2"/>
  <c r="D44" i="2"/>
  <c r="L43" i="2"/>
  <c r="J41" i="1"/>
  <c r="I41" i="1"/>
  <c r="G42" i="1"/>
  <c r="F42" i="1"/>
  <c r="H42" i="1" s="1"/>
  <c r="D44" i="1"/>
  <c r="E43" i="1"/>
  <c r="M41" i="2" l="1"/>
  <c r="E44" i="2"/>
  <c r="D45" i="2"/>
  <c r="L44" i="2"/>
  <c r="I43" i="2"/>
  <c r="K42" i="2"/>
  <c r="J42" i="2"/>
  <c r="J42" i="1"/>
  <c r="I42" i="1"/>
  <c r="F43" i="1"/>
  <c r="G43" i="1"/>
  <c r="D45" i="1"/>
  <c r="E44" i="1"/>
  <c r="M42" i="2" l="1"/>
  <c r="K43" i="2"/>
  <c r="J43" i="2"/>
  <c r="M43" i="2" s="1"/>
  <c r="L45" i="2"/>
  <c r="E45" i="2"/>
  <c r="D46" i="2"/>
  <c r="I44" i="2"/>
  <c r="H43" i="1"/>
  <c r="G44" i="1"/>
  <c r="F44" i="1"/>
  <c r="D46" i="1"/>
  <c r="E45" i="1"/>
  <c r="K44" i="2" l="1"/>
  <c r="J44" i="2"/>
  <c r="D47" i="2"/>
  <c r="L46" i="2"/>
  <c r="E46" i="2"/>
  <c r="I45" i="2"/>
  <c r="H44" i="1"/>
  <c r="J43" i="1"/>
  <c r="I43" i="1"/>
  <c r="G45" i="1"/>
  <c r="F45" i="1"/>
  <c r="D47" i="1"/>
  <c r="E46" i="1"/>
  <c r="M44" i="2" l="1"/>
  <c r="E47" i="2"/>
  <c r="D48" i="2"/>
  <c r="L47" i="2"/>
  <c r="K45" i="2"/>
  <c r="J45" i="2"/>
  <c r="I46" i="2"/>
  <c r="H45" i="1"/>
  <c r="J45" i="1" s="1"/>
  <c r="J44" i="1"/>
  <c r="I44" i="1"/>
  <c r="G46" i="1"/>
  <c r="F46" i="1"/>
  <c r="D48" i="1"/>
  <c r="E47" i="1"/>
  <c r="M45" i="2" l="1"/>
  <c r="K46" i="2"/>
  <c r="J46" i="2"/>
  <c r="D49" i="2"/>
  <c r="L48" i="2"/>
  <c r="E48" i="2"/>
  <c r="I47" i="2"/>
  <c r="H46" i="1"/>
  <c r="J46" i="1" s="1"/>
  <c r="I45" i="1"/>
  <c r="G47" i="1"/>
  <c r="F47" i="1"/>
  <c r="D49" i="1"/>
  <c r="E48" i="1"/>
  <c r="M46" i="2" l="1"/>
  <c r="I48" i="2"/>
  <c r="E49" i="2"/>
  <c r="D50" i="2"/>
  <c r="L49" i="2"/>
  <c r="K47" i="2"/>
  <c r="J47" i="2"/>
  <c r="M47" i="2" s="1"/>
  <c r="I46" i="1"/>
  <c r="H47" i="1"/>
  <c r="J47" i="1" s="1"/>
  <c r="I47" i="1"/>
  <c r="G48" i="1"/>
  <c r="F48" i="1"/>
  <c r="H48" i="1" s="1"/>
  <c r="D50" i="1"/>
  <c r="E49" i="1"/>
  <c r="I49" i="2" l="1"/>
  <c r="K48" i="2"/>
  <c r="J48" i="2"/>
  <c r="M48" i="2" s="1"/>
  <c r="D51" i="2"/>
  <c r="L50" i="2"/>
  <c r="E50" i="2"/>
  <c r="J48" i="1"/>
  <c r="I48" i="1"/>
  <c r="G49" i="1"/>
  <c r="F49" i="1"/>
  <c r="D51" i="1"/>
  <c r="E50" i="1"/>
  <c r="I50" i="2" l="1"/>
  <c r="K49" i="2"/>
  <c r="J49" i="2"/>
  <c r="E51" i="2"/>
  <c r="D52" i="2"/>
  <c r="L51" i="2"/>
  <c r="H49" i="1"/>
  <c r="J49" i="1" s="1"/>
  <c r="I49" i="1"/>
  <c r="G50" i="1"/>
  <c r="F50" i="1"/>
  <c r="D52" i="1"/>
  <c r="E51" i="1"/>
  <c r="M49" i="2" l="1"/>
  <c r="I51" i="2"/>
  <c r="D53" i="2"/>
  <c r="E52" i="2"/>
  <c r="L52" i="2"/>
  <c r="K50" i="2"/>
  <c r="J50" i="2"/>
  <c r="H50" i="1"/>
  <c r="I50" i="1" s="1"/>
  <c r="F51" i="1"/>
  <c r="G51" i="1"/>
  <c r="D53" i="1"/>
  <c r="E52" i="1"/>
  <c r="M50" i="2" l="1"/>
  <c r="I52" i="2"/>
  <c r="D54" i="2"/>
  <c r="L53" i="2"/>
  <c r="E53" i="2"/>
  <c r="K51" i="2"/>
  <c r="J51" i="2"/>
  <c r="J50" i="1"/>
  <c r="H51" i="1"/>
  <c r="G52" i="1"/>
  <c r="F52" i="1"/>
  <c r="D54" i="1"/>
  <c r="E53" i="1"/>
  <c r="M51" i="2" l="1"/>
  <c r="I53" i="2"/>
  <c r="D55" i="2"/>
  <c r="E54" i="2"/>
  <c r="L54" i="2"/>
  <c r="K52" i="2"/>
  <c r="J52" i="2"/>
  <c r="M52" i="2" s="1"/>
  <c r="H52" i="1"/>
  <c r="I51" i="1"/>
  <c r="J51" i="1"/>
  <c r="G53" i="1"/>
  <c r="F53" i="1"/>
  <c r="D55" i="1"/>
  <c r="E54" i="1"/>
  <c r="I54" i="2" l="1"/>
  <c r="D56" i="2"/>
  <c r="L55" i="2"/>
  <c r="E55" i="2"/>
  <c r="K53" i="2"/>
  <c r="J53" i="2"/>
  <c r="M53" i="2" s="1"/>
  <c r="H53" i="1"/>
  <c r="I53" i="1" s="1"/>
  <c r="J53" i="1"/>
  <c r="J52" i="1"/>
  <c r="I52" i="1"/>
  <c r="G54" i="1"/>
  <c r="F54" i="1"/>
  <c r="D56" i="1"/>
  <c r="E55" i="1"/>
  <c r="I55" i="2" l="1"/>
  <c r="D57" i="2"/>
  <c r="E56" i="2"/>
  <c r="L56" i="2"/>
  <c r="J54" i="2"/>
  <c r="K54" i="2"/>
  <c r="H54" i="1"/>
  <c r="J54" i="1"/>
  <c r="I54" i="1"/>
  <c r="G55" i="1"/>
  <c r="F55" i="1"/>
  <c r="H55" i="1" s="1"/>
  <c r="D57" i="1"/>
  <c r="E56" i="1"/>
  <c r="M54" i="2" l="1"/>
  <c r="K55" i="2"/>
  <c r="J55" i="2"/>
  <c r="M55" i="2" s="1"/>
  <c r="I56" i="2"/>
  <c r="L57" i="2"/>
  <c r="D58" i="2"/>
  <c r="E57" i="2"/>
  <c r="J55" i="1"/>
  <c r="I55" i="1"/>
  <c r="G56" i="1"/>
  <c r="F56" i="1"/>
  <c r="H56" i="1" s="1"/>
  <c r="D58" i="1"/>
  <c r="E57" i="1"/>
  <c r="D59" i="2" l="1"/>
  <c r="E58" i="2"/>
  <c r="L58" i="2"/>
  <c r="K56" i="2"/>
  <c r="J56" i="2"/>
  <c r="M56" i="2" s="1"/>
  <c r="J56" i="1"/>
  <c r="I56" i="1"/>
  <c r="G57" i="1"/>
  <c r="F57" i="1"/>
  <c r="H57" i="1" s="1"/>
  <c r="D59" i="1"/>
  <c r="E58" i="1"/>
  <c r="I57" i="2" l="1"/>
  <c r="I58" i="2"/>
  <c r="L59" i="2"/>
  <c r="D60" i="2"/>
  <c r="E59" i="2"/>
  <c r="J57" i="1"/>
  <c r="I57" i="1"/>
  <c r="G58" i="1"/>
  <c r="F58" i="1"/>
  <c r="H58" i="1" s="1"/>
  <c r="D60" i="1"/>
  <c r="E59" i="1"/>
  <c r="J58" i="2" l="1"/>
  <c r="K58" i="2"/>
  <c r="I59" i="2"/>
  <c r="D61" i="2"/>
  <c r="L60" i="2"/>
  <c r="E60" i="2"/>
  <c r="K57" i="2"/>
  <c r="J57" i="2"/>
  <c r="J58" i="1"/>
  <c r="I58" i="1"/>
  <c r="F59" i="1"/>
  <c r="G59" i="1"/>
  <c r="D61" i="1"/>
  <c r="E60" i="1"/>
  <c r="M58" i="2" l="1"/>
  <c r="M57" i="2"/>
  <c r="K59" i="2"/>
  <c r="J59" i="2"/>
  <c r="M59" i="2" s="1"/>
  <c r="I60" i="2"/>
  <c r="E61" i="2"/>
  <c r="D62" i="2"/>
  <c r="L61" i="2"/>
  <c r="H59" i="1"/>
  <c r="I59" i="1" s="1"/>
  <c r="G60" i="1"/>
  <c r="F60" i="1"/>
  <c r="H60" i="1" s="1"/>
  <c r="D62" i="1"/>
  <c r="E61" i="1"/>
  <c r="I61" i="2" l="1"/>
  <c r="D63" i="2"/>
  <c r="L62" i="2"/>
  <c r="E62" i="2"/>
  <c r="K60" i="2"/>
  <c r="J60" i="2"/>
  <c r="M60" i="2" s="1"/>
  <c r="J59" i="1"/>
  <c r="J60" i="1"/>
  <c r="I60" i="1"/>
  <c r="G61" i="1"/>
  <c r="F61" i="1"/>
  <c r="H61" i="1" s="1"/>
  <c r="D63" i="1"/>
  <c r="E62" i="1"/>
  <c r="I62" i="2" l="1"/>
  <c r="L63" i="2"/>
  <c r="D64" i="2"/>
  <c r="E63" i="2"/>
  <c r="K61" i="2"/>
  <c r="J61" i="2"/>
  <c r="M61" i="2" s="1"/>
  <c r="J61" i="1"/>
  <c r="I61" i="1"/>
  <c r="G62" i="1"/>
  <c r="F62" i="1"/>
  <c r="H62" i="1" s="1"/>
  <c r="D64" i="1"/>
  <c r="E63" i="1"/>
  <c r="D65" i="2" l="1"/>
  <c r="E64" i="2"/>
  <c r="L64" i="2"/>
  <c r="I63" i="2"/>
  <c r="J62" i="2"/>
  <c r="M62" i="2" s="1"/>
  <c r="K62" i="2"/>
  <c r="J62" i="1"/>
  <c r="I62" i="1"/>
  <c r="G63" i="1"/>
  <c r="F63" i="1"/>
  <c r="H63" i="1" s="1"/>
  <c r="D65" i="1"/>
  <c r="E64" i="1"/>
  <c r="I64" i="2" l="1"/>
  <c r="K63" i="2"/>
  <c r="J63" i="2"/>
  <c r="M63" i="2" s="1"/>
  <c r="E65" i="2"/>
  <c r="L65" i="2"/>
  <c r="D66" i="2"/>
  <c r="I63" i="1"/>
  <c r="J63" i="1"/>
  <c r="G64" i="1"/>
  <c r="F64" i="1"/>
  <c r="H64" i="1" s="1"/>
  <c r="D66" i="1"/>
  <c r="E65" i="1"/>
  <c r="I65" i="2" l="1"/>
  <c r="D67" i="2"/>
  <c r="L66" i="2"/>
  <c r="E66" i="2"/>
  <c r="K64" i="2"/>
  <c r="J64" i="2"/>
  <c r="M64" i="2" s="1"/>
  <c r="J64" i="1"/>
  <c r="I64" i="1"/>
  <c r="G65" i="1"/>
  <c r="F65" i="1"/>
  <c r="D67" i="1"/>
  <c r="E66" i="1"/>
  <c r="L67" i="2" l="1"/>
  <c r="D68" i="2"/>
  <c r="E67" i="2"/>
  <c r="K65" i="2"/>
  <c r="J65" i="2"/>
  <c r="H65" i="1"/>
  <c r="J65" i="1" s="1"/>
  <c r="G66" i="1"/>
  <c r="F66" i="1"/>
  <c r="H66" i="1" s="1"/>
  <c r="D68" i="1"/>
  <c r="E67" i="1"/>
  <c r="M65" i="2" l="1"/>
  <c r="D69" i="2"/>
  <c r="E68" i="2"/>
  <c r="L68" i="2"/>
  <c r="I67" i="2"/>
  <c r="I66" i="2"/>
  <c r="I65" i="1"/>
  <c r="J66" i="1"/>
  <c r="I66" i="1"/>
  <c r="F67" i="1"/>
  <c r="G67" i="1"/>
  <c r="D69" i="1"/>
  <c r="E68" i="1"/>
  <c r="J66" i="2" l="1"/>
  <c r="M66" i="2" s="1"/>
  <c r="K66" i="2"/>
  <c r="K67" i="2"/>
  <c r="J67" i="2"/>
  <c r="I68" i="2"/>
  <c r="E69" i="2"/>
  <c r="D70" i="2"/>
  <c r="L69" i="2"/>
  <c r="H67" i="1"/>
  <c r="G68" i="1"/>
  <c r="F68" i="1"/>
  <c r="D70" i="1"/>
  <c r="E69" i="1"/>
  <c r="M67" i="2" l="1"/>
  <c r="K68" i="2"/>
  <c r="J68" i="2"/>
  <c r="M68" i="2" s="1"/>
  <c r="I69" i="2"/>
  <c r="D71" i="2"/>
  <c r="E70" i="2"/>
  <c r="L70" i="2"/>
  <c r="H68" i="1"/>
  <c r="J67" i="1"/>
  <c r="I67" i="1"/>
  <c r="F69" i="1"/>
  <c r="H69" i="1" s="1"/>
  <c r="G69" i="1"/>
  <c r="D71" i="1"/>
  <c r="E70" i="1"/>
  <c r="K69" i="2" l="1"/>
  <c r="J69" i="2"/>
  <c r="I70" i="2"/>
  <c r="L71" i="2"/>
  <c r="D72" i="2"/>
  <c r="E71" i="2"/>
  <c r="J69" i="1"/>
  <c r="I69" i="1"/>
  <c r="J68" i="1"/>
  <c r="I68" i="1"/>
  <c r="G70" i="1"/>
  <c r="F70" i="1"/>
  <c r="D72" i="1"/>
  <c r="E71" i="1"/>
  <c r="M69" i="2" l="1"/>
  <c r="D73" i="2"/>
  <c r="L72" i="2"/>
  <c r="E72" i="2"/>
  <c r="I71" i="2"/>
  <c r="J70" i="2"/>
  <c r="M70" i="2" s="1"/>
  <c r="K70" i="2"/>
  <c r="H70" i="1"/>
  <c r="J70" i="1"/>
  <c r="I70" i="1"/>
  <c r="G71" i="1"/>
  <c r="F71" i="1"/>
  <c r="H71" i="1" s="1"/>
  <c r="D73" i="1"/>
  <c r="E72" i="1"/>
  <c r="K71" i="2" l="1"/>
  <c r="J71" i="2"/>
  <c r="I72" i="2"/>
  <c r="E73" i="2"/>
  <c r="D74" i="2"/>
  <c r="L73" i="2"/>
  <c r="J71" i="1"/>
  <c r="I71" i="1"/>
  <c r="G72" i="1"/>
  <c r="F72" i="1"/>
  <c r="H72" i="1" s="1"/>
  <c r="D74" i="1"/>
  <c r="E73" i="1"/>
  <c r="M71" i="2" l="1"/>
  <c r="I73" i="2"/>
  <c r="D75" i="2"/>
  <c r="L74" i="2"/>
  <c r="E74" i="2"/>
  <c r="J72" i="2"/>
  <c r="K72" i="2"/>
  <c r="J72" i="1"/>
  <c r="I72" i="1"/>
  <c r="G73" i="1"/>
  <c r="F73" i="1"/>
  <c r="H73" i="1" s="1"/>
  <c r="D75" i="1"/>
  <c r="E74" i="1"/>
  <c r="M72" i="2" l="1"/>
  <c r="L75" i="2"/>
  <c r="D76" i="2"/>
  <c r="E75" i="2"/>
  <c r="K73" i="2"/>
  <c r="J73" i="2"/>
  <c r="M73" i="2" s="1"/>
  <c r="J73" i="1"/>
  <c r="I73" i="1"/>
  <c r="G74" i="1"/>
  <c r="F74" i="1"/>
  <c r="H74" i="1" s="1"/>
  <c r="D76" i="1"/>
  <c r="E75" i="1"/>
  <c r="D77" i="2" l="1"/>
  <c r="L76" i="2"/>
  <c r="E76" i="2"/>
  <c r="I74" i="2"/>
  <c r="J74" i="1"/>
  <c r="I74" i="1"/>
  <c r="F75" i="1"/>
  <c r="G75" i="1"/>
  <c r="D77" i="1"/>
  <c r="E76" i="1"/>
  <c r="I76" i="2" l="1"/>
  <c r="J74" i="2"/>
  <c r="K74" i="2"/>
  <c r="E77" i="2"/>
  <c r="D78" i="2"/>
  <c r="L77" i="2"/>
  <c r="I75" i="2"/>
  <c r="H75" i="1"/>
  <c r="G76" i="1"/>
  <c r="F76" i="1"/>
  <c r="D78" i="1"/>
  <c r="E77" i="1"/>
  <c r="M74" i="2" l="1"/>
  <c r="K75" i="2"/>
  <c r="J75" i="2"/>
  <c r="M75" i="2" s="1"/>
  <c r="I77" i="2"/>
  <c r="K76" i="2"/>
  <c r="J76" i="2"/>
  <c r="M76" i="2" s="1"/>
  <c r="D79" i="2"/>
  <c r="L78" i="2"/>
  <c r="E78" i="2"/>
  <c r="H76" i="1"/>
  <c r="J75" i="1"/>
  <c r="I75" i="1"/>
  <c r="G77" i="1"/>
  <c r="F77" i="1"/>
  <c r="D79" i="1"/>
  <c r="E78" i="1"/>
  <c r="I78" i="2" l="1"/>
  <c r="L79" i="2"/>
  <c r="E79" i="2"/>
  <c r="D80" i="2"/>
  <c r="K77" i="2"/>
  <c r="J77" i="2"/>
  <c r="H77" i="1"/>
  <c r="J77" i="1" s="1"/>
  <c r="J76" i="1"/>
  <c r="I76" i="1"/>
  <c r="G78" i="1"/>
  <c r="F78" i="1"/>
  <c r="H78" i="1" s="1"/>
  <c r="D80" i="1"/>
  <c r="E79" i="1"/>
  <c r="M77" i="2" l="1"/>
  <c r="I79" i="2"/>
  <c r="D81" i="2"/>
  <c r="L80" i="2"/>
  <c r="E80" i="2"/>
  <c r="J78" i="2"/>
  <c r="K78" i="2"/>
  <c r="I77" i="1"/>
  <c r="J78" i="1"/>
  <c r="I78" i="1"/>
  <c r="G79" i="1"/>
  <c r="F79" i="1"/>
  <c r="H79" i="1" s="1"/>
  <c r="D81" i="1"/>
  <c r="E80" i="1"/>
  <c r="M78" i="2" l="1"/>
  <c r="I80" i="2"/>
  <c r="E81" i="2"/>
  <c r="L81" i="2"/>
  <c r="D82" i="2"/>
  <c r="K79" i="2"/>
  <c r="J79" i="2"/>
  <c r="I79" i="1"/>
  <c r="J79" i="1"/>
  <c r="G80" i="1"/>
  <c r="F80" i="1"/>
  <c r="D82" i="1"/>
  <c r="E81" i="1"/>
  <c r="M79" i="2" l="1"/>
  <c r="D83" i="2"/>
  <c r="E82" i="2"/>
  <c r="L82" i="2"/>
  <c r="K80" i="2"/>
  <c r="J80" i="2"/>
  <c r="M80" i="2" s="1"/>
  <c r="H80" i="1"/>
  <c r="J80" i="1" s="1"/>
  <c r="F81" i="1"/>
  <c r="G81" i="1"/>
  <c r="D83" i="1"/>
  <c r="E82" i="1"/>
  <c r="I81" i="2" l="1"/>
  <c r="I82" i="2"/>
  <c r="L83" i="2"/>
  <c r="D84" i="2"/>
  <c r="E83" i="2"/>
  <c r="I80" i="1"/>
  <c r="H81" i="1"/>
  <c r="G82" i="1"/>
  <c r="F82" i="1"/>
  <c r="D84" i="1"/>
  <c r="E83" i="1"/>
  <c r="I83" i="2" l="1"/>
  <c r="D85" i="2"/>
  <c r="E84" i="2"/>
  <c r="L84" i="2"/>
  <c r="J82" i="2"/>
  <c r="M82" i="2" s="1"/>
  <c r="K82" i="2"/>
  <c r="K81" i="2"/>
  <c r="J81" i="2"/>
  <c r="M81" i="2" s="1"/>
  <c r="H82" i="1"/>
  <c r="J81" i="1"/>
  <c r="I81" i="1"/>
  <c r="F83" i="1"/>
  <c r="H83" i="1" s="1"/>
  <c r="G83" i="1"/>
  <c r="D85" i="1"/>
  <c r="E84" i="1"/>
  <c r="I84" i="2" l="1"/>
  <c r="E85" i="2"/>
  <c r="D86" i="2"/>
  <c r="L85" i="2"/>
  <c r="K83" i="2"/>
  <c r="J83" i="2"/>
  <c r="M83" i="2" s="1"/>
  <c r="J83" i="1"/>
  <c r="I83" i="1"/>
  <c r="J82" i="1"/>
  <c r="I82" i="1"/>
  <c r="G84" i="1"/>
  <c r="F84" i="1"/>
  <c r="D86" i="1"/>
  <c r="E85" i="1"/>
  <c r="K84" i="2" l="1"/>
  <c r="J84" i="2"/>
  <c r="M84" i="2" s="1"/>
  <c r="D87" i="2"/>
  <c r="E86" i="2"/>
  <c r="L86" i="2"/>
  <c r="H84" i="1"/>
  <c r="J84" i="1"/>
  <c r="I84" i="1"/>
  <c r="G85" i="1"/>
  <c r="F85" i="1"/>
  <c r="H85" i="1" s="1"/>
  <c r="D87" i="1"/>
  <c r="E86" i="1"/>
  <c r="I86" i="2" l="1"/>
  <c r="L87" i="2"/>
  <c r="D88" i="2"/>
  <c r="E87" i="2"/>
  <c r="I85" i="2"/>
  <c r="J85" i="1"/>
  <c r="I85" i="1"/>
  <c r="G86" i="1"/>
  <c r="F86" i="1"/>
  <c r="D88" i="1"/>
  <c r="E87" i="1"/>
  <c r="K85" i="2" l="1"/>
  <c r="J85" i="2"/>
  <c r="M85" i="2" s="1"/>
  <c r="I87" i="2"/>
  <c r="D89" i="2"/>
  <c r="E88" i="2"/>
  <c r="L88" i="2"/>
  <c r="J86" i="2"/>
  <c r="K86" i="2"/>
  <c r="H86" i="1"/>
  <c r="J86" i="1" s="1"/>
  <c r="G87" i="1"/>
  <c r="F87" i="1"/>
  <c r="H87" i="1" s="1"/>
  <c r="D89" i="1"/>
  <c r="E88" i="1"/>
  <c r="M86" i="2" l="1"/>
  <c r="I88" i="2"/>
  <c r="E89" i="2"/>
  <c r="D90" i="2"/>
  <c r="L89" i="2"/>
  <c r="K87" i="2"/>
  <c r="J87" i="2"/>
  <c r="M87" i="2" s="1"/>
  <c r="I86" i="1"/>
  <c r="J87" i="1"/>
  <c r="I87" i="1"/>
  <c r="G88" i="1"/>
  <c r="F88" i="1"/>
  <c r="D90" i="1"/>
  <c r="E89" i="1"/>
  <c r="D91" i="2" l="1"/>
  <c r="L90" i="2"/>
  <c r="E90" i="2"/>
  <c r="I89" i="2"/>
  <c r="J88" i="2"/>
  <c r="K88" i="2"/>
  <c r="H88" i="1"/>
  <c r="J88" i="1" s="1"/>
  <c r="F89" i="1"/>
  <c r="G89" i="1"/>
  <c r="D91" i="1"/>
  <c r="E90" i="1"/>
  <c r="M88" i="2" l="1"/>
  <c r="K89" i="2"/>
  <c r="J89" i="2"/>
  <c r="M89" i="2" s="1"/>
  <c r="I90" i="2"/>
  <c r="L91" i="2"/>
  <c r="E91" i="2"/>
  <c r="D92" i="2"/>
  <c r="I88" i="1"/>
  <c r="H89" i="1"/>
  <c r="G90" i="1"/>
  <c r="F90" i="1"/>
  <c r="D92" i="1"/>
  <c r="E91" i="1"/>
  <c r="J90" i="2" l="1"/>
  <c r="K90" i="2"/>
  <c r="I91" i="2"/>
  <c r="D93" i="2"/>
  <c r="L92" i="2"/>
  <c r="E92" i="2"/>
  <c r="H90" i="1"/>
  <c r="J89" i="1"/>
  <c r="I89" i="1"/>
  <c r="F91" i="1"/>
  <c r="H91" i="1" s="1"/>
  <c r="G91" i="1"/>
  <c r="D93" i="1"/>
  <c r="E92" i="1"/>
  <c r="K91" i="2" l="1"/>
  <c r="J91" i="2"/>
  <c r="M91" i="2" s="1"/>
  <c r="E93" i="2"/>
  <c r="D94" i="2"/>
  <c r="L93" i="2"/>
  <c r="I92" i="2"/>
  <c r="M90" i="2"/>
  <c r="J91" i="1"/>
  <c r="I91" i="1"/>
  <c r="J90" i="1"/>
  <c r="I90" i="1"/>
  <c r="G92" i="1"/>
  <c r="F92" i="1"/>
  <c r="D94" i="1"/>
  <c r="E93" i="1"/>
  <c r="K92" i="2" l="1"/>
  <c r="J92" i="2"/>
  <c r="M92" i="2" s="1"/>
  <c r="D95" i="2"/>
  <c r="E94" i="2"/>
  <c r="L94" i="2"/>
  <c r="H92" i="1"/>
  <c r="J92" i="1"/>
  <c r="I92" i="1"/>
  <c r="G93" i="1"/>
  <c r="F93" i="1"/>
  <c r="D95" i="1"/>
  <c r="E94" i="1"/>
  <c r="I93" i="2" l="1"/>
  <c r="I94" i="2"/>
  <c r="L95" i="2"/>
  <c r="E95" i="2"/>
  <c r="D96" i="2"/>
  <c r="H93" i="1"/>
  <c r="J93" i="1" s="1"/>
  <c r="G94" i="1"/>
  <c r="F94" i="1"/>
  <c r="D96" i="1"/>
  <c r="E95" i="1"/>
  <c r="D97" i="2" l="1"/>
  <c r="L96" i="2"/>
  <c r="E96" i="2"/>
  <c r="I95" i="2"/>
  <c r="J94" i="2"/>
  <c r="K94" i="2"/>
  <c r="K93" i="2"/>
  <c r="J93" i="2"/>
  <c r="M93" i="2" s="1"/>
  <c r="I93" i="1"/>
  <c r="H94" i="1"/>
  <c r="I94" i="1" s="1"/>
  <c r="J94" i="1"/>
  <c r="G95" i="1"/>
  <c r="F95" i="1"/>
  <c r="D97" i="1"/>
  <c r="E96" i="1"/>
  <c r="M94" i="2" l="1"/>
  <c r="K95" i="2"/>
  <c r="J95" i="2"/>
  <c r="M95" i="2" s="1"/>
  <c r="I96" i="2"/>
  <c r="E97" i="2"/>
  <c r="L97" i="2"/>
  <c r="D98" i="2"/>
  <c r="H95" i="1"/>
  <c r="I95" i="1" s="1"/>
  <c r="G96" i="1"/>
  <c r="F96" i="1"/>
  <c r="H96" i="1" s="1"/>
  <c r="D98" i="1"/>
  <c r="E97" i="1"/>
  <c r="K96" i="2" l="1"/>
  <c r="J96" i="2"/>
  <c r="D99" i="2"/>
  <c r="L98" i="2"/>
  <c r="E98" i="2"/>
  <c r="J95" i="1"/>
  <c r="J96" i="1"/>
  <c r="I96" i="1"/>
  <c r="F97" i="1"/>
  <c r="G97" i="1"/>
  <c r="D99" i="1"/>
  <c r="E98" i="1"/>
  <c r="I98" i="2" l="1"/>
  <c r="L99" i="2"/>
  <c r="D100" i="2"/>
  <c r="E99" i="2"/>
  <c r="M96" i="2"/>
  <c r="H97" i="1"/>
  <c r="G98" i="1"/>
  <c r="F98" i="1"/>
  <c r="D100" i="1"/>
  <c r="E99" i="1"/>
  <c r="K97" i="2" l="1"/>
  <c r="J97" i="2"/>
  <c r="M97" i="2" s="1"/>
  <c r="D101" i="2"/>
  <c r="E100" i="2"/>
  <c r="L100" i="2"/>
  <c r="J98" i="2"/>
  <c r="K98" i="2"/>
  <c r="H98" i="1"/>
  <c r="J97" i="1"/>
  <c r="I97" i="1"/>
  <c r="F99" i="1"/>
  <c r="H99" i="1" s="1"/>
  <c r="G99" i="1"/>
  <c r="D101" i="1"/>
  <c r="E100" i="1"/>
  <c r="E101" i="2" l="1"/>
  <c r="D102" i="2"/>
  <c r="L101" i="2"/>
  <c r="I99" i="2"/>
  <c r="M98" i="2"/>
  <c r="J99" i="1"/>
  <c r="I99" i="1"/>
  <c r="J98" i="1"/>
  <c r="I98" i="1"/>
  <c r="G100" i="1"/>
  <c r="F100" i="1"/>
  <c r="D102" i="1"/>
  <c r="E101" i="1"/>
  <c r="K99" i="2" l="1"/>
  <c r="J99" i="2"/>
  <c r="M99" i="2" s="1"/>
  <c r="D103" i="2"/>
  <c r="E102" i="2"/>
  <c r="L102" i="2"/>
  <c r="I100" i="2"/>
  <c r="H100" i="1"/>
  <c r="J100" i="1"/>
  <c r="I100" i="1"/>
  <c r="G101" i="1"/>
  <c r="F101" i="1"/>
  <c r="D103" i="1"/>
  <c r="E102" i="1"/>
  <c r="J100" i="2" l="1"/>
  <c r="K100" i="2"/>
  <c r="I101" i="2"/>
  <c r="I102" i="2"/>
  <c r="L103" i="2"/>
  <c r="D104" i="2"/>
  <c r="E103" i="2"/>
  <c r="H101" i="1"/>
  <c r="J101" i="1" s="1"/>
  <c r="G102" i="1"/>
  <c r="F102" i="1"/>
  <c r="D104" i="1"/>
  <c r="E103" i="1"/>
  <c r="J102" i="2" l="1"/>
  <c r="K102" i="2"/>
  <c r="K101" i="2"/>
  <c r="J101" i="2"/>
  <c r="M101" i="2" s="1"/>
  <c r="I103" i="2"/>
  <c r="D105" i="2"/>
  <c r="L104" i="2"/>
  <c r="E104" i="2"/>
  <c r="M100" i="2"/>
  <c r="I101" i="1"/>
  <c r="H102" i="1"/>
  <c r="I102" i="1" s="1"/>
  <c r="J102" i="1"/>
  <c r="G103" i="1"/>
  <c r="F103" i="1"/>
  <c r="D105" i="1"/>
  <c r="E104" i="1"/>
  <c r="M102" i="2" l="1"/>
  <c r="I104" i="2"/>
  <c r="E105" i="2"/>
  <c r="D106" i="2"/>
  <c r="L105" i="2"/>
  <c r="K103" i="2"/>
  <c r="J103" i="2"/>
  <c r="H103" i="1"/>
  <c r="J103" i="1" s="1"/>
  <c r="G104" i="1"/>
  <c r="F104" i="1"/>
  <c r="H104" i="1" s="1"/>
  <c r="D106" i="1"/>
  <c r="E105" i="1"/>
  <c r="M103" i="2" l="1"/>
  <c r="D107" i="2"/>
  <c r="L106" i="2"/>
  <c r="E106" i="2"/>
  <c r="K104" i="2"/>
  <c r="J104" i="2"/>
  <c r="M104" i="2" s="1"/>
  <c r="I103" i="1"/>
  <c r="J104" i="1"/>
  <c r="I104" i="1"/>
  <c r="G105" i="1"/>
  <c r="F105" i="1"/>
  <c r="H105" i="1" s="1"/>
  <c r="D107" i="1"/>
  <c r="E106" i="1"/>
  <c r="I105" i="2" l="1"/>
  <c r="I106" i="2"/>
  <c r="L107" i="2"/>
  <c r="E107" i="2"/>
  <c r="D108" i="2"/>
  <c r="J105" i="1"/>
  <c r="I105" i="1"/>
  <c r="G106" i="1"/>
  <c r="F106" i="1"/>
  <c r="D108" i="1"/>
  <c r="E107" i="1"/>
  <c r="D109" i="2" l="1"/>
  <c r="L108" i="2"/>
  <c r="E108" i="2"/>
  <c r="J106" i="2"/>
  <c r="K106" i="2"/>
  <c r="I107" i="2"/>
  <c r="K105" i="2"/>
  <c r="J105" i="2"/>
  <c r="M105" i="2" s="1"/>
  <c r="H106" i="1"/>
  <c r="I106" i="1" s="1"/>
  <c r="J106" i="1"/>
  <c r="G107" i="1"/>
  <c r="F107" i="1"/>
  <c r="H107" i="1" s="1"/>
  <c r="D109" i="1"/>
  <c r="E108" i="1"/>
  <c r="M106" i="2" l="1"/>
  <c r="I108" i="2"/>
  <c r="K107" i="2"/>
  <c r="J107" i="2"/>
  <c r="M107" i="2" s="1"/>
  <c r="E109" i="2"/>
  <c r="D110" i="2"/>
  <c r="L109" i="2"/>
  <c r="I107" i="1"/>
  <c r="J107" i="1"/>
  <c r="G108" i="1"/>
  <c r="F108" i="1"/>
  <c r="H108" i="1" s="1"/>
  <c r="D110" i="1"/>
  <c r="E109" i="1"/>
  <c r="E110" i="2" l="1"/>
  <c r="D111" i="2"/>
  <c r="L110" i="2"/>
  <c r="I109" i="2"/>
  <c r="K108" i="2"/>
  <c r="J108" i="2"/>
  <c r="M108" i="2" s="1"/>
  <c r="J108" i="1"/>
  <c r="I108" i="1"/>
  <c r="G109" i="1"/>
  <c r="F109" i="1"/>
  <c r="H109" i="1" s="1"/>
  <c r="D111" i="1"/>
  <c r="E110" i="1"/>
  <c r="K109" i="2" l="1"/>
  <c r="J109" i="2"/>
  <c r="L111" i="2"/>
  <c r="E111" i="2"/>
  <c r="I110" i="2"/>
  <c r="E111" i="1"/>
  <c r="J109" i="1"/>
  <c r="I109" i="1"/>
  <c r="G110" i="1"/>
  <c r="F110" i="1"/>
  <c r="G111" i="1"/>
  <c r="F111" i="1"/>
  <c r="H111" i="1" s="1"/>
  <c r="M109" i="2" l="1"/>
  <c r="I111" i="2"/>
  <c r="J110" i="2"/>
  <c r="K110" i="2"/>
  <c r="H110" i="1"/>
  <c r="J110" i="1" s="1"/>
  <c r="I111" i="1"/>
  <c r="J111" i="1"/>
  <c r="K111" i="2" l="1"/>
  <c r="J111" i="2"/>
  <c r="M111" i="2" s="1"/>
  <c r="M110" i="2"/>
  <c r="I110" i="1"/>
</calcChain>
</file>

<file path=xl/sharedStrings.xml><?xml version="1.0" encoding="utf-8"?>
<sst xmlns="http://schemas.openxmlformats.org/spreadsheetml/2006/main" count="23" uniqueCount="12">
  <si>
    <t>d</t>
  </si>
  <si>
    <t>n</t>
  </si>
  <si>
    <t>f</t>
  </si>
  <si>
    <t>R0</t>
  </si>
  <si>
    <t>R1</t>
  </si>
  <si>
    <r>
      <t>t/2 [</t>
    </r>
    <r>
      <rPr>
        <sz val="11"/>
        <color theme="1"/>
        <rFont val="Calibri"/>
        <family val="2"/>
        <charset val="238"/>
      </rPr>
      <t>µs]</t>
    </r>
  </si>
  <si>
    <t>mod</t>
  </si>
  <si>
    <t>//</t>
  </si>
  <si>
    <t>R0 PRE</t>
  </si>
  <si>
    <t>str</t>
  </si>
  <si>
    <r>
      <t>t [</t>
    </r>
    <r>
      <rPr>
        <sz val="11"/>
        <color theme="1"/>
        <rFont val="Calibri"/>
        <family val="2"/>
        <charset val="238"/>
      </rPr>
      <t>µs]</t>
    </r>
  </si>
  <si>
    <t>t/2 [µs]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</si>
</sst>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19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ulka1" displayName="Tabulka1" ref="C3:L111" totalsRowShown="0">
  <autoFilter ref="C3:L111"/>
  <tableColumns count="10">
    <tableColumn id="1" name="n"/>
    <tableColumn id="2" name="f">
      <calculatedColumnFormula>D3*$D$2</calculatedColumnFormula>
    </tableColumn>
    <tableColumn id="3" name="t/2 [µs]">
      <calculatedColumnFormula>500000/D4</calculatedColumnFormula>
    </tableColumn>
    <tableColumn id="5" name="mod" dataDxfId="18">
      <calculatedColumnFormula>ROUNDDOWN(MOD(E4,255),0)</calculatedColumnFormula>
    </tableColumn>
    <tableColumn id="6" name="//" dataDxfId="17">
      <calculatedColumnFormula>ROUNDDOWN(E4/255,0)</calculatedColumnFormula>
    </tableColumn>
    <tableColumn id="9" name="R0 PRE" dataDxfId="16">
      <calculatedColumnFormula>Tabulka1[[#This Row],[mod]]-IF(Tabulka1[[#This Row],[//]]&gt;0,16,8)</calculatedColumnFormula>
    </tableColumn>
    <tableColumn id="10" name="R1" dataDxfId="15">
      <calculatedColumnFormula>IF(Tabulka1[[#This Row],[R0 PRE]]&gt;0,Tabulka1[[#This Row],[//]],Tabulka1[[#This Row],[//]]-1)</calculatedColumnFormula>
    </tableColumn>
    <tableColumn id="11" name="R0" dataDxfId="14">
      <calculatedColumnFormula>IF(Tabulka1[[#This Row],[R0 PRE]]&gt;0,Tabulka1[[#This Row],[R0 PRE]],Tabulka1[[#This Row],[R0 PRE]]+255)</calculatedColumnFormula>
    </tableColumn>
    <tableColumn id="12" name="t [µs]" dataDxfId="13">
      <calculatedColumnFormula>1000000/Tabulka1[[#This Row],[f]]</calculatedColumnFormula>
    </tableColumn>
    <tableColumn id="13" name="str" dataDxfId="12">
      <calculatedColumnFormula>Tabulka1[[#This Row],[n]]&amp;" "&amp;Tabulka1[[#This Row],[R1]]&amp;" "&amp;Tabulka1[[#This Row],[R0]] &amp;" "&amp;ROUNDDOWN(Tabulka1[[#This Row],[t '[µs']]],0)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ulka13" displayName="Tabulka13" ref="C3:M111" totalsRowShown="0" dataDxfId="4">
  <autoFilter ref="C3:M111"/>
  <tableColumns count="11">
    <tableColumn id="1" name="n" dataDxfId="0"/>
    <tableColumn id="2" name="f" dataDxfId="1">
      <calculatedColumnFormula>D3*$D$2</calculatedColumnFormula>
    </tableColumn>
    <tableColumn id="3" name="t/2 [µs]" dataDxfId="11">
      <calculatedColumnFormula>500000/D4</calculatedColumnFormula>
    </tableColumn>
    <tableColumn id="4" name="t/2 [µs] dif" dataDxfId="10">
      <calculatedColumnFormula>Tabulka13[[#This Row],[t/2 '[µs']]]-E5</calculatedColumnFormula>
    </tableColumn>
    <tableColumn id="5" name="mod" dataDxfId="2">
      <calculatedColumnFormula>ROUND(MOD(Tabulka13[[#This Row],[t/2 '[µs'] dif]],255),0)</calculatedColumnFormula>
    </tableColumn>
    <tableColumn id="6" name="//" dataDxfId="3">
      <calculatedColumnFormula>ROUNDDOWN(Tabulka13[[#This Row],[t/2 '[µs'] dif]]/255,0)</calculatedColumnFormula>
    </tableColumn>
    <tableColumn id="9" name="R0 PRE" dataDxfId="9">
      <calculatedColumnFormula>Tabulka13[[#This Row],[mod]]-IF(Tabulka13[[#This Row],[//]]&gt;0,16,8)</calculatedColumnFormula>
    </tableColumn>
    <tableColumn id="10" name="R1" dataDxfId="8">
      <calculatedColumnFormula>IF(Tabulka13[[#This Row],[R0 PRE]]&gt;0,Tabulka13[[#This Row],[//]],Tabulka13[[#This Row],[//]]-1)</calculatedColumnFormula>
    </tableColumn>
    <tableColumn id="11" name="R0" dataDxfId="7">
      <calculatedColumnFormula>IF(Tabulka13[[#This Row],[R0 PRE]]&gt;0,Tabulka13[[#This Row],[R0 PRE]],Tabulka13[[#This Row],[R0 PRE]]+255)</calculatedColumnFormula>
    </tableColumn>
    <tableColumn id="12" name="t [µs]" dataDxfId="6">
      <calculatedColumnFormula>1000000/Tabulka13[[#This Row],[f]]</calculatedColumnFormula>
    </tableColumn>
    <tableColumn id="13" name="str" dataDxfId="5">
      <calculatedColumnFormula>Tabulka13[[#This Row],[n]]&amp;" "&amp;Tabulka13[[#This Row],[R1]]&amp;" "&amp;Tabulka13[[#This Row],[R0]] &amp;" "&amp;ROUNDDOWN(Tabulka13[[#This Row],[t '[µs']]],0)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11"/>
  <sheetViews>
    <sheetView workbookViewId="0">
      <selection activeCell="B6" sqref="A1:XFD1048576"/>
    </sheetView>
  </sheetViews>
  <sheetFormatPr defaultRowHeight="15" x14ac:dyDescent="0.25"/>
  <cols>
    <col min="5" max="5" width="9.5703125" customWidth="1"/>
    <col min="11" max="11" width="9.140625" style="2"/>
    <col min="12" max="12" width="15.42578125" bestFit="1" customWidth="1"/>
  </cols>
  <sheetData>
    <row r="1" spans="3:12" x14ac:dyDescent="0.25">
      <c r="D1" t="s">
        <v>0</v>
      </c>
    </row>
    <row r="2" spans="3:12" x14ac:dyDescent="0.25">
      <c r="D2">
        <f>2^(1/12)</f>
        <v>1.0594630943592953</v>
      </c>
    </row>
    <row r="3" spans="3:12" x14ac:dyDescent="0.25">
      <c r="C3" t="s">
        <v>1</v>
      </c>
      <c r="D3" t="s">
        <v>2</v>
      </c>
      <c r="E3" t="s">
        <v>5</v>
      </c>
      <c r="F3" t="s">
        <v>6</v>
      </c>
      <c r="G3" t="s">
        <v>7</v>
      </c>
      <c r="H3" t="s">
        <v>8</v>
      </c>
      <c r="I3" t="s">
        <v>4</v>
      </c>
      <c r="J3" t="s">
        <v>3</v>
      </c>
      <c r="K3" s="2" t="s">
        <v>10</v>
      </c>
      <c r="L3" t="s">
        <v>9</v>
      </c>
    </row>
    <row r="4" spans="3:12" x14ac:dyDescent="0.25">
      <c r="C4">
        <v>12</v>
      </c>
      <c r="D4">
        <v>16.3515978312874</v>
      </c>
      <c r="E4">
        <f t="shared" ref="E4:E67" si="0">500000/D4</f>
        <v>30578.051463771466</v>
      </c>
      <c r="F4">
        <f t="shared" ref="F4:F35" si="1">ROUNDDOWN(MOD(E4,255),0)</f>
        <v>233</v>
      </c>
      <c r="G4">
        <f t="shared" ref="G4:G35" si="2">ROUNDDOWN(E4/255,0)</f>
        <v>119</v>
      </c>
      <c r="H4">
        <f>Tabulka1[[#This Row],[mod]]-IF(Tabulka1[[#This Row],[//]]&gt;0,16,8)</f>
        <v>217</v>
      </c>
      <c r="I4" s="1">
        <f>IF(Tabulka1[[#This Row],[R0 PRE]]&gt;0,Tabulka1[[#This Row],[//]],Tabulka1[[#This Row],[//]]-1)</f>
        <v>119</v>
      </c>
      <c r="J4" s="1">
        <f>IF(Tabulka1[[#This Row],[R0 PRE]]&gt;0,Tabulka1[[#This Row],[R0 PRE]],Tabulka1[[#This Row],[R0 PRE]]+255)</f>
        <v>217</v>
      </c>
      <c r="K4" s="2">
        <f>1000000/Tabulka1[[#This Row],[f]]</f>
        <v>61156.102927542932</v>
      </c>
      <c r="L4" s="1" t="str">
        <f>Tabulka1[[#This Row],[n]]&amp;" "&amp;Tabulka1[[#This Row],[R1]]&amp;" "&amp;Tabulka1[[#This Row],[R0]] &amp;" "&amp;ROUNDDOWN(Tabulka1[[#This Row],[t '[µs']]],0)</f>
        <v>12 119 217 61156</v>
      </c>
    </row>
    <row r="5" spans="3:12" x14ac:dyDescent="0.25">
      <c r="C5">
        <v>13</v>
      </c>
      <c r="D5">
        <f>D4*$D$2</f>
        <v>17.323914436054491</v>
      </c>
      <c r="E5">
        <f t="shared" si="0"/>
        <v>28861.837308512742</v>
      </c>
      <c r="F5">
        <f t="shared" si="1"/>
        <v>46</v>
      </c>
      <c r="G5">
        <f t="shared" si="2"/>
        <v>113</v>
      </c>
      <c r="H5">
        <f>Tabulka1[[#This Row],[mod]]-IF(Tabulka1[[#This Row],[//]]&gt;0,16,8)</f>
        <v>30</v>
      </c>
      <c r="I5" s="1">
        <f>IF(Tabulka1[[#This Row],[R0 PRE]]&gt;0,Tabulka1[[#This Row],[//]],Tabulka1[[#This Row],[//]]-1)</f>
        <v>113</v>
      </c>
      <c r="J5" s="1">
        <f>IF(Tabulka1[[#This Row],[R0 PRE]]&gt;0,Tabulka1[[#This Row],[R0 PRE]],Tabulka1[[#This Row],[R0 PRE]]+255)</f>
        <v>30</v>
      </c>
      <c r="K5" s="2">
        <f>1000000/Tabulka1[[#This Row],[f]]</f>
        <v>57723.674617025485</v>
      </c>
      <c r="L5" s="1" t="str">
        <f>Tabulka1[[#This Row],[n]]&amp;" "&amp;Tabulka1[[#This Row],[R1]]&amp;" "&amp;Tabulka1[[#This Row],[R0]] &amp;" "&amp;ROUNDDOWN(Tabulka1[[#This Row],[t '[µs']]],0)</f>
        <v>13 113 30 57723</v>
      </c>
    </row>
    <row r="6" spans="3:12" x14ac:dyDescent="0.25">
      <c r="C6">
        <v>14</v>
      </c>
      <c r="D6">
        <f>D5*$D$2</f>
        <v>18.354047994837956</v>
      </c>
      <c r="E6">
        <f t="shared" si="0"/>
        <v>27241.946852303325</v>
      </c>
      <c r="F6">
        <f t="shared" si="1"/>
        <v>211</v>
      </c>
      <c r="G6">
        <f t="shared" si="2"/>
        <v>106</v>
      </c>
      <c r="H6">
        <f>Tabulka1[[#This Row],[mod]]-IF(Tabulka1[[#This Row],[//]]&gt;0,16,8)</f>
        <v>195</v>
      </c>
      <c r="I6" s="1">
        <f>IF(Tabulka1[[#This Row],[R0 PRE]]&gt;0,Tabulka1[[#This Row],[//]],Tabulka1[[#This Row],[//]]-1)</f>
        <v>106</v>
      </c>
      <c r="J6" s="1">
        <f>IF(Tabulka1[[#This Row],[R0 PRE]]&gt;0,Tabulka1[[#This Row],[R0 PRE]],Tabulka1[[#This Row],[R0 PRE]]+255)</f>
        <v>195</v>
      </c>
      <c r="K6" s="2">
        <f>1000000/Tabulka1[[#This Row],[f]]</f>
        <v>54483.893704606649</v>
      </c>
      <c r="L6" s="1" t="str">
        <f>Tabulka1[[#This Row],[n]]&amp;" "&amp;Tabulka1[[#This Row],[R1]]&amp;" "&amp;Tabulka1[[#This Row],[R0]] &amp;" "&amp;ROUNDDOWN(Tabulka1[[#This Row],[t '[µs']]],0)</f>
        <v>14 106 195 54483</v>
      </c>
    </row>
    <row r="7" spans="3:12" x14ac:dyDescent="0.25">
      <c r="C7">
        <v>15</v>
      </c>
      <c r="D7">
        <f t="shared" ref="D7:D70" si="3">D6*$D$2</f>
        <v>19.44543648263004</v>
      </c>
      <c r="E7">
        <f t="shared" si="0"/>
        <v>25712.973861329025</v>
      </c>
      <c r="F7">
        <f t="shared" si="1"/>
        <v>212</v>
      </c>
      <c r="G7">
        <f t="shared" si="2"/>
        <v>100</v>
      </c>
      <c r="H7">
        <f>Tabulka1[[#This Row],[mod]]-IF(Tabulka1[[#This Row],[//]]&gt;0,16,8)</f>
        <v>196</v>
      </c>
      <c r="I7" s="1">
        <f>IF(Tabulka1[[#This Row],[R0 PRE]]&gt;0,Tabulka1[[#This Row],[//]],Tabulka1[[#This Row],[//]]-1)</f>
        <v>100</v>
      </c>
      <c r="J7" s="1">
        <f>IF(Tabulka1[[#This Row],[R0 PRE]]&gt;0,Tabulka1[[#This Row],[R0 PRE]],Tabulka1[[#This Row],[R0 PRE]]+255)</f>
        <v>196</v>
      </c>
      <c r="K7" s="2">
        <f>1000000/Tabulka1[[#This Row],[f]]</f>
        <v>51425.947722658049</v>
      </c>
      <c r="L7" s="1" t="str">
        <f>Tabulka1[[#This Row],[n]]&amp;" "&amp;Tabulka1[[#This Row],[R1]]&amp;" "&amp;Tabulka1[[#This Row],[R0]] &amp;" "&amp;ROUNDDOWN(Tabulka1[[#This Row],[t '[µs']]],0)</f>
        <v>15 100 196 51425</v>
      </c>
    </row>
    <row r="8" spans="3:12" x14ac:dyDescent="0.25">
      <c r="C8">
        <v>16</v>
      </c>
      <c r="D8">
        <f t="shared" si="3"/>
        <v>20.601722307054352</v>
      </c>
      <c r="E8">
        <f t="shared" si="0"/>
        <v>24269.815530364282</v>
      </c>
      <c r="F8">
        <f t="shared" si="1"/>
        <v>44</v>
      </c>
      <c r="G8">
        <f t="shared" si="2"/>
        <v>95</v>
      </c>
      <c r="H8">
        <f>Tabulka1[[#This Row],[mod]]-IF(Tabulka1[[#This Row],[//]]&gt;0,16,8)</f>
        <v>28</v>
      </c>
      <c r="I8" s="1">
        <f>IF(Tabulka1[[#This Row],[R0 PRE]]&gt;0,Tabulka1[[#This Row],[//]],Tabulka1[[#This Row],[//]]-1)</f>
        <v>95</v>
      </c>
      <c r="J8" s="1">
        <f>IF(Tabulka1[[#This Row],[R0 PRE]]&gt;0,Tabulka1[[#This Row],[R0 PRE]],Tabulka1[[#This Row],[R0 PRE]]+255)</f>
        <v>28</v>
      </c>
      <c r="K8" s="2">
        <f>1000000/Tabulka1[[#This Row],[f]]</f>
        <v>48539.631060728563</v>
      </c>
      <c r="L8" s="1" t="str">
        <f>Tabulka1[[#This Row],[n]]&amp;" "&amp;Tabulka1[[#This Row],[R1]]&amp;" "&amp;Tabulka1[[#This Row],[R0]] &amp;" "&amp;ROUNDDOWN(Tabulka1[[#This Row],[t '[µs']]],0)</f>
        <v>16 95 28 48539</v>
      </c>
    </row>
    <row r="9" spans="3:12" x14ac:dyDescent="0.25">
      <c r="C9">
        <v>17</v>
      </c>
      <c r="D9">
        <f t="shared" si="3"/>
        <v>21.826764464562725</v>
      </c>
      <c r="E9">
        <f t="shared" si="0"/>
        <v>22907.655452634077</v>
      </c>
      <c r="F9">
        <f t="shared" si="1"/>
        <v>212</v>
      </c>
      <c r="G9">
        <f t="shared" si="2"/>
        <v>89</v>
      </c>
      <c r="H9">
        <f>Tabulka1[[#This Row],[mod]]-IF(Tabulka1[[#This Row],[//]]&gt;0,16,8)</f>
        <v>196</v>
      </c>
      <c r="I9" s="1">
        <f>IF(Tabulka1[[#This Row],[R0 PRE]]&gt;0,Tabulka1[[#This Row],[//]],Tabulka1[[#This Row],[//]]-1)</f>
        <v>89</v>
      </c>
      <c r="J9" s="1">
        <f>IF(Tabulka1[[#This Row],[R0 PRE]]&gt;0,Tabulka1[[#This Row],[R0 PRE]],Tabulka1[[#This Row],[R0 PRE]]+255)</f>
        <v>196</v>
      </c>
      <c r="K9" s="2">
        <f>1000000/Tabulka1[[#This Row],[f]]</f>
        <v>45815.310905268154</v>
      </c>
      <c r="L9" s="1" t="str">
        <f>Tabulka1[[#This Row],[n]]&amp;" "&amp;Tabulka1[[#This Row],[R1]]&amp;" "&amp;Tabulka1[[#This Row],[R0]] &amp;" "&amp;ROUNDDOWN(Tabulka1[[#This Row],[t '[µs']]],0)</f>
        <v>17 89 196 45815</v>
      </c>
    </row>
    <row r="10" spans="3:12" x14ac:dyDescent="0.25">
      <c r="C10">
        <v>18</v>
      </c>
      <c r="D10">
        <f t="shared" si="3"/>
        <v>23.124651419477132</v>
      </c>
      <c r="E10">
        <f t="shared" si="0"/>
        <v>21621.947545504037</v>
      </c>
      <c r="F10">
        <f t="shared" si="1"/>
        <v>201</v>
      </c>
      <c r="G10">
        <f t="shared" si="2"/>
        <v>84</v>
      </c>
      <c r="H10">
        <f>Tabulka1[[#This Row],[mod]]-IF(Tabulka1[[#This Row],[//]]&gt;0,16,8)</f>
        <v>185</v>
      </c>
      <c r="I10" s="1">
        <f>IF(Tabulka1[[#This Row],[R0 PRE]]&gt;0,Tabulka1[[#This Row],[//]],Tabulka1[[#This Row],[//]]-1)</f>
        <v>84</v>
      </c>
      <c r="J10" s="1">
        <f>IF(Tabulka1[[#This Row],[R0 PRE]]&gt;0,Tabulka1[[#This Row],[R0 PRE]],Tabulka1[[#This Row],[R0 PRE]]+255)</f>
        <v>185</v>
      </c>
      <c r="K10" s="2">
        <f>1000000/Tabulka1[[#This Row],[f]]</f>
        <v>43243.895091008075</v>
      </c>
      <c r="L10" s="1" t="str">
        <f>Tabulka1[[#This Row],[n]]&amp;" "&amp;Tabulka1[[#This Row],[R1]]&amp;" "&amp;Tabulka1[[#This Row],[R0]] &amp;" "&amp;ROUNDDOWN(Tabulka1[[#This Row],[t '[µs']]],0)</f>
        <v>18 84 185 43243</v>
      </c>
    </row>
    <row r="11" spans="3:12" x14ac:dyDescent="0.25">
      <c r="C11">
        <v>19</v>
      </c>
      <c r="D11">
        <f t="shared" si="3"/>
        <v>24.499714748859311</v>
      </c>
      <c r="E11">
        <f t="shared" si="0"/>
        <v>20408.400878352251</v>
      </c>
      <c r="F11">
        <f t="shared" si="1"/>
        <v>8</v>
      </c>
      <c r="G11">
        <f t="shared" si="2"/>
        <v>80</v>
      </c>
      <c r="H11">
        <f>Tabulka1[[#This Row],[mod]]-IF(Tabulka1[[#This Row],[//]]&gt;0,16,8)</f>
        <v>-8</v>
      </c>
      <c r="I11" s="1">
        <f>IF(Tabulka1[[#This Row],[R0 PRE]]&gt;0,Tabulka1[[#This Row],[//]],Tabulka1[[#This Row],[//]]-1)</f>
        <v>79</v>
      </c>
      <c r="J11" s="1">
        <f>IF(Tabulka1[[#This Row],[R0 PRE]]&gt;0,Tabulka1[[#This Row],[R0 PRE]],Tabulka1[[#This Row],[R0 PRE]]+255)</f>
        <v>247</v>
      </c>
      <c r="K11" s="2">
        <f>1000000/Tabulka1[[#This Row],[f]]</f>
        <v>40816.801756704503</v>
      </c>
      <c r="L11" s="1" t="str">
        <f>Tabulka1[[#This Row],[n]]&amp;" "&amp;Tabulka1[[#This Row],[R1]]&amp;" "&amp;Tabulka1[[#This Row],[R0]] &amp;" "&amp;ROUNDDOWN(Tabulka1[[#This Row],[t '[µs']]],0)</f>
        <v>19 79 247 40816</v>
      </c>
    </row>
    <row r="12" spans="3:12" x14ac:dyDescent="0.25">
      <c r="C12">
        <v>20</v>
      </c>
      <c r="D12">
        <f t="shared" si="3"/>
        <v>25.956543598746553</v>
      </c>
      <c r="E12">
        <f t="shared" si="0"/>
        <v>19262.965351987201</v>
      </c>
      <c r="F12">
        <f t="shared" si="1"/>
        <v>137</v>
      </c>
      <c r="G12">
        <f t="shared" si="2"/>
        <v>75</v>
      </c>
      <c r="H12">
        <f>Tabulka1[[#This Row],[mod]]-IF(Tabulka1[[#This Row],[//]]&gt;0,16,8)</f>
        <v>121</v>
      </c>
      <c r="I12" s="1">
        <f>IF(Tabulka1[[#This Row],[R0 PRE]]&gt;0,Tabulka1[[#This Row],[//]],Tabulka1[[#This Row],[//]]-1)</f>
        <v>75</v>
      </c>
      <c r="J12" s="1">
        <f>IF(Tabulka1[[#This Row],[R0 PRE]]&gt;0,Tabulka1[[#This Row],[R0 PRE]],Tabulka1[[#This Row],[R0 PRE]]+255)</f>
        <v>121</v>
      </c>
      <c r="K12" s="2">
        <f>1000000/Tabulka1[[#This Row],[f]]</f>
        <v>38525.930703974402</v>
      </c>
      <c r="L12" s="1" t="str">
        <f>Tabulka1[[#This Row],[n]]&amp;" "&amp;Tabulka1[[#This Row],[R1]]&amp;" "&amp;Tabulka1[[#This Row],[R0]] &amp;" "&amp;ROUNDDOWN(Tabulka1[[#This Row],[t '[µs']]],0)</f>
        <v>20 75 121 38525</v>
      </c>
    </row>
    <row r="13" spans="3:12" x14ac:dyDescent="0.25">
      <c r="C13">
        <v>21</v>
      </c>
      <c r="D13">
        <f t="shared" si="3"/>
        <v>27.499999999999982</v>
      </c>
      <c r="E13">
        <f t="shared" si="0"/>
        <v>18181.818181818195</v>
      </c>
      <c r="F13">
        <f t="shared" si="1"/>
        <v>76</v>
      </c>
      <c r="G13">
        <f t="shared" si="2"/>
        <v>71</v>
      </c>
      <c r="H13">
        <f>Tabulka1[[#This Row],[mod]]-IF(Tabulka1[[#This Row],[//]]&gt;0,16,8)</f>
        <v>60</v>
      </c>
      <c r="I13" s="1">
        <f>IF(Tabulka1[[#This Row],[R0 PRE]]&gt;0,Tabulka1[[#This Row],[//]],Tabulka1[[#This Row],[//]]-1)</f>
        <v>71</v>
      </c>
      <c r="J13" s="1">
        <f>IF(Tabulka1[[#This Row],[R0 PRE]]&gt;0,Tabulka1[[#This Row],[R0 PRE]],Tabulka1[[#This Row],[R0 PRE]]+255)</f>
        <v>60</v>
      </c>
      <c r="K13" s="2">
        <f>1000000/Tabulka1[[#This Row],[f]]</f>
        <v>36363.636363636389</v>
      </c>
      <c r="L13" s="1" t="str">
        <f>Tabulka1[[#This Row],[n]]&amp;" "&amp;Tabulka1[[#This Row],[R1]]&amp;" "&amp;Tabulka1[[#This Row],[R0]] &amp;" "&amp;ROUNDDOWN(Tabulka1[[#This Row],[t '[µs']]],0)</f>
        <v>21 71 60 36363</v>
      </c>
    </row>
    <row r="14" spans="3:12" x14ac:dyDescent="0.25">
      <c r="C14">
        <v>22</v>
      </c>
      <c r="D14">
        <f t="shared" si="3"/>
        <v>29.135235094880603</v>
      </c>
      <c r="E14">
        <f t="shared" si="0"/>
        <v>17161.351139667164</v>
      </c>
      <c r="F14">
        <f t="shared" si="1"/>
        <v>76</v>
      </c>
      <c r="G14">
        <f t="shared" si="2"/>
        <v>67</v>
      </c>
      <c r="H14">
        <f>Tabulka1[[#This Row],[mod]]-IF(Tabulka1[[#This Row],[//]]&gt;0,16,8)</f>
        <v>60</v>
      </c>
      <c r="I14" s="1">
        <f>IF(Tabulka1[[#This Row],[R0 PRE]]&gt;0,Tabulka1[[#This Row],[//]],Tabulka1[[#This Row],[//]]-1)</f>
        <v>67</v>
      </c>
      <c r="J14" s="1">
        <f>IF(Tabulka1[[#This Row],[R0 PRE]]&gt;0,Tabulka1[[#This Row],[R0 PRE]],Tabulka1[[#This Row],[R0 PRE]]+255)</f>
        <v>60</v>
      </c>
      <c r="K14" s="2">
        <f>1000000/Tabulka1[[#This Row],[f]]</f>
        <v>34322.702279334328</v>
      </c>
      <c r="L14" s="1" t="str">
        <f>Tabulka1[[#This Row],[n]]&amp;" "&amp;Tabulka1[[#This Row],[R1]]&amp;" "&amp;Tabulka1[[#This Row],[R0]] &amp;" "&amp;ROUNDDOWN(Tabulka1[[#This Row],[t '[µs']]],0)</f>
        <v>22 67 60 34322</v>
      </c>
    </row>
    <row r="15" spans="3:12" x14ac:dyDescent="0.25">
      <c r="C15">
        <v>23</v>
      </c>
      <c r="D15">
        <f t="shared" si="3"/>
        <v>30.86770632850774</v>
      </c>
      <c r="E15">
        <f t="shared" si="0"/>
        <v>16198.158511642541</v>
      </c>
      <c r="F15">
        <f t="shared" si="1"/>
        <v>133</v>
      </c>
      <c r="G15">
        <f t="shared" si="2"/>
        <v>63</v>
      </c>
      <c r="H15">
        <f>Tabulka1[[#This Row],[mod]]-IF(Tabulka1[[#This Row],[//]]&gt;0,16,8)</f>
        <v>117</v>
      </c>
      <c r="I15" s="1">
        <f>IF(Tabulka1[[#This Row],[R0 PRE]]&gt;0,Tabulka1[[#This Row],[//]],Tabulka1[[#This Row],[//]]-1)</f>
        <v>63</v>
      </c>
      <c r="J15" s="1">
        <f>IF(Tabulka1[[#This Row],[R0 PRE]]&gt;0,Tabulka1[[#This Row],[R0 PRE]],Tabulka1[[#This Row],[R0 PRE]]+255)</f>
        <v>117</v>
      </c>
      <c r="K15" s="2">
        <f>1000000/Tabulka1[[#This Row],[f]]</f>
        <v>32396.317023285083</v>
      </c>
      <c r="L15" s="1" t="str">
        <f>Tabulka1[[#This Row],[n]]&amp;" "&amp;Tabulka1[[#This Row],[R1]]&amp;" "&amp;Tabulka1[[#This Row],[R0]] &amp;" "&amp;ROUNDDOWN(Tabulka1[[#This Row],[t '[µs']]],0)</f>
        <v>23 63 117 32396</v>
      </c>
    </row>
    <row r="16" spans="3:12" x14ac:dyDescent="0.25">
      <c r="C16">
        <v>24</v>
      </c>
      <c r="D16">
        <f t="shared" si="3"/>
        <v>32.703195662574814</v>
      </c>
      <c r="E16">
        <f t="shared" si="0"/>
        <v>15289.025731885726</v>
      </c>
      <c r="F16">
        <f t="shared" si="1"/>
        <v>244</v>
      </c>
      <c r="G16">
        <f t="shared" si="2"/>
        <v>59</v>
      </c>
      <c r="H16">
        <f>Tabulka1[[#This Row],[mod]]-IF(Tabulka1[[#This Row],[//]]&gt;0,16,8)</f>
        <v>228</v>
      </c>
      <c r="I16" s="1">
        <f>IF(Tabulka1[[#This Row],[R0 PRE]]&gt;0,Tabulka1[[#This Row],[//]],Tabulka1[[#This Row],[//]]-1)</f>
        <v>59</v>
      </c>
      <c r="J16" s="1">
        <f>IF(Tabulka1[[#This Row],[R0 PRE]]&gt;0,Tabulka1[[#This Row],[R0 PRE]],Tabulka1[[#This Row],[R0 PRE]]+255)</f>
        <v>228</v>
      </c>
      <c r="K16" s="2">
        <f>1000000/Tabulka1[[#This Row],[f]]</f>
        <v>30578.051463771451</v>
      </c>
      <c r="L16" s="1" t="str">
        <f>Tabulka1[[#This Row],[n]]&amp;" "&amp;Tabulka1[[#This Row],[R1]]&amp;" "&amp;Tabulka1[[#This Row],[R0]] &amp;" "&amp;ROUNDDOWN(Tabulka1[[#This Row],[t '[µs']]],0)</f>
        <v>24 59 228 30578</v>
      </c>
    </row>
    <row r="17" spans="3:12" x14ac:dyDescent="0.25">
      <c r="C17">
        <v>25</v>
      </c>
      <c r="D17">
        <f t="shared" si="3"/>
        <v>34.647828872108995</v>
      </c>
      <c r="E17">
        <f t="shared" si="0"/>
        <v>14430.918654256366</v>
      </c>
      <c r="F17">
        <f t="shared" si="1"/>
        <v>150</v>
      </c>
      <c r="G17">
        <f t="shared" si="2"/>
        <v>56</v>
      </c>
      <c r="H17">
        <f>Tabulka1[[#This Row],[mod]]-IF(Tabulka1[[#This Row],[//]]&gt;0,16,8)</f>
        <v>134</v>
      </c>
      <c r="I17" s="1">
        <f>IF(Tabulka1[[#This Row],[R0 PRE]]&gt;0,Tabulka1[[#This Row],[//]],Tabulka1[[#This Row],[//]]-1)</f>
        <v>56</v>
      </c>
      <c r="J17" s="1">
        <f>IF(Tabulka1[[#This Row],[R0 PRE]]&gt;0,Tabulka1[[#This Row],[R0 PRE]],Tabulka1[[#This Row],[R0 PRE]]+255)</f>
        <v>134</v>
      </c>
      <c r="K17" s="2">
        <f>1000000/Tabulka1[[#This Row],[f]]</f>
        <v>28861.837308512731</v>
      </c>
      <c r="L17" s="1" t="str">
        <f>Tabulka1[[#This Row],[n]]&amp;" "&amp;Tabulka1[[#This Row],[R1]]&amp;" "&amp;Tabulka1[[#This Row],[R0]] &amp;" "&amp;ROUNDDOWN(Tabulka1[[#This Row],[t '[µs']]],0)</f>
        <v>25 56 134 28861</v>
      </c>
    </row>
    <row r="18" spans="3:12" x14ac:dyDescent="0.25">
      <c r="C18">
        <v>26</v>
      </c>
      <c r="D18">
        <f t="shared" si="3"/>
        <v>36.708095989675925</v>
      </c>
      <c r="E18">
        <f t="shared" si="0"/>
        <v>13620.973426151657</v>
      </c>
      <c r="F18">
        <f t="shared" si="1"/>
        <v>105</v>
      </c>
      <c r="G18">
        <f t="shared" si="2"/>
        <v>53</v>
      </c>
      <c r="H18">
        <f>Tabulka1[[#This Row],[mod]]-IF(Tabulka1[[#This Row],[//]]&gt;0,16,8)</f>
        <v>89</v>
      </c>
      <c r="I18" s="1">
        <f>IF(Tabulka1[[#This Row],[R0 PRE]]&gt;0,Tabulka1[[#This Row],[//]],Tabulka1[[#This Row],[//]]-1)</f>
        <v>53</v>
      </c>
      <c r="J18" s="1">
        <f>IF(Tabulka1[[#This Row],[R0 PRE]]&gt;0,Tabulka1[[#This Row],[R0 PRE]],Tabulka1[[#This Row],[R0 PRE]]+255)</f>
        <v>89</v>
      </c>
      <c r="K18" s="2">
        <f>1000000/Tabulka1[[#This Row],[f]]</f>
        <v>27241.946852303314</v>
      </c>
      <c r="L18" s="1" t="str">
        <f>Tabulka1[[#This Row],[n]]&amp;" "&amp;Tabulka1[[#This Row],[R1]]&amp;" "&amp;Tabulka1[[#This Row],[R0]] &amp;" "&amp;ROUNDDOWN(Tabulka1[[#This Row],[t '[µs']]],0)</f>
        <v>26 53 89 27241</v>
      </c>
    </row>
    <row r="19" spans="3:12" x14ac:dyDescent="0.25">
      <c r="C19">
        <v>27</v>
      </c>
      <c r="D19">
        <f t="shared" si="3"/>
        <v>38.890872965260094</v>
      </c>
      <c r="E19">
        <f t="shared" si="0"/>
        <v>12856.486930664507</v>
      </c>
      <c r="F19">
        <f t="shared" si="1"/>
        <v>106</v>
      </c>
      <c r="G19">
        <f t="shared" si="2"/>
        <v>50</v>
      </c>
      <c r="H19">
        <f>Tabulka1[[#This Row],[mod]]-IF(Tabulka1[[#This Row],[//]]&gt;0,16,8)</f>
        <v>90</v>
      </c>
      <c r="I19" s="1">
        <f>IF(Tabulka1[[#This Row],[R0 PRE]]&gt;0,Tabulka1[[#This Row],[//]],Tabulka1[[#This Row],[//]]-1)</f>
        <v>50</v>
      </c>
      <c r="J19" s="1">
        <f>IF(Tabulka1[[#This Row],[R0 PRE]]&gt;0,Tabulka1[[#This Row],[R0 PRE]],Tabulka1[[#This Row],[R0 PRE]]+255)</f>
        <v>90</v>
      </c>
      <c r="K19" s="2">
        <f>1000000/Tabulka1[[#This Row],[f]]</f>
        <v>25712.973861329014</v>
      </c>
      <c r="L19" s="1" t="str">
        <f>Tabulka1[[#This Row],[n]]&amp;" "&amp;Tabulka1[[#This Row],[R1]]&amp;" "&amp;Tabulka1[[#This Row],[R0]] &amp;" "&amp;ROUNDDOWN(Tabulka1[[#This Row],[t '[µs']]],0)</f>
        <v>27 50 90 25712</v>
      </c>
    </row>
    <row r="20" spans="3:12" x14ac:dyDescent="0.25">
      <c r="C20">
        <v>28</v>
      </c>
      <c r="D20">
        <f t="shared" si="3"/>
        <v>41.203444614108719</v>
      </c>
      <c r="E20">
        <f t="shared" si="0"/>
        <v>12134.907765182137</v>
      </c>
      <c r="F20">
        <f t="shared" si="1"/>
        <v>149</v>
      </c>
      <c r="G20">
        <f t="shared" si="2"/>
        <v>47</v>
      </c>
      <c r="H20">
        <f>Tabulka1[[#This Row],[mod]]-IF(Tabulka1[[#This Row],[//]]&gt;0,16,8)</f>
        <v>133</v>
      </c>
      <c r="I20" s="1">
        <f>IF(Tabulka1[[#This Row],[R0 PRE]]&gt;0,Tabulka1[[#This Row],[//]],Tabulka1[[#This Row],[//]]-1)</f>
        <v>47</v>
      </c>
      <c r="J20" s="1">
        <f>IF(Tabulka1[[#This Row],[R0 PRE]]&gt;0,Tabulka1[[#This Row],[R0 PRE]],Tabulka1[[#This Row],[R0 PRE]]+255)</f>
        <v>133</v>
      </c>
      <c r="K20" s="2">
        <f>1000000/Tabulka1[[#This Row],[f]]</f>
        <v>24269.815530364274</v>
      </c>
      <c r="L20" s="1" t="str">
        <f>Tabulka1[[#This Row],[n]]&amp;" "&amp;Tabulka1[[#This Row],[R1]]&amp;" "&amp;Tabulka1[[#This Row],[R0]] &amp;" "&amp;ROUNDDOWN(Tabulka1[[#This Row],[t '[µs']]],0)</f>
        <v>28 47 133 24269</v>
      </c>
    </row>
    <row r="21" spans="3:12" x14ac:dyDescent="0.25">
      <c r="C21">
        <v>29</v>
      </c>
      <c r="D21">
        <f t="shared" si="3"/>
        <v>43.653528929125464</v>
      </c>
      <c r="E21">
        <f t="shared" si="0"/>
        <v>11453.827726317035</v>
      </c>
      <c r="F21">
        <f t="shared" si="1"/>
        <v>233</v>
      </c>
      <c r="G21">
        <f t="shared" si="2"/>
        <v>44</v>
      </c>
      <c r="H21">
        <f>Tabulka1[[#This Row],[mod]]-IF(Tabulka1[[#This Row],[//]]&gt;0,16,8)</f>
        <v>217</v>
      </c>
      <c r="I21" s="1">
        <f>IF(Tabulka1[[#This Row],[R0 PRE]]&gt;0,Tabulka1[[#This Row],[//]],Tabulka1[[#This Row],[//]]-1)</f>
        <v>44</v>
      </c>
      <c r="J21" s="1">
        <f>IF(Tabulka1[[#This Row],[R0 PRE]]&gt;0,Tabulka1[[#This Row],[R0 PRE]],Tabulka1[[#This Row],[R0 PRE]]+255)</f>
        <v>217</v>
      </c>
      <c r="K21" s="2">
        <f>1000000/Tabulka1[[#This Row],[f]]</f>
        <v>22907.65545263407</v>
      </c>
      <c r="L21" s="1" t="str">
        <f>Tabulka1[[#This Row],[n]]&amp;" "&amp;Tabulka1[[#This Row],[R1]]&amp;" "&amp;Tabulka1[[#This Row],[R0]] &amp;" "&amp;ROUNDDOWN(Tabulka1[[#This Row],[t '[µs']]],0)</f>
        <v>29 44 217 22907</v>
      </c>
    </row>
    <row r="22" spans="3:12" x14ac:dyDescent="0.25">
      <c r="C22">
        <v>30</v>
      </c>
      <c r="D22">
        <f t="shared" si="3"/>
        <v>46.249302838954279</v>
      </c>
      <c r="E22">
        <f t="shared" si="0"/>
        <v>10810.973772752015</v>
      </c>
      <c r="F22">
        <f t="shared" si="1"/>
        <v>100</v>
      </c>
      <c r="G22">
        <f t="shared" si="2"/>
        <v>42</v>
      </c>
      <c r="H22">
        <f>Tabulka1[[#This Row],[mod]]-IF(Tabulka1[[#This Row],[//]]&gt;0,16,8)</f>
        <v>84</v>
      </c>
      <c r="I22" s="1">
        <f>IF(Tabulka1[[#This Row],[R0 PRE]]&gt;0,Tabulka1[[#This Row],[//]],Tabulka1[[#This Row],[//]]-1)</f>
        <v>42</v>
      </c>
      <c r="J22" s="1">
        <f>IF(Tabulka1[[#This Row],[R0 PRE]]&gt;0,Tabulka1[[#This Row],[R0 PRE]],Tabulka1[[#This Row],[R0 PRE]]+255)</f>
        <v>84</v>
      </c>
      <c r="K22" s="2">
        <f>1000000/Tabulka1[[#This Row],[f]]</f>
        <v>21621.94754550403</v>
      </c>
      <c r="L22" s="1" t="str">
        <f>Tabulka1[[#This Row],[n]]&amp;" "&amp;Tabulka1[[#This Row],[R1]]&amp;" "&amp;Tabulka1[[#This Row],[R0]] &amp;" "&amp;ROUNDDOWN(Tabulka1[[#This Row],[t '[µs']]],0)</f>
        <v>30 42 84 21621</v>
      </c>
    </row>
    <row r="23" spans="3:12" x14ac:dyDescent="0.25">
      <c r="C23">
        <v>31</v>
      </c>
      <c r="D23">
        <f t="shared" si="3"/>
        <v>48.999429497718644</v>
      </c>
      <c r="E23">
        <f t="shared" si="0"/>
        <v>10204.200439176122</v>
      </c>
      <c r="F23">
        <f t="shared" si="1"/>
        <v>4</v>
      </c>
      <c r="G23">
        <f t="shared" si="2"/>
        <v>40</v>
      </c>
      <c r="H23">
        <f>Tabulka1[[#This Row],[mod]]-IF(Tabulka1[[#This Row],[//]]&gt;0,16,8)</f>
        <v>-12</v>
      </c>
      <c r="I23" s="1">
        <f>IF(Tabulka1[[#This Row],[R0 PRE]]&gt;0,Tabulka1[[#This Row],[//]],Tabulka1[[#This Row],[//]]-1)</f>
        <v>39</v>
      </c>
      <c r="J23" s="1">
        <f>IF(Tabulka1[[#This Row],[R0 PRE]]&gt;0,Tabulka1[[#This Row],[R0 PRE]],Tabulka1[[#This Row],[R0 PRE]]+255)</f>
        <v>243</v>
      </c>
      <c r="K23" s="2">
        <f>1000000/Tabulka1[[#This Row],[f]]</f>
        <v>20408.400878352244</v>
      </c>
      <c r="L23" s="1" t="str">
        <f>Tabulka1[[#This Row],[n]]&amp;" "&amp;Tabulka1[[#This Row],[R1]]&amp;" "&amp;Tabulka1[[#This Row],[R0]] &amp;" "&amp;ROUNDDOWN(Tabulka1[[#This Row],[t '[µs']]],0)</f>
        <v>31 39 243 20408</v>
      </c>
    </row>
    <row r="24" spans="3:12" x14ac:dyDescent="0.25">
      <c r="C24">
        <v>32</v>
      </c>
      <c r="D24">
        <f t="shared" si="3"/>
        <v>51.913087197493127</v>
      </c>
      <c r="E24">
        <f t="shared" si="0"/>
        <v>9631.4826759935968</v>
      </c>
      <c r="F24">
        <f t="shared" si="1"/>
        <v>196</v>
      </c>
      <c r="G24">
        <f t="shared" si="2"/>
        <v>37</v>
      </c>
      <c r="H24">
        <f>Tabulka1[[#This Row],[mod]]-IF(Tabulka1[[#This Row],[//]]&gt;0,16,8)</f>
        <v>180</v>
      </c>
      <c r="I24" s="1">
        <f>IF(Tabulka1[[#This Row],[R0 PRE]]&gt;0,Tabulka1[[#This Row],[//]],Tabulka1[[#This Row],[//]]-1)</f>
        <v>37</v>
      </c>
      <c r="J24" s="1">
        <f>IF(Tabulka1[[#This Row],[R0 PRE]]&gt;0,Tabulka1[[#This Row],[R0 PRE]],Tabulka1[[#This Row],[R0 PRE]]+255)</f>
        <v>180</v>
      </c>
      <c r="K24" s="2">
        <f>1000000/Tabulka1[[#This Row],[f]]</f>
        <v>19262.965351987194</v>
      </c>
      <c r="L24" s="1" t="str">
        <f>Tabulka1[[#This Row],[n]]&amp;" "&amp;Tabulka1[[#This Row],[R1]]&amp;" "&amp;Tabulka1[[#This Row],[R0]] &amp;" "&amp;ROUNDDOWN(Tabulka1[[#This Row],[t '[µs']]],0)</f>
        <v>32 37 180 19262</v>
      </c>
    </row>
    <row r="25" spans="3:12" x14ac:dyDescent="0.25">
      <c r="C25">
        <v>33</v>
      </c>
      <c r="D25">
        <f t="shared" si="3"/>
        <v>54.999999999999986</v>
      </c>
      <c r="E25">
        <f t="shared" si="0"/>
        <v>9090.9090909090937</v>
      </c>
      <c r="F25">
        <f t="shared" si="1"/>
        <v>165</v>
      </c>
      <c r="G25">
        <f t="shared" si="2"/>
        <v>35</v>
      </c>
      <c r="H25">
        <f>Tabulka1[[#This Row],[mod]]-IF(Tabulka1[[#This Row],[//]]&gt;0,16,8)</f>
        <v>149</v>
      </c>
      <c r="I25" s="1">
        <f>IF(Tabulka1[[#This Row],[R0 PRE]]&gt;0,Tabulka1[[#This Row],[//]],Tabulka1[[#This Row],[//]]-1)</f>
        <v>35</v>
      </c>
      <c r="J25" s="1">
        <f>IF(Tabulka1[[#This Row],[R0 PRE]]&gt;0,Tabulka1[[#This Row],[R0 PRE]],Tabulka1[[#This Row],[R0 PRE]]+255)</f>
        <v>149</v>
      </c>
      <c r="K25" s="2">
        <f>1000000/Tabulka1[[#This Row],[f]]</f>
        <v>18181.818181818187</v>
      </c>
      <c r="L25" s="1" t="str">
        <f>Tabulka1[[#This Row],[n]]&amp;" "&amp;Tabulka1[[#This Row],[R1]]&amp;" "&amp;Tabulka1[[#This Row],[R0]] &amp;" "&amp;ROUNDDOWN(Tabulka1[[#This Row],[t '[µs']]],0)</f>
        <v>33 35 149 18181</v>
      </c>
    </row>
    <row r="26" spans="3:12" x14ac:dyDescent="0.25">
      <c r="C26">
        <v>34</v>
      </c>
      <c r="D26">
        <f t="shared" si="3"/>
        <v>58.270470189761227</v>
      </c>
      <c r="E26">
        <f t="shared" si="0"/>
        <v>8580.6755698335783</v>
      </c>
      <c r="F26">
        <f t="shared" si="1"/>
        <v>165</v>
      </c>
      <c r="G26">
        <f t="shared" si="2"/>
        <v>33</v>
      </c>
      <c r="H26">
        <f>Tabulka1[[#This Row],[mod]]-IF(Tabulka1[[#This Row],[//]]&gt;0,16,8)</f>
        <v>149</v>
      </c>
      <c r="I26" s="1">
        <f>IF(Tabulka1[[#This Row],[R0 PRE]]&gt;0,Tabulka1[[#This Row],[//]],Tabulka1[[#This Row],[//]]-1)</f>
        <v>33</v>
      </c>
      <c r="J26" s="1">
        <f>IF(Tabulka1[[#This Row],[R0 PRE]]&gt;0,Tabulka1[[#This Row],[R0 PRE]],Tabulka1[[#This Row],[R0 PRE]]+255)</f>
        <v>149</v>
      </c>
      <c r="K26" s="2">
        <f>1000000/Tabulka1[[#This Row],[f]]</f>
        <v>17161.351139667157</v>
      </c>
      <c r="L26" s="1" t="str">
        <f>Tabulka1[[#This Row],[n]]&amp;" "&amp;Tabulka1[[#This Row],[R1]]&amp;" "&amp;Tabulka1[[#This Row],[R0]] &amp;" "&amp;ROUNDDOWN(Tabulka1[[#This Row],[t '[µs']]],0)</f>
        <v>34 33 149 17161</v>
      </c>
    </row>
    <row r="27" spans="3:12" x14ac:dyDescent="0.25">
      <c r="C27">
        <v>35</v>
      </c>
      <c r="D27">
        <f t="shared" si="3"/>
        <v>61.735412657015502</v>
      </c>
      <c r="E27">
        <f t="shared" si="0"/>
        <v>8099.0792558212679</v>
      </c>
      <c r="F27">
        <f t="shared" si="1"/>
        <v>194</v>
      </c>
      <c r="G27">
        <f t="shared" si="2"/>
        <v>31</v>
      </c>
      <c r="H27">
        <f>Tabulka1[[#This Row],[mod]]-IF(Tabulka1[[#This Row],[//]]&gt;0,16,8)</f>
        <v>178</v>
      </c>
      <c r="I27" s="1">
        <f>IF(Tabulka1[[#This Row],[R0 PRE]]&gt;0,Tabulka1[[#This Row],[//]],Tabulka1[[#This Row],[//]]-1)</f>
        <v>31</v>
      </c>
      <c r="J27" s="1">
        <f>IF(Tabulka1[[#This Row],[R0 PRE]]&gt;0,Tabulka1[[#This Row],[R0 PRE]],Tabulka1[[#This Row],[R0 PRE]]+255)</f>
        <v>178</v>
      </c>
      <c r="K27" s="2">
        <f>1000000/Tabulka1[[#This Row],[f]]</f>
        <v>16198.158511642536</v>
      </c>
      <c r="L27" s="1" t="str">
        <f>Tabulka1[[#This Row],[n]]&amp;" "&amp;Tabulka1[[#This Row],[R1]]&amp;" "&amp;Tabulka1[[#This Row],[R0]] &amp;" "&amp;ROUNDDOWN(Tabulka1[[#This Row],[t '[µs']]],0)</f>
        <v>35 31 178 16198</v>
      </c>
    </row>
    <row r="28" spans="3:12" x14ac:dyDescent="0.25">
      <c r="C28">
        <v>36</v>
      </c>
      <c r="D28">
        <f t="shared" si="3"/>
        <v>65.406391325149642</v>
      </c>
      <c r="E28">
        <f t="shared" si="0"/>
        <v>7644.512865942861</v>
      </c>
      <c r="F28">
        <f t="shared" si="1"/>
        <v>249</v>
      </c>
      <c r="G28">
        <f t="shared" si="2"/>
        <v>29</v>
      </c>
      <c r="H28">
        <f>Tabulka1[[#This Row],[mod]]-IF(Tabulka1[[#This Row],[//]]&gt;0,16,8)</f>
        <v>233</v>
      </c>
      <c r="I28" s="1">
        <f>IF(Tabulka1[[#This Row],[R0 PRE]]&gt;0,Tabulka1[[#This Row],[//]],Tabulka1[[#This Row],[//]]-1)</f>
        <v>29</v>
      </c>
      <c r="J28" s="1">
        <f>IF(Tabulka1[[#This Row],[R0 PRE]]&gt;0,Tabulka1[[#This Row],[R0 PRE]],Tabulka1[[#This Row],[R0 PRE]]+255)</f>
        <v>233</v>
      </c>
      <c r="K28" s="2">
        <f>1000000/Tabulka1[[#This Row],[f]]</f>
        <v>15289.025731885722</v>
      </c>
      <c r="L28" s="1" t="str">
        <f>Tabulka1[[#This Row],[n]]&amp;" "&amp;Tabulka1[[#This Row],[R1]]&amp;" "&amp;Tabulka1[[#This Row],[R0]] &amp;" "&amp;ROUNDDOWN(Tabulka1[[#This Row],[t '[µs']]],0)</f>
        <v>36 29 233 15289</v>
      </c>
    </row>
    <row r="29" spans="3:12" x14ac:dyDescent="0.25">
      <c r="C29">
        <v>37</v>
      </c>
      <c r="D29">
        <f t="shared" si="3"/>
        <v>69.295657744218005</v>
      </c>
      <c r="E29">
        <f t="shared" si="0"/>
        <v>7215.459327128181</v>
      </c>
      <c r="F29">
        <f t="shared" si="1"/>
        <v>75</v>
      </c>
      <c r="G29">
        <f t="shared" si="2"/>
        <v>28</v>
      </c>
      <c r="H29">
        <f>Tabulka1[[#This Row],[mod]]-IF(Tabulka1[[#This Row],[//]]&gt;0,16,8)</f>
        <v>59</v>
      </c>
      <c r="I29" s="1">
        <f>IF(Tabulka1[[#This Row],[R0 PRE]]&gt;0,Tabulka1[[#This Row],[//]],Tabulka1[[#This Row],[//]]-1)</f>
        <v>28</v>
      </c>
      <c r="J29" s="1">
        <f>IF(Tabulka1[[#This Row],[R0 PRE]]&gt;0,Tabulka1[[#This Row],[R0 PRE]],Tabulka1[[#This Row],[R0 PRE]]+255)</f>
        <v>59</v>
      </c>
      <c r="K29" s="2">
        <f>1000000/Tabulka1[[#This Row],[f]]</f>
        <v>14430.918654256362</v>
      </c>
      <c r="L29" s="1" t="str">
        <f>Tabulka1[[#This Row],[n]]&amp;" "&amp;Tabulka1[[#This Row],[R1]]&amp;" "&amp;Tabulka1[[#This Row],[R0]] &amp;" "&amp;ROUNDDOWN(Tabulka1[[#This Row],[t '[µs']]],0)</f>
        <v>37 28 59 14430</v>
      </c>
    </row>
    <row r="30" spans="3:12" x14ac:dyDescent="0.25">
      <c r="C30">
        <v>38</v>
      </c>
      <c r="D30">
        <f t="shared" si="3"/>
        <v>73.416191979351879</v>
      </c>
      <c r="E30">
        <f t="shared" si="0"/>
        <v>6810.4867130758257</v>
      </c>
      <c r="F30">
        <f t="shared" si="1"/>
        <v>180</v>
      </c>
      <c r="G30">
        <f t="shared" si="2"/>
        <v>26</v>
      </c>
      <c r="H30">
        <f>Tabulka1[[#This Row],[mod]]-IF(Tabulka1[[#This Row],[//]]&gt;0,16,8)</f>
        <v>164</v>
      </c>
      <c r="I30" s="1">
        <f>IF(Tabulka1[[#This Row],[R0 PRE]]&gt;0,Tabulka1[[#This Row],[//]],Tabulka1[[#This Row],[//]]-1)</f>
        <v>26</v>
      </c>
      <c r="J30" s="1">
        <f>IF(Tabulka1[[#This Row],[R0 PRE]]&gt;0,Tabulka1[[#This Row],[R0 PRE]],Tabulka1[[#This Row],[R0 PRE]]+255)</f>
        <v>164</v>
      </c>
      <c r="K30" s="2">
        <f>1000000/Tabulka1[[#This Row],[f]]</f>
        <v>13620.973426151651</v>
      </c>
      <c r="L30" s="1" t="str">
        <f>Tabulka1[[#This Row],[n]]&amp;" "&amp;Tabulka1[[#This Row],[R1]]&amp;" "&amp;Tabulka1[[#This Row],[R0]] &amp;" "&amp;ROUNDDOWN(Tabulka1[[#This Row],[t '[µs']]],0)</f>
        <v>38 26 164 13620</v>
      </c>
    </row>
    <row r="31" spans="3:12" x14ac:dyDescent="0.25">
      <c r="C31">
        <v>39</v>
      </c>
      <c r="D31">
        <f t="shared" si="3"/>
        <v>77.781745930520216</v>
      </c>
      <c r="E31">
        <f t="shared" si="0"/>
        <v>6428.2434653322507</v>
      </c>
      <c r="F31">
        <f t="shared" si="1"/>
        <v>53</v>
      </c>
      <c r="G31">
        <f t="shared" si="2"/>
        <v>25</v>
      </c>
      <c r="H31">
        <f>Tabulka1[[#This Row],[mod]]-IF(Tabulka1[[#This Row],[//]]&gt;0,16,8)</f>
        <v>37</v>
      </c>
      <c r="I31" s="1">
        <f>IF(Tabulka1[[#This Row],[R0 PRE]]&gt;0,Tabulka1[[#This Row],[//]],Tabulka1[[#This Row],[//]]-1)</f>
        <v>25</v>
      </c>
      <c r="J31" s="1">
        <f>IF(Tabulka1[[#This Row],[R0 PRE]]&gt;0,Tabulka1[[#This Row],[R0 PRE]],Tabulka1[[#This Row],[R0 PRE]]+255)</f>
        <v>37</v>
      </c>
      <c r="K31" s="2">
        <f>1000000/Tabulka1[[#This Row],[f]]</f>
        <v>12856.486930664501</v>
      </c>
      <c r="L31" s="1" t="str">
        <f>Tabulka1[[#This Row],[n]]&amp;" "&amp;Tabulka1[[#This Row],[R1]]&amp;" "&amp;Tabulka1[[#This Row],[R0]] &amp;" "&amp;ROUNDDOWN(Tabulka1[[#This Row],[t '[µs']]],0)</f>
        <v>39 25 37 12856</v>
      </c>
    </row>
    <row r="32" spans="3:12" x14ac:dyDescent="0.25">
      <c r="C32">
        <v>40</v>
      </c>
      <c r="D32">
        <f t="shared" si="3"/>
        <v>82.40688922821748</v>
      </c>
      <c r="E32">
        <f t="shared" si="0"/>
        <v>6067.4538825910658</v>
      </c>
      <c r="F32">
        <f t="shared" si="1"/>
        <v>202</v>
      </c>
      <c r="G32">
        <f t="shared" si="2"/>
        <v>23</v>
      </c>
      <c r="H32">
        <f>Tabulka1[[#This Row],[mod]]-IF(Tabulka1[[#This Row],[//]]&gt;0,16,8)</f>
        <v>186</v>
      </c>
      <c r="I32" s="1">
        <f>IF(Tabulka1[[#This Row],[R0 PRE]]&gt;0,Tabulka1[[#This Row],[//]],Tabulka1[[#This Row],[//]]-1)</f>
        <v>23</v>
      </c>
      <c r="J32" s="1">
        <f>IF(Tabulka1[[#This Row],[R0 PRE]]&gt;0,Tabulka1[[#This Row],[R0 PRE]],Tabulka1[[#This Row],[R0 PRE]]+255)</f>
        <v>186</v>
      </c>
      <c r="K32" s="2">
        <f>1000000/Tabulka1[[#This Row],[f]]</f>
        <v>12134.907765182132</v>
      </c>
      <c r="L32" s="1" t="str">
        <f>Tabulka1[[#This Row],[n]]&amp;" "&amp;Tabulka1[[#This Row],[R1]]&amp;" "&amp;Tabulka1[[#This Row],[R0]] &amp;" "&amp;ROUNDDOWN(Tabulka1[[#This Row],[t '[µs']]],0)</f>
        <v>40 23 186 12134</v>
      </c>
    </row>
    <row r="33" spans="3:12" x14ac:dyDescent="0.25">
      <c r="C33">
        <v>41</v>
      </c>
      <c r="D33">
        <f t="shared" si="3"/>
        <v>87.307057858250971</v>
      </c>
      <c r="E33">
        <f t="shared" si="0"/>
        <v>5726.9138631585147</v>
      </c>
      <c r="F33">
        <f t="shared" si="1"/>
        <v>116</v>
      </c>
      <c r="G33">
        <f t="shared" si="2"/>
        <v>22</v>
      </c>
      <c r="H33">
        <f>Tabulka1[[#This Row],[mod]]-IF(Tabulka1[[#This Row],[//]]&gt;0,16,8)</f>
        <v>100</v>
      </c>
      <c r="I33" s="1">
        <f>IF(Tabulka1[[#This Row],[R0 PRE]]&gt;0,Tabulka1[[#This Row],[//]],Tabulka1[[#This Row],[//]]-1)</f>
        <v>22</v>
      </c>
      <c r="J33" s="1">
        <f>IF(Tabulka1[[#This Row],[R0 PRE]]&gt;0,Tabulka1[[#This Row],[R0 PRE]],Tabulka1[[#This Row],[R0 PRE]]+255)</f>
        <v>100</v>
      </c>
      <c r="K33" s="2">
        <f>1000000/Tabulka1[[#This Row],[f]]</f>
        <v>11453.827726317029</v>
      </c>
      <c r="L33" s="1" t="str">
        <f>Tabulka1[[#This Row],[n]]&amp;" "&amp;Tabulka1[[#This Row],[R1]]&amp;" "&amp;Tabulka1[[#This Row],[R0]] &amp;" "&amp;ROUNDDOWN(Tabulka1[[#This Row],[t '[µs']]],0)</f>
        <v>41 22 100 11453</v>
      </c>
    </row>
    <row r="34" spans="3:12" x14ac:dyDescent="0.25">
      <c r="C34">
        <v>42</v>
      </c>
      <c r="D34">
        <f t="shared" si="3"/>
        <v>92.4986056779086</v>
      </c>
      <c r="E34">
        <f t="shared" si="0"/>
        <v>5405.4868863760048</v>
      </c>
      <c r="F34">
        <f t="shared" si="1"/>
        <v>50</v>
      </c>
      <c r="G34">
        <f t="shared" si="2"/>
        <v>21</v>
      </c>
      <c r="H34">
        <f>Tabulka1[[#This Row],[mod]]-IF(Tabulka1[[#This Row],[//]]&gt;0,16,8)</f>
        <v>34</v>
      </c>
      <c r="I34" s="1">
        <f>IF(Tabulka1[[#This Row],[R0 PRE]]&gt;0,Tabulka1[[#This Row],[//]],Tabulka1[[#This Row],[//]]-1)</f>
        <v>21</v>
      </c>
      <c r="J34" s="1">
        <f>IF(Tabulka1[[#This Row],[R0 PRE]]&gt;0,Tabulka1[[#This Row],[R0 PRE]],Tabulka1[[#This Row],[R0 PRE]]+255)</f>
        <v>34</v>
      </c>
      <c r="K34" s="2">
        <f>1000000/Tabulka1[[#This Row],[f]]</f>
        <v>10810.97377275201</v>
      </c>
      <c r="L34" s="1" t="str">
        <f>Tabulka1[[#This Row],[n]]&amp;" "&amp;Tabulka1[[#This Row],[R1]]&amp;" "&amp;Tabulka1[[#This Row],[R0]] &amp;" "&amp;ROUNDDOWN(Tabulka1[[#This Row],[t '[µs']]],0)</f>
        <v>42 21 34 10810</v>
      </c>
    </row>
    <row r="35" spans="3:12" x14ac:dyDescent="0.25">
      <c r="C35">
        <v>43</v>
      </c>
      <c r="D35">
        <f t="shared" si="3"/>
        <v>97.998858995437331</v>
      </c>
      <c r="E35">
        <f t="shared" si="0"/>
        <v>5102.1002195880583</v>
      </c>
      <c r="F35">
        <f t="shared" si="1"/>
        <v>2</v>
      </c>
      <c r="G35">
        <f t="shared" si="2"/>
        <v>20</v>
      </c>
      <c r="H35">
        <f>Tabulka1[[#This Row],[mod]]-IF(Tabulka1[[#This Row],[//]]&gt;0,16,8)</f>
        <v>-14</v>
      </c>
      <c r="I35" s="1">
        <f>IF(Tabulka1[[#This Row],[R0 PRE]]&gt;0,Tabulka1[[#This Row],[//]],Tabulka1[[#This Row],[//]]-1)</f>
        <v>19</v>
      </c>
      <c r="J35" s="1">
        <f>IF(Tabulka1[[#This Row],[R0 PRE]]&gt;0,Tabulka1[[#This Row],[R0 PRE]],Tabulka1[[#This Row],[R0 PRE]]+255)</f>
        <v>241</v>
      </c>
      <c r="K35" s="2">
        <f>1000000/Tabulka1[[#This Row],[f]]</f>
        <v>10204.200439176117</v>
      </c>
      <c r="L35" s="1" t="str">
        <f>Tabulka1[[#This Row],[n]]&amp;" "&amp;Tabulka1[[#This Row],[R1]]&amp;" "&amp;Tabulka1[[#This Row],[R0]] &amp;" "&amp;ROUNDDOWN(Tabulka1[[#This Row],[t '[µs']]],0)</f>
        <v>43 19 241 10204</v>
      </c>
    </row>
    <row r="36" spans="3:12" x14ac:dyDescent="0.25">
      <c r="C36">
        <v>44</v>
      </c>
      <c r="D36">
        <f t="shared" si="3"/>
        <v>103.8261743949863</v>
      </c>
      <c r="E36">
        <f t="shared" si="0"/>
        <v>4815.7413379967966</v>
      </c>
      <c r="F36">
        <f t="shared" ref="F36:F67" si="4">ROUNDDOWN(MOD(E36,255),0)</f>
        <v>225</v>
      </c>
      <c r="G36">
        <f t="shared" ref="G36:G67" si="5">ROUNDDOWN(E36/255,0)</f>
        <v>18</v>
      </c>
      <c r="H36">
        <f>Tabulka1[[#This Row],[mod]]-IF(Tabulka1[[#This Row],[//]]&gt;0,16,8)</f>
        <v>209</v>
      </c>
      <c r="I36" s="1">
        <f>IF(Tabulka1[[#This Row],[R0 PRE]]&gt;0,Tabulka1[[#This Row],[//]],Tabulka1[[#This Row],[//]]-1)</f>
        <v>18</v>
      </c>
      <c r="J36" s="1">
        <f>IF(Tabulka1[[#This Row],[R0 PRE]]&gt;0,Tabulka1[[#This Row],[R0 PRE]],Tabulka1[[#This Row],[R0 PRE]]+255)</f>
        <v>209</v>
      </c>
      <c r="K36" s="2">
        <f>1000000/Tabulka1[[#This Row],[f]]</f>
        <v>9631.4826759935931</v>
      </c>
      <c r="L36" s="1" t="str">
        <f>Tabulka1[[#This Row],[n]]&amp;" "&amp;Tabulka1[[#This Row],[R1]]&amp;" "&amp;Tabulka1[[#This Row],[R0]] &amp;" "&amp;ROUNDDOWN(Tabulka1[[#This Row],[t '[µs']]],0)</f>
        <v>44 18 209 9631</v>
      </c>
    </row>
    <row r="37" spans="3:12" x14ac:dyDescent="0.25">
      <c r="C37">
        <v>45</v>
      </c>
      <c r="D37">
        <f t="shared" si="3"/>
        <v>110.00000000000001</v>
      </c>
      <c r="E37">
        <f t="shared" si="0"/>
        <v>4545.454545454545</v>
      </c>
      <c r="F37">
        <f t="shared" si="4"/>
        <v>210</v>
      </c>
      <c r="G37">
        <f t="shared" si="5"/>
        <v>17</v>
      </c>
      <c r="H37">
        <f>Tabulka1[[#This Row],[mod]]-IF(Tabulka1[[#This Row],[//]]&gt;0,16,8)</f>
        <v>194</v>
      </c>
      <c r="I37" s="1">
        <f>IF(Tabulka1[[#This Row],[R0 PRE]]&gt;0,Tabulka1[[#This Row],[//]],Tabulka1[[#This Row],[//]]-1)</f>
        <v>17</v>
      </c>
      <c r="J37" s="1">
        <f>IF(Tabulka1[[#This Row],[R0 PRE]]&gt;0,Tabulka1[[#This Row],[R0 PRE]],Tabulka1[[#This Row],[R0 PRE]]+255)</f>
        <v>194</v>
      </c>
      <c r="K37" s="2">
        <f>1000000/Tabulka1[[#This Row],[f]]</f>
        <v>9090.9090909090901</v>
      </c>
      <c r="L37" s="1" t="str">
        <f>Tabulka1[[#This Row],[n]]&amp;" "&amp;Tabulka1[[#This Row],[R1]]&amp;" "&amp;Tabulka1[[#This Row],[R0]] &amp;" "&amp;ROUNDDOWN(Tabulka1[[#This Row],[t '[µs']]],0)</f>
        <v>45 17 194 9090</v>
      </c>
    </row>
    <row r="38" spans="3:12" x14ac:dyDescent="0.25">
      <c r="C38">
        <v>46</v>
      </c>
      <c r="D38">
        <f t="shared" si="3"/>
        <v>116.5409403795225</v>
      </c>
      <c r="E38">
        <f t="shared" si="0"/>
        <v>4290.3377849167882</v>
      </c>
      <c r="F38">
        <f t="shared" si="4"/>
        <v>210</v>
      </c>
      <c r="G38">
        <f t="shared" si="5"/>
        <v>16</v>
      </c>
      <c r="H38">
        <f>Tabulka1[[#This Row],[mod]]-IF(Tabulka1[[#This Row],[//]]&gt;0,16,8)</f>
        <v>194</v>
      </c>
      <c r="I38" s="1">
        <f>IF(Tabulka1[[#This Row],[R0 PRE]]&gt;0,Tabulka1[[#This Row],[//]],Tabulka1[[#This Row],[//]]-1)</f>
        <v>16</v>
      </c>
      <c r="J38" s="1">
        <f>IF(Tabulka1[[#This Row],[R0 PRE]]&gt;0,Tabulka1[[#This Row],[R0 PRE]],Tabulka1[[#This Row],[R0 PRE]]+255)</f>
        <v>194</v>
      </c>
      <c r="K38" s="2">
        <f>1000000/Tabulka1[[#This Row],[f]]</f>
        <v>8580.6755698335764</v>
      </c>
      <c r="L38" s="1" t="str">
        <f>Tabulka1[[#This Row],[n]]&amp;" "&amp;Tabulka1[[#This Row],[R1]]&amp;" "&amp;Tabulka1[[#This Row],[R0]] &amp;" "&amp;ROUNDDOWN(Tabulka1[[#This Row],[t '[µs']]],0)</f>
        <v>46 16 194 8580</v>
      </c>
    </row>
    <row r="39" spans="3:12" x14ac:dyDescent="0.25">
      <c r="C39">
        <v>47</v>
      </c>
      <c r="D39">
        <f t="shared" si="3"/>
        <v>123.47082531403105</v>
      </c>
      <c r="E39">
        <f t="shared" si="0"/>
        <v>4049.5396279106326</v>
      </c>
      <c r="F39">
        <f t="shared" si="4"/>
        <v>224</v>
      </c>
      <c r="G39">
        <f t="shared" si="5"/>
        <v>15</v>
      </c>
      <c r="H39">
        <f>Tabulka1[[#This Row],[mod]]-IF(Tabulka1[[#This Row],[//]]&gt;0,16,8)</f>
        <v>208</v>
      </c>
      <c r="I39" s="1">
        <f>IF(Tabulka1[[#This Row],[R0 PRE]]&gt;0,Tabulka1[[#This Row],[//]],Tabulka1[[#This Row],[//]]-1)</f>
        <v>15</v>
      </c>
      <c r="J39" s="1">
        <f>IF(Tabulka1[[#This Row],[R0 PRE]]&gt;0,Tabulka1[[#This Row],[R0 PRE]],Tabulka1[[#This Row],[R0 PRE]]+255)</f>
        <v>208</v>
      </c>
      <c r="K39" s="2">
        <f>1000000/Tabulka1[[#This Row],[f]]</f>
        <v>8099.0792558212652</v>
      </c>
      <c r="L39" s="1" t="str">
        <f>Tabulka1[[#This Row],[n]]&amp;" "&amp;Tabulka1[[#This Row],[R1]]&amp;" "&amp;Tabulka1[[#This Row],[R0]] &amp;" "&amp;ROUNDDOWN(Tabulka1[[#This Row],[t '[µs']]],0)</f>
        <v>47 15 208 8099</v>
      </c>
    </row>
    <row r="40" spans="3:12" x14ac:dyDescent="0.25">
      <c r="C40">
        <v>48</v>
      </c>
      <c r="D40">
        <f t="shared" si="3"/>
        <v>130.81278265029934</v>
      </c>
      <c r="E40">
        <f t="shared" si="0"/>
        <v>3822.2564329714291</v>
      </c>
      <c r="F40">
        <f t="shared" si="4"/>
        <v>252</v>
      </c>
      <c r="G40">
        <f t="shared" si="5"/>
        <v>14</v>
      </c>
      <c r="H40">
        <f>Tabulka1[[#This Row],[mod]]-IF(Tabulka1[[#This Row],[//]]&gt;0,16,8)</f>
        <v>236</v>
      </c>
      <c r="I40" s="1">
        <f>IF(Tabulka1[[#This Row],[R0 PRE]]&gt;0,Tabulka1[[#This Row],[//]],Tabulka1[[#This Row],[//]]-1)</f>
        <v>14</v>
      </c>
      <c r="J40" s="1">
        <f>IF(Tabulka1[[#This Row],[R0 PRE]]&gt;0,Tabulka1[[#This Row],[R0 PRE]],Tabulka1[[#This Row],[R0 PRE]]+255)</f>
        <v>236</v>
      </c>
      <c r="K40" s="2">
        <f>1000000/Tabulka1[[#This Row],[f]]</f>
        <v>7644.5128659428583</v>
      </c>
      <c r="L40" s="1" t="str">
        <f>Tabulka1[[#This Row],[n]]&amp;" "&amp;Tabulka1[[#This Row],[R1]]&amp;" "&amp;Tabulka1[[#This Row],[R0]] &amp;" "&amp;ROUNDDOWN(Tabulka1[[#This Row],[t '[µs']]],0)</f>
        <v>48 14 236 7644</v>
      </c>
    </row>
    <row r="41" spans="3:12" x14ac:dyDescent="0.25">
      <c r="C41">
        <v>49</v>
      </c>
      <c r="D41">
        <f t="shared" si="3"/>
        <v>138.59131548843607</v>
      </c>
      <c r="E41">
        <f t="shared" si="0"/>
        <v>3607.7296635640892</v>
      </c>
      <c r="F41">
        <f t="shared" si="4"/>
        <v>37</v>
      </c>
      <c r="G41">
        <f t="shared" si="5"/>
        <v>14</v>
      </c>
      <c r="H41">
        <f>Tabulka1[[#This Row],[mod]]-IF(Tabulka1[[#This Row],[//]]&gt;0,16,8)</f>
        <v>21</v>
      </c>
      <c r="I41" s="1">
        <f>IF(Tabulka1[[#This Row],[R0 PRE]]&gt;0,Tabulka1[[#This Row],[//]],Tabulka1[[#This Row],[//]]-1)</f>
        <v>14</v>
      </c>
      <c r="J41" s="1">
        <f>IF(Tabulka1[[#This Row],[R0 PRE]]&gt;0,Tabulka1[[#This Row],[R0 PRE]],Tabulka1[[#This Row],[R0 PRE]]+255)</f>
        <v>21</v>
      </c>
      <c r="K41" s="2">
        <f>1000000/Tabulka1[[#This Row],[f]]</f>
        <v>7215.4593271281783</v>
      </c>
      <c r="L41" s="1" t="str">
        <f>Tabulka1[[#This Row],[n]]&amp;" "&amp;Tabulka1[[#This Row],[R1]]&amp;" "&amp;Tabulka1[[#This Row],[R0]] &amp;" "&amp;ROUNDDOWN(Tabulka1[[#This Row],[t '[µs']]],0)</f>
        <v>49 14 21 7215</v>
      </c>
    </row>
    <row r="42" spans="3:12" x14ac:dyDescent="0.25">
      <c r="C42">
        <v>50</v>
      </c>
      <c r="D42">
        <f t="shared" si="3"/>
        <v>146.83238395870382</v>
      </c>
      <c r="E42">
        <f t="shared" si="0"/>
        <v>3405.2433565379115</v>
      </c>
      <c r="F42">
        <f t="shared" si="4"/>
        <v>90</v>
      </c>
      <c r="G42">
        <f t="shared" si="5"/>
        <v>13</v>
      </c>
      <c r="H42">
        <f>Tabulka1[[#This Row],[mod]]-IF(Tabulka1[[#This Row],[//]]&gt;0,16,8)</f>
        <v>74</v>
      </c>
      <c r="I42" s="1">
        <f>IF(Tabulka1[[#This Row],[R0 PRE]]&gt;0,Tabulka1[[#This Row],[//]],Tabulka1[[#This Row],[//]]-1)</f>
        <v>13</v>
      </c>
      <c r="J42" s="1">
        <f>IF(Tabulka1[[#This Row],[R0 PRE]]&gt;0,Tabulka1[[#This Row],[R0 PRE]],Tabulka1[[#This Row],[R0 PRE]]+255)</f>
        <v>74</v>
      </c>
      <c r="K42" s="2">
        <f>1000000/Tabulka1[[#This Row],[f]]</f>
        <v>6810.486713075823</v>
      </c>
      <c r="L42" s="1" t="str">
        <f>Tabulka1[[#This Row],[n]]&amp;" "&amp;Tabulka1[[#This Row],[R1]]&amp;" "&amp;Tabulka1[[#This Row],[R0]] &amp;" "&amp;ROUNDDOWN(Tabulka1[[#This Row],[t '[µs']]],0)</f>
        <v>50 13 74 6810</v>
      </c>
    </row>
    <row r="43" spans="3:12" x14ac:dyDescent="0.25">
      <c r="C43">
        <v>51</v>
      </c>
      <c r="D43">
        <f t="shared" si="3"/>
        <v>155.56349186104049</v>
      </c>
      <c r="E43">
        <f t="shared" si="0"/>
        <v>3214.1217326661244</v>
      </c>
      <c r="F43">
        <f t="shared" si="4"/>
        <v>154</v>
      </c>
      <c r="G43">
        <f t="shared" si="5"/>
        <v>12</v>
      </c>
      <c r="H43">
        <f>Tabulka1[[#This Row],[mod]]-IF(Tabulka1[[#This Row],[//]]&gt;0,16,8)</f>
        <v>138</v>
      </c>
      <c r="I43" s="1">
        <f>IF(Tabulka1[[#This Row],[R0 PRE]]&gt;0,Tabulka1[[#This Row],[//]],Tabulka1[[#This Row],[//]]-1)</f>
        <v>12</v>
      </c>
      <c r="J43" s="1">
        <f>IF(Tabulka1[[#This Row],[R0 PRE]]&gt;0,Tabulka1[[#This Row],[R0 PRE]],Tabulka1[[#This Row],[R0 PRE]]+255)</f>
        <v>138</v>
      </c>
      <c r="K43" s="2">
        <f>1000000/Tabulka1[[#This Row],[f]]</f>
        <v>6428.2434653322489</v>
      </c>
      <c r="L43" s="1" t="str">
        <f>Tabulka1[[#This Row],[n]]&amp;" "&amp;Tabulka1[[#This Row],[R1]]&amp;" "&amp;Tabulka1[[#This Row],[R0]] &amp;" "&amp;ROUNDDOWN(Tabulka1[[#This Row],[t '[µs']]],0)</f>
        <v>51 12 138 6428</v>
      </c>
    </row>
    <row r="44" spans="3:12" x14ac:dyDescent="0.25">
      <c r="C44">
        <v>52</v>
      </c>
      <c r="D44">
        <f t="shared" si="3"/>
        <v>164.81377845643502</v>
      </c>
      <c r="E44">
        <f t="shared" si="0"/>
        <v>3033.7269412955316</v>
      </c>
      <c r="F44">
        <f t="shared" si="4"/>
        <v>228</v>
      </c>
      <c r="G44">
        <f t="shared" si="5"/>
        <v>11</v>
      </c>
      <c r="H44">
        <f>Tabulka1[[#This Row],[mod]]-IF(Tabulka1[[#This Row],[//]]&gt;0,16,8)</f>
        <v>212</v>
      </c>
      <c r="I44" s="1">
        <f>IF(Tabulka1[[#This Row],[R0 PRE]]&gt;0,Tabulka1[[#This Row],[//]],Tabulka1[[#This Row],[//]]-1)</f>
        <v>11</v>
      </c>
      <c r="J44" s="1">
        <f>IF(Tabulka1[[#This Row],[R0 PRE]]&gt;0,Tabulka1[[#This Row],[R0 PRE]],Tabulka1[[#This Row],[R0 PRE]]+255)</f>
        <v>212</v>
      </c>
      <c r="K44" s="2">
        <f>1000000/Tabulka1[[#This Row],[f]]</f>
        <v>6067.4538825910631</v>
      </c>
      <c r="L44" s="1" t="str">
        <f>Tabulka1[[#This Row],[n]]&amp;" "&amp;Tabulka1[[#This Row],[R1]]&amp;" "&amp;Tabulka1[[#This Row],[R0]] &amp;" "&amp;ROUNDDOWN(Tabulka1[[#This Row],[t '[µs']]],0)</f>
        <v>52 11 212 6067</v>
      </c>
    </row>
    <row r="45" spans="3:12" x14ac:dyDescent="0.25">
      <c r="C45">
        <v>53</v>
      </c>
      <c r="D45">
        <f t="shared" si="3"/>
        <v>174.614115716502</v>
      </c>
      <c r="E45">
        <f t="shared" si="0"/>
        <v>2863.4569315792564</v>
      </c>
      <c r="F45">
        <f t="shared" si="4"/>
        <v>58</v>
      </c>
      <c r="G45">
        <f t="shared" si="5"/>
        <v>11</v>
      </c>
      <c r="H45">
        <f>Tabulka1[[#This Row],[mod]]-IF(Tabulka1[[#This Row],[//]]&gt;0,16,8)</f>
        <v>42</v>
      </c>
      <c r="I45" s="1">
        <f>IF(Tabulka1[[#This Row],[R0 PRE]]&gt;0,Tabulka1[[#This Row],[//]],Tabulka1[[#This Row],[//]]-1)</f>
        <v>11</v>
      </c>
      <c r="J45" s="1">
        <f>IF(Tabulka1[[#This Row],[R0 PRE]]&gt;0,Tabulka1[[#This Row],[R0 PRE]],Tabulka1[[#This Row],[R0 PRE]]+255)</f>
        <v>42</v>
      </c>
      <c r="K45" s="2">
        <f>1000000/Tabulka1[[#This Row],[f]]</f>
        <v>5726.9138631585129</v>
      </c>
      <c r="L45" s="1" t="str">
        <f>Tabulka1[[#This Row],[n]]&amp;" "&amp;Tabulka1[[#This Row],[R1]]&amp;" "&amp;Tabulka1[[#This Row],[R0]] &amp;" "&amp;ROUNDDOWN(Tabulka1[[#This Row],[t '[µs']]],0)</f>
        <v>53 11 42 5726</v>
      </c>
    </row>
    <row r="46" spans="3:12" x14ac:dyDescent="0.25">
      <c r="C46">
        <v>54</v>
      </c>
      <c r="D46">
        <f t="shared" si="3"/>
        <v>184.99721135581726</v>
      </c>
      <c r="E46">
        <f t="shared" si="0"/>
        <v>2702.7434431880015</v>
      </c>
      <c r="F46">
        <f t="shared" si="4"/>
        <v>152</v>
      </c>
      <c r="G46">
        <f t="shared" si="5"/>
        <v>10</v>
      </c>
      <c r="H46">
        <f>Tabulka1[[#This Row],[mod]]-IF(Tabulka1[[#This Row],[//]]&gt;0,16,8)</f>
        <v>136</v>
      </c>
      <c r="I46" s="1">
        <f>IF(Tabulka1[[#This Row],[R0 PRE]]&gt;0,Tabulka1[[#This Row],[//]],Tabulka1[[#This Row],[//]]-1)</f>
        <v>10</v>
      </c>
      <c r="J46" s="1">
        <f>IF(Tabulka1[[#This Row],[R0 PRE]]&gt;0,Tabulka1[[#This Row],[R0 PRE]],Tabulka1[[#This Row],[R0 PRE]]+255)</f>
        <v>136</v>
      </c>
      <c r="K46" s="2">
        <f>1000000/Tabulka1[[#This Row],[f]]</f>
        <v>5405.486886376003</v>
      </c>
      <c r="L46" s="1" t="str">
        <f>Tabulka1[[#This Row],[n]]&amp;" "&amp;Tabulka1[[#This Row],[R1]]&amp;" "&amp;Tabulka1[[#This Row],[R0]] &amp;" "&amp;ROUNDDOWN(Tabulka1[[#This Row],[t '[µs']]],0)</f>
        <v>54 10 136 5405</v>
      </c>
    </row>
    <row r="47" spans="3:12" x14ac:dyDescent="0.25">
      <c r="C47">
        <v>55</v>
      </c>
      <c r="D47">
        <f t="shared" si="3"/>
        <v>195.99771799087472</v>
      </c>
      <c r="E47">
        <f t="shared" si="0"/>
        <v>2551.0501097940287</v>
      </c>
      <c r="F47">
        <f t="shared" si="4"/>
        <v>1</v>
      </c>
      <c r="G47">
        <f t="shared" si="5"/>
        <v>10</v>
      </c>
      <c r="H47">
        <f>Tabulka1[[#This Row],[mod]]-IF(Tabulka1[[#This Row],[//]]&gt;0,16,8)</f>
        <v>-15</v>
      </c>
      <c r="I47" s="1">
        <f>IF(Tabulka1[[#This Row],[R0 PRE]]&gt;0,Tabulka1[[#This Row],[//]],Tabulka1[[#This Row],[//]]-1)</f>
        <v>9</v>
      </c>
      <c r="J47" s="1">
        <f>IF(Tabulka1[[#This Row],[R0 PRE]]&gt;0,Tabulka1[[#This Row],[R0 PRE]],Tabulka1[[#This Row],[R0 PRE]]+255)</f>
        <v>240</v>
      </c>
      <c r="K47" s="2">
        <f>1000000/Tabulka1[[#This Row],[f]]</f>
        <v>5102.1002195880574</v>
      </c>
      <c r="L47" s="1" t="str">
        <f>Tabulka1[[#This Row],[n]]&amp;" "&amp;Tabulka1[[#This Row],[R1]]&amp;" "&amp;Tabulka1[[#This Row],[R0]] &amp;" "&amp;ROUNDDOWN(Tabulka1[[#This Row],[t '[µs']]],0)</f>
        <v>55 9 240 5102</v>
      </c>
    </row>
    <row r="48" spans="3:12" x14ac:dyDescent="0.25">
      <c r="C48">
        <v>56</v>
      </c>
      <c r="D48">
        <f t="shared" si="3"/>
        <v>207.65234878997265</v>
      </c>
      <c r="E48">
        <f t="shared" si="0"/>
        <v>2407.8706689983974</v>
      </c>
      <c r="F48">
        <f t="shared" si="4"/>
        <v>112</v>
      </c>
      <c r="G48">
        <f t="shared" si="5"/>
        <v>9</v>
      </c>
      <c r="H48">
        <f>Tabulka1[[#This Row],[mod]]-IF(Tabulka1[[#This Row],[//]]&gt;0,16,8)</f>
        <v>96</v>
      </c>
      <c r="I48" s="1">
        <f>IF(Tabulka1[[#This Row],[R0 PRE]]&gt;0,Tabulka1[[#This Row],[//]],Tabulka1[[#This Row],[//]]-1)</f>
        <v>9</v>
      </c>
      <c r="J48" s="1">
        <f>IF(Tabulka1[[#This Row],[R0 PRE]]&gt;0,Tabulka1[[#This Row],[R0 PRE]],Tabulka1[[#This Row],[R0 PRE]]+255)</f>
        <v>96</v>
      </c>
      <c r="K48" s="2">
        <f>1000000/Tabulka1[[#This Row],[f]]</f>
        <v>4815.7413379967948</v>
      </c>
      <c r="L48" s="1" t="str">
        <f>Tabulka1[[#This Row],[n]]&amp;" "&amp;Tabulka1[[#This Row],[R1]]&amp;" "&amp;Tabulka1[[#This Row],[R0]] &amp;" "&amp;ROUNDDOWN(Tabulka1[[#This Row],[t '[µs']]],0)</f>
        <v>56 9 96 4815</v>
      </c>
    </row>
    <row r="49" spans="3:12" x14ac:dyDescent="0.25">
      <c r="C49">
        <v>57</v>
      </c>
      <c r="D49">
        <f t="shared" si="3"/>
        <v>220.00000000000009</v>
      </c>
      <c r="E49">
        <f t="shared" si="0"/>
        <v>2272.7272727272721</v>
      </c>
      <c r="F49">
        <f t="shared" si="4"/>
        <v>232</v>
      </c>
      <c r="G49">
        <f t="shared" si="5"/>
        <v>8</v>
      </c>
      <c r="H49">
        <f>Tabulka1[[#This Row],[mod]]-IF(Tabulka1[[#This Row],[//]]&gt;0,16,8)</f>
        <v>216</v>
      </c>
      <c r="I49" s="1">
        <f>IF(Tabulka1[[#This Row],[R0 PRE]]&gt;0,Tabulka1[[#This Row],[//]],Tabulka1[[#This Row],[//]]-1)</f>
        <v>8</v>
      </c>
      <c r="J49" s="1">
        <f>IF(Tabulka1[[#This Row],[R0 PRE]]&gt;0,Tabulka1[[#This Row],[R0 PRE]],Tabulka1[[#This Row],[R0 PRE]]+255)</f>
        <v>216</v>
      </c>
      <c r="K49" s="2">
        <f>1000000/Tabulka1[[#This Row],[f]]</f>
        <v>4545.4545454545441</v>
      </c>
      <c r="L49" s="1" t="str">
        <f>Tabulka1[[#This Row],[n]]&amp;" "&amp;Tabulka1[[#This Row],[R1]]&amp;" "&amp;Tabulka1[[#This Row],[R0]] &amp;" "&amp;ROUNDDOWN(Tabulka1[[#This Row],[t '[µs']]],0)</f>
        <v>57 8 216 4545</v>
      </c>
    </row>
    <row r="50" spans="3:12" x14ac:dyDescent="0.25">
      <c r="C50">
        <v>58</v>
      </c>
      <c r="D50">
        <f t="shared" si="3"/>
        <v>233.08188075904505</v>
      </c>
      <c r="E50">
        <f t="shared" si="0"/>
        <v>2145.1688924583937</v>
      </c>
      <c r="F50">
        <f t="shared" si="4"/>
        <v>105</v>
      </c>
      <c r="G50">
        <f t="shared" si="5"/>
        <v>8</v>
      </c>
      <c r="H50">
        <f>Tabulka1[[#This Row],[mod]]-IF(Tabulka1[[#This Row],[//]]&gt;0,16,8)</f>
        <v>89</v>
      </c>
      <c r="I50" s="1">
        <f>IF(Tabulka1[[#This Row],[R0 PRE]]&gt;0,Tabulka1[[#This Row],[//]],Tabulka1[[#This Row],[//]]-1)</f>
        <v>8</v>
      </c>
      <c r="J50" s="1">
        <f>IF(Tabulka1[[#This Row],[R0 PRE]]&gt;0,Tabulka1[[#This Row],[R0 PRE]],Tabulka1[[#This Row],[R0 PRE]]+255)</f>
        <v>89</v>
      </c>
      <c r="K50" s="2">
        <f>1000000/Tabulka1[[#This Row],[f]]</f>
        <v>4290.3377849167873</v>
      </c>
      <c r="L50" s="1" t="str">
        <f>Tabulka1[[#This Row],[n]]&amp;" "&amp;Tabulka1[[#This Row],[R1]]&amp;" "&amp;Tabulka1[[#This Row],[R0]] &amp;" "&amp;ROUNDDOWN(Tabulka1[[#This Row],[t '[µs']]],0)</f>
        <v>58 8 89 4290</v>
      </c>
    </row>
    <row r="51" spans="3:12" x14ac:dyDescent="0.25">
      <c r="C51">
        <v>59</v>
      </c>
      <c r="D51">
        <f t="shared" si="3"/>
        <v>246.94165062806215</v>
      </c>
      <c r="E51">
        <f t="shared" si="0"/>
        <v>2024.7698139553158</v>
      </c>
      <c r="F51">
        <f t="shared" si="4"/>
        <v>239</v>
      </c>
      <c r="G51">
        <f t="shared" si="5"/>
        <v>7</v>
      </c>
      <c r="H51">
        <f>Tabulka1[[#This Row],[mod]]-IF(Tabulka1[[#This Row],[//]]&gt;0,16,8)</f>
        <v>223</v>
      </c>
      <c r="I51" s="1">
        <f>IF(Tabulka1[[#This Row],[R0 PRE]]&gt;0,Tabulka1[[#This Row],[//]],Tabulka1[[#This Row],[//]]-1)</f>
        <v>7</v>
      </c>
      <c r="J51" s="1">
        <f>IF(Tabulka1[[#This Row],[R0 PRE]]&gt;0,Tabulka1[[#This Row],[R0 PRE]],Tabulka1[[#This Row],[R0 PRE]]+255)</f>
        <v>223</v>
      </c>
      <c r="K51" s="2">
        <f>1000000/Tabulka1[[#This Row],[f]]</f>
        <v>4049.5396279106317</v>
      </c>
      <c r="L51" s="1" t="str">
        <f>Tabulka1[[#This Row],[n]]&amp;" "&amp;Tabulka1[[#This Row],[R1]]&amp;" "&amp;Tabulka1[[#This Row],[R0]] &amp;" "&amp;ROUNDDOWN(Tabulka1[[#This Row],[t '[µs']]],0)</f>
        <v>59 7 223 4049</v>
      </c>
    </row>
    <row r="52" spans="3:12" x14ac:dyDescent="0.25">
      <c r="C52">
        <v>60</v>
      </c>
      <c r="D52">
        <f t="shared" si="3"/>
        <v>261.62556530059874</v>
      </c>
      <c r="E52">
        <f t="shared" si="0"/>
        <v>1911.1282164857141</v>
      </c>
      <c r="F52">
        <f t="shared" si="4"/>
        <v>126</v>
      </c>
      <c r="G52">
        <f t="shared" si="5"/>
        <v>7</v>
      </c>
      <c r="H52">
        <f>Tabulka1[[#This Row],[mod]]-IF(Tabulka1[[#This Row],[//]]&gt;0,16,8)</f>
        <v>110</v>
      </c>
      <c r="I52" s="1">
        <f>IF(Tabulka1[[#This Row],[R0 PRE]]&gt;0,Tabulka1[[#This Row],[//]],Tabulka1[[#This Row],[//]]-1)</f>
        <v>7</v>
      </c>
      <c r="J52" s="1">
        <f>IF(Tabulka1[[#This Row],[R0 PRE]]&gt;0,Tabulka1[[#This Row],[R0 PRE]],Tabulka1[[#This Row],[R0 PRE]]+255)</f>
        <v>110</v>
      </c>
      <c r="K52" s="2">
        <f>1000000/Tabulka1[[#This Row],[f]]</f>
        <v>3822.2564329714282</v>
      </c>
      <c r="L52" s="1" t="str">
        <f>Tabulka1[[#This Row],[n]]&amp;" "&amp;Tabulka1[[#This Row],[R1]]&amp;" "&amp;Tabulka1[[#This Row],[R0]] &amp;" "&amp;ROUNDDOWN(Tabulka1[[#This Row],[t '[µs']]],0)</f>
        <v>60 7 110 3822</v>
      </c>
    </row>
    <row r="53" spans="3:12" x14ac:dyDescent="0.25">
      <c r="C53">
        <v>61</v>
      </c>
      <c r="D53">
        <f t="shared" si="3"/>
        <v>277.18263097687219</v>
      </c>
      <c r="E53">
        <f t="shared" si="0"/>
        <v>1803.8648317820443</v>
      </c>
      <c r="F53">
        <f t="shared" si="4"/>
        <v>18</v>
      </c>
      <c r="G53">
        <f t="shared" si="5"/>
        <v>7</v>
      </c>
      <c r="H53">
        <f>Tabulka1[[#This Row],[mod]]-IF(Tabulka1[[#This Row],[//]]&gt;0,16,8)</f>
        <v>2</v>
      </c>
      <c r="I53" s="1">
        <f>IF(Tabulka1[[#This Row],[R0 PRE]]&gt;0,Tabulka1[[#This Row],[//]],Tabulka1[[#This Row],[//]]-1)</f>
        <v>7</v>
      </c>
      <c r="J53" s="1">
        <f>IF(Tabulka1[[#This Row],[R0 PRE]]&gt;0,Tabulka1[[#This Row],[R0 PRE]],Tabulka1[[#This Row],[R0 PRE]]+255)</f>
        <v>2</v>
      </c>
      <c r="K53" s="2">
        <f>1000000/Tabulka1[[#This Row],[f]]</f>
        <v>3607.7296635640887</v>
      </c>
      <c r="L53" s="1" t="str">
        <f>Tabulka1[[#This Row],[n]]&amp;" "&amp;Tabulka1[[#This Row],[R1]]&amp;" "&amp;Tabulka1[[#This Row],[R0]] &amp;" "&amp;ROUNDDOWN(Tabulka1[[#This Row],[t '[µs']]],0)</f>
        <v>61 7 2 3607</v>
      </c>
    </row>
    <row r="54" spans="3:12" x14ac:dyDescent="0.25">
      <c r="C54">
        <v>62</v>
      </c>
      <c r="D54">
        <f t="shared" si="3"/>
        <v>293.66476791740769</v>
      </c>
      <c r="E54">
        <f t="shared" si="0"/>
        <v>1702.6216782689555</v>
      </c>
      <c r="F54">
        <f t="shared" si="4"/>
        <v>172</v>
      </c>
      <c r="G54">
        <f t="shared" si="5"/>
        <v>6</v>
      </c>
      <c r="H54">
        <f>Tabulka1[[#This Row],[mod]]-IF(Tabulka1[[#This Row],[//]]&gt;0,16,8)</f>
        <v>156</v>
      </c>
      <c r="I54" s="1">
        <f>IF(Tabulka1[[#This Row],[R0 PRE]]&gt;0,Tabulka1[[#This Row],[//]],Tabulka1[[#This Row],[//]]-1)</f>
        <v>6</v>
      </c>
      <c r="J54" s="1">
        <f>IF(Tabulka1[[#This Row],[R0 PRE]]&gt;0,Tabulka1[[#This Row],[R0 PRE]],Tabulka1[[#This Row],[R0 PRE]]+255)</f>
        <v>156</v>
      </c>
      <c r="K54" s="2">
        <f>1000000/Tabulka1[[#This Row],[f]]</f>
        <v>3405.243356537911</v>
      </c>
      <c r="L54" s="1" t="str">
        <f>Tabulka1[[#This Row],[n]]&amp;" "&amp;Tabulka1[[#This Row],[R1]]&amp;" "&amp;Tabulka1[[#This Row],[R0]] &amp;" "&amp;ROUNDDOWN(Tabulka1[[#This Row],[t '[µs']]],0)</f>
        <v>62 6 156 3405</v>
      </c>
    </row>
    <row r="55" spans="3:12" x14ac:dyDescent="0.25">
      <c r="C55">
        <v>63</v>
      </c>
      <c r="D55">
        <f t="shared" si="3"/>
        <v>311.12698372208104</v>
      </c>
      <c r="E55">
        <f t="shared" si="0"/>
        <v>1607.060866333062</v>
      </c>
      <c r="F55">
        <f t="shared" si="4"/>
        <v>77</v>
      </c>
      <c r="G55">
        <f t="shared" si="5"/>
        <v>6</v>
      </c>
      <c r="H55">
        <f>Tabulka1[[#This Row],[mod]]-IF(Tabulka1[[#This Row],[//]]&gt;0,16,8)</f>
        <v>61</v>
      </c>
      <c r="I55" s="1">
        <f>IF(Tabulka1[[#This Row],[R0 PRE]]&gt;0,Tabulka1[[#This Row],[//]],Tabulka1[[#This Row],[//]]-1)</f>
        <v>6</v>
      </c>
      <c r="J55" s="1">
        <f>IF(Tabulka1[[#This Row],[R0 PRE]]&gt;0,Tabulka1[[#This Row],[R0 PRE]],Tabulka1[[#This Row],[R0 PRE]]+255)</f>
        <v>61</v>
      </c>
      <c r="K55" s="2">
        <f>1000000/Tabulka1[[#This Row],[f]]</f>
        <v>3214.121732666124</v>
      </c>
      <c r="L55" s="1" t="str">
        <f>Tabulka1[[#This Row],[n]]&amp;" "&amp;Tabulka1[[#This Row],[R1]]&amp;" "&amp;Tabulka1[[#This Row],[R0]] &amp;" "&amp;ROUNDDOWN(Tabulka1[[#This Row],[t '[µs']]],0)</f>
        <v>63 6 61 3214</v>
      </c>
    </row>
    <row r="56" spans="3:12" x14ac:dyDescent="0.25">
      <c r="C56">
        <v>64</v>
      </c>
      <c r="D56">
        <f t="shared" si="3"/>
        <v>329.62755691287009</v>
      </c>
      <c r="E56">
        <f t="shared" si="0"/>
        <v>1516.8634706477656</v>
      </c>
      <c r="F56">
        <f t="shared" si="4"/>
        <v>241</v>
      </c>
      <c r="G56">
        <f t="shared" si="5"/>
        <v>5</v>
      </c>
      <c r="H56">
        <f>Tabulka1[[#This Row],[mod]]-IF(Tabulka1[[#This Row],[//]]&gt;0,16,8)</f>
        <v>225</v>
      </c>
      <c r="I56" s="1">
        <f>IF(Tabulka1[[#This Row],[R0 PRE]]&gt;0,Tabulka1[[#This Row],[//]],Tabulka1[[#This Row],[//]]-1)</f>
        <v>5</v>
      </c>
      <c r="J56" s="1">
        <f>IF(Tabulka1[[#This Row],[R0 PRE]]&gt;0,Tabulka1[[#This Row],[R0 PRE]],Tabulka1[[#This Row],[R0 PRE]]+255)</f>
        <v>225</v>
      </c>
      <c r="K56" s="2">
        <f>1000000/Tabulka1[[#This Row],[f]]</f>
        <v>3033.7269412955311</v>
      </c>
      <c r="L56" s="1" t="str">
        <f>Tabulka1[[#This Row],[n]]&amp;" "&amp;Tabulka1[[#This Row],[R1]]&amp;" "&amp;Tabulka1[[#This Row],[R0]] &amp;" "&amp;ROUNDDOWN(Tabulka1[[#This Row],[t '[µs']]],0)</f>
        <v>64 5 225 3033</v>
      </c>
    </row>
    <row r="57" spans="3:12" x14ac:dyDescent="0.25">
      <c r="C57">
        <v>65</v>
      </c>
      <c r="D57">
        <f t="shared" si="3"/>
        <v>349.22823143300405</v>
      </c>
      <c r="E57">
        <f t="shared" si="0"/>
        <v>1431.728465789628</v>
      </c>
      <c r="F57">
        <f t="shared" si="4"/>
        <v>156</v>
      </c>
      <c r="G57">
        <f t="shared" si="5"/>
        <v>5</v>
      </c>
      <c r="H57">
        <f>Tabulka1[[#This Row],[mod]]-IF(Tabulka1[[#This Row],[//]]&gt;0,16,8)</f>
        <v>140</v>
      </c>
      <c r="I57" s="1">
        <f>IF(Tabulka1[[#This Row],[R0 PRE]]&gt;0,Tabulka1[[#This Row],[//]],Tabulka1[[#This Row],[//]]-1)</f>
        <v>5</v>
      </c>
      <c r="J57" s="1">
        <f>IF(Tabulka1[[#This Row],[R0 PRE]]&gt;0,Tabulka1[[#This Row],[R0 PRE]],Tabulka1[[#This Row],[R0 PRE]]+255)</f>
        <v>140</v>
      </c>
      <c r="K57" s="2">
        <f>1000000/Tabulka1[[#This Row],[f]]</f>
        <v>2863.456931579256</v>
      </c>
      <c r="L57" s="1" t="str">
        <f>Tabulka1[[#This Row],[n]]&amp;" "&amp;Tabulka1[[#This Row],[R1]]&amp;" "&amp;Tabulka1[[#This Row],[R0]] &amp;" "&amp;ROUNDDOWN(Tabulka1[[#This Row],[t '[µs']]],0)</f>
        <v>65 5 140 2863</v>
      </c>
    </row>
    <row r="58" spans="3:12" x14ac:dyDescent="0.25">
      <c r="C58">
        <v>66</v>
      </c>
      <c r="D58">
        <f t="shared" si="3"/>
        <v>369.99442271163457</v>
      </c>
      <c r="E58">
        <f t="shared" si="0"/>
        <v>1351.3717215940005</v>
      </c>
      <c r="F58">
        <f t="shared" si="4"/>
        <v>76</v>
      </c>
      <c r="G58">
        <f t="shared" si="5"/>
        <v>5</v>
      </c>
      <c r="H58">
        <f>Tabulka1[[#This Row],[mod]]-IF(Tabulka1[[#This Row],[//]]&gt;0,16,8)</f>
        <v>60</v>
      </c>
      <c r="I58" s="1">
        <f>IF(Tabulka1[[#This Row],[R0 PRE]]&gt;0,Tabulka1[[#This Row],[//]],Tabulka1[[#This Row],[//]]-1)</f>
        <v>5</v>
      </c>
      <c r="J58" s="1">
        <f>IF(Tabulka1[[#This Row],[R0 PRE]]&gt;0,Tabulka1[[#This Row],[R0 PRE]],Tabulka1[[#This Row],[R0 PRE]]+255)</f>
        <v>60</v>
      </c>
      <c r="K58" s="2">
        <f>1000000/Tabulka1[[#This Row],[f]]</f>
        <v>2702.743443188001</v>
      </c>
      <c r="L58" s="1" t="str">
        <f>Tabulka1[[#This Row],[n]]&amp;" "&amp;Tabulka1[[#This Row],[R1]]&amp;" "&amp;Tabulka1[[#This Row],[R0]] &amp;" "&amp;ROUNDDOWN(Tabulka1[[#This Row],[t '[µs']]],0)</f>
        <v>66 5 60 2702</v>
      </c>
    </row>
    <row r="59" spans="3:12" x14ac:dyDescent="0.25">
      <c r="C59">
        <v>67</v>
      </c>
      <c r="D59">
        <f t="shared" si="3"/>
        <v>391.99543598174949</v>
      </c>
      <c r="E59">
        <f t="shared" si="0"/>
        <v>1275.5250548970141</v>
      </c>
      <c r="F59">
        <f t="shared" si="4"/>
        <v>0</v>
      </c>
      <c r="G59">
        <f t="shared" si="5"/>
        <v>5</v>
      </c>
      <c r="H59">
        <f>Tabulka1[[#This Row],[mod]]-IF(Tabulka1[[#This Row],[//]]&gt;0,16,8)</f>
        <v>-16</v>
      </c>
      <c r="I59" s="1">
        <f>IF(Tabulka1[[#This Row],[R0 PRE]]&gt;0,Tabulka1[[#This Row],[//]],Tabulka1[[#This Row],[//]]-1)</f>
        <v>4</v>
      </c>
      <c r="J59" s="1">
        <f>IF(Tabulka1[[#This Row],[R0 PRE]]&gt;0,Tabulka1[[#This Row],[R0 PRE]],Tabulka1[[#This Row],[R0 PRE]]+255)</f>
        <v>239</v>
      </c>
      <c r="K59" s="2">
        <f>1000000/Tabulka1[[#This Row],[f]]</f>
        <v>2551.0501097940282</v>
      </c>
      <c r="L59" s="1" t="str">
        <f>Tabulka1[[#This Row],[n]]&amp;" "&amp;Tabulka1[[#This Row],[R1]]&amp;" "&amp;Tabulka1[[#This Row],[R0]] &amp;" "&amp;ROUNDDOWN(Tabulka1[[#This Row],[t '[µs']]],0)</f>
        <v>67 4 239 2551</v>
      </c>
    </row>
    <row r="60" spans="3:12" x14ac:dyDescent="0.25">
      <c r="C60">
        <v>68</v>
      </c>
      <c r="D60">
        <f t="shared" si="3"/>
        <v>415.30469757994535</v>
      </c>
      <c r="E60">
        <f t="shared" si="0"/>
        <v>1203.9353344991985</v>
      </c>
      <c r="F60">
        <f t="shared" si="4"/>
        <v>183</v>
      </c>
      <c r="G60">
        <f t="shared" si="5"/>
        <v>4</v>
      </c>
      <c r="H60">
        <f>Tabulka1[[#This Row],[mod]]-IF(Tabulka1[[#This Row],[//]]&gt;0,16,8)</f>
        <v>167</v>
      </c>
      <c r="I60" s="1">
        <f>IF(Tabulka1[[#This Row],[R0 PRE]]&gt;0,Tabulka1[[#This Row],[//]],Tabulka1[[#This Row],[//]]-1)</f>
        <v>4</v>
      </c>
      <c r="J60" s="1">
        <f>IF(Tabulka1[[#This Row],[R0 PRE]]&gt;0,Tabulka1[[#This Row],[R0 PRE]],Tabulka1[[#This Row],[R0 PRE]]+255)</f>
        <v>167</v>
      </c>
      <c r="K60" s="2">
        <f>1000000/Tabulka1[[#This Row],[f]]</f>
        <v>2407.8706689983969</v>
      </c>
      <c r="L60" s="1" t="str">
        <f>Tabulka1[[#This Row],[n]]&amp;" "&amp;Tabulka1[[#This Row],[R1]]&amp;" "&amp;Tabulka1[[#This Row],[R0]] &amp;" "&amp;ROUNDDOWN(Tabulka1[[#This Row],[t '[µs']]],0)</f>
        <v>68 4 167 2407</v>
      </c>
    </row>
    <row r="61" spans="3:12" x14ac:dyDescent="0.25">
      <c r="C61">
        <v>69</v>
      </c>
      <c r="D61">
        <f t="shared" si="3"/>
        <v>440.00000000000023</v>
      </c>
      <c r="E61">
        <f t="shared" si="0"/>
        <v>1136.3636363636358</v>
      </c>
      <c r="F61">
        <f t="shared" si="4"/>
        <v>116</v>
      </c>
      <c r="G61">
        <f t="shared" si="5"/>
        <v>4</v>
      </c>
      <c r="H61">
        <f>Tabulka1[[#This Row],[mod]]-IF(Tabulka1[[#This Row],[//]]&gt;0,16,8)</f>
        <v>100</v>
      </c>
      <c r="I61" s="1">
        <f>IF(Tabulka1[[#This Row],[R0 PRE]]&gt;0,Tabulka1[[#This Row],[//]],Tabulka1[[#This Row],[//]]-1)</f>
        <v>4</v>
      </c>
      <c r="J61" s="1">
        <f>IF(Tabulka1[[#This Row],[R0 PRE]]&gt;0,Tabulka1[[#This Row],[R0 PRE]],Tabulka1[[#This Row],[R0 PRE]]+255)</f>
        <v>100</v>
      </c>
      <c r="K61" s="2">
        <f>1000000/Tabulka1[[#This Row],[f]]</f>
        <v>2272.7272727272716</v>
      </c>
      <c r="L61" s="1" t="str">
        <f>Tabulka1[[#This Row],[n]]&amp;" "&amp;Tabulka1[[#This Row],[R1]]&amp;" "&amp;Tabulka1[[#This Row],[R0]] &amp;" "&amp;ROUNDDOWN(Tabulka1[[#This Row],[t '[µs']]],0)</f>
        <v>69 4 100 2272</v>
      </c>
    </row>
    <row r="62" spans="3:12" x14ac:dyDescent="0.25">
      <c r="C62">
        <v>70</v>
      </c>
      <c r="D62">
        <f t="shared" si="3"/>
        <v>466.16376151809015</v>
      </c>
      <c r="E62">
        <f t="shared" si="0"/>
        <v>1072.5844462291966</v>
      </c>
      <c r="F62">
        <f t="shared" si="4"/>
        <v>52</v>
      </c>
      <c r="G62">
        <f t="shared" si="5"/>
        <v>4</v>
      </c>
      <c r="H62">
        <f>Tabulka1[[#This Row],[mod]]-IF(Tabulka1[[#This Row],[//]]&gt;0,16,8)</f>
        <v>36</v>
      </c>
      <c r="I62" s="1">
        <f>IF(Tabulka1[[#This Row],[R0 PRE]]&gt;0,Tabulka1[[#This Row],[//]],Tabulka1[[#This Row],[//]]-1)</f>
        <v>4</v>
      </c>
      <c r="J62" s="1">
        <f>IF(Tabulka1[[#This Row],[R0 PRE]]&gt;0,Tabulka1[[#This Row],[R0 PRE]],Tabulka1[[#This Row],[R0 PRE]]+255)</f>
        <v>36</v>
      </c>
      <c r="K62" s="2">
        <f>1000000/Tabulka1[[#This Row],[f]]</f>
        <v>2145.1688924583932</v>
      </c>
      <c r="L62" s="1" t="str">
        <f>Tabulka1[[#This Row],[n]]&amp;" "&amp;Tabulka1[[#This Row],[R1]]&amp;" "&amp;Tabulka1[[#This Row],[R0]] &amp;" "&amp;ROUNDDOWN(Tabulka1[[#This Row],[t '[µs']]],0)</f>
        <v>70 4 36 2145</v>
      </c>
    </row>
    <row r="63" spans="3:12" x14ac:dyDescent="0.25">
      <c r="C63">
        <v>71</v>
      </c>
      <c r="D63">
        <f t="shared" si="3"/>
        <v>493.88330125612441</v>
      </c>
      <c r="E63">
        <f t="shared" si="0"/>
        <v>1012.3849069776577</v>
      </c>
      <c r="F63">
        <f t="shared" si="4"/>
        <v>247</v>
      </c>
      <c r="G63">
        <f t="shared" si="5"/>
        <v>3</v>
      </c>
      <c r="H63">
        <f>Tabulka1[[#This Row],[mod]]-IF(Tabulka1[[#This Row],[//]]&gt;0,16,8)</f>
        <v>231</v>
      </c>
      <c r="I63" s="1">
        <f>IF(Tabulka1[[#This Row],[R0 PRE]]&gt;0,Tabulka1[[#This Row],[//]],Tabulka1[[#This Row],[//]]-1)</f>
        <v>3</v>
      </c>
      <c r="J63" s="1">
        <f>IF(Tabulka1[[#This Row],[R0 PRE]]&gt;0,Tabulka1[[#This Row],[R0 PRE]],Tabulka1[[#This Row],[R0 PRE]]+255)</f>
        <v>231</v>
      </c>
      <c r="K63" s="2">
        <f>1000000/Tabulka1[[#This Row],[f]]</f>
        <v>2024.7698139553154</v>
      </c>
      <c r="L63" s="1" t="str">
        <f>Tabulka1[[#This Row],[n]]&amp;" "&amp;Tabulka1[[#This Row],[R1]]&amp;" "&amp;Tabulka1[[#This Row],[R0]] &amp;" "&amp;ROUNDDOWN(Tabulka1[[#This Row],[t '[µs']]],0)</f>
        <v>71 3 231 2024</v>
      </c>
    </row>
    <row r="64" spans="3:12" x14ac:dyDescent="0.25">
      <c r="C64">
        <v>72</v>
      </c>
      <c r="D64">
        <f t="shared" si="3"/>
        <v>523.25113060119759</v>
      </c>
      <c r="E64">
        <f t="shared" si="0"/>
        <v>955.56410824285683</v>
      </c>
      <c r="F64">
        <f t="shared" si="4"/>
        <v>190</v>
      </c>
      <c r="G64">
        <f t="shared" si="5"/>
        <v>3</v>
      </c>
      <c r="H64">
        <f>Tabulka1[[#This Row],[mod]]-IF(Tabulka1[[#This Row],[//]]&gt;0,16,8)</f>
        <v>174</v>
      </c>
      <c r="I64" s="1">
        <f>IF(Tabulka1[[#This Row],[R0 PRE]]&gt;0,Tabulka1[[#This Row],[//]],Tabulka1[[#This Row],[//]]-1)</f>
        <v>3</v>
      </c>
      <c r="J64" s="1">
        <f>IF(Tabulka1[[#This Row],[R0 PRE]]&gt;0,Tabulka1[[#This Row],[R0 PRE]],Tabulka1[[#This Row],[R0 PRE]]+255)</f>
        <v>174</v>
      </c>
      <c r="K64" s="2">
        <f>1000000/Tabulka1[[#This Row],[f]]</f>
        <v>1911.1282164857137</v>
      </c>
      <c r="L64" s="1" t="str">
        <f>Tabulka1[[#This Row],[n]]&amp;" "&amp;Tabulka1[[#This Row],[R1]]&amp;" "&amp;Tabulka1[[#This Row],[R0]] &amp;" "&amp;ROUNDDOWN(Tabulka1[[#This Row],[t '[µs']]],0)</f>
        <v>72 3 174 1911</v>
      </c>
    </row>
    <row r="65" spans="3:12" x14ac:dyDescent="0.25">
      <c r="C65">
        <v>73</v>
      </c>
      <c r="D65">
        <f t="shared" si="3"/>
        <v>554.36526195374461</v>
      </c>
      <c r="E65">
        <f t="shared" si="0"/>
        <v>901.93241589102172</v>
      </c>
      <c r="F65">
        <f t="shared" si="4"/>
        <v>136</v>
      </c>
      <c r="G65">
        <f t="shared" si="5"/>
        <v>3</v>
      </c>
      <c r="H65">
        <f>Tabulka1[[#This Row],[mod]]-IF(Tabulka1[[#This Row],[//]]&gt;0,16,8)</f>
        <v>120</v>
      </c>
      <c r="I65" s="1">
        <f>IF(Tabulka1[[#This Row],[R0 PRE]]&gt;0,Tabulka1[[#This Row],[//]],Tabulka1[[#This Row],[//]]-1)</f>
        <v>3</v>
      </c>
      <c r="J65" s="1">
        <f>IF(Tabulka1[[#This Row],[R0 PRE]]&gt;0,Tabulka1[[#This Row],[R0 PRE]],Tabulka1[[#This Row],[R0 PRE]]+255)</f>
        <v>120</v>
      </c>
      <c r="K65" s="2">
        <f>1000000/Tabulka1[[#This Row],[f]]</f>
        <v>1803.8648317820434</v>
      </c>
      <c r="L65" s="1" t="str">
        <f>Tabulka1[[#This Row],[n]]&amp;" "&amp;Tabulka1[[#This Row],[R1]]&amp;" "&amp;Tabulka1[[#This Row],[R0]] &amp;" "&amp;ROUNDDOWN(Tabulka1[[#This Row],[t '[µs']]],0)</f>
        <v>73 3 120 1803</v>
      </c>
    </row>
    <row r="66" spans="3:12" x14ac:dyDescent="0.25">
      <c r="C66">
        <v>74</v>
      </c>
      <c r="D66">
        <f t="shared" si="3"/>
        <v>587.3295358348156</v>
      </c>
      <c r="E66">
        <f t="shared" si="0"/>
        <v>851.31083913447742</v>
      </c>
      <c r="F66">
        <f t="shared" si="4"/>
        <v>86</v>
      </c>
      <c r="G66">
        <f t="shared" si="5"/>
        <v>3</v>
      </c>
      <c r="H66">
        <f>Tabulka1[[#This Row],[mod]]-IF(Tabulka1[[#This Row],[//]]&gt;0,16,8)</f>
        <v>70</v>
      </c>
      <c r="I66" s="1">
        <f>IF(Tabulka1[[#This Row],[R0 PRE]]&gt;0,Tabulka1[[#This Row],[//]],Tabulka1[[#This Row],[//]]-1)</f>
        <v>3</v>
      </c>
      <c r="J66" s="1">
        <f>IF(Tabulka1[[#This Row],[R0 PRE]]&gt;0,Tabulka1[[#This Row],[R0 PRE]],Tabulka1[[#This Row],[R0 PRE]]+255)</f>
        <v>70</v>
      </c>
      <c r="K66" s="2">
        <f>1000000/Tabulka1[[#This Row],[f]]</f>
        <v>1702.6216782689548</v>
      </c>
      <c r="L66" s="1" t="str">
        <f>Tabulka1[[#This Row],[n]]&amp;" "&amp;Tabulka1[[#This Row],[R1]]&amp;" "&amp;Tabulka1[[#This Row],[R0]] &amp;" "&amp;ROUNDDOWN(Tabulka1[[#This Row],[t '[µs']]],0)</f>
        <v>74 3 70 1702</v>
      </c>
    </row>
    <row r="67" spans="3:12" x14ac:dyDescent="0.25">
      <c r="C67">
        <v>75</v>
      </c>
      <c r="D67">
        <f t="shared" si="3"/>
        <v>622.25396744416241</v>
      </c>
      <c r="E67">
        <f t="shared" si="0"/>
        <v>803.53043316653054</v>
      </c>
      <c r="F67">
        <f t="shared" si="4"/>
        <v>38</v>
      </c>
      <c r="G67">
        <f t="shared" si="5"/>
        <v>3</v>
      </c>
      <c r="H67">
        <f>Tabulka1[[#This Row],[mod]]-IF(Tabulka1[[#This Row],[//]]&gt;0,16,8)</f>
        <v>22</v>
      </c>
      <c r="I67" s="1">
        <f>IF(Tabulka1[[#This Row],[R0 PRE]]&gt;0,Tabulka1[[#This Row],[//]],Tabulka1[[#This Row],[//]]-1)</f>
        <v>3</v>
      </c>
      <c r="J67" s="1">
        <f>IF(Tabulka1[[#This Row],[R0 PRE]]&gt;0,Tabulka1[[#This Row],[R0 PRE]],Tabulka1[[#This Row],[R0 PRE]]+255)</f>
        <v>22</v>
      </c>
      <c r="K67" s="2">
        <f>1000000/Tabulka1[[#This Row],[f]]</f>
        <v>1607.0608663330611</v>
      </c>
      <c r="L67" s="1" t="str">
        <f>Tabulka1[[#This Row],[n]]&amp;" "&amp;Tabulka1[[#This Row],[R1]]&amp;" "&amp;Tabulka1[[#This Row],[R0]] &amp;" "&amp;ROUNDDOWN(Tabulka1[[#This Row],[t '[µs']]],0)</f>
        <v>75 3 22 1607</v>
      </c>
    </row>
    <row r="68" spans="3:12" x14ac:dyDescent="0.25">
      <c r="C68">
        <v>76</v>
      </c>
      <c r="D68">
        <f t="shared" si="3"/>
        <v>659.25511382574052</v>
      </c>
      <c r="E68">
        <f t="shared" ref="E68:E110" si="6">500000/D68</f>
        <v>758.43173532388244</v>
      </c>
      <c r="F68">
        <f t="shared" ref="F68:F99" si="7">ROUNDDOWN(MOD(E68,255),0)</f>
        <v>248</v>
      </c>
      <c r="G68">
        <f t="shared" ref="G68:G99" si="8">ROUNDDOWN(E68/255,0)</f>
        <v>2</v>
      </c>
      <c r="H68">
        <f>Tabulka1[[#This Row],[mod]]-IF(Tabulka1[[#This Row],[//]]&gt;0,16,8)</f>
        <v>232</v>
      </c>
      <c r="I68" s="1">
        <f>IF(Tabulka1[[#This Row],[R0 PRE]]&gt;0,Tabulka1[[#This Row],[//]],Tabulka1[[#This Row],[//]]-1)</f>
        <v>2</v>
      </c>
      <c r="J68" s="1">
        <f>IF(Tabulka1[[#This Row],[R0 PRE]]&gt;0,Tabulka1[[#This Row],[R0 PRE]],Tabulka1[[#This Row],[R0 PRE]]+255)</f>
        <v>232</v>
      </c>
      <c r="K68" s="2">
        <f>1000000/Tabulka1[[#This Row],[f]]</f>
        <v>1516.8634706477649</v>
      </c>
      <c r="L68" s="1" t="str">
        <f>Tabulka1[[#This Row],[n]]&amp;" "&amp;Tabulka1[[#This Row],[R1]]&amp;" "&amp;Tabulka1[[#This Row],[R0]] &amp;" "&amp;ROUNDDOWN(Tabulka1[[#This Row],[t '[µs']]],0)</f>
        <v>76 2 232 1516</v>
      </c>
    </row>
    <row r="69" spans="3:12" x14ac:dyDescent="0.25">
      <c r="C69">
        <v>77</v>
      </c>
      <c r="D69">
        <f t="shared" si="3"/>
        <v>698.45646286600845</v>
      </c>
      <c r="E69">
        <f t="shared" si="6"/>
        <v>715.86423289481365</v>
      </c>
      <c r="F69">
        <f t="shared" si="7"/>
        <v>205</v>
      </c>
      <c r="G69">
        <f t="shared" si="8"/>
        <v>2</v>
      </c>
      <c r="H69">
        <f>Tabulka1[[#This Row],[mod]]-IF(Tabulka1[[#This Row],[//]]&gt;0,16,8)</f>
        <v>189</v>
      </c>
      <c r="I69" s="1">
        <f>IF(Tabulka1[[#This Row],[R0 PRE]]&gt;0,Tabulka1[[#This Row],[//]],Tabulka1[[#This Row],[//]]-1)</f>
        <v>2</v>
      </c>
      <c r="J69" s="1">
        <f>IF(Tabulka1[[#This Row],[R0 PRE]]&gt;0,Tabulka1[[#This Row],[R0 PRE]],Tabulka1[[#This Row],[R0 PRE]]+255)</f>
        <v>189</v>
      </c>
      <c r="K69" s="2">
        <f>1000000/Tabulka1[[#This Row],[f]]</f>
        <v>1431.7284657896273</v>
      </c>
      <c r="L69" s="1" t="str">
        <f>Tabulka1[[#This Row],[n]]&amp;" "&amp;Tabulka1[[#This Row],[R1]]&amp;" "&amp;Tabulka1[[#This Row],[R0]] &amp;" "&amp;ROUNDDOWN(Tabulka1[[#This Row],[t '[µs']]],0)</f>
        <v>77 2 189 1431</v>
      </c>
    </row>
    <row r="70" spans="3:12" x14ac:dyDescent="0.25">
      <c r="C70">
        <v>78</v>
      </c>
      <c r="D70">
        <f t="shared" si="3"/>
        <v>739.98884542326959</v>
      </c>
      <c r="E70">
        <f t="shared" si="6"/>
        <v>675.68586079699992</v>
      </c>
      <c r="F70">
        <f t="shared" si="7"/>
        <v>165</v>
      </c>
      <c r="G70">
        <f t="shared" si="8"/>
        <v>2</v>
      </c>
      <c r="H70">
        <f>Tabulka1[[#This Row],[mod]]-IF(Tabulka1[[#This Row],[//]]&gt;0,16,8)</f>
        <v>149</v>
      </c>
      <c r="I70" s="1">
        <f>IF(Tabulka1[[#This Row],[R0 PRE]]&gt;0,Tabulka1[[#This Row],[//]],Tabulka1[[#This Row],[//]]-1)</f>
        <v>2</v>
      </c>
      <c r="J70" s="1">
        <f>IF(Tabulka1[[#This Row],[R0 PRE]]&gt;0,Tabulka1[[#This Row],[R0 PRE]],Tabulka1[[#This Row],[R0 PRE]]+255)</f>
        <v>149</v>
      </c>
      <c r="K70" s="2">
        <f>1000000/Tabulka1[[#This Row],[f]]</f>
        <v>1351.3717215939998</v>
      </c>
      <c r="L70" s="1" t="str">
        <f>Tabulka1[[#This Row],[n]]&amp;" "&amp;Tabulka1[[#This Row],[R1]]&amp;" "&amp;Tabulka1[[#This Row],[R0]] &amp;" "&amp;ROUNDDOWN(Tabulka1[[#This Row],[t '[µs']]],0)</f>
        <v>78 2 149 1351</v>
      </c>
    </row>
    <row r="71" spans="3:12" x14ac:dyDescent="0.25">
      <c r="C71">
        <v>79</v>
      </c>
      <c r="D71">
        <f t="shared" ref="D71:D111" si="9">D70*$D$2</f>
        <v>783.99087196349944</v>
      </c>
      <c r="E71">
        <f t="shared" si="6"/>
        <v>637.76252744850672</v>
      </c>
      <c r="F71">
        <f t="shared" si="7"/>
        <v>127</v>
      </c>
      <c r="G71">
        <f t="shared" si="8"/>
        <v>2</v>
      </c>
      <c r="H71">
        <f>Tabulka1[[#This Row],[mod]]-IF(Tabulka1[[#This Row],[//]]&gt;0,16,8)</f>
        <v>111</v>
      </c>
      <c r="I71" s="1">
        <f>IF(Tabulka1[[#This Row],[R0 PRE]]&gt;0,Tabulka1[[#This Row],[//]],Tabulka1[[#This Row],[//]]-1)</f>
        <v>2</v>
      </c>
      <c r="J71" s="1">
        <f>IF(Tabulka1[[#This Row],[R0 PRE]]&gt;0,Tabulka1[[#This Row],[R0 PRE]],Tabulka1[[#This Row],[R0 PRE]]+255)</f>
        <v>111</v>
      </c>
      <c r="K71" s="2">
        <f>1000000/Tabulka1[[#This Row],[f]]</f>
        <v>1275.5250548970134</v>
      </c>
      <c r="L71" s="1" t="str">
        <f>Tabulka1[[#This Row],[n]]&amp;" "&amp;Tabulka1[[#This Row],[R1]]&amp;" "&amp;Tabulka1[[#This Row],[R0]] &amp;" "&amp;ROUNDDOWN(Tabulka1[[#This Row],[t '[µs']]],0)</f>
        <v>79 2 111 1275</v>
      </c>
    </row>
    <row r="72" spans="3:12" x14ac:dyDescent="0.25">
      <c r="C72">
        <v>80</v>
      </c>
      <c r="D72">
        <f t="shared" si="9"/>
        <v>830.60939515989116</v>
      </c>
      <c r="E72">
        <f t="shared" si="6"/>
        <v>601.96766724959889</v>
      </c>
      <c r="F72">
        <f t="shared" si="7"/>
        <v>91</v>
      </c>
      <c r="G72">
        <f t="shared" si="8"/>
        <v>2</v>
      </c>
      <c r="H72">
        <f>Tabulka1[[#This Row],[mod]]-IF(Tabulka1[[#This Row],[//]]&gt;0,16,8)</f>
        <v>75</v>
      </c>
      <c r="I72" s="1">
        <f>IF(Tabulka1[[#This Row],[R0 PRE]]&gt;0,Tabulka1[[#This Row],[//]],Tabulka1[[#This Row],[//]]-1)</f>
        <v>2</v>
      </c>
      <c r="J72" s="1">
        <f>IF(Tabulka1[[#This Row],[R0 PRE]]&gt;0,Tabulka1[[#This Row],[R0 PRE]],Tabulka1[[#This Row],[R0 PRE]]+255)</f>
        <v>75</v>
      </c>
      <c r="K72" s="2">
        <f>1000000/Tabulka1[[#This Row],[f]]</f>
        <v>1203.9353344991978</v>
      </c>
      <c r="L72" s="1" t="str">
        <f>Tabulka1[[#This Row],[n]]&amp;" "&amp;Tabulka1[[#This Row],[R1]]&amp;" "&amp;Tabulka1[[#This Row],[R0]] &amp;" "&amp;ROUNDDOWN(Tabulka1[[#This Row],[t '[µs']]],0)</f>
        <v>80 2 75 1203</v>
      </c>
    </row>
    <row r="73" spans="3:12" x14ac:dyDescent="0.25">
      <c r="C73">
        <v>81</v>
      </c>
      <c r="D73">
        <f t="shared" si="9"/>
        <v>880.00000000000102</v>
      </c>
      <c r="E73">
        <f t="shared" si="6"/>
        <v>568.18181818181756</v>
      </c>
      <c r="F73">
        <f t="shared" si="7"/>
        <v>58</v>
      </c>
      <c r="G73">
        <f t="shared" si="8"/>
        <v>2</v>
      </c>
      <c r="H73">
        <f>Tabulka1[[#This Row],[mod]]-IF(Tabulka1[[#This Row],[//]]&gt;0,16,8)</f>
        <v>42</v>
      </c>
      <c r="I73" s="1">
        <f>IF(Tabulka1[[#This Row],[R0 PRE]]&gt;0,Tabulka1[[#This Row],[//]],Tabulka1[[#This Row],[//]]-1)</f>
        <v>2</v>
      </c>
      <c r="J73" s="1">
        <f>IF(Tabulka1[[#This Row],[R0 PRE]]&gt;0,Tabulka1[[#This Row],[R0 PRE]],Tabulka1[[#This Row],[R0 PRE]]+255)</f>
        <v>42</v>
      </c>
      <c r="K73" s="2">
        <f>1000000/Tabulka1[[#This Row],[f]]</f>
        <v>1136.3636363636351</v>
      </c>
      <c r="L73" s="1" t="str">
        <f>Tabulka1[[#This Row],[n]]&amp;" "&amp;Tabulka1[[#This Row],[R1]]&amp;" "&amp;Tabulka1[[#This Row],[R0]] &amp;" "&amp;ROUNDDOWN(Tabulka1[[#This Row],[t '[µs']]],0)</f>
        <v>81 2 42 1136</v>
      </c>
    </row>
    <row r="74" spans="3:12" x14ac:dyDescent="0.25">
      <c r="C74">
        <v>82</v>
      </c>
      <c r="D74">
        <f t="shared" si="9"/>
        <v>932.32752303618099</v>
      </c>
      <c r="E74">
        <f t="shared" si="6"/>
        <v>536.29222311459796</v>
      </c>
      <c r="F74">
        <f t="shared" si="7"/>
        <v>26</v>
      </c>
      <c r="G74">
        <f t="shared" si="8"/>
        <v>2</v>
      </c>
      <c r="H74">
        <f>Tabulka1[[#This Row],[mod]]-IF(Tabulka1[[#This Row],[//]]&gt;0,16,8)</f>
        <v>10</v>
      </c>
      <c r="I74" s="1">
        <f>IF(Tabulka1[[#This Row],[R0 PRE]]&gt;0,Tabulka1[[#This Row],[//]],Tabulka1[[#This Row],[//]]-1)</f>
        <v>2</v>
      </c>
      <c r="J74" s="1">
        <f>IF(Tabulka1[[#This Row],[R0 PRE]]&gt;0,Tabulka1[[#This Row],[R0 PRE]],Tabulka1[[#This Row],[R0 PRE]]+255)</f>
        <v>10</v>
      </c>
      <c r="K74" s="2">
        <f>1000000/Tabulka1[[#This Row],[f]]</f>
        <v>1072.5844462291959</v>
      </c>
      <c r="L74" s="1" t="str">
        <f>Tabulka1[[#This Row],[n]]&amp;" "&amp;Tabulka1[[#This Row],[R1]]&amp;" "&amp;Tabulka1[[#This Row],[R0]] &amp;" "&amp;ROUNDDOWN(Tabulka1[[#This Row],[t '[µs']]],0)</f>
        <v>82 2 10 1072</v>
      </c>
    </row>
    <row r="75" spans="3:12" x14ac:dyDescent="0.25">
      <c r="C75">
        <v>83</v>
      </c>
      <c r="D75">
        <f t="shared" si="9"/>
        <v>987.76660251224951</v>
      </c>
      <c r="E75">
        <f t="shared" si="6"/>
        <v>506.19245348882851</v>
      </c>
      <c r="F75">
        <f t="shared" si="7"/>
        <v>251</v>
      </c>
      <c r="G75">
        <f t="shared" si="8"/>
        <v>1</v>
      </c>
      <c r="H75">
        <f>Tabulka1[[#This Row],[mod]]-IF(Tabulka1[[#This Row],[//]]&gt;0,16,8)</f>
        <v>235</v>
      </c>
      <c r="I75" s="1">
        <f>IF(Tabulka1[[#This Row],[R0 PRE]]&gt;0,Tabulka1[[#This Row],[//]],Tabulka1[[#This Row],[//]]-1)</f>
        <v>1</v>
      </c>
      <c r="J75" s="1">
        <f>IF(Tabulka1[[#This Row],[R0 PRE]]&gt;0,Tabulka1[[#This Row],[R0 PRE]],Tabulka1[[#This Row],[R0 PRE]]+255)</f>
        <v>235</v>
      </c>
      <c r="K75" s="2">
        <f>1000000/Tabulka1[[#This Row],[f]]</f>
        <v>1012.384906977657</v>
      </c>
      <c r="L75" s="1" t="str">
        <f>Tabulka1[[#This Row],[n]]&amp;" "&amp;Tabulka1[[#This Row],[R1]]&amp;" "&amp;Tabulka1[[#This Row],[R0]] &amp;" "&amp;ROUNDDOWN(Tabulka1[[#This Row],[t '[µs']]],0)</f>
        <v>83 1 235 1012</v>
      </c>
    </row>
    <row r="76" spans="3:12" x14ac:dyDescent="0.25">
      <c r="C76">
        <v>84</v>
      </c>
      <c r="D76">
        <f t="shared" si="9"/>
        <v>1046.5022612023959</v>
      </c>
      <c r="E76">
        <f t="shared" si="6"/>
        <v>477.78205412142813</v>
      </c>
      <c r="F76">
        <f t="shared" si="7"/>
        <v>222</v>
      </c>
      <c r="G76">
        <f t="shared" si="8"/>
        <v>1</v>
      </c>
      <c r="H76">
        <f>Tabulka1[[#This Row],[mod]]-IF(Tabulka1[[#This Row],[//]]&gt;0,16,8)</f>
        <v>206</v>
      </c>
      <c r="I76" s="1">
        <f>IF(Tabulka1[[#This Row],[R0 PRE]]&gt;0,Tabulka1[[#This Row],[//]],Tabulka1[[#This Row],[//]]-1)</f>
        <v>1</v>
      </c>
      <c r="J76" s="1">
        <f>IF(Tabulka1[[#This Row],[R0 PRE]]&gt;0,Tabulka1[[#This Row],[R0 PRE]],Tabulka1[[#This Row],[R0 PRE]]+255)</f>
        <v>206</v>
      </c>
      <c r="K76" s="2">
        <f>1000000/Tabulka1[[#This Row],[f]]</f>
        <v>955.56410824285626</v>
      </c>
      <c r="L76" s="1" t="str">
        <f>Tabulka1[[#This Row],[n]]&amp;" "&amp;Tabulka1[[#This Row],[R1]]&amp;" "&amp;Tabulka1[[#This Row],[R0]] &amp;" "&amp;ROUNDDOWN(Tabulka1[[#This Row],[t '[µs']]],0)</f>
        <v>84 1 206 955</v>
      </c>
    </row>
    <row r="77" spans="3:12" x14ac:dyDescent="0.25">
      <c r="C77">
        <v>85</v>
      </c>
      <c r="D77">
        <f t="shared" si="9"/>
        <v>1108.7305239074899</v>
      </c>
      <c r="E77">
        <f t="shared" si="6"/>
        <v>450.96620794551058</v>
      </c>
      <c r="F77">
        <f t="shared" si="7"/>
        <v>195</v>
      </c>
      <c r="G77">
        <f t="shared" si="8"/>
        <v>1</v>
      </c>
      <c r="H77">
        <f>Tabulka1[[#This Row],[mod]]-IF(Tabulka1[[#This Row],[//]]&gt;0,16,8)</f>
        <v>179</v>
      </c>
      <c r="I77" s="1">
        <f>IF(Tabulka1[[#This Row],[R0 PRE]]&gt;0,Tabulka1[[#This Row],[//]],Tabulka1[[#This Row],[//]]-1)</f>
        <v>1</v>
      </c>
      <c r="J77" s="1">
        <f>IF(Tabulka1[[#This Row],[R0 PRE]]&gt;0,Tabulka1[[#This Row],[R0 PRE]],Tabulka1[[#This Row],[R0 PRE]]+255)</f>
        <v>179</v>
      </c>
      <c r="K77" s="2">
        <f>1000000/Tabulka1[[#This Row],[f]]</f>
        <v>901.93241589102115</v>
      </c>
      <c r="L77" s="1" t="str">
        <f>Tabulka1[[#This Row],[n]]&amp;" "&amp;Tabulka1[[#This Row],[R1]]&amp;" "&amp;Tabulka1[[#This Row],[R0]] &amp;" "&amp;ROUNDDOWN(Tabulka1[[#This Row],[t '[µs']]],0)</f>
        <v>85 1 179 901</v>
      </c>
    </row>
    <row r="78" spans="3:12" x14ac:dyDescent="0.25">
      <c r="C78">
        <v>86</v>
      </c>
      <c r="D78">
        <f t="shared" si="9"/>
        <v>1174.6590716696319</v>
      </c>
      <c r="E78">
        <f t="shared" si="6"/>
        <v>425.65541956723848</v>
      </c>
      <c r="F78">
        <f t="shared" si="7"/>
        <v>170</v>
      </c>
      <c r="G78">
        <f t="shared" si="8"/>
        <v>1</v>
      </c>
      <c r="H78">
        <f>Tabulka1[[#This Row],[mod]]-IF(Tabulka1[[#This Row],[//]]&gt;0,16,8)</f>
        <v>154</v>
      </c>
      <c r="I78" s="1">
        <f>IF(Tabulka1[[#This Row],[R0 PRE]]&gt;0,Tabulka1[[#This Row],[//]],Tabulka1[[#This Row],[//]]-1)</f>
        <v>1</v>
      </c>
      <c r="J78" s="1">
        <f>IF(Tabulka1[[#This Row],[R0 PRE]]&gt;0,Tabulka1[[#This Row],[R0 PRE]],Tabulka1[[#This Row],[R0 PRE]]+255)</f>
        <v>154</v>
      </c>
      <c r="K78" s="2">
        <f>1000000/Tabulka1[[#This Row],[f]]</f>
        <v>851.31083913447696</v>
      </c>
      <c r="L78" s="1" t="str">
        <f>Tabulka1[[#This Row],[n]]&amp;" "&amp;Tabulka1[[#This Row],[R1]]&amp;" "&amp;Tabulka1[[#This Row],[R0]] &amp;" "&amp;ROUNDDOWN(Tabulka1[[#This Row],[t '[µs']]],0)</f>
        <v>86 1 154 851</v>
      </c>
    </row>
    <row r="79" spans="3:12" x14ac:dyDescent="0.25">
      <c r="C79">
        <v>87</v>
      </c>
      <c r="D79">
        <f t="shared" si="9"/>
        <v>1244.5079348883255</v>
      </c>
      <c r="E79">
        <f t="shared" si="6"/>
        <v>401.76521658326504</v>
      </c>
      <c r="F79">
        <f t="shared" si="7"/>
        <v>146</v>
      </c>
      <c r="G79">
        <f t="shared" si="8"/>
        <v>1</v>
      </c>
      <c r="H79">
        <f>Tabulka1[[#This Row],[mod]]-IF(Tabulka1[[#This Row],[//]]&gt;0,16,8)</f>
        <v>130</v>
      </c>
      <c r="I79" s="1">
        <f>IF(Tabulka1[[#This Row],[R0 PRE]]&gt;0,Tabulka1[[#This Row],[//]],Tabulka1[[#This Row],[//]]-1)</f>
        <v>1</v>
      </c>
      <c r="J79" s="1">
        <f>IF(Tabulka1[[#This Row],[R0 PRE]]&gt;0,Tabulka1[[#This Row],[R0 PRE]],Tabulka1[[#This Row],[R0 PRE]]+255)</f>
        <v>130</v>
      </c>
      <c r="K79" s="2">
        <f>1000000/Tabulka1[[#This Row],[f]]</f>
        <v>803.53043316653009</v>
      </c>
      <c r="L79" s="1" t="str">
        <f>Tabulka1[[#This Row],[n]]&amp;" "&amp;Tabulka1[[#This Row],[R1]]&amp;" "&amp;Tabulka1[[#This Row],[R0]] &amp;" "&amp;ROUNDDOWN(Tabulka1[[#This Row],[t '[µs']]],0)</f>
        <v>87 1 130 803</v>
      </c>
    </row>
    <row r="80" spans="3:12" x14ac:dyDescent="0.25">
      <c r="C80">
        <v>88</v>
      </c>
      <c r="D80">
        <f t="shared" si="9"/>
        <v>1318.5102276514817</v>
      </c>
      <c r="E80">
        <f t="shared" si="6"/>
        <v>379.21586766194099</v>
      </c>
      <c r="F80">
        <f t="shared" si="7"/>
        <v>124</v>
      </c>
      <c r="G80">
        <f t="shared" si="8"/>
        <v>1</v>
      </c>
      <c r="H80">
        <f>Tabulka1[[#This Row],[mod]]-IF(Tabulka1[[#This Row],[//]]&gt;0,16,8)</f>
        <v>108</v>
      </c>
      <c r="I80" s="1">
        <f>IF(Tabulka1[[#This Row],[R0 PRE]]&gt;0,Tabulka1[[#This Row],[//]],Tabulka1[[#This Row],[//]]-1)</f>
        <v>1</v>
      </c>
      <c r="J80" s="1">
        <f>IF(Tabulka1[[#This Row],[R0 PRE]]&gt;0,Tabulka1[[#This Row],[R0 PRE]],Tabulka1[[#This Row],[R0 PRE]]+255)</f>
        <v>108</v>
      </c>
      <c r="K80" s="2">
        <f>1000000/Tabulka1[[#This Row],[f]]</f>
        <v>758.43173532388198</v>
      </c>
      <c r="L80" s="1" t="str">
        <f>Tabulka1[[#This Row],[n]]&amp;" "&amp;Tabulka1[[#This Row],[R1]]&amp;" "&amp;Tabulka1[[#This Row],[R0]] &amp;" "&amp;ROUNDDOWN(Tabulka1[[#This Row],[t '[µs']]],0)</f>
        <v>88 1 108 758</v>
      </c>
    </row>
    <row r="81" spans="3:12" x14ac:dyDescent="0.25">
      <c r="C81">
        <v>89</v>
      </c>
      <c r="D81">
        <f t="shared" si="9"/>
        <v>1396.9129257320178</v>
      </c>
      <c r="E81">
        <f t="shared" si="6"/>
        <v>357.93211644740654</v>
      </c>
      <c r="F81">
        <f t="shared" si="7"/>
        <v>102</v>
      </c>
      <c r="G81">
        <f t="shared" si="8"/>
        <v>1</v>
      </c>
      <c r="H81">
        <f>Tabulka1[[#This Row],[mod]]-IF(Tabulka1[[#This Row],[//]]&gt;0,16,8)</f>
        <v>86</v>
      </c>
      <c r="I81" s="1">
        <f>IF(Tabulka1[[#This Row],[R0 PRE]]&gt;0,Tabulka1[[#This Row],[//]],Tabulka1[[#This Row],[//]]-1)</f>
        <v>1</v>
      </c>
      <c r="J81" s="1">
        <f>IF(Tabulka1[[#This Row],[R0 PRE]]&gt;0,Tabulka1[[#This Row],[R0 PRE]],Tabulka1[[#This Row],[R0 PRE]]+255)</f>
        <v>86</v>
      </c>
      <c r="K81" s="2">
        <f>1000000/Tabulka1[[#This Row],[f]]</f>
        <v>715.86423289481309</v>
      </c>
      <c r="L81" s="1" t="str">
        <f>Tabulka1[[#This Row],[n]]&amp;" "&amp;Tabulka1[[#This Row],[R1]]&amp;" "&amp;Tabulka1[[#This Row],[R0]] &amp;" "&amp;ROUNDDOWN(Tabulka1[[#This Row],[t '[µs']]],0)</f>
        <v>89 1 86 715</v>
      </c>
    </row>
    <row r="82" spans="3:12" x14ac:dyDescent="0.25">
      <c r="C82">
        <v>90</v>
      </c>
      <c r="D82">
        <f t="shared" si="9"/>
        <v>1479.9776908465401</v>
      </c>
      <c r="E82">
        <f t="shared" si="6"/>
        <v>337.84293039849973</v>
      </c>
      <c r="F82">
        <f t="shared" si="7"/>
        <v>82</v>
      </c>
      <c r="G82">
        <f t="shared" si="8"/>
        <v>1</v>
      </c>
      <c r="H82">
        <f>Tabulka1[[#This Row],[mod]]-IF(Tabulka1[[#This Row],[//]]&gt;0,16,8)</f>
        <v>66</v>
      </c>
      <c r="I82" s="1">
        <f>IF(Tabulka1[[#This Row],[R0 PRE]]&gt;0,Tabulka1[[#This Row],[//]],Tabulka1[[#This Row],[//]]-1)</f>
        <v>1</v>
      </c>
      <c r="J82" s="1">
        <f>IF(Tabulka1[[#This Row],[R0 PRE]]&gt;0,Tabulka1[[#This Row],[R0 PRE]],Tabulka1[[#This Row],[R0 PRE]]+255)</f>
        <v>66</v>
      </c>
      <c r="K82" s="2">
        <f>1000000/Tabulka1[[#This Row],[f]]</f>
        <v>675.68586079699946</v>
      </c>
      <c r="L82" s="1" t="str">
        <f>Tabulka1[[#This Row],[n]]&amp;" "&amp;Tabulka1[[#This Row],[R1]]&amp;" "&amp;Tabulka1[[#This Row],[R0]] &amp;" "&amp;ROUNDDOWN(Tabulka1[[#This Row],[t '[µs']]],0)</f>
        <v>90 1 66 675</v>
      </c>
    </row>
    <row r="83" spans="3:12" x14ac:dyDescent="0.25">
      <c r="C83">
        <v>91</v>
      </c>
      <c r="D83">
        <f t="shared" si="9"/>
        <v>1567.9817439269998</v>
      </c>
      <c r="E83">
        <f t="shared" si="6"/>
        <v>318.88126372425313</v>
      </c>
      <c r="F83">
        <f t="shared" si="7"/>
        <v>63</v>
      </c>
      <c r="G83">
        <f t="shared" si="8"/>
        <v>1</v>
      </c>
      <c r="H83">
        <f>Tabulka1[[#This Row],[mod]]-IF(Tabulka1[[#This Row],[//]]&gt;0,16,8)</f>
        <v>47</v>
      </c>
      <c r="I83" s="1">
        <f>IF(Tabulka1[[#This Row],[R0 PRE]]&gt;0,Tabulka1[[#This Row],[//]],Tabulka1[[#This Row],[//]]-1)</f>
        <v>1</v>
      </c>
      <c r="J83" s="1">
        <f>IF(Tabulka1[[#This Row],[R0 PRE]]&gt;0,Tabulka1[[#This Row],[R0 PRE]],Tabulka1[[#This Row],[R0 PRE]]+255)</f>
        <v>47</v>
      </c>
      <c r="K83" s="2">
        <f>1000000/Tabulka1[[#This Row],[f]]</f>
        <v>637.76252744850626</v>
      </c>
      <c r="L83" s="1" t="str">
        <f>Tabulka1[[#This Row],[n]]&amp;" "&amp;Tabulka1[[#This Row],[R1]]&amp;" "&amp;Tabulka1[[#This Row],[R0]] &amp;" "&amp;ROUNDDOWN(Tabulka1[[#This Row],[t '[µs']]],0)</f>
        <v>91 1 47 637</v>
      </c>
    </row>
    <row r="84" spans="3:12" x14ac:dyDescent="0.25">
      <c r="C84">
        <v>92</v>
      </c>
      <c r="D84">
        <f t="shared" si="9"/>
        <v>1661.2187903197835</v>
      </c>
      <c r="E84">
        <f t="shared" si="6"/>
        <v>300.98383362479927</v>
      </c>
      <c r="F84">
        <f t="shared" si="7"/>
        <v>45</v>
      </c>
      <c r="G84">
        <f t="shared" si="8"/>
        <v>1</v>
      </c>
      <c r="H84">
        <f>Tabulka1[[#This Row],[mod]]-IF(Tabulka1[[#This Row],[//]]&gt;0,16,8)</f>
        <v>29</v>
      </c>
      <c r="I84" s="1">
        <f>IF(Tabulka1[[#This Row],[R0 PRE]]&gt;0,Tabulka1[[#This Row],[//]],Tabulka1[[#This Row],[//]]-1)</f>
        <v>1</v>
      </c>
      <c r="J84" s="1">
        <f>IF(Tabulka1[[#This Row],[R0 PRE]]&gt;0,Tabulka1[[#This Row],[R0 PRE]],Tabulka1[[#This Row],[R0 PRE]]+255)</f>
        <v>29</v>
      </c>
      <c r="K84" s="2">
        <f>1000000/Tabulka1[[#This Row],[f]]</f>
        <v>601.96766724959855</v>
      </c>
      <c r="L84" s="1" t="str">
        <f>Tabulka1[[#This Row],[n]]&amp;" "&amp;Tabulka1[[#This Row],[R1]]&amp;" "&amp;Tabulka1[[#This Row],[R0]] &amp;" "&amp;ROUNDDOWN(Tabulka1[[#This Row],[t '[µs']]],0)</f>
        <v>92 1 29 601</v>
      </c>
    </row>
    <row r="85" spans="3:12" x14ac:dyDescent="0.25">
      <c r="C85">
        <v>93</v>
      </c>
      <c r="D85">
        <f t="shared" si="9"/>
        <v>1760.0000000000032</v>
      </c>
      <c r="E85">
        <f t="shared" si="6"/>
        <v>284.09090909090855</v>
      </c>
      <c r="F85">
        <f t="shared" si="7"/>
        <v>29</v>
      </c>
      <c r="G85">
        <f t="shared" si="8"/>
        <v>1</v>
      </c>
      <c r="H85">
        <f>Tabulka1[[#This Row],[mod]]-IF(Tabulka1[[#This Row],[//]]&gt;0,16,8)</f>
        <v>13</v>
      </c>
      <c r="I85" s="1">
        <f>IF(Tabulka1[[#This Row],[R0 PRE]]&gt;0,Tabulka1[[#This Row],[//]],Tabulka1[[#This Row],[//]]-1)</f>
        <v>1</v>
      </c>
      <c r="J85" s="1">
        <f>IF(Tabulka1[[#This Row],[R0 PRE]]&gt;0,Tabulka1[[#This Row],[R0 PRE]],Tabulka1[[#This Row],[R0 PRE]]+255)</f>
        <v>13</v>
      </c>
      <c r="K85" s="2">
        <f>1000000/Tabulka1[[#This Row],[f]]</f>
        <v>568.18181818181711</v>
      </c>
      <c r="L85" s="1" t="str">
        <f>Tabulka1[[#This Row],[n]]&amp;" "&amp;Tabulka1[[#This Row],[R1]]&amp;" "&amp;Tabulka1[[#This Row],[R0]] &amp;" "&amp;ROUNDDOWN(Tabulka1[[#This Row],[t '[µs']]],0)</f>
        <v>93 1 13 568</v>
      </c>
    </row>
    <row r="86" spans="3:12" x14ac:dyDescent="0.25">
      <c r="C86">
        <v>94</v>
      </c>
      <c r="D86">
        <f t="shared" si="9"/>
        <v>1864.6550460723631</v>
      </c>
      <c r="E86">
        <f t="shared" si="6"/>
        <v>268.14611155729881</v>
      </c>
      <c r="F86">
        <f t="shared" si="7"/>
        <v>13</v>
      </c>
      <c r="G86">
        <f t="shared" si="8"/>
        <v>1</v>
      </c>
      <c r="H86">
        <f>Tabulka1[[#This Row],[mod]]-IF(Tabulka1[[#This Row],[//]]&gt;0,16,8)</f>
        <v>-3</v>
      </c>
      <c r="I86" s="1">
        <f>IF(Tabulka1[[#This Row],[R0 PRE]]&gt;0,Tabulka1[[#This Row],[//]],Tabulka1[[#This Row],[//]]-1)</f>
        <v>0</v>
      </c>
      <c r="J86" s="1">
        <f>IF(Tabulka1[[#This Row],[R0 PRE]]&gt;0,Tabulka1[[#This Row],[R0 PRE]],Tabulka1[[#This Row],[R0 PRE]]+255)</f>
        <v>252</v>
      </c>
      <c r="K86" s="2">
        <f>1000000/Tabulka1[[#This Row],[f]]</f>
        <v>536.29222311459762</v>
      </c>
      <c r="L86" s="1" t="str">
        <f>Tabulka1[[#This Row],[n]]&amp;" "&amp;Tabulka1[[#This Row],[R1]]&amp;" "&amp;Tabulka1[[#This Row],[R0]] &amp;" "&amp;ROUNDDOWN(Tabulka1[[#This Row],[t '[µs']]],0)</f>
        <v>94 0 252 536</v>
      </c>
    </row>
    <row r="87" spans="3:12" x14ac:dyDescent="0.25">
      <c r="C87">
        <v>95</v>
      </c>
      <c r="D87">
        <f t="shared" si="9"/>
        <v>1975.5332050245001</v>
      </c>
      <c r="E87">
        <f t="shared" si="6"/>
        <v>253.09622674441411</v>
      </c>
      <c r="F87">
        <f t="shared" si="7"/>
        <v>253</v>
      </c>
      <c r="G87">
        <f t="shared" si="8"/>
        <v>0</v>
      </c>
      <c r="H87">
        <f>Tabulka1[[#This Row],[mod]]-IF(Tabulka1[[#This Row],[//]]&gt;0,16,8)</f>
        <v>245</v>
      </c>
      <c r="I87" s="1">
        <f>IF(Tabulka1[[#This Row],[R0 PRE]]&gt;0,Tabulka1[[#This Row],[//]],Tabulka1[[#This Row],[//]]-1)</f>
        <v>0</v>
      </c>
      <c r="J87" s="1">
        <f>IF(Tabulka1[[#This Row],[R0 PRE]]&gt;0,Tabulka1[[#This Row],[R0 PRE]],Tabulka1[[#This Row],[R0 PRE]]+255)</f>
        <v>245</v>
      </c>
      <c r="K87" s="2">
        <f>1000000/Tabulka1[[#This Row],[f]]</f>
        <v>506.19245348882822</v>
      </c>
      <c r="L87" s="1" t="str">
        <f>Tabulka1[[#This Row],[n]]&amp;" "&amp;Tabulka1[[#This Row],[R1]]&amp;" "&amp;Tabulka1[[#This Row],[R0]] &amp;" "&amp;ROUNDDOWN(Tabulka1[[#This Row],[t '[µs']]],0)</f>
        <v>95 0 245 506</v>
      </c>
    </row>
    <row r="88" spans="3:12" x14ac:dyDescent="0.25">
      <c r="C88">
        <v>96</v>
      </c>
      <c r="D88">
        <f t="shared" si="9"/>
        <v>2093.0045224047931</v>
      </c>
      <c r="E88">
        <f t="shared" si="6"/>
        <v>238.8910270607139</v>
      </c>
      <c r="F88">
        <f t="shared" si="7"/>
        <v>238</v>
      </c>
      <c r="G88">
        <f t="shared" si="8"/>
        <v>0</v>
      </c>
      <c r="H88">
        <f>Tabulka1[[#This Row],[mod]]-IF(Tabulka1[[#This Row],[//]]&gt;0,16,8)</f>
        <v>230</v>
      </c>
      <c r="I88" s="1">
        <f>IF(Tabulka1[[#This Row],[R0 PRE]]&gt;0,Tabulka1[[#This Row],[//]],Tabulka1[[#This Row],[//]]-1)</f>
        <v>0</v>
      </c>
      <c r="J88" s="1">
        <f>IF(Tabulka1[[#This Row],[R0 PRE]]&gt;0,Tabulka1[[#This Row],[R0 PRE]],Tabulka1[[#This Row],[R0 PRE]]+255)</f>
        <v>230</v>
      </c>
      <c r="K88" s="2">
        <f>1000000/Tabulka1[[#This Row],[f]]</f>
        <v>477.78205412142779</v>
      </c>
      <c r="L88" s="1" t="str">
        <f>Tabulka1[[#This Row],[n]]&amp;" "&amp;Tabulka1[[#This Row],[R1]]&amp;" "&amp;Tabulka1[[#This Row],[R0]] &amp;" "&amp;ROUNDDOWN(Tabulka1[[#This Row],[t '[µs']]],0)</f>
        <v>96 0 230 477</v>
      </c>
    </row>
    <row r="89" spans="3:12" x14ac:dyDescent="0.25">
      <c r="C89">
        <v>97</v>
      </c>
      <c r="D89">
        <f t="shared" si="9"/>
        <v>2217.4610478149812</v>
      </c>
      <c r="E89">
        <f t="shared" si="6"/>
        <v>225.48310397275517</v>
      </c>
      <c r="F89">
        <f t="shared" si="7"/>
        <v>225</v>
      </c>
      <c r="G89">
        <f t="shared" si="8"/>
        <v>0</v>
      </c>
      <c r="H89">
        <f>Tabulka1[[#This Row],[mod]]-IF(Tabulka1[[#This Row],[//]]&gt;0,16,8)</f>
        <v>217</v>
      </c>
      <c r="I89" s="1">
        <f>IF(Tabulka1[[#This Row],[R0 PRE]]&gt;0,Tabulka1[[#This Row],[//]],Tabulka1[[#This Row],[//]]-1)</f>
        <v>0</v>
      </c>
      <c r="J89" s="1">
        <f>IF(Tabulka1[[#This Row],[R0 PRE]]&gt;0,Tabulka1[[#This Row],[R0 PRE]],Tabulka1[[#This Row],[R0 PRE]]+255)</f>
        <v>217</v>
      </c>
      <c r="K89" s="2">
        <f>1000000/Tabulka1[[#This Row],[f]]</f>
        <v>450.96620794551035</v>
      </c>
      <c r="L89" s="1" t="str">
        <f>Tabulka1[[#This Row],[n]]&amp;" "&amp;Tabulka1[[#This Row],[R1]]&amp;" "&amp;Tabulka1[[#This Row],[R0]] &amp;" "&amp;ROUNDDOWN(Tabulka1[[#This Row],[t '[µs']]],0)</f>
        <v>97 0 217 450</v>
      </c>
    </row>
    <row r="90" spans="3:12" x14ac:dyDescent="0.25">
      <c r="C90">
        <v>98</v>
      </c>
      <c r="D90">
        <f t="shared" si="9"/>
        <v>2349.3181433392651</v>
      </c>
      <c r="E90">
        <f t="shared" si="6"/>
        <v>212.8277097836191</v>
      </c>
      <c r="F90">
        <f t="shared" si="7"/>
        <v>212</v>
      </c>
      <c r="G90">
        <f t="shared" si="8"/>
        <v>0</v>
      </c>
      <c r="H90">
        <f>Tabulka1[[#This Row],[mod]]-IF(Tabulka1[[#This Row],[//]]&gt;0,16,8)</f>
        <v>204</v>
      </c>
      <c r="I90" s="1">
        <f>IF(Tabulka1[[#This Row],[R0 PRE]]&gt;0,Tabulka1[[#This Row],[//]],Tabulka1[[#This Row],[//]]-1)</f>
        <v>0</v>
      </c>
      <c r="J90" s="1">
        <f>IF(Tabulka1[[#This Row],[R0 PRE]]&gt;0,Tabulka1[[#This Row],[R0 PRE]],Tabulka1[[#This Row],[R0 PRE]]+255)</f>
        <v>204</v>
      </c>
      <c r="K90" s="2">
        <f>1000000/Tabulka1[[#This Row],[f]]</f>
        <v>425.6554195672382</v>
      </c>
      <c r="L90" s="1" t="str">
        <f>Tabulka1[[#This Row],[n]]&amp;" "&amp;Tabulka1[[#This Row],[R1]]&amp;" "&amp;Tabulka1[[#This Row],[R0]] &amp;" "&amp;ROUNDDOWN(Tabulka1[[#This Row],[t '[µs']]],0)</f>
        <v>98 0 204 425</v>
      </c>
    </row>
    <row r="91" spans="3:12" x14ac:dyDescent="0.25">
      <c r="C91">
        <v>99</v>
      </c>
      <c r="D91">
        <f t="shared" si="9"/>
        <v>2489.0158697766524</v>
      </c>
      <c r="E91">
        <f t="shared" si="6"/>
        <v>200.88260829163241</v>
      </c>
      <c r="F91">
        <f t="shared" si="7"/>
        <v>200</v>
      </c>
      <c r="G91">
        <f t="shared" si="8"/>
        <v>0</v>
      </c>
      <c r="H91">
        <f>Tabulka1[[#This Row],[mod]]-IF(Tabulka1[[#This Row],[//]]&gt;0,16,8)</f>
        <v>192</v>
      </c>
      <c r="I91" s="1">
        <f>IF(Tabulka1[[#This Row],[R0 PRE]]&gt;0,Tabulka1[[#This Row],[//]],Tabulka1[[#This Row],[//]]-1)</f>
        <v>0</v>
      </c>
      <c r="J91" s="1">
        <f>IF(Tabulka1[[#This Row],[R0 PRE]]&gt;0,Tabulka1[[#This Row],[R0 PRE]],Tabulka1[[#This Row],[R0 PRE]]+255)</f>
        <v>192</v>
      </c>
      <c r="K91" s="2">
        <f>1000000/Tabulka1[[#This Row],[f]]</f>
        <v>401.76521658326482</v>
      </c>
      <c r="L91" s="1" t="str">
        <f>Tabulka1[[#This Row],[n]]&amp;" "&amp;Tabulka1[[#This Row],[R1]]&amp;" "&amp;Tabulka1[[#This Row],[R0]] &amp;" "&amp;ROUNDDOWN(Tabulka1[[#This Row],[t '[µs']]],0)</f>
        <v>99 0 192 401</v>
      </c>
    </row>
    <row r="92" spans="3:12" x14ac:dyDescent="0.25">
      <c r="C92">
        <v>100</v>
      </c>
      <c r="D92">
        <f t="shared" si="9"/>
        <v>2637.0204553029648</v>
      </c>
      <c r="E92">
        <f t="shared" si="6"/>
        <v>189.60793383097041</v>
      </c>
      <c r="F92">
        <f t="shared" si="7"/>
        <v>189</v>
      </c>
      <c r="G92">
        <f t="shared" si="8"/>
        <v>0</v>
      </c>
      <c r="H92">
        <f>Tabulka1[[#This Row],[mod]]-IF(Tabulka1[[#This Row],[//]]&gt;0,16,8)</f>
        <v>181</v>
      </c>
      <c r="I92" s="1">
        <f>IF(Tabulka1[[#This Row],[R0 PRE]]&gt;0,Tabulka1[[#This Row],[//]],Tabulka1[[#This Row],[//]]-1)</f>
        <v>0</v>
      </c>
      <c r="J92" s="1">
        <f>IF(Tabulka1[[#This Row],[R0 PRE]]&gt;0,Tabulka1[[#This Row],[R0 PRE]],Tabulka1[[#This Row],[R0 PRE]]+255)</f>
        <v>181</v>
      </c>
      <c r="K92" s="2">
        <f>1000000/Tabulka1[[#This Row],[f]]</f>
        <v>379.21586766194082</v>
      </c>
      <c r="L92" s="1" t="str">
        <f>Tabulka1[[#This Row],[n]]&amp;" "&amp;Tabulka1[[#This Row],[R1]]&amp;" "&amp;Tabulka1[[#This Row],[R0]] &amp;" "&amp;ROUNDDOWN(Tabulka1[[#This Row],[t '[µs']]],0)</f>
        <v>100 0 181 379</v>
      </c>
    </row>
    <row r="93" spans="3:12" x14ac:dyDescent="0.25">
      <c r="C93">
        <v>101</v>
      </c>
      <c r="D93">
        <f t="shared" si="9"/>
        <v>2793.825851464037</v>
      </c>
      <c r="E93">
        <f t="shared" si="6"/>
        <v>178.96605822370319</v>
      </c>
      <c r="F93">
        <f t="shared" si="7"/>
        <v>178</v>
      </c>
      <c r="G93">
        <f t="shared" si="8"/>
        <v>0</v>
      </c>
      <c r="H93">
        <f>Tabulka1[[#This Row],[mod]]-IF(Tabulka1[[#This Row],[//]]&gt;0,16,8)</f>
        <v>170</v>
      </c>
      <c r="I93" s="1">
        <f>IF(Tabulka1[[#This Row],[R0 PRE]]&gt;0,Tabulka1[[#This Row],[//]],Tabulka1[[#This Row],[//]]-1)</f>
        <v>0</v>
      </c>
      <c r="J93" s="1">
        <f>IF(Tabulka1[[#This Row],[R0 PRE]]&gt;0,Tabulka1[[#This Row],[R0 PRE]],Tabulka1[[#This Row],[R0 PRE]]+255)</f>
        <v>170</v>
      </c>
      <c r="K93" s="2">
        <f>1000000/Tabulka1[[#This Row],[f]]</f>
        <v>357.93211644740637</v>
      </c>
      <c r="L93" s="1" t="str">
        <f>Tabulka1[[#This Row],[n]]&amp;" "&amp;Tabulka1[[#This Row],[R1]]&amp;" "&amp;Tabulka1[[#This Row],[R0]] &amp;" "&amp;ROUNDDOWN(Tabulka1[[#This Row],[t '[µs']]],0)</f>
        <v>101 0 170 357</v>
      </c>
    </row>
    <row r="94" spans="3:12" x14ac:dyDescent="0.25">
      <c r="C94">
        <v>102</v>
      </c>
      <c r="D94">
        <f t="shared" si="9"/>
        <v>2959.9553816930816</v>
      </c>
      <c r="E94">
        <f t="shared" si="6"/>
        <v>168.92146519924978</v>
      </c>
      <c r="F94">
        <f t="shared" si="7"/>
        <v>168</v>
      </c>
      <c r="G94">
        <f t="shared" si="8"/>
        <v>0</v>
      </c>
      <c r="H94">
        <f>Tabulka1[[#This Row],[mod]]-IF(Tabulka1[[#This Row],[//]]&gt;0,16,8)</f>
        <v>160</v>
      </c>
      <c r="I94" s="1">
        <f>IF(Tabulka1[[#This Row],[R0 PRE]]&gt;0,Tabulka1[[#This Row],[//]],Tabulka1[[#This Row],[//]]-1)</f>
        <v>0</v>
      </c>
      <c r="J94" s="1">
        <f>IF(Tabulka1[[#This Row],[R0 PRE]]&gt;0,Tabulka1[[#This Row],[R0 PRE]],Tabulka1[[#This Row],[R0 PRE]]+255)</f>
        <v>160</v>
      </c>
      <c r="K94" s="2">
        <f>1000000/Tabulka1[[#This Row],[f]]</f>
        <v>337.84293039849956</v>
      </c>
      <c r="L94" s="1" t="str">
        <f>Tabulka1[[#This Row],[n]]&amp;" "&amp;Tabulka1[[#This Row],[R1]]&amp;" "&amp;Tabulka1[[#This Row],[R0]] &amp;" "&amp;ROUNDDOWN(Tabulka1[[#This Row],[t '[µs']]],0)</f>
        <v>102 0 160 337</v>
      </c>
    </row>
    <row r="95" spans="3:12" x14ac:dyDescent="0.25">
      <c r="C95">
        <v>103</v>
      </c>
      <c r="D95">
        <f t="shared" si="9"/>
        <v>3135.9634878540014</v>
      </c>
      <c r="E95">
        <f t="shared" si="6"/>
        <v>159.44063186212648</v>
      </c>
      <c r="F95">
        <f t="shared" si="7"/>
        <v>159</v>
      </c>
      <c r="G95">
        <f t="shared" si="8"/>
        <v>0</v>
      </c>
      <c r="H95">
        <f>Tabulka1[[#This Row],[mod]]-IF(Tabulka1[[#This Row],[//]]&gt;0,16,8)</f>
        <v>151</v>
      </c>
      <c r="I95" s="1">
        <f>IF(Tabulka1[[#This Row],[R0 PRE]]&gt;0,Tabulka1[[#This Row],[//]],Tabulka1[[#This Row],[//]]-1)</f>
        <v>0</v>
      </c>
      <c r="J95" s="1">
        <f>IF(Tabulka1[[#This Row],[R0 PRE]]&gt;0,Tabulka1[[#This Row],[R0 PRE]],Tabulka1[[#This Row],[R0 PRE]]+255)</f>
        <v>151</v>
      </c>
      <c r="K95" s="2">
        <f>1000000/Tabulka1[[#This Row],[f]]</f>
        <v>318.88126372425296</v>
      </c>
      <c r="L95" s="1" t="str">
        <f>Tabulka1[[#This Row],[n]]&amp;" "&amp;Tabulka1[[#This Row],[R1]]&amp;" "&amp;Tabulka1[[#This Row],[R0]] &amp;" "&amp;ROUNDDOWN(Tabulka1[[#This Row],[t '[µs']]],0)</f>
        <v>103 0 151 318</v>
      </c>
    </row>
    <row r="96" spans="3:12" x14ac:dyDescent="0.25">
      <c r="C96">
        <v>104</v>
      </c>
      <c r="D96">
        <f t="shared" si="9"/>
        <v>3322.4375806395688</v>
      </c>
      <c r="E96">
        <f t="shared" si="6"/>
        <v>150.49191681239955</v>
      </c>
      <c r="F96">
        <f t="shared" si="7"/>
        <v>150</v>
      </c>
      <c r="G96">
        <f t="shared" si="8"/>
        <v>0</v>
      </c>
      <c r="H96">
        <f>Tabulka1[[#This Row],[mod]]-IF(Tabulka1[[#This Row],[//]]&gt;0,16,8)</f>
        <v>142</v>
      </c>
      <c r="I96" s="1">
        <f>IF(Tabulka1[[#This Row],[R0 PRE]]&gt;0,Tabulka1[[#This Row],[//]],Tabulka1[[#This Row],[//]]-1)</f>
        <v>0</v>
      </c>
      <c r="J96" s="1">
        <f>IF(Tabulka1[[#This Row],[R0 PRE]]&gt;0,Tabulka1[[#This Row],[R0 PRE]],Tabulka1[[#This Row],[R0 PRE]]+255)</f>
        <v>142</v>
      </c>
      <c r="K96" s="2">
        <f>1000000/Tabulka1[[#This Row],[f]]</f>
        <v>300.9838336247991</v>
      </c>
      <c r="L96" s="1" t="str">
        <f>Tabulka1[[#This Row],[n]]&amp;" "&amp;Tabulka1[[#This Row],[R1]]&amp;" "&amp;Tabulka1[[#This Row],[R0]] &amp;" "&amp;ROUNDDOWN(Tabulka1[[#This Row],[t '[µs']]],0)</f>
        <v>104 0 142 300</v>
      </c>
    </row>
    <row r="97" spans="3:12" x14ac:dyDescent="0.25">
      <c r="C97">
        <v>105</v>
      </c>
      <c r="D97">
        <f t="shared" si="9"/>
        <v>3520.0000000000082</v>
      </c>
      <c r="E97">
        <f t="shared" si="6"/>
        <v>142.04545454545422</v>
      </c>
      <c r="F97">
        <f t="shared" si="7"/>
        <v>142</v>
      </c>
      <c r="G97">
        <f t="shared" si="8"/>
        <v>0</v>
      </c>
      <c r="H97">
        <f>Tabulka1[[#This Row],[mod]]-IF(Tabulka1[[#This Row],[//]]&gt;0,16,8)</f>
        <v>134</v>
      </c>
      <c r="I97" s="1">
        <f>IF(Tabulka1[[#This Row],[R0 PRE]]&gt;0,Tabulka1[[#This Row],[//]],Tabulka1[[#This Row],[//]]-1)</f>
        <v>0</v>
      </c>
      <c r="J97" s="1">
        <f>IF(Tabulka1[[#This Row],[R0 PRE]]&gt;0,Tabulka1[[#This Row],[R0 PRE]],Tabulka1[[#This Row],[R0 PRE]]+255)</f>
        <v>134</v>
      </c>
      <c r="K97" s="2">
        <f>1000000/Tabulka1[[#This Row],[f]]</f>
        <v>284.09090909090844</v>
      </c>
      <c r="L97" s="1" t="str">
        <f>Tabulka1[[#This Row],[n]]&amp;" "&amp;Tabulka1[[#This Row],[R1]]&amp;" "&amp;Tabulka1[[#This Row],[R0]] &amp;" "&amp;ROUNDDOWN(Tabulka1[[#This Row],[t '[µs']]],0)</f>
        <v>105 0 134 284</v>
      </c>
    </row>
    <row r="98" spans="3:12" x14ac:dyDescent="0.25">
      <c r="C98">
        <v>106</v>
      </c>
      <c r="D98">
        <f t="shared" si="9"/>
        <v>3729.3100921447281</v>
      </c>
      <c r="E98">
        <f t="shared" si="6"/>
        <v>134.07305577864932</v>
      </c>
      <c r="F98">
        <f t="shared" si="7"/>
        <v>134</v>
      </c>
      <c r="G98">
        <f t="shared" si="8"/>
        <v>0</v>
      </c>
      <c r="H98">
        <f>Tabulka1[[#This Row],[mod]]-IF(Tabulka1[[#This Row],[//]]&gt;0,16,8)</f>
        <v>126</v>
      </c>
      <c r="I98" s="1">
        <f>IF(Tabulka1[[#This Row],[R0 PRE]]&gt;0,Tabulka1[[#This Row],[//]],Tabulka1[[#This Row],[//]]-1)</f>
        <v>0</v>
      </c>
      <c r="J98" s="1">
        <f>IF(Tabulka1[[#This Row],[R0 PRE]]&gt;0,Tabulka1[[#This Row],[R0 PRE]],Tabulka1[[#This Row],[R0 PRE]]+255)</f>
        <v>126</v>
      </c>
      <c r="K98" s="2">
        <f>1000000/Tabulka1[[#This Row],[f]]</f>
        <v>268.14611155729864</v>
      </c>
      <c r="L98" s="1" t="str">
        <f>Tabulka1[[#This Row],[n]]&amp;" "&amp;Tabulka1[[#This Row],[R1]]&amp;" "&amp;Tabulka1[[#This Row],[R0]] &amp;" "&amp;ROUNDDOWN(Tabulka1[[#This Row],[t '[µs']]],0)</f>
        <v>106 0 126 268</v>
      </c>
    </row>
    <row r="99" spans="3:12" x14ac:dyDescent="0.25">
      <c r="C99">
        <v>107</v>
      </c>
      <c r="D99">
        <f t="shared" si="9"/>
        <v>3951.0664100490021</v>
      </c>
      <c r="E99">
        <f t="shared" si="6"/>
        <v>126.548113372207</v>
      </c>
      <c r="F99">
        <f t="shared" si="7"/>
        <v>126</v>
      </c>
      <c r="G99">
        <f t="shared" si="8"/>
        <v>0</v>
      </c>
      <c r="H99">
        <f>Tabulka1[[#This Row],[mod]]-IF(Tabulka1[[#This Row],[//]]&gt;0,16,8)</f>
        <v>118</v>
      </c>
      <c r="I99" s="1">
        <f>IF(Tabulka1[[#This Row],[R0 PRE]]&gt;0,Tabulka1[[#This Row],[//]],Tabulka1[[#This Row],[//]]-1)</f>
        <v>0</v>
      </c>
      <c r="J99" s="1">
        <f>IF(Tabulka1[[#This Row],[R0 PRE]]&gt;0,Tabulka1[[#This Row],[R0 PRE]],Tabulka1[[#This Row],[R0 PRE]]+255)</f>
        <v>118</v>
      </c>
      <c r="K99" s="2">
        <f>1000000/Tabulka1[[#This Row],[f]]</f>
        <v>253.096226744414</v>
      </c>
      <c r="L99" s="1" t="str">
        <f>Tabulka1[[#This Row],[n]]&amp;" "&amp;Tabulka1[[#This Row],[R1]]&amp;" "&amp;Tabulka1[[#This Row],[R0]] &amp;" "&amp;ROUNDDOWN(Tabulka1[[#This Row],[t '[µs']]],0)</f>
        <v>107 0 118 253</v>
      </c>
    </row>
    <row r="100" spans="3:12" x14ac:dyDescent="0.25">
      <c r="C100">
        <v>108</v>
      </c>
      <c r="D100">
        <f t="shared" si="9"/>
        <v>4186.009044809588</v>
      </c>
      <c r="E100">
        <f t="shared" si="6"/>
        <v>119.44551353035691</v>
      </c>
      <c r="F100">
        <f t="shared" ref="F100:F111" si="10">ROUNDDOWN(MOD(E100,255),0)</f>
        <v>119</v>
      </c>
      <c r="G100">
        <f t="shared" ref="G100:G111" si="11">ROUNDDOWN(E100/255,0)</f>
        <v>0</v>
      </c>
      <c r="H100">
        <f>Tabulka1[[#This Row],[mod]]-IF(Tabulka1[[#This Row],[//]]&gt;0,16,8)</f>
        <v>111</v>
      </c>
      <c r="I100" s="1">
        <f>IF(Tabulka1[[#This Row],[R0 PRE]]&gt;0,Tabulka1[[#This Row],[//]],Tabulka1[[#This Row],[//]]-1)</f>
        <v>0</v>
      </c>
      <c r="J100" s="1">
        <f>IF(Tabulka1[[#This Row],[R0 PRE]]&gt;0,Tabulka1[[#This Row],[R0 PRE]],Tabulka1[[#This Row],[R0 PRE]]+255)</f>
        <v>111</v>
      </c>
      <c r="K100" s="2">
        <f>1000000/Tabulka1[[#This Row],[f]]</f>
        <v>238.89102706071381</v>
      </c>
      <c r="L100" s="1" t="str">
        <f>Tabulka1[[#This Row],[n]]&amp;" "&amp;Tabulka1[[#This Row],[R1]]&amp;" "&amp;Tabulka1[[#This Row],[R0]] &amp;" "&amp;ROUNDDOWN(Tabulka1[[#This Row],[t '[µs']]],0)</f>
        <v>108 0 111 238</v>
      </c>
    </row>
    <row r="101" spans="3:12" x14ac:dyDescent="0.25">
      <c r="C101">
        <v>109</v>
      </c>
      <c r="D101">
        <f t="shared" si="9"/>
        <v>4434.9220956299641</v>
      </c>
      <c r="E101">
        <f t="shared" si="6"/>
        <v>112.74155198637753</v>
      </c>
      <c r="F101">
        <f t="shared" si="10"/>
        <v>112</v>
      </c>
      <c r="G101">
        <f t="shared" si="11"/>
        <v>0</v>
      </c>
      <c r="H101">
        <f>Tabulka1[[#This Row],[mod]]-IF(Tabulka1[[#This Row],[//]]&gt;0,16,8)</f>
        <v>104</v>
      </c>
      <c r="I101" s="1">
        <f>IF(Tabulka1[[#This Row],[R0 PRE]]&gt;0,Tabulka1[[#This Row],[//]],Tabulka1[[#This Row],[//]]-1)</f>
        <v>0</v>
      </c>
      <c r="J101" s="1">
        <f>IF(Tabulka1[[#This Row],[R0 PRE]]&gt;0,Tabulka1[[#This Row],[R0 PRE]],Tabulka1[[#This Row],[R0 PRE]]+255)</f>
        <v>104</v>
      </c>
      <c r="K101" s="2">
        <f>1000000/Tabulka1[[#This Row],[f]]</f>
        <v>225.48310397275506</v>
      </c>
      <c r="L101" s="1" t="str">
        <f>Tabulka1[[#This Row],[n]]&amp;" "&amp;Tabulka1[[#This Row],[R1]]&amp;" "&amp;Tabulka1[[#This Row],[R0]] &amp;" "&amp;ROUNDDOWN(Tabulka1[[#This Row],[t '[µs']]],0)</f>
        <v>109 0 104 225</v>
      </c>
    </row>
    <row r="102" spans="3:12" x14ac:dyDescent="0.25">
      <c r="C102">
        <v>110</v>
      </c>
      <c r="D102">
        <f t="shared" si="9"/>
        <v>4698.6362866785321</v>
      </c>
      <c r="E102">
        <f t="shared" si="6"/>
        <v>106.41385489180951</v>
      </c>
      <c r="F102">
        <f t="shared" si="10"/>
        <v>106</v>
      </c>
      <c r="G102">
        <f t="shared" si="11"/>
        <v>0</v>
      </c>
      <c r="H102">
        <f>Tabulka1[[#This Row],[mod]]-IF(Tabulka1[[#This Row],[//]]&gt;0,16,8)</f>
        <v>98</v>
      </c>
      <c r="I102" s="1">
        <f>IF(Tabulka1[[#This Row],[R0 PRE]]&gt;0,Tabulka1[[#This Row],[//]],Tabulka1[[#This Row],[//]]-1)</f>
        <v>0</v>
      </c>
      <c r="J102" s="1">
        <f>IF(Tabulka1[[#This Row],[R0 PRE]]&gt;0,Tabulka1[[#This Row],[R0 PRE]],Tabulka1[[#This Row],[R0 PRE]]+255)</f>
        <v>98</v>
      </c>
      <c r="K102" s="2">
        <f>1000000/Tabulka1[[#This Row],[f]]</f>
        <v>212.82770978361901</v>
      </c>
      <c r="L102" s="1" t="str">
        <f>Tabulka1[[#This Row],[n]]&amp;" "&amp;Tabulka1[[#This Row],[R1]]&amp;" "&amp;Tabulka1[[#This Row],[R0]] &amp;" "&amp;ROUNDDOWN(Tabulka1[[#This Row],[t '[µs']]],0)</f>
        <v>110 0 98 212</v>
      </c>
    </row>
    <row r="103" spans="3:12" x14ac:dyDescent="0.25">
      <c r="C103">
        <v>111</v>
      </c>
      <c r="D103">
        <f t="shared" si="9"/>
        <v>4978.0317395533066</v>
      </c>
      <c r="E103">
        <f t="shared" si="6"/>
        <v>100.44130414581616</v>
      </c>
      <c r="F103">
        <f t="shared" si="10"/>
        <v>100</v>
      </c>
      <c r="G103">
        <f t="shared" si="11"/>
        <v>0</v>
      </c>
      <c r="H103">
        <f>Tabulka1[[#This Row],[mod]]-IF(Tabulka1[[#This Row],[//]]&gt;0,16,8)</f>
        <v>92</v>
      </c>
      <c r="I103" s="1">
        <f>IF(Tabulka1[[#This Row],[R0 PRE]]&gt;0,Tabulka1[[#This Row],[//]],Tabulka1[[#This Row],[//]]-1)</f>
        <v>0</v>
      </c>
      <c r="J103" s="1">
        <f>IF(Tabulka1[[#This Row],[R0 PRE]]&gt;0,Tabulka1[[#This Row],[R0 PRE]],Tabulka1[[#This Row],[R0 PRE]]+255)</f>
        <v>92</v>
      </c>
      <c r="K103" s="2">
        <f>1000000/Tabulka1[[#This Row],[f]]</f>
        <v>200.88260829163232</v>
      </c>
      <c r="L103" s="1" t="str">
        <f>Tabulka1[[#This Row],[n]]&amp;" "&amp;Tabulka1[[#This Row],[R1]]&amp;" "&amp;Tabulka1[[#This Row],[R0]] &amp;" "&amp;ROUNDDOWN(Tabulka1[[#This Row],[t '[µs']]],0)</f>
        <v>111 0 92 200</v>
      </c>
    </row>
    <row r="104" spans="3:12" x14ac:dyDescent="0.25">
      <c r="C104">
        <v>112</v>
      </c>
      <c r="D104">
        <f t="shared" si="9"/>
        <v>5274.0409106059315</v>
      </c>
      <c r="E104">
        <f t="shared" si="6"/>
        <v>94.803966915485162</v>
      </c>
      <c r="F104">
        <f t="shared" si="10"/>
        <v>94</v>
      </c>
      <c r="G104">
        <f t="shared" si="11"/>
        <v>0</v>
      </c>
      <c r="H104">
        <f>Tabulka1[[#This Row],[mod]]-IF(Tabulka1[[#This Row],[//]]&gt;0,16,8)</f>
        <v>86</v>
      </c>
      <c r="I104" s="1">
        <f>IF(Tabulka1[[#This Row],[R0 PRE]]&gt;0,Tabulka1[[#This Row],[//]],Tabulka1[[#This Row],[//]]-1)</f>
        <v>0</v>
      </c>
      <c r="J104" s="1">
        <f>IF(Tabulka1[[#This Row],[R0 PRE]]&gt;0,Tabulka1[[#This Row],[R0 PRE]],Tabulka1[[#This Row],[R0 PRE]]+255)</f>
        <v>86</v>
      </c>
      <c r="K104" s="2">
        <f>1000000/Tabulka1[[#This Row],[f]]</f>
        <v>189.60793383097032</v>
      </c>
      <c r="L104" s="1" t="str">
        <f>Tabulka1[[#This Row],[n]]&amp;" "&amp;Tabulka1[[#This Row],[R1]]&amp;" "&amp;Tabulka1[[#This Row],[R0]] &amp;" "&amp;ROUNDDOWN(Tabulka1[[#This Row],[t '[µs']]],0)</f>
        <v>112 0 86 189</v>
      </c>
    </row>
    <row r="105" spans="3:12" x14ac:dyDescent="0.25">
      <c r="C105">
        <v>113</v>
      </c>
      <c r="D105">
        <f t="shared" si="9"/>
        <v>5587.6517029280758</v>
      </c>
      <c r="E105">
        <f t="shared" si="6"/>
        <v>89.483029111851565</v>
      </c>
      <c r="F105">
        <f t="shared" si="10"/>
        <v>89</v>
      </c>
      <c r="G105">
        <f t="shared" si="11"/>
        <v>0</v>
      </c>
      <c r="H105">
        <f>Tabulka1[[#This Row],[mod]]-IF(Tabulka1[[#This Row],[//]]&gt;0,16,8)</f>
        <v>81</v>
      </c>
      <c r="I105" s="1">
        <f>IF(Tabulka1[[#This Row],[R0 PRE]]&gt;0,Tabulka1[[#This Row],[//]],Tabulka1[[#This Row],[//]]-1)</f>
        <v>0</v>
      </c>
      <c r="J105" s="1">
        <f>IF(Tabulka1[[#This Row],[R0 PRE]]&gt;0,Tabulka1[[#This Row],[R0 PRE]],Tabulka1[[#This Row],[R0 PRE]]+255)</f>
        <v>81</v>
      </c>
      <c r="K105" s="2">
        <f>1000000/Tabulka1[[#This Row],[f]]</f>
        <v>178.96605822370313</v>
      </c>
      <c r="L105" s="1" t="str">
        <f>Tabulka1[[#This Row],[n]]&amp;" "&amp;Tabulka1[[#This Row],[R1]]&amp;" "&amp;Tabulka1[[#This Row],[R0]] &amp;" "&amp;ROUNDDOWN(Tabulka1[[#This Row],[t '[µs']]],0)</f>
        <v>113 0 81 178</v>
      </c>
    </row>
    <row r="106" spans="3:12" x14ac:dyDescent="0.25">
      <c r="C106">
        <v>114</v>
      </c>
      <c r="D106">
        <f t="shared" si="9"/>
        <v>5919.9107633861649</v>
      </c>
      <c r="E106">
        <f t="shared" si="6"/>
        <v>84.460732599624862</v>
      </c>
      <c r="F106">
        <f t="shared" si="10"/>
        <v>84</v>
      </c>
      <c r="G106">
        <f t="shared" si="11"/>
        <v>0</v>
      </c>
      <c r="H106">
        <f>Tabulka1[[#This Row],[mod]]-IF(Tabulka1[[#This Row],[//]]&gt;0,16,8)</f>
        <v>76</v>
      </c>
      <c r="I106" s="1">
        <f>IF(Tabulka1[[#This Row],[R0 PRE]]&gt;0,Tabulka1[[#This Row],[//]],Tabulka1[[#This Row],[//]]-1)</f>
        <v>0</v>
      </c>
      <c r="J106" s="1">
        <f>IF(Tabulka1[[#This Row],[R0 PRE]]&gt;0,Tabulka1[[#This Row],[R0 PRE]],Tabulka1[[#This Row],[R0 PRE]]+255)</f>
        <v>76</v>
      </c>
      <c r="K106" s="2">
        <f>1000000/Tabulka1[[#This Row],[f]]</f>
        <v>168.92146519924972</v>
      </c>
      <c r="L106" s="1" t="str">
        <f>Tabulka1[[#This Row],[n]]&amp;" "&amp;Tabulka1[[#This Row],[R1]]&amp;" "&amp;Tabulka1[[#This Row],[R0]] &amp;" "&amp;ROUNDDOWN(Tabulka1[[#This Row],[t '[µs']]],0)</f>
        <v>114 0 76 168</v>
      </c>
    </row>
    <row r="107" spans="3:12" x14ac:dyDescent="0.25">
      <c r="C107">
        <v>115</v>
      </c>
      <c r="D107">
        <f t="shared" si="9"/>
        <v>6271.9269757080046</v>
      </c>
      <c r="E107">
        <f t="shared" si="6"/>
        <v>79.720315931063226</v>
      </c>
      <c r="F107">
        <f t="shared" si="10"/>
        <v>79</v>
      </c>
      <c r="G107">
        <f t="shared" si="11"/>
        <v>0</v>
      </c>
      <c r="H107">
        <f>Tabulka1[[#This Row],[mod]]-IF(Tabulka1[[#This Row],[//]]&gt;0,16,8)</f>
        <v>71</v>
      </c>
      <c r="I107" s="1">
        <f>IF(Tabulka1[[#This Row],[R0 PRE]]&gt;0,Tabulka1[[#This Row],[//]],Tabulka1[[#This Row],[//]]-1)</f>
        <v>0</v>
      </c>
      <c r="J107" s="1">
        <f>IF(Tabulka1[[#This Row],[R0 PRE]]&gt;0,Tabulka1[[#This Row],[R0 PRE]],Tabulka1[[#This Row],[R0 PRE]]+255)</f>
        <v>71</v>
      </c>
      <c r="K107" s="2">
        <f>1000000/Tabulka1[[#This Row],[f]]</f>
        <v>159.44063186212645</v>
      </c>
      <c r="L107" s="1" t="str">
        <f>Tabulka1[[#This Row],[n]]&amp;" "&amp;Tabulka1[[#This Row],[R1]]&amp;" "&amp;Tabulka1[[#This Row],[R0]] &amp;" "&amp;ROUNDDOWN(Tabulka1[[#This Row],[t '[µs']]],0)</f>
        <v>115 0 71 159</v>
      </c>
    </row>
    <row r="108" spans="3:12" x14ac:dyDescent="0.25">
      <c r="C108">
        <v>116</v>
      </c>
      <c r="D108">
        <f t="shared" si="9"/>
        <v>6644.8751612791393</v>
      </c>
      <c r="E108">
        <f t="shared" si="6"/>
        <v>75.245958406199748</v>
      </c>
      <c r="F108">
        <f t="shared" si="10"/>
        <v>75</v>
      </c>
      <c r="G108">
        <f t="shared" si="11"/>
        <v>0</v>
      </c>
      <c r="H108">
        <f>Tabulka1[[#This Row],[mod]]-IF(Tabulka1[[#This Row],[//]]&gt;0,16,8)</f>
        <v>67</v>
      </c>
      <c r="I108" s="1">
        <f>IF(Tabulka1[[#This Row],[R0 PRE]]&gt;0,Tabulka1[[#This Row],[//]],Tabulka1[[#This Row],[//]]-1)</f>
        <v>0</v>
      </c>
      <c r="J108" s="1">
        <f>IF(Tabulka1[[#This Row],[R0 PRE]]&gt;0,Tabulka1[[#This Row],[R0 PRE]],Tabulka1[[#This Row],[R0 PRE]]+255)</f>
        <v>67</v>
      </c>
      <c r="K108" s="2">
        <f>1000000/Tabulka1[[#This Row],[f]]</f>
        <v>150.4919168123995</v>
      </c>
      <c r="L108" s="1" t="str">
        <f>Tabulka1[[#This Row],[n]]&amp;" "&amp;Tabulka1[[#This Row],[R1]]&amp;" "&amp;Tabulka1[[#This Row],[R0]] &amp;" "&amp;ROUNDDOWN(Tabulka1[[#This Row],[t '[µs']]],0)</f>
        <v>116 0 67 150</v>
      </c>
    </row>
    <row r="109" spans="3:12" x14ac:dyDescent="0.25">
      <c r="C109">
        <v>117</v>
      </c>
      <c r="D109">
        <f t="shared" si="9"/>
        <v>7040.0000000000182</v>
      </c>
      <c r="E109">
        <f t="shared" si="6"/>
        <v>71.022727272727096</v>
      </c>
      <c r="F109">
        <f t="shared" si="10"/>
        <v>71</v>
      </c>
      <c r="G109">
        <f t="shared" si="11"/>
        <v>0</v>
      </c>
      <c r="H109">
        <f>Tabulka1[[#This Row],[mod]]-IF(Tabulka1[[#This Row],[//]]&gt;0,16,8)</f>
        <v>63</v>
      </c>
      <c r="I109" s="1">
        <f>IF(Tabulka1[[#This Row],[R0 PRE]]&gt;0,Tabulka1[[#This Row],[//]],Tabulka1[[#This Row],[//]]-1)</f>
        <v>0</v>
      </c>
      <c r="J109" s="1">
        <f>IF(Tabulka1[[#This Row],[R0 PRE]]&gt;0,Tabulka1[[#This Row],[R0 PRE]],Tabulka1[[#This Row],[R0 PRE]]+255)</f>
        <v>63</v>
      </c>
      <c r="K109" s="2">
        <f>1000000/Tabulka1[[#This Row],[f]]</f>
        <v>142.04545454545419</v>
      </c>
      <c r="L109" s="1" t="str">
        <f>Tabulka1[[#This Row],[n]]&amp;" "&amp;Tabulka1[[#This Row],[R1]]&amp;" "&amp;Tabulka1[[#This Row],[R0]] &amp;" "&amp;ROUNDDOWN(Tabulka1[[#This Row],[t '[µs']]],0)</f>
        <v>117 0 63 142</v>
      </c>
    </row>
    <row r="110" spans="3:12" x14ac:dyDescent="0.25">
      <c r="C110">
        <v>118</v>
      </c>
      <c r="D110">
        <f t="shared" si="9"/>
        <v>7458.6201842894579</v>
      </c>
      <c r="E110">
        <f t="shared" si="6"/>
        <v>67.036527889324645</v>
      </c>
      <c r="F110">
        <f t="shared" si="10"/>
        <v>67</v>
      </c>
      <c r="G110">
        <f t="shared" si="11"/>
        <v>0</v>
      </c>
      <c r="H110">
        <f>Tabulka1[[#This Row],[mod]]-IF(Tabulka1[[#This Row],[//]]&gt;0,16,8)</f>
        <v>59</v>
      </c>
      <c r="I110" s="1">
        <f>IF(Tabulka1[[#This Row],[R0 PRE]]&gt;0,Tabulka1[[#This Row],[//]],Tabulka1[[#This Row],[//]]-1)</f>
        <v>0</v>
      </c>
      <c r="J110" s="1">
        <f>IF(Tabulka1[[#This Row],[R0 PRE]]&gt;0,Tabulka1[[#This Row],[R0 PRE]],Tabulka1[[#This Row],[R0 PRE]]+255)</f>
        <v>59</v>
      </c>
      <c r="K110" s="2">
        <f>1000000/Tabulka1[[#This Row],[f]]</f>
        <v>134.07305577864929</v>
      </c>
      <c r="L110" s="1" t="str">
        <f>Tabulka1[[#This Row],[n]]&amp;" "&amp;Tabulka1[[#This Row],[R1]]&amp;" "&amp;Tabulka1[[#This Row],[R0]] &amp;" "&amp;ROUNDDOWN(Tabulka1[[#This Row],[t '[µs']]],0)</f>
        <v>118 0 59 134</v>
      </c>
    </row>
    <row r="111" spans="3:12" x14ac:dyDescent="0.25">
      <c r="C111">
        <v>119</v>
      </c>
      <c r="D111">
        <f t="shared" si="9"/>
        <v>7902.132820098007</v>
      </c>
      <c r="E111">
        <f>500000/D111</f>
        <v>63.274056686103471</v>
      </c>
      <c r="F111">
        <f t="shared" si="10"/>
        <v>63</v>
      </c>
      <c r="G111">
        <f t="shared" si="11"/>
        <v>0</v>
      </c>
      <c r="H111">
        <f>Tabulka1[[#This Row],[mod]]-IF(Tabulka1[[#This Row],[//]]&gt;0,16,8)</f>
        <v>55</v>
      </c>
      <c r="I111" s="1">
        <f>IF(Tabulka1[[#This Row],[R0 PRE]]&gt;0,Tabulka1[[#This Row],[//]],Tabulka1[[#This Row],[//]]-1)</f>
        <v>0</v>
      </c>
      <c r="J111" s="1">
        <f>IF(Tabulka1[[#This Row],[R0 PRE]]&gt;0,Tabulka1[[#This Row],[R0 PRE]],Tabulka1[[#This Row],[R0 PRE]]+255)</f>
        <v>55</v>
      </c>
      <c r="K111" s="2">
        <f>1000000/Tabulka1[[#This Row],[f]]</f>
        <v>126.54811337220694</v>
      </c>
      <c r="L111" s="1" t="str">
        <f>Tabulka1[[#This Row],[n]]&amp;" "&amp;Tabulka1[[#This Row],[R1]]&amp;" "&amp;Tabulka1[[#This Row],[R0]] &amp;" "&amp;ROUNDDOWN(Tabulka1[[#This Row],[t '[µs']]],0)</f>
        <v>119 0 55 126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11"/>
  <sheetViews>
    <sheetView tabSelected="1" topLeftCell="A22" workbookViewId="0">
      <selection activeCell="I38" sqref="I38"/>
    </sheetView>
  </sheetViews>
  <sheetFormatPr defaultRowHeight="15" x14ac:dyDescent="0.25"/>
  <cols>
    <col min="3" max="3" width="4.42578125" bestFit="1" customWidth="1"/>
    <col min="4" max="4" width="7.5703125" bestFit="1" customWidth="1"/>
    <col min="5" max="5" width="9.7109375" bestFit="1" customWidth="1"/>
    <col min="6" max="6" width="12.5703125" bestFit="1" customWidth="1"/>
    <col min="7" max="7" width="9" bestFit="1" customWidth="1"/>
    <col min="8" max="8" width="6.5703125" bestFit="1" customWidth="1"/>
    <col min="9" max="9" width="9.140625" bestFit="1" customWidth="1"/>
    <col min="10" max="11" width="6.5703125" bestFit="1" customWidth="1"/>
    <col min="12" max="12" width="8.5703125" style="2" bestFit="1" customWidth="1"/>
    <col min="13" max="13" width="15.42578125" bestFit="1" customWidth="1"/>
  </cols>
  <sheetData>
    <row r="1" spans="3:13" x14ac:dyDescent="0.25">
      <c r="D1" t="s">
        <v>0</v>
      </c>
    </row>
    <row r="2" spans="3:13" x14ac:dyDescent="0.25">
      <c r="D2" s="3">
        <f>2^(1/12)</f>
        <v>1.0594630943592953</v>
      </c>
    </row>
    <row r="3" spans="3:13" x14ac:dyDescent="0.25">
      <c r="C3" t="s">
        <v>1</v>
      </c>
      <c r="D3" t="s">
        <v>2</v>
      </c>
      <c r="E3" t="s">
        <v>5</v>
      </c>
      <c r="F3" t="s">
        <v>11</v>
      </c>
      <c r="G3" t="s">
        <v>6</v>
      </c>
      <c r="H3" t="s">
        <v>7</v>
      </c>
      <c r="I3" t="s">
        <v>8</v>
      </c>
      <c r="J3" t="s">
        <v>4</v>
      </c>
      <c r="K3" t="s">
        <v>3</v>
      </c>
      <c r="L3" s="2" t="s">
        <v>10</v>
      </c>
      <c r="M3" t="s">
        <v>9</v>
      </c>
    </row>
    <row r="4" spans="3:13" x14ac:dyDescent="0.25">
      <c r="C4" s="2">
        <v>12</v>
      </c>
      <c r="D4" s="4">
        <v>16.3515978312874</v>
      </c>
      <c r="E4" s="4">
        <f t="shared" ref="E4:E67" si="0">500000/D4</f>
        <v>30578.051463771466</v>
      </c>
      <c r="F4" s="4">
        <f>Tabulka13[[#This Row],[t/2 '[µs']]]-E5</f>
        <v>1716.2141552587236</v>
      </c>
      <c r="G4" s="4">
        <f>ROUND(MOD(Tabulka13[[#This Row],[t/2 '[µs'] dif]],255),0)</f>
        <v>186</v>
      </c>
      <c r="H4" s="4">
        <f>ROUNDDOWN(Tabulka13[[#This Row],[t/2 '[µs'] dif]]/255,0)</f>
        <v>6</v>
      </c>
      <c r="I4" s="4">
        <f>Tabulka13[[#This Row],[mod]]-IF(Tabulka13[[#This Row],[//]]&gt;0,16,8)</f>
        <v>170</v>
      </c>
      <c r="J4" s="4">
        <f>IF(Tabulka13[[#This Row],[R0 PRE]]&gt;0,Tabulka13[[#This Row],[//]],Tabulka13[[#This Row],[//]]-1)</f>
        <v>6</v>
      </c>
      <c r="K4" s="4">
        <f>IF(Tabulka13[[#This Row],[R0 PRE]]&gt;0,Tabulka13[[#This Row],[R0 PRE]],Tabulka13[[#This Row],[R0 PRE]]+255)</f>
        <v>170</v>
      </c>
      <c r="L4" s="4">
        <f>1000000/Tabulka13[[#This Row],[f]]</f>
        <v>61156.102927542932</v>
      </c>
      <c r="M4" s="4" t="str">
        <f>Tabulka13[[#This Row],[n]]&amp;" "&amp;Tabulka13[[#This Row],[R1]]&amp;" "&amp;Tabulka13[[#This Row],[R0]] &amp;" "&amp;ROUNDDOWN(Tabulka13[[#This Row],[t '[µs']]],0)</f>
        <v>12 6 170 61156</v>
      </c>
    </row>
    <row r="5" spans="3:13" x14ac:dyDescent="0.25">
      <c r="C5" s="2">
        <v>13</v>
      </c>
      <c r="D5" s="4">
        <f>D4*$D$2</f>
        <v>17.323914436054491</v>
      </c>
      <c r="E5" s="4">
        <f t="shared" si="0"/>
        <v>28861.837308512742</v>
      </c>
      <c r="F5" s="4">
        <f>Tabulka13[[#This Row],[t/2 '[µs']]]-E6</f>
        <v>1619.8904562094176</v>
      </c>
      <c r="G5" s="4">
        <f>ROUND(MOD(Tabulka13[[#This Row],[t/2 '[µs'] dif]],255),0)</f>
        <v>90</v>
      </c>
      <c r="H5" s="4">
        <f>ROUNDDOWN(Tabulka13[[#This Row],[t/2 '[µs'] dif]]/255,0)</f>
        <v>6</v>
      </c>
      <c r="I5" s="4">
        <f>Tabulka13[[#This Row],[mod]]-IF(Tabulka13[[#This Row],[//]]&gt;0,16,8)</f>
        <v>74</v>
      </c>
      <c r="J5" s="4">
        <f>IF(Tabulka13[[#This Row],[R0 PRE]]&gt;0,Tabulka13[[#This Row],[//]],Tabulka13[[#This Row],[//]]-1)</f>
        <v>6</v>
      </c>
      <c r="K5" s="4">
        <f>IF(Tabulka13[[#This Row],[R0 PRE]]&gt;0,Tabulka13[[#This Row],[R0 PRE]],Tabulka13[[#This Row],[R0 PRE]]+255)</f>
        <v>74</v>
      </c>
      <c r="L5" s="4">
        <f>1000000/Tabulka13[[#This Row],[f]]</f>
        <v>57723.674617025485</v>
      </c>
      <c r="M5" s="4" t="str">
        <f>Tabulka13[[#This Row],[n]]&amp;" "&amp;Tabulka13[[#This Row],[R1]]&amp;" "&amp;Tabulka13[[#This Row],[R0]] &amp;" "&amp;ROUNDDOWN(Tabulka13[[#This Row],[t '[µs']]],0)</f>
        <v>13 6 74 57723</v>
      </c>
    </row>
    <row r="6" spans="3:13" x14ac:dyDescent="0.25">
      <c r="C6" s="2">
        <v>14</v>
      </c>
      <c r="D6" s="4">
        <f>D5*$D$2</f>
        <v>18.354047994837956</v>
      </c>
      <c r="E6" s="4">
        <f t="shared" si="0"/>
        <v>27241.946852303325</v>
      </c>
      <c r="F6" s="4">
        <f>Tabulka13[[#This Row],[t/2 '[µs']]]-E7</f>
        <v>1528.9729909743</v>
      </c>
      <c r="G6" s="4">
        <f>ROUND(MOD(Tabulka13[[#This Row],[t/2 '[µs'] dif]],255),0)</f>
        <v>254</v>
      </c>
      <c r="H6" s="4">
        <f>ROUNDDOWN(Tabulka13[[#This Row],[t/2 '[µs'] dif]]/255,0)</f>
        <v>5</v>
      </c>
      <c r="I6" s="4">
        <f>Tabulka13[[#This Row],[mod]]-IF(Tabulka13[[#This Row],[//]]&gt;0,16,8)</f>
        <v>238</v>
      </c>
      <c r="J6" s="4">
        <f>IF(Tabulka13[[#This Row],[R0 PRE]]&gt;0,Tabulka13[[#This Row],[//]],Tabulka13[[#This Row],[//]]-1)</f>
        <v>5</v>
      </c>
      <c r="K6" s="4">
        <f>IF(Tabulka13[[#This Row],[R0 PRE]]&gt;0,Tabulka13[[#This Row],[R0 PRE]],Tabulka13[[#This Row],[R0 PRE]]+255)</f>
        <v>238</v>
      </c>
      <c r="L6" s="4">
        <f>1000000/Tabulka13[[#This Row],[f]]</f>
        <v>54483.893704606649</v>
      </c>
      <c r="M6" s="4" t="str">
        <f>Tabulka13[[#This Row],[n]]&amp;" "&amp;Tabulka13[[#This Row],[R1]]&amp;" "&amp;Tabulka13[[#This Row],[R0]] &amp;" "&amp;ROUNDDOWN(Tabulka13[[#This Row],[t '[µs']]],0)</f>
        <v>14 5 238 54483</v>
      </c>
    </row>
    <row r="7" spans="3:13" x14ac:dyDescent="0.25">
      <c r="C7" s="2">
        <v>15</v>
      </c>
      <c r="D7" s="4">
        <f t="shared" ref="D7:D70" si="1">D6*$D$2</f>
        <v>19.44543648263004</v>
      </c>
      <c r="E7" s="4">
        <f t="shared" si="0"/>
        <v>25712.973861329025</v>
      </c>
      <c r="F7" s="4">
        <f>Tabulka13[[#This Row],[t/2 '[µs']]]-E8</f>
        <v>1443.1583309647431</v>
      </c>
      <c r="G7" s="4">
        <f>ROUND(MOD(Tabulka13[[#This Row],[t/2 '[µs'] dif]],255),0)</f>
        <v>168</v>
      </c>
      <c r="H7" s="4">
        <f>ROUNDDOWN(Tabulka13[[#This Row],[t/2 '[µs'] dif]]/255,0)</f>
        <v>5</v>
      </c>
      <c r="I7" s="4">
        <f>Tabulka13[[#This Row],[mod]]-IF(Tabulka13[[#This Row],[//]]&gt;0,16,8)</f>
        <v>152</v>
      </c>
      <c r="J7" s="4">
        <f>IF(Tabulka13[[#This Row],[R0 PRE]]&gt;0,Tabulka13[[#This Row],[//]],Tabulka13[[#This Row],[//]]-1)</f>
        <v>5</v>
      </c>
      <c r="K7" s="4">
        <f>IF(Tabulka13[[#This Row],[R0 PRE]]&gt;0,Tabulka13[[#This Row],[R0 PRE]],Tabulka13[[#This Row],[R0 PRE]]+255)</f>
        <v>152</v>
      </c>
      <c r="L7" s="4">
        <f>1000000/Tabulka13[[#This Row],[f]]</f>
        <v>51425.947722658049</v>
      </c>
      <c r="M7" s="4" t="str">
        <f>Tabulka13[[#This Row],[n]]&amp;" "&amp;Tabulka13[[#This Row],[R1]]&amp;" "&amp;Tabulka13[[#This Row],[R0]] &amp;" "&amp;ROUNDDOWN(Tabulka13[[#This Row],[t '[µs']]],0)</f>
        <v>15 5 152 51425</v>
      </c>
    </row>
    <row r="8" spans="3:13" x14ac:dyDescent="0.25">
      <c r="C8" s="2">
        <v>16</v>
      </c>
      <c r="D8" s="4">
        <f t="shared" si="1"/>
        <v>20.601722307054352</v>
      </c>
      <c r="E8" s="4">
        <f t="shared" si="0"/>
        <v>24269.815530364282</v>
      </c>
      <c r="F8" s="4">
        <f>Tabulka13[[#This Row],[t/2 '[µs']]]-E9</f>
        <v>1362.1600777302046</v>
      </c>
      <c r="G8" s="4">
        <f>ROUND(MOD(Tabulka13[[#This Row],[t/2 '[µs'] dif]],255),0)</f>
        <v>87</v>
      </c>
      <c r="H8" s="4">
        <f>ROUNDDOWN(Tabulka13[[#This Row],[t/2 '[µs'] dif]]/255,0)</f>
        <v>5</v>
      </c>
      <c r="I8" s="4">
        <f>Tabulka13[[#This Row],[mod]]-IF(Tabulka13[[#This Row],[//]]&gt;0,16,8)</f>
        <v>71</v>
      </c>
      <c r="J8" s="4">
        <f>IF(Tabulka13[[#This Row],[R0 PRE]]&gt;0,Tabulka13[[#This Row],[//]],Tabulka13[[#This Row],[//]]-1)</f>
        <v>5</v>
      </c>
      <c r="K8" s="4">
        <f>IF(Tabulka13[[#This Row],[R0 PRE]]&gt;0,Tabulka13[[#This Row],[R0 PRE]],Tabulka13[[#This Row],[R0 PRE]]+255)</f>
        <v>71</v>
      </c>
      <c r="L8" s="4">
        <f>1000000/Tabulka13[[#This Row],[f]]</f>
        <v>48539.631060728563</v>
      </c>
      <c r="M8" s="4" t="str">
        <f>Tabulka13[[#This Row],[n]]&amp;" "&amp;Tabulka13[[#This Row],[R1]]&amp;" "&amp;Tabulka13[[#This Row],[R0]] &amp;" "&amp;ROUNDDOWN(Tabulka13[[#This Row],[t '[µs']]],0)</f>
        <v>16 5 71 48539</v>
      </c>
    </row>
    <row r="9" spans="3:13" x14ac:dyDescent="0.25">
      <c r="C9" s="2">
        <v>17</v>
      </c>
      <c r="D9" s="4">
        <f t="shared" si="1"/>
        <v>21.826764464562725</v>
      </c>
      <c r="E9" s="4">
        <f t="shared" si="0"/>
        <v>22907.655452634077</v>
      </c>
      <c r="F9" s="4">
        <f>Tabulka13[[#This Row],[t/2 '[µs']]]-E10</f>
        <v>1285.7079071300395</v>
      </c>
      <c r="G9" s="4">
        <f>ROUND(MOD(Tabulka13[[#This Row],[t/2 '[µs'] dif]],255),0)</f>
        <v>11</v>
      </c>
      <c r="H9" s="4">
        <f>ROUNDDOWN(Tabulka13[[#This Row],[t/2 '[µs'] dif]]/255,0)</f>
        <v>5</v>
      </c>
      <c r="I9" s="4">
        <f>Tabulka13[[#This Row],[mod]]-IF(Tabulka13[[#This Row],[//]]&gt;0,16,8)</f>
        <v>-5</v>
      </c>
      <c r="J9" s="4">
        <f>IF(Tabulka13[[#This Row],[R0 PRE]]&gt;0,Tabulka13[[#This Row],[//]],Tabulka13[[#This Row],[//]]-1)</f>
        <v>4</v>
      </c>
      <c r="K9" s="4">
        <f>IF(Tabulka13[[#This Row],[R0 PRE]]&gt;0,Tabulka13[[#This Row],[R0 PRE]],Tabulka13[[#This Row],[R0 PRE]]+255)</f>
        <v>250</v>
      </c>
      <c r="L9" s="4">
        <f>1000000/Tabulka13[[#This Row],[f]]</f>
        <v>45815.310905268154</v>
      </c>
      <c r="M9" s="4" t="str">
        <f>Tabulka13[[#This Row],[n]]&amp;" "&amp;Tabulka13[[#This Row],[R1]]&amp;" "&amp;Tabulka13[[#This Row],[R0]] &amp;" "&amp;ROUNDDOWN(Tabulka13[[#This Row],[t '[µs']]],0)</f>
        <v>17 4 250 45815</v>
      </c>
    </row>
    <row r="10" spans="3:13" x14ac:dyDescent="0.25">
      <c r="C10" s="2">
        <v>18</v>
      </c>
      <c r="D10" s="4">
        <f t="shared" si="1"/>
        <v>23.124651419477132</v>
      </c>
      <c r="E10" s="4">
        <f t="shared" si="0"/>
        <v>21621.947545504037</v>
      </c>
      <c r="F10" s="4">
        <f>Tabulka13[[#This Row],[t/2 '[µs']]]-E11</f>
        <v>1213.5466671517861</v>
      </c>
      <c r="G10" s="4">
        <f>ROUND(MOD(Tabulka13[[#This Row],[t/2 '[µs'] dif]],255),0)</f>
        <v>194</v>
      </c>
      <c r="H10" s="4">
        <f>ROUNDDOWN(Tabulka13[[#This Row],[t/2 '[µs'] dif]]/255,0)</f>
        <v>4</v>
      </c>
      <c r="I10" s="4">
        <f>Tabulka13[[#This Row],[mod]]-IF(Tabulka13[[#This Row],[//]]&gt;0,16,8)</f>
        <v>178</v>
      </c>
      <c r="J10" s="4">
        <f>IF(Tabulka13[[#This Row],[R0 PRE]]&gt;0,Tabulka13[[#This Row],[//]],Tabulka13[[#This Row],[//]]-1)</f>
        <v>4</v>
      </c>
      <c r="K10" s="4">
        <f>IF(Tabulka13[[#This Row],[R0 PRE]]&gt;0,Tabulka13[[#This Row],[R0 PRE]],Tabulka13[[#This Row],[R0 PRE]]+255)</f>
        <v>178</v>
      </c>
      <c r="L10" s="4">
        <f>1000000/Tabulka13[[#This Row],[f]]</f>
        <v>43243.895091008075</v>
      </c>
      <c r="M10" s="4" t="str">
        <f>Tabulka13[[#This Row],[n]]&amp;" "&amp;Tabulka13[[#This Row],[R1]]&amp;" "&amp;Tabulka13[[#This Row],[R0]] &amp;" "&amp;ROUNDDOWN(Tabulka13[[#This Row],[t '[µs']]],0)</f>
        <v>18 4 178 43243</v>
      </c>
    </row>
    <row r="11" spans="3:13" x14ac:dyDescent="0.25">
      <c r="C11" s="2">
        <v>19</v>
      </c>
      <c r="D11" s="4">
        <f t="shared" si="1"/>
        <v>24.499714748859311</v>
      </c>
      <c r="E11" s="4">
        <f t="shared" si="0"/>
        <v>20408.400878352251</v>
      </c>
      <c r="F11" s="4">
        <f>Tabulka13[[#This Row],[t/2 '[µs']]]-E12</f>
        <v>1145.4355263650505</v>
      </c>
      <c r="G11" s="4">
        <f>ROUND(MOD(Tabulka13[[#This Row],[t/2 '[µs'] dif]],255),0)</f>
        <v>125</v>
      </c>
      <c r="H11" s="4">
        <f>ROUNDDOWN(Tabulka13[[#This Row],[t/2 '[µs'] dif]]/255,0)</f>
        <v>4</v>
      </c>
      <c r="I11" s="4">
        <f>Tabulka13[[#This Row],[mod]]-IF(Tabulka13[[#This Row],[//]]&gt;0,16,8)</f>
        <v>109</v>
      </c>
      <c r="J11" s="4">
        <f>IF(Tabulka13[[#This Row],[R0 PRE]]&gt;0,Tabulka13[[#This Row],[//]],Tabulka13[[#This Row],[//]]-1)</f>
        <v>4</v>
      </c>
      <c r="K11" s="4">
        <f>IF(Tabulka13[[#This Row],[R0 PRE]]&gt;0,Tabulka13[[#This Row],[R0 PRE]],Tabulka13[[#This Row],[R0 PRE]]+255)</f>
        <v>109</v>
      </c>
      <c r="L11" s="4">
        <f>1000000/Tabulka13[[#This Row],[f]]</f>
        <v>40816.801756704503</v>
      </c>
      <c r="M11" s="4" t="str">
        <f>Tabulka13[[#This Row],[n]]&amp;" "&amp;Tabulka13[[#This Row],[R1]]&amp;" "&amp;Tabulka13[[#This Row],[R0]] &amp;" "&amp;ROUNDDOWN(Tabulka13[[#This Row],[t '[µs']]],0)</f>
        <v>19 4 109 40816</v>
      </c>
    </row>
    <row r="12" spans="3:13" x14ac:dyDescent="0.25">
      <c r="C12" s="2">
        <v>20</v>
      </c>
      <c r="D12" s="4">
        <f t="shared" si="1"/>
        <v>25.956543598746553</v>
      </c>
      <c r="E12" s="4">
        <f t="shared" si="0"/>
        <v>19262.965351987201</v>
      </c>
      <c r="F12" s="4">
        <f>Tabulka13[[#This Row],[t/2 '[µs']]]-E13</f>
        <v>1081.1471701690061</v>
      </c>
      <c r="G12" s="4">
        <f>ROUND(MOD(Tabulka13[[#This Row],[t/2 '[µs'] dif]],255),0)</f>
        <v>61</v>
      </c>
      <c r="H12" s="4">
        <f>ROUNDDOWN(Tabulka13[[#This Row],[t/2 '[µs'] dif]]/255,0)</f>
        <v>4</v>
      </c>
      <c r="I12" s="4">
        <f>Tabulka13[[#This Row],[mod]]-IF(Tabulka13[[#This Row],[//]]&gt;0,16,8)</f>
        <v>45</v>
      </c>
      <c r="J12" s="4">
        <f>IF(Tabulka13[[#This Row],[R0 PRE]]&gt;0,Tabulka13[[#This Row],[//]],Tabulka13[[#This Row],[//]]-1)</f>
        <v>4</v>
      </c>
      <c r="K12" s="4">
        <f>IF(Tabulka13[[#This Row],[R0 PRE]]&gt;0,Tabulka13[[#This Row],[R0 PRE]],Tabulka13[[#This Row],[R0 PRE]]+255)</f>
        <v>45</v>
      </c>
      <c r="L12" s="4">
        <f>1000000/Tabulka13[[#This Row],[f]]</f>
        <v>38525.930703974402</v>
      </c>
      <c r="M12" s="4" t="str">
        <f>Tabulka13[[#This Row],[n]]&amp;" "&amp;Tabulka13[[#This Row],[R1]]&amp;" "&amp;Tabulka13[[#This Row],[R0]] &amp;" "&amp;ROUNDDOWN(Tabulka13[[#This Row],[t '[µs']]],0)</f>
        <v>20 4 45 38525</v>
      </c>
    </row>
    <row r="13" spans="3:13" x14ac:dyDescent="0.25">
      <c r="C13" s="2">
        <v>21</v>
      </c>
      <c r="D13" s="4">
        <f t="shared" si="1"/>
        <v>27.499999999999982</v>
      </c>
      <c r="E13" s="4">
        <f t="shared" si="0"/>
        <v>18181.818181818195</v>
      </c>
      <c r="F13" s="4">
        <f>Tabulka13[[#This Row],[t/2 '[µs']]]-E14</f>
        <v>1020.4670421510309</v>
      </c>
      <c r="G13" s="4">
        <f>ROUND(MOD(Tabulka13[[#This Row],[t/2 '[µs'] dif]],255),0)</f>
        <v>0</v>
      </c>
      <c r="H13" s="4">
        <f>ROUNDDOWN(Tabulka13[[#This Row],[t/2 '[µs'] dif]]/255,0)</f>
        <v>4</v>
      </c>
      <c r="I13" s="4">
        <f>Tabulka13[[#This Row],[mod]]-IF(Tabulka13[[#This Row],[//]]&gt;0,16,8)</f>
        <v>-16</v>
      </c>
      <c r="J13" s="4">
        <f>IF(Tabulka13[[#This Row],[R0 PRE]]&gt;0,Tabulka13[[#This Row],[//]],Tabulka13[[#This Row],[//]]-1)</f>
        <v>3</v>
      </c>
      <c r="K13" s="4">
        <f>IF(Tabulka13[[#This Row],[R0 PRE]]&gt;0,Tabulka13[[#This Row],[R0 PRE]],Tabulka13[[#This Row],[R0 PRE]]+255)</f>
        <v>239</v>
      </c>
      <c r="L13" s="4">
        <f>1000000/Tabulka13[[#This Row],[f]]</f>
        <v>36363.636363636389</v>
      </c>
      <c r="M13" s="4" t="str">
        <f>Tabulka13[[#This Row],[n]]&amp;" "&amp;Tabulka13[[#This Row],[R1]]&amp;" "&amp;Tabulka13[[#This Row],[R0]] &amp;" "&amp;ROUNDDOWN(Tabulka13[[#This Row],[t '[µs']]],0)</f>
        <v>21 3 239 36363</v>
      </c>
    </row>
    <row r="14" spans="3:13" x14ac:dyDescent="0.25">
      <c r="C14" s="2">
        <v>22</v>
      </c>
      <c r="D14" s="4">
        <f t="shared" si="1"/>
        <v>29.135235094880603</v>
      </c>
      <c r="E14" s="4">
        <f t="shared" si="0"/>
        <v>17161.351139667164</v>
      </c>
      <c r="F14" s="4">
        <f>Tabulka13[[#This Row],[t/2 '[µs']]]-E15</f>
        <v>963.19262802462254</v>
      </c>
      <c r="G14" s="4">
        <f>ROUND(MOD(Tabulka13[[#This Row],[t/2 '[µs'] dif]],255),0)</f>
        <v>198</v>
      </c>
      <c r="H14" s="4">
        <f>ROUNDDOWN(Tabulka13[[#This Row],[t/2 '[µs'] dif]]/255,0)</f>
        <v>3</v>
      </c>
      <c r="I14" s="4">
        <f>Tabulka13[[#This Row],[mod]]-IF(Tabulka13[[#This Row],[//]]&gt;0,16,8)</f>
        <v>182</v>
      </c>
      <c r="J14" s="4">
        <f>IF(Tabulka13[[#This Row],[R0 PRE]]&gt;0,Tabulka13[[#This Row],[//]],Tabulka13[[#This Row],[//]]-1)</f>
        <v>3</v>
      </c>
      <c r="K14" s="4">
        <f>IF(Tabulka13[[#This Row],[R0 PRE]]&gt;0,Tabulka13[[#This Row],[R0 PRE]],Tabulka13[[#This Row],[R0 PRE]]+255)</f>
        <v>182</v>
      </c>
      <c r="L14" s="4">
        <f>1000000/Tabulka13[[#This Row],[f]]</f>
        <v>34322.702279334328</v>
      </c>
      <c r="M14" s="4" t="str">
        <f>Tabulka13[[#This Row],[n]]&amp;" "&amp;Tabulka13[[#This Row],[R1]]&amp;" "&amp;Tabulka13[[#This Row],[R0]] &amp;" "&amp;ROUNDDOWN(Tabulka13[[#This Row],[t '[µs']]],0)</f>
        <v>22 3 182 34322</v>
      </c>
    </row>
    <row r="15" spans="3:13" x14ac:dyDescent="0.25">
      <c r="C15" s="2">
        <v>23</v>
      </c>
      <c r="D15" s="4">
        <f t="shared" si="1"/>
        <v>30.86770632850774</v>
      </c>
      <c r="E15" s="4">
        <f t="shared" si="0"/>
        <v>16198.158511642541</v>
      </c>
      <c r="F15" s="4">
        <f>Tabulka13[[#This Row],[t/2 '[µs']]]-E16</f>
        <v>909.13277975681558</v>
      </c>
      <c r="G15" s="4">
        <f>ROUND(MOD(Tabulka13[[#This Row],[t/2 '[µs'] dif]],255),0)</f>
        <v>144</v>
      </c>
      <c r="H15" s="4">
        <f>ROUNDDOWN(Tabulka13[[#This Row],[t/2 '[µs'] dif]]/255,0)</f>
        <v>3</v>
      </c>
      <c r="I15" s="4">
        <f>Tabulka13[[#This Row],[mod]]-IF(Tabulka13[[#This Row],[//]]&gt;0,16,8)</f>
        <v>128</v>
      </c>
      <c r="J15" s="4">
        <f>IF(Tabulka13[[#This Row],[R0 PRE]]&gt;0,Tabulka13[[#This Row],[//]],Tabulka13[[#This Row],[//]]-1)</f>
        <v>3</v>
      </c>
      <c r="K15" s="4">
        <f>IF(Tabulka13[[#This Row],[R0 PRE]]&gt;0,Tabulka13[[#This Row],[R0 PRE]],Tabulka13[[#This Row],[R0 PRE]]+255)</f>
        <v>128</v>
      </c>
      <c r="L15" s="4">
        <f>1000000/Tabulka13[[#This Row],[f]]</f>
        <v>32396.317023285083</v>
      </c>
      <c r="M15" s="4" t="str">
        <f>Tabulka13[[#This Row],[n]]&amp;" "&amp;Tabulka13[[#This Row],[R1]]&amp;" "&amp;Tabulka13[[#This Row],[R0]] &amp;" "&amp;ROUNDDOWN(Tabulka13[[#This Row],[t '[µs']]],0)</f>
        <v>23 3 128 32396</v>
      </c>
    </row>
    <row r="16" spans="3:13" x14ac:dyDescent="0.25">
      <c r="C16" s="2">
        <v>24</v>
      </c>
      <c r="D16" s="4">
        <f t="shared" si="1"/>
        <v>32.703195662574814</v>
      </c>
      <c r="E16" s="4">
        <f t="shared" si="0"/>
        <v>15289.025731885726</v>
      </c>
      <c r="F16" s="4">
        <f>Tabulka13[[#This Row],[t/2 '[µs']]]-E17</f>
        <v>858.10707762935999</v>
      </c>
      <c r="G16" s="4">
        <f>ROUND(MOD(Tabulka13[[#This Row],[t/2 '[µs'] dif]],255),0)</f>
        <v>93</v>
      </c>
      <c r="H16" s="4">
        <f>ROUNDDOWN(Tabulka13[[#This Row],[t/2 '[µs'] dif]]/255,0)</f>
        <v>3</v>
      </c>
      <c r="I16" s="4">
        <f>Tabulka13[[#This Row],[mod]]-IF(Tabulka13[[#This Row],[//]]&gt;0,16,8)</f>
        <v>77</v>
      </c>
      <c r="J16" s="4">
        <f>IF(Tabulka13[[#This Row],[R0 PRE]]&gt;0,Tabulka13[[#This Row],[//]],Tabulka13[[#This Row],[//]]-1)</f>
        <v>3</v>
      </c>
      <c r="K16" s="4">
        <f>IF(Tabulka13[[#This Row],[R0 PRE]]&gt;0,Tabulka13[[#This Row],[R0 PRE]],Tabulka13[[#This Row],[R0 PRE]]+255)</f>
        <v>77</v>
      </c>
      <c r="L16" s="4">
        <f>1000000/Tabulka13[[#This Row],[f]]</f>
        <v>30578.051463771451</v>
      </c>
      <c r="M16" s="4" t="str">
        <f>Tabulka13[[#This Row],[n]]&amp;" "&amp;Tabulka13[[#This Row],[R1]]&amp;" "&amp;Tabulka13[[#This Row],[R0]] &amp;" "&amp;ROUNDDOWN(Tabulka13[[#This Row],[t '[µs']]],0)</f>
        <v>24 3 77 30578</v>
      </c>
    </row>
    <row r="17" spans="3:13" x14ac:dyDescent="0.25">
      <c r="C17" s="2">
        <v>25</v>
      </c>
      <c r="D17" s="4">
        <f t="shared" si="1"/>
        <v>34.647828872108995</v>
      </c>
      <c r="E17" s="4">
        <f t="shared" si="0"/>
        <v>14430.918654256366</v>
      </c>
      <c r="F17" s="4">
        <f>Tabulka13[[#This Row],[t/2 '[µs']]]-E18</f>
        <v>809.9452281047088</v>
      </c>
      <c r="G17" s="4">
        <f>ROUND(MOD(Tabulka13[[#This Row],[t/2 '[µs'] dif]],255),0)</f>
        <v>45</v>
      </c>
      <c r="H17" s="4">
        <f>ROUNDDOWN(Tabulka13[[#This Row],[t/2 '[µs'] dif]]/255,0)</f>
        <v>3</v>
      </c>
      <c r="I17" s="4">
        <f>Tabulka13[[#This Row],[mod]]-IF(Tabulka13[[#This Row],[//]]&gt;0,16,8)</f>
        <v>29</v>
      </c>
      <c r="J17" s="4">
        <f>IF(Tabulka13[[#This Row],[R0 PRE]]&gt;0,Tabulka13[[#This Row],[//]],Tabulka13[[#This Row],[//]]-1)</f>
        <v>3</v>
      </c>
      <c r="K17" s="4">
        <f>IF(Tabulka13[[#This Row],[R0 PRE]]&gt;0,Tabulka13[[#This Row],[R0 PRE]],Tabulka13[[#This Row],[R0 PRE]]+255)</f>
        <v>29</v>
      </c>
      <c r="L17" s="4">
        <f>1000000/Tabulka13[[#This Row],[f]]</f>
        <v>28861.837308512731</v>
      </c>
      <c r="M17" s="4" t="str">
        <f>Tabulka13[[#This Row],[n]]&amp;" "&amp;Tabulka13[[#This Row],[R1]]&amp;" "&amp;Tabulka13[[#This Row],[R0]] &amp;" "&amp;ROUNDDOWN(Tabulka13[[#This Row],[t '[µs']]],0)</f>
        <v>25 3 29 28861</v>
      </c>
    </row>
    <row r="18" spans="3:13" x14ac:dyDescent="0.25">
      <c r="C18" s="2">
        <v>26</v>
      </c>
      <c r="D18" s="4">
        <f t="shared" si="1"/>
        <v>36.708095989675925</v>
      </c>
      <c r="E18" s="4">
        <f t="shared" si="0"/>
        <v>13620.973426151657</v>
      </c>
      <c r="F18" s="4">
        <f>Tabulka13[[#This Row],[t/2 '[µs']]]-E19</f>
        <v>764.48649548715002</v>
      </c>
      <c r="G18" s="4">
        <f>ROUND(MOD(Tabulka13[[#This Row],[t/2 '[µs'] dif]],255),0)</f>
        <v>254</v>
      </c>
      <c r="H18" s="4">
        <f>ROUNDDOWN(Tabulka13[[#This Row],[t/2 '[µs'] dif]]/255,0)</f>
        <v>2</v>
      </c>
      <c r="I18" s="4">
        <f>Tabulka13[[#This Row],[mod]]-IF(Tabulka13[[#This Row],[//]]&gt;0,16,8)</f>
        <v>238</v>
      </c>
      <c r="J18" s="4">
        <f>IF(Tabulka13[[#This Row],[R0 PRE]]&gt;0,Tabulka13[[#This Row],[//]],Tabulka13[[#This Row],[//]]-1)</f>
        <v>2</v>
      </c>
      <c r="K18" s="4">
        <f>IF(Tabulka13[[#This Row],[R0 PRE]]&gt;0,Tabulka13[[#This Row],[R0 PRE]],Tabulka13[[#This Row],[R0 PRE]]+255)</f>
        <v>238</v>
      </c>
      <c r="L18" s="4">
        <f>1000000/Tabulka13[[#This Row],[f]]</f>
        <v>27241.946852303314</v>
      </c>
      <c r="M18" s="4" t="str">
        <f>Tabulka13[[#This Row],[n]]&amp;" "&amp;Tabulka13[[#This Row],[R1]]&amp;" "&amp;Tabulka13[[#This Row],[R0]] &amp;" "&amp;ROUNDDOWN(Tabulka13[[#This Row],[t '[µs']]],0)</f>
        <v>26 2 238 27241</v>
      </c>
    </row>
    <row r="19" spans="3:13" x14ac:dyDescent="0.25">
      <c r="C19" s="2">
        <v>27</v>
      </c>
      <c r="D19" s="4">
        <f t="shared" si="1"/>
        <v>38.890872965260094</v>
      </c>
      <c r="E19" s="4">
        <f t="shared" si="0"/>
        <v>12856.486930664507</v>
      </c>
      <c r="F19" s="4">
        <f>Tabulka13[[#This Row],[t/2 '[µs']]]-E20</f>
        <v>721.57916548236972</v>
      </c>
      <c r="G19" s="4">
        <f>ROUND(MOD(Tabulka13[[#This Row],[t/2 '[µs'] dif]],255),0)</f>
        <v>212</v>
      </c>
      <c r="H19" s="4">
        <f>ROUNDDOWN(Tabulka13[[#This Row],[t/2 '[µs'] dif]]/255,0)</f>
        <v>2</v>
      </c>
      <c r="I19" s="4">
        <f>Tabulka13[[#This Row],[mod]]-IF(Tabulka13[[#This Row],[//]]&gt;0,16,8)</f>
        <v>196</v>
      </c>
      <c r="J19" s="4">
        <f>IF(Tabulka13[[#This Row],[R0 PRE]]&gt;0,Tabulka13[[#This Row],[//]],Tabulka13[[#This Row],[//]]-1)</f>
        <v>2</v>
      </c>
      <c r="K19" s="4">
        <f>IF(Tabulka13[[#This Row],[R0 PRE]]&gt;0,Tabulka13[[#This Row],[R0 PRE]],Tabulka13[[#This Row],[R0 PRE]]+255)</f>
        <v>196</v>
      </c>
      <c r="L19" s="4">
        <f>1000000/Tabulka13[[#This Row],[f]]</f>
        <v>25712.973861329014</v>
      </c>
      <c r="M19" s="4" t="str">
        <f>Tabulka13[[#This Row],[n]]&amp;" "&amp;Tabulka13[[#This Row],[R1]]&amp;" "&amp;Tabulka13[[#This Row],[R0]] &amp;" "&amp;ROUNDDOWN(Tabulka13[[#This Row],[t '[µs']]],0)</f>
        <v>27 2 196 25712</v>
      </c>
    </row>
    <row r="20" spans="3:13" x14ac:dyDescent="0.25">
      <c r="C20" s="2">
        <v>28</v>
      </c>
      <c r="D20" s="4">
        <f t="shared" si="1"/>
        <v>41.203444614108719</v>
      </c>
      <c r="E20" s="4">
        <f t="shared" si="0"/>
        <v>12134.907765182137</v>
      </c>
      <c r="F20" s="4">
        <f>Tabulka13[[#This Row],[t/2 '[µs']]]-E21</f>
        <v>681.08003886510232</v>
      </c>
      <c r="G20" s="4">
        <f>ROUND(MOD(Tabulka13[[#This Row],[t/2 '[µs'] dif]],255),0)</f>
        <v>171</v>
      </c>
      <c r="H20" s="4">
        <f>ROUNDDOWN(Tabulka13[[#This Row],[t/2 '[µs'] dif]]/255,0)</f>
        <v>2</v>
      </c>
      <c r="I20" s="4">
        <f>Tabulka13[[#This Row],[mod]]-IF(Tabulka13[[#This Row],[//]]&gt;0,16,8)</f>
        <v>155</v>
      </c>
      <c r="J20" s="4">
        <f>IF(Tabulka13[[#This Row],[R0 PRE]]&gt;0,Tabulka13[[#This Row],[//]],Tabulka13[[#This Row],[//]]-1)</f>
        <v>2</v>
      </c>
      <c r="K20" s="4">
        <f>IF(Tabulka13[[#This Row],[R0 PRE]]&gt;0,Tabulka13[[#This Row],[R0 PRE]],Tabulka13[[#This Row],[R0 PRE]]+255)</f>
        <v>155</v>
      </c>
      <c r="L20" s="4">
        <f>1000000/Tabulka13[[#This Row],[f]]</f>
        <v>24269.815530364274</v>
      </c>
      <c r="M20" s="4" t="str">
        <f>Tabulka13[[#This Row],[n]]&amp;" "&amp;Tabulka13[[#This Row],[R1]]&amp;" "&amp;Tabulka13[[#This Row],[R0]] &amp;" "&amp;ROUNDDOWN(Tabulka13[[#This Row],[t '[µs']]],0)</f>
        <v>28 2 155 24269</v>
      </c>
    </row>
    <row r="21" spans="3:13" x14ac:dyDescent="0.25">
      <c r="C21" s="2">
        <v>29</v>
      </c>
      <c r="D21" s="4">
        <f t="shared" si="1"/>
        <v>43.653528929125464</v>
      </c>
      <c r="E21" s="4">
        <f t="shared" si="0"/>
        <v>11453.827726317035</v>
      </c>
      <c r="F21" s="4">
        <f>Tabulka13[[#This Row],[t/2 '[µs']]]-E22</f>
        <v>642.85395356501976</v>
      </c>
      <c r="G21" s="4">
        <f>ROUND(MOD(Tabulka13[[#This Row],[t/2 '[µs'] dif]],255),0)</f>
        <v>133</v>
      </c>
      <c r="H21" s="4">
        <f>ROUNDDOWN(Tabulka13[[#This Row],[t/2 '[µs'] dif]]/255,0)</f>
        <v>2</v>
      </c>
      <c r="I21" s="4">
        <f>Tabulka13[[#This Row],[mod]]-IF(Tabulka13[[#This Row],[//]]&gt;0,16,8)</f>
        <v>117</v>
      </c>
      <c r="J21" s="4">
        <f>IF(Tabulka13[[#This Row],[R0 PRE]]&gt;0,Tabulka13[[#This Row],[//]],Tabulka13[[#This Row],[//]]-1)</f>
        <v>2</v>
      </c>
      <c r="K21" s="4">
        <f>IF(Tabulka13[[#This Row],[R0 PRE]]&gt;0,Tabulka13[[#This Row],[R0 PRE]],Tabulka13[[#This Row],[R0 PRE]]+255)</f>
        <v>117</v>
      </c>
      <c r="L21" s="4">
        <f>1000000/Tabulka13[[#This Row],[f]]</f>
        <v>22907.65545263407</v>
      </c>
      <c r="M21" s="4" t="str">
        <f>Tabulka13[[#This Row],[n]]&amp;" "&amp;Tabulka13[[#This Row],[R1]]&amp;" "&amp;Tabulka13[[#This Row],[R0]] &amp;" "&amp;ROUNDDOWN(Tabulka13[[#This Row],[t '[µs']]],0)</f>
        <v>29 2 117 22907</v>
      </c>
    </row>
    <row r="22" spans="3:13" x14ac:dyDescent="0.25">
      <c r="C22" s="2">
        <v>30</v>
      </c>
      <c r="D22" s="4">
        <f t="shared" si="1"/>
        <v>46.249302838954279</v>
      </c>
      <c r="E22" s="4">
        <f t="shared" si="0"/>
        <v>10810.973772752015</v>
      </c>
      <c r="F22" s="4">
        <f>Tabulka13[[#This Row],[t/2 '[µs']]]-E23</f>
        <v>606.77333357589305</v>
      </c>
      <c r="G22" s="4">
        <f>ROUND(MOD(Tabulka13[[#This Row],[t/2 '[µs'] dif]],255),0)</f>
        <v>97</v>
      </c>
      <c r="H22" s="4">
        <f>ROUNDDOWN(Tabulka13[[#This Row],[t/2 '[µs'] dif]]/255,0)</f>
        <v>2</v>
      </c>
      <c r="I22" s="4">
        <f>Tabulka13[[#This Row],[mod]]-IF(Tabulka13[[#This Row],[//]]&gt;0,16,8)</f>
        <v>81</v>
      </c>
      <c r="J22" s="4">
        <f>IF(Tabulka13[[#This Row],[R0 PRE]]&gt;0,Tabulka13[[#This Row],[//]],Tabulka13[[#This Row],[//]]-1)</f>
        <v>2</v>
      </c>
      <c r="K22" s="4">
        <f>IF(Tabulka13[[#This Row],[R0 PRE]]&gt;0,Tabulka13[[#This Row],[R0 PRE]],Tabulka13[[#This Row],[R0 PRE]]+255)</f>
        <v>81</v>
      </c>
      <c r="L22" s="4">
        <f>1000000/Tabulka13[[#This Row],[f]]</f>
        <v>21621.94754550403</v>
      </c>
      <c r="M22" s="4" t="str">
        <f>Tabulka13[[#This Row],[n]]&amp;" "&amp;Tabulka13[[#This Row],[R1]]&amp;" "&amp;Tabulka13[[#This Row],[R0]] &amp;" "&amp;ROUNDDOWN(Tabulka13[[#This Row],[t '[µs']]],0)</f>
        <v>30 2 81 21621</v>
      </c>
    </row>
    <row r="23" spans="3:13" x14ac:dyDescent="0.25">
      <c r="C23" s="2">
        <v>31</v>
      </c>
      <c r="D23" s="4">
        <f t="shared" si="1"/>
        <v>48.999429497718644</v>
      </c>
      <c r="E23" s="4">
        <f t="shared" si="0"/>
        <v>10204.200439176122</v>
      </c>
      <c r="F23" s="4">
        <f>Tabulka13[[#This Row],[t/2 '[µs']]]-E24</f>
        <v>572.71776318252523</v>
      </c>
      <c r="G23" s="4">
        <f>ROUND(MOD(Tabulka13[[#This Row],[t/2 '[µs'] dif]],255),0)</f>
        <v>63</v>
      </c>
      <c r="H23" s="4">
        <f>ROUNDDOWN(Tabulka13[[#This Row],[t/2 '[µs'] dif]]/255,0)</f>
        <v>2</v>
      </c>
      <c r="I23" s="4">
        <f>Tabulka13[[#This Row],[mod]]-IF(Tabulka13[[#This Row],[//]]&gt;0,16,8)</f>
        <v>47</v>
      </c>
      <c r="J23" s="4">
        <f>IF(Tabulka13[[#This Row],[R0 PRE]]&gt;0,Tabulka13[[#This Row],[//]],Tabulka13[[#This Row],[//]]-1)</f>
        <v>2</v>
      </c>
      <c r="K23" s="4">
        <f>IF(Tabulka13[[#This Row],[R0 PRE]]&gt;0,Tabulka13[[#This Row],[R0 PRE]],Tabulka13[[#This Row],[R0 PRE]]+255)</f>
        <v>47</v>
      </c>
      <c r="L23" s="4">
        <f>1000000/Tabulka13[[#This Row],[f]]</f>
        <v>20408.400878352244</v>
      </c>
      <c r="M23" s="4" t="str">
        <f>Tabulka13[[#This Row],[n]]&amp;" "&amp;Tabulka13[[#This Row],[R1]]&amp;" "&amp;Tabulka13[[#This Row],[R0]] &amp;" "&amp;ROUNDDOWN(Tabulka13[[#This Row],[t '[µs']]],0)</f>
        <v>31 2 47 20408</v>
      </c>
    </row>
    <row r="24" spans="3:13" x14ac:dyDescent="0.25">
      <c r="C24" s="2">
        <v>32</v>
      </c>
      <c r="D24" s="4">
        <f t="shared" si="1"/>
        <v>51.913087197493127</v>
      </c>
      <c r="E24" s="4">
        <f t="shared" si="0"/>
        <v>9631.4826759935968</v>
      </c>
      <c r="F24" s="4">
        <f>Tabulka13[[#This Row],[t/2 '[µs']]]-E25</f>
        <v>540.57358508450307</v>
      </c>
      <c r="G24" s="4">
        <f>ROUND(MOD(Tabulka13[[#This Row],[t/2 '[µs'] dif]],255),0)</f>
        <v>31</v>
      </c>
      <c r="H24" s="4">
        <f>ROUNDDOWN(Tabulka13[[#This Row],[t/2 '[µs'] dif]]/255,0)</f>
        <v>2</v>
      </c>
      <c r="I24" s="4">
        <f>Tabulka13[[#This Row],[mod]]-IF(Tabulka13[[#This Row],[//]]&gt;0,16,8)</f>
        <v>15</v>
      </c>
      <c r="J24" s="4">
        <f>IF(Tabulka13[[#This Row],[R0 PRE]]&gt;0,Tabulka13[[#This Row],[//]],Tabulka13[[#This Row],[//]]-1)</f>
        <v>2</v>
      </c>
      <c r="K24" s="4">
        <f>IF(Tabulka13[[#This Row],[R0 PRE]]&gt;0,Tabulka13[[#This Row],[R0 PRE]],Tabulka13[[#This Row],[R0 PRE]]+255)</f>
        <v>15</v>
      </c>
      <c r="L24" s="4">
        <f>1000000/Tabulka13[[#This Row],[f]]</f>
        <v>19262.965351987194</v>
      </c>
      <c r="M24" s="4" t="str">
        <f>Tabulka13[[#This Row],[n]]&amp;" "&amp;Tabulka13[[#This Row],[R1]]&amp;" "&amp;Tabulka13[[#This Row],[R0]] &amp;" "&amp;ROUNDDOWN(Tabulka13[[#This Row],[t '[µs']]],0)</f>
        <v>32 2 15 19262</v>
      </c>
    </row>
    <row r="25" spans="3:13" x14ac:dyDescent="0.25">
      <c r="C25" s="2">
        <v>33</v>
      </c>
      <c r="D25" s="4">
        <f t="shared" si="1"/>
        <v>54.999999999999986</v>
      </c>
      <c r="E25" s="4">
        <f t="shared" si="0"/>
        <v>9090.9090909090937</v>
      </c>
      <c r="F25" s="4">
        <f>Tabulka13[[#This Row],[t/2 '[µs']]]-E26</f>
        <v>510.23352107551545</v>
      </c>
      <c r="G25" s="4">
        <f>ROUND(MOD(Tabulka13[[#This Row],[t/2 '[µs'] dif]],255),0)</f>
        <v>0</v>
      </c>
      <c r="H25" s="4">
        <f>ROUNDDOWN(Tabulka13[[#This Row],[t/2 '[µs'] dif]]/255,0)</f>
        <v>2</v>
      </c>
      <c r="I25" s="4">
        <f>Tabulka13[[#This Row],[mod]]-IF(Tabulka13[[#This Row],[//]]&gt;0,16,8)</f>
        <v>-16</v>
      </c>
      <c r="J25" s="4">
        <f>IF(Tabulka13[[#This Row],[R0 PRE]]&gt;0,Tabulka13[[#This Row],[//]],Tabulka13[[#This Row],[//]]-1)</f>
        <v>1</v>
      </c>
      <c r="K25" s="4">
        <f>IF(Tabulka13[[#This Row],[R0 PRE]]&gt;0,Tabulka13[[#This Row],[R0 PRE]],Tabulka13[[#This Row],[R0 PRE]]+255)</f>
        <v>239</v>
      </c>
      <c r="L25" s="4">
        <f>1000000/Tabulka13[[#This Row],[f]]</f>
        <v>18181.818181818187</v>
      </c>
      <c r="M25" s="4" t="str">
        <f>Tabulka13[[#This Row],[n]]&amp;" "&amp;Tabulka13[[#This Row],[R1]]&amp;" "&amp;Tabulka13[[#This Row],[R0]] &amp;" "&amp;ROUNDDOWN(Tabulka13[[#This Row],[t '[µs']]],0)</f>
        <v>33 1 239 18181</v>
      </c>
    </row>
    <row r="26" spans="3:13" x14ac:dyDescent="0.25">
      <c r="C26" s="2">
        <v>34</v>
      </c>
      <c r="D26" s="4">
        <f t="shared" si="1"/>
        <v>58.270470189761227</v>
      </c>
      <c r="E26" s="4">
        <f t="shared" si="0"/>
        <v>8580.6755698335783</v>
      </c>
      <c r="F26" s="4">
        <f>Tabulka13[[#This Row],[t/2 '[µs']]]-E27</f>
        <v>481.59631401231036</v>
      </c>
      <c r="G26" s="4">
        <f>ROUND(MOD(Tabulka13[[#This Row],[t/2 '[µs'] dif]],255),0)</f>
        <v>227</v>
      </c>
      <c r="H26" s="4">
        <f>ROUNDDOWN(Tabulka13[[#This Row],[t/2 '[µs'] dif]]/255,0)</f>
        <v>1</v>
      </c>
      <c r="I26" s="4">
        <f>Tabulka13[[#This Row],[mod]]-IF(Tabulka13[[#This Row],[//]]&gt;0,16,8)</f>
        <v>211</v>
      </c>
      <c r="J26" s="4">
        <f>IF(Tabulka13[[#This Row],[R0 PRE]]&gt;0,Tabulka13[[#This Row],[//]],Tabulka13[[#This Row],[//]]-1)</f>
        <v>1</v>
      </c>
      <c r="K26" s="4">
        <f>IF(Tabulka13[[#This Row],[R0 PRE]]&gt;0,Tabulka13[[#This Row],[R0 PRE]],Tabulka13[[#This Row],[R0 PRE]]+255)</f>
        <v>211</v>
      </c>
      <c r="L26" s="4">
        <f>1000000/Tabulka13[[#This Row],[f]]</f>
        <v>17161.351139667157</v>
      </c>
      <c r="M26" s="4" t="str">
        <f>Tabulka13[[#This Row],[n]]&amp;" "&amp;Tabulka13[[#This Row],[R1]]&amp;" "&amp;Tabulka13[[#This Row],[R0]] &amp;" "&amp;ROUNDDOWN(Tabulka13[[#This Row],[t '[µs']]],0)</f>
        <v>34 1 211 17161</v>
      </c>
    </row>
    <row r="27" spans="3:13" x14ac:dyDescent="0.25">
      <c r="C27" s="2">
        <v>35</v>
      </c>
      <c r="D27" s="4">
        <f t="shared" si="1"/>
        <v>61.735412657015502</v>
      </c>
      <c r="E27" s="4">
        <f t="shared" si="0"/>
        <v>8099.0792558212679</v>
      </c>
      <c r="F27" s="4">
        <f>Tabulka13[[#This Row],[t/2 '[µs']]]-E28</f>
        <v>454.56638987840688</v>
      </c>
      <c r="G27" s="4">
        <f>ROUND(MOD(Tabulka13[[#This Row],[t/2 '[µs'] dif]],255),0)</f>
        <v>200</v>
      </c>
      <c r="H27" s="4">
        <f>ROUNDDOWN(Tabulka13[[#This Row],[t/2 '[µs'] dif]]/255,0)</f>
        <v>1</v>
      </c>
      <c r="I27" s="4">
        <f>Tabulka13[[#This Row],[mod]]-IF(Tabulka13[[#This Row],[//]]&gt;0,16,8)</f>
        <v>184</v>
      </c>
      <c r="J27" s="4">
        <f>IF(Tabulka13[[#This Row],[R0 PRE]]&gt;0,Tabulka13[[#This Row],[//]],Tabulka13[[#This Row],[//]]-1)</f>
        <v>1</v>
      </c>
      <c r="K27" s="4">
        <f>IF(Tabulka13[[#This Row],[R0 PRE]]&gt;0,Tabulka13[[#This Row],[R0 PRE]],Tabulka13[[#This Row],[R0 PRE]]+255)</f>
        <v>184</v>
      </c>
      <c r="L27" s="4">
        <f>1000000/Tabulka13[[#This Row],[f]]</f>
        <v>16198.158511642536</v>
      </c>
      <c r="M27" s="4" t="str">
        <f>Tabulka13[[#This Row],[n]]&amp;" "&amp;Tabulka13[[#This Row],[R1]]&amp;" "&amp;Tabulka13[[#This Row],[R0]] &amp;" "&amp;ROUNDDOWN(Tabulka13[[#This Row],[t '[µs']]],0)</f>
        <v>35 1 184 16198</v>
      </c>
    </row>
    <row r="28" spans="3:13" x14ac:dyDescent="0.25">
      <c r="C28" s="2">
        <v>36</v>
      </c>
      <c r="D28" s="4">
        <f t="shared" si="1"/>
        <v>65.406391325149642</v>
      </c>
      <c r="E28" s="4">
        <f t="shared" si="0"/>
        <v>7644.512865942861</v>
      </c>
      <c r="F28" s="4">
        <f>Tabulka13[[#This Row],[t/2 '[µs']]]-E29</f>
        <v>429.05353881468</v>
      </c>
      <c r="G28" s="4">
        <f>ROUND(MOD(Tabulka13[[#This Row],[t/2 '[µs'] dif]],255),0)</f>
        <v>174</v>
      </c>
      <c r="H28" s="4">
        <f>ROUNDDOWN(Tabulka13[[#This Row],[t/2 '[µs'] dif]]/255,0)</f>
        <v>1</v>
      </c>
      <c r="I28" s="4">
        <f>Tabulka13[[#This Row],[mod]]-IF(Tabulka13[[#This Row],[//]]&gt;0,16,8)</f>
        <v>158</v>
      </c>
      <c r="J28" s="4">
        <f>IF(Tabulka13[[#This Row],[R0 PRE]]&gt;0,Tabulka13[[#This Row],[//]],Tabulka13[[#This Row],[//]]-1)</f>
        <v>1</v>
      </c>
      <c r="K28" s="4">
        <f>IF(Tabulka13[[#This Row],[R0 PRE]]&gt;0,Tabulka13[[#This Row],[R0 PRE]],Tabulka13[[#This Row],[R0 PRE]]+255)</f>
        <v>158</v>
      </c>
      <c r="L28" s="4">
        <f>1000000/Tabulka13[[#This Row],[f]]</f>
        <v>15289.025731885722</v>
      </c>
      <c r="M28" s="4" t="str">
        <f>Tabulka13[[#This Row],[n]]&amp;" "&amp;Tabulka13[[#This Row],[R1]]&amp;" "&amp;Tabulka13[[#This Row],[R0]] &amp;" "&amp;ROUNDDOWN(Tabulka13[[#This Row],[t '[µs']]],0)</f>
        <v>36 1 158 15289</v>
      </c>
    </row>
    <row r="29" spans="3:13" x14ac:dyDescent="0.25">
      <c r="C29" s="2">
        <v>37</v>
      </c>
      <c r="D29" s="4">
        <f t="shared" si="1"/>
        <v>69.295657744218005</v>
      </c>
      <c r="E29" s="4">
        <f t="shared" si="0"/>
        <v>7215.459327128181</v>
      </c>
      <c r="F29" s="4">
        <f>Tabulka13[[#This Row],[t/2 '[µs']]]-E30</f>
        <v>404.97261405235531</v>
      </c>
      <c r="G29" s="4">
        <f>ROUND(MOD(Tabulka13[[#This Row],[t/2 '[µs'] dif]],255),0)</f>
        <v>150</v>
      </c>
      <c r="H29" s="4">
        <f>ROUNDDOWN(Tabulka13[[#This Row],[t/2 '[µs'] dif]]/255,0)</f>
        <v>1</v>
      </c>
      <c r="I29" s="4">
        <f>Tabulka13[[#This Row],[mod]]-IF(Tabulka13[[#This Row],[//]]&gt;0,16,8)</f>
        <v>134</v>
      </c>
      <c r="J29" s="4">
        <f>IF(Tabulka13[[#This Row],[R0 PRE]]&gt;0,Tabulka13[[#This Row],[//]],Tabulka13[[#This Row],[//]]-1)</f>
        <v>1</v>
      </c>
      <c r="K29" s="4">
        <f>IF(Tabulka13[[#This Row],[R0 PRE]]&gt;0,Tabulka13[[#This Row],[R0 PRE]],Tabulka13[[#This Row],[R0 PRE]]+255)</f>
        <v>134</v>
      </c>
      <c r="L29" s="4">
        <f>1000000/Tabulka13[[#This Row],[f]]</f>
        <v>14430.918654256362</v>
      </c>
      <c r="M29" s="4" t="str">
        <f>Tabulka13[[#This Row],[n]]&amp;" "&amp;Tabulka13[[#This Row],[R1]]&amp;" "&amp;Tabulka13[[#This Row],[R0]] &amp;" "&amp;ROUNDDOWN(Tabulka13[[#This Row],[t '[µs']]],0)</f>
        <v>37 1 134 14430</v>
      </c>
    </row>
    <row r="30" spans="3:13" x14ac:dyDescent="0.25">
      <c r="C30" s="2">
        <v>38</v>
      </c>
      <c r="D30" s="4">
        <f t="shared" si="1"/>
        <v>73.416191979351879</v>
      </c>
      <c r="E30" s="4">
        <f t="shared" si="0"/>
        <v>6810.4867130758257</v>
      </c>
      <c r="F30" s="4">
        <f>Tabulka13[[#This Row],[t/2 '[µs']]]-E31</f>
        <v>382.24324774357501</v>
      </c>
      <c r="G30" s="4">
        <f>ROUND(MOD(Tabulka13[[#This Row],[t/2 '[µs'] dif]],255),0)</f>
        <v>127</v>
      </c>
      <c r="H30" s="4">
        <f>ROUNDDOWN(Tabulka13[[#This Row],[t/2 '[µs'] dif]]/255,0)</f>
        <v>1</v>
      </c>
      <c r="I30" s="4">
        <f>Tabulka13[[#This Row],[mod]]-IF(Tabulka13[[#This Row],[//]]&gt;0,16,8)</f>
        <v>111</v>
      </c>
      <c r="J30" s="4">
        <f>IF(Tabulka13[[#This Row],[R0 PRE]]&gt;0,Tabulka13[[#This Row],[//]],Tabulka13[[#This Row],[//]]-1)</f>
        <v>1</v>
      </c>
      <c r="K30" s="4">
        <f>IF(Tabulka13[[#This Row],[R0 PRE]]&gt;0,Tabulka13[[#This Row],[R0 PRE]],Tabulka13[[#This Row],[R0 PRE]]+255)</f>
        <v>111</v>
      </c>
      <c r="L30" s="4">
        <f>1000000/Tabulka13[[#This Row],[f]]</f>
        <v>13620.973426151651</v>
      </c>
      <c r="M30" s="4" t="str">
        <f>Tabulka13[[#This Row],[n]]&amp;" "&amp;Tabulka13[[#This Row],[R1]]&amp;" "&amp;Tabulka13[[#This Row],[R0]] &amp;" "&amp;ROUNDDOWN(Tabulka13[[#This Row],[t '[µs']]],0)</f>
        <v>38 1 111 13620</v>
      </c>
    </row>
    <row r="31" spans="3:13" x14ac:dyDescent="0.25">
      <c r="C31" s="2">
        <v>39</v>
      </c>
      <c r="D31" s="4">
        <f t="shared" si="1"/>
        <v>77.781745930520216</v>
      </c>
      <c r="E31" s="4">
        <f t="shared" si="0"/>
        <v>6428.2434653322507</v>
      </c>
      <c r="F31" s="4">
        <f>Tabulka13[[#This Row],[t/2 '[µs']]]-E32</f>
        <v>360.78958274118486</v>
      </c>
      <c r="G31" s="4">
        <f>ROUND(MOD(Tabulka13[[#This Row],[t/2 '[µs'] dif]],255),0)</f>
        <v>106</v>
      </c>
      <c r="H31" s="4">
        <f>ROUNDDOWN(Tabulka13[[#This Row],[t/2 '[µs'] dif]]/255,0)</f>
        <v>1</v>
      </c>
      <c r="I31" s="4">
        <f>Tabulka13[[#This Row],[mod]]-IF(Tabulka13[[#This Row],[//]]&gt;0,16,8)</f>
        <v>90</v>
      </c>
      <c r="J31" s="4">
        <f>IF(Tabulka13[[#This Row],[R0 PRE]]&gt;0,Tabulka13[[#This Row],[//]],Tabulka13[[#This Row],[//]]-1)</f>
        <v>1</v>
      </c>
      <c r="K31" s="4">
        <f>IF(Tabulka13[[#This Row],[R0 PRE]]&gt;0,Tabulka13[[#This Row],[R0 PRE]],Tabulka13[[#This Row],[R0 PRE]]+255)</f>
        <v>90</v>
      </c>
      <c r="L31" s="4">
        <f>1000000/Tabulka13[[#This Row],[f]]</f>
        <v>12856.486930664501</v>
      </c>
      <c r="M31" s="4" t="str">
        <f>Tabulka13[[#This Row],[n]]&amp;" "&amp;Tabulka13[[#This Row],[R1]]&amp;" "&amp;Tabulka13[[#This Row],[R0]] &amp;" "&amp;ROUNDDOWN(Tabulka13[[#This Row],[t '[µs']]],0)</f>
        <v>39 1 90 12856</v>
      </c>
    </row>
    <row r="32" spans="3:13" x14ac:dyDescent="0.25">
      <c r="C32" s="2">
        <v>40</v>
      </c>
      <c r="D32" s="4">
        <f t="shared" si="1"/>
        <v>82.40688922821748</v>
      </c>
      <c r="E32" s="4">
        <f t="shared" si="0"/>
        <v>6067.4538825910658</v>
      </c>
      <c r="F32" s="4">
        <f>Tabulka13[[#This Row],[t/2 '[µs']]]-E33</f>
        <v>340.54001943255116</v>
      </c>
      <c r="G32" s="4">
        <f>ROUND(MOD(Tabulka13[[#This Row],[t/2 '[µs'] dif]],255),0)</f>
        <v>86</v>
      </c>
      <c r="H32" s="4">
        <f>ROUNDDOWN(Tabulka13[[#This Row],[t/2 '[µs'] dif]]/255,0)</f>
        <v>1</v>
      </c>
      <c r="I32" s="4">
        <f>Tabulka13[[#This Row],[mod]]-IF(Tabulka13[[#This Row],[//]]&gt;0,16,8)</f>
        <v>70</v>
      </c>
      <c r="J32" s="4">
        <f>IF(Tabulka13[[#This Row],[R0 PRE]]&gt;0,Tabulka13[[#This Row],[//]],Tabulka13[[#This Row],[//]]-1)</f>
        <v>1</v>
      </c>
      <c r="K32" s="4">
        <f>IF(Tabulka13[[#This Row],[R0 PRE]]&gt;0,Tabulka13[[#This Row],[R0 PRE]],Tabulka13[[#This Row],[R0 PRE]]+255)</f>
        <v>70</v>
      </c>
      <c r="L32" s="4">
        <f>1000000/Tabulka13[[#This Row],[f]]</f>
        <v>12134.907765182132</v>
      </c>
      <c r="M32" s="4" t="str">
        <f>Tabulka13[[#This Row],[n]]&amp;" "&amp;Tabulka13[[#This Row],[R1]]&amp;" "&amp;Tabulka13[[#This Row],[R0]] &amp;" "&amp;ROUNDDOWN(Tabulka13[[#This Row],[t '[µs']]],0)</f>
        <v>40 1 70 12134</v>
      </c>
    </row>
    <row r="33" spans="3:13" x14ac:dyDescent="0.25">
      <c r="C33" s="2">
        <v>41</v>
      </c>
      <c r="D33" s="4">
        <f t="shared" si="1"/>
        <v>87.307057858250971</v>
      </c>
      <c r="E33" s="4">
        <f t="shared" si="0"/>
        <v>5726.9138631585147</v>
      </c>
      <c r="F33" s="4">
        <f>Tabulka13[[#This Row],[t/2 '[µs']]]-E34</f>
        <v>321.42697678250988</v>
      </c>
      <c r="G33" s="4">
        <f>ROUND(MOD(Tabulka13[[#This Row],[t/2 '[µs'] dif]],255),0)</f>
        <v>66</v>
      </c>
      <c r="H33" s="4">
        <f>ROUNDDOWN(Tabulka13[[#This Row],[t/2 '[µs'] dif]]/255,0)</f>
        <v>1</v>
      </c>
      <c r="I33" s="4">
        <f>Tabulka13[[#This Row],[mod]]-IF(Tabulka13[[#This Row],[//]]&gt;0,16,8)</f>
        <v>50</v>
      </c>
      <c r="J33" s="4">
        <f>IF(Tabulka13[[#This Row],[R0 PRE]]&gt;0,Tabulka13[[#This Row],[//]],Tabulka13[[#This Row],[//]]-1)</f>
        <v>1</v>
      </c>
      <c r="K33" s="4">
        <f>IF(Tabulka13[[#This Row],[R0 PRE]]&gt;0,Tabulka13[[#This Row],[R0 PRE]],Tabulka13[[#This Row],[R0 PRE]]+255)</f>
        <v>50</v>
      </c>
      <c r="L33" s="4">
        <f>1000000/Tabulka13[[#This Row],[f]]</f>
        <v>11453.827726317029</v>
      </c>
      <c r="M33" s="4" t="str">
        <f>Tabulka13[[#This Row],[n]]&amp;" "&amp;Tabulka13[[#This Row],[R1]]&amp;" "&amp;Tabulka13[[#This Row],[R0]] &amp;" "&amp;ROUNDDOWN(Tabulka13[[#This Row],[t '[µs']]],0)</f>
        <v>41 1 50 11453</v>
      </c>
    </row>
    <row r="34" spans="3:13" x14ac:dyDescent="0.25">
      <c r="C34" s="2">
        <v>42</v>
      </c>
      <c r="D34" s="4">
        <f t="shared" si="1"/>
        <v>92.4986056779086</v>
      </c>
      <c r="E34" s="4">
        <f t="shared" si="0"/>
        <v>5405.4868863760048</v>
      </c>
      <c r="F34" s="4">
        <f>Tabulka13[[#This Row],[t/2 '[µs']]]-E35</f>
        <v>303.38666678794652</v>
      </c>
      <c r="G34" s="4">
        <f>ROUND(MOD(Tabulka13[[#This Row],[t/2 '[µs'] dif]],255),0)</f>
        <v>48</v>
      </c>
      <c r="H34" s="4">
        <f>ROUNDDOWN(Tabulka13[[#This Row],[t/2 '[µs'] dif]]/255,0)</f>
        <v>1</v>
      </c>
      <c r="I34" s="4">
        <f>Tabulka13[[#This Row],[mod]]-IF(Tabulka13[[#This Row],[//]]&gt;0,16,8)</f>
        <v>32</v>
      </c>
      <c r="J34" s="4">
        <f>IF(Tabulka13[[#This Row],[R0 PRE]]&gt;0,Tabulka13[[#This Row],[//]],Tabulka13[[#This Row],[//]]-1)</f>
        <v>1</v>
      </c>
      <c r="K34" s="4">
        <f>IF(Tabulka13[[#This Row],[R0 PRE]]&gt;0,Tabulka13[[#This Row],[R0 PRE]],Tabulka13[[#This Row],[R0 PRE]]+255)</f>
        <v>32</v>
      </c>
      <c r="L34" s="4">
        <f>1000000/Tabulka13[[#This Row],[f]]</f>
        <v>10810.97377275201</v>
      </c>
      <c r="M34" s="4" t="str">
        <f>Tabulka13[[#This Row],[n]]&amp;" "&amp;Tabulka13[[#This Row],[R1]]&amp;" "&amp;Tabulka13[[#This Row],[R0]] &amp;" "&amp;ROUNDDOWN(Tabulka13[[#This Row],[t '[µs']]],0)</f>
        <v>42 1 32 10810</v>
      </c>
    </row>
    <row r="35" spans="3:13" x14ac:dyDescent="0.25">
      <c r="C35" s="2">
        <v>43</v>
      </c>
      <c r="D35" s="4">
        <f t="shared" si="1"/>
        <v>97.998858995437331</v>
      </c>
      <c r="E35" s="4">
        <f t="shared" si="0"/>
        <v>5102.1002195880583</v>
      </c>
      <c r="F35" s="4">
        <f>Tabulka13[[#This Row],[t/2 '[µs']]]-E36</f>
        <v>286.35888159126171</v>
      </c>
      <c r="G35" s="4">
        <f>ROUND(MOD(Tabulka13[[#This Row],[t/2 '[µs'] dif]],255),0)</f>
        <v>31</v>
      </c>
      <c r="H35" s="4">
        <f>ROUNDDOWN(Tabulka13[[#This Row],[t/2 '[µs'] dif]]/255,0)</f>
        <v>1</v>
      </c>
      <c r="I35" s="4">
        <f>Tabulka13[[#This Row],[mod]]-IF(Tabulka13[[#This Row],[//]]&gt;0,16,8)</f>
        <v>15</v>
      </c>
      <c r="J35" s="4">
        <f>IF(Tabulka13[[#This Row],[R0 PRE]]&gt;0,Tabulka13[[#This Row],[//]],Tabulka13[[#This Row],[//]]-1)</f>
        <v>1</v>
      </c>
      <c r="K35" s="4">
        <f>IF(Tabulka13[[#This Row],[R0 PRE]]&gt;0,Tabulka13[[#This Row],[R0 PRE]],Tabulka13[[#This Row],[R0 PRE]]+255)</f>
        <v>15</v>
      </c>
      <c r="L35" s="4">
        <f>1000000/Tabulka13[[#This Row],[f]]</f>
        <v>10204.200439176117</v>
      </c>
      <c r="M35" s="4" t="str">
        <f>Tabulka13[[#This Row],[n]]&amp;" "&amp;Tabulka13[[#This Row],[R1]]&amp;" "&amp;Tabulka13[[#This Row],[R0]] &amp;" "&amp;ROUNDDOWN(Tabulka13[[#This Row],[t '[µs']]],0)</f>
        <v>43 1 15 10204</v>
      </c>
    </row>
    <row r="36" spans="3:13" x14ac:dyDescent="0.25">
      <c r="C36" s="2">
        <v>44</v>
      </c>
      <c r="D36" s="4">
        <f t="shared" si="1"/>
        <v>103.8261743949863</v>
      </c>
      <c r="E36" s="4">
        <f t="shared" si="0"/>
        <v>4815.7413379967966</v>
      </c>
      <c r="F36" s="4">
        <f>Tabulka13[[#This Row],[t/2 '[µs']]]-E37</f>
        <v>270.28679254225153</v>
      </c>
      <c r="G36" s="4">
        <f>ROUND(MOD(Tabulka13[[#This Row],[t/2 '[µs'] dif]],255),0)</f>
        <v>15</v>
      </c>
      <c r="H36" s="4">
        <f>ROUNDDOWN(Tabulka13[[#This Row],[t/2 '[µs'] dif]]/255,0)</f>
        <v>1</v>
      </c>
      <c r="I36" s="4">
        <f>Tabulka13[[#This Row],[mod]]-IF(Tabulka13[[#This Row],[//]]&gt;0,16,8)</f>
        <v>-1</v>
      </c>
      <c r="J36" s="4">
        <f>IF(Tabulka13[[#This Row],[R0 PRE]]&gt;0,Tabulka13[[#This Row],[//]],Tabulka13[[#This Row],[//]]-1)</f>
        <v>0</v>
      </c>
      <c r="K36" s="4">
        <f>IF(Tabulka13[[#This Row],[R0 PRE]]&gt;0,Tabulka13[[#This Row],[R0 PRE]],Tabulka13[[#This Row],[R0 PRE]]+255)</f>
        <v>254</v>
      </c>
      <c r="L36" s="4">
        <f>1000000/Tabulka13[[#This Row],[f]]</f>
        <v>9631.4826759935931</v>
      </c>
      <c r="M36" s="4" t="str">
        <f>Tabulka13[[#This Row],[n]]&amp;" "&amp;Tabulka13[[#This Row],[R1]]&amp;" "&amp;Tabulka13[[#This Row],[R0]] &amp;" "&amp;ROUNDDOWN(Tabulka13[[#This Row],[t '[µs']]],0)</f>
        <v>44 0 254 9631</v>
      </c>
    </row>
    <row r="37" spans="3:13" x14ac:dyDescent="0.25">
      <c r="C37" s="2">
        <v>45</v>
      </c>
      <c r="D37" s="4">
        <f t="shared" si="1"/>
        <v>110.00000000000001</v>
      </c>
      <c r="E37" s="4">
        <f t="shared" si="0"/>
        <v>4545.454545454545</v>
      </c>
      <c r="F37" s="4">
        <f>Tabulka13[[#This Row],[t/2 '[µs']]]-E38</f>
        <v>255.11676053775682</v>
      </c>
      <c r="G37" s="4">
        <f>ROUND(MOD(Tabulka13[[#This Row],[t/2 '[µs'] dif]],255),0)</f>
        <v>0</v>
      </c>
      <c r="H37" s="4">
        <f>ROUNDDOWN(Tabulka13[[#This Row],[t/2 '[µs'] dif]]/255,0)</f>
        <v>1</v>
      </c>
      <c r="I37" s="4">
        <f>Tabulka13[[#This Row],[mod]]-IF(Tabulka13[[#This Row],[//]]&gt;0,16,8)</f>
        <v>-16</v>
      </c>
      <c r="J37" s="4">
        <f>IF(Tabulka13[[#This Row],[R0 PRE]]&gt;0,Tabulka13[[#This Row],[//]],Tabulka13[[#This Row],[//]]-1)</f>
        <v>0</v>
      </c>
      <c r="K37" s="4">
        <f>IF(Tabulka13[[#This Row],[R0 PRE]]&gt;0,Tabulka13[[#This Row],[R0 PRE]],Tabulka13[[#This Row],[R0 PRE]]+255)</f>
        <v>239</v>
      </c>
      <c r="L37" s="4">
        <f>1000000/Tabulka13[[#This Row],[f]]</f>
        <v>9090.9090909090901</v>
      </c>
      <c r="M37" s="4" t="str">
        <f>Tabulka13[[#This Row],[n]]&amp;" "&amp;Tabulka13[[#This Row],[R1]]&amp;" "&amp;Tabulka13[[#This Row],[R0]] &amp;" "&amp;ROUNDDOWN(Tabulka13[[#This Row],[t '[µs']]],0)</f>
        <v>45 0 239 9090</v>
      </c>
    </row>
    <row r="38" spans="3:13" x14ac:dyDescent="0.25">
      <c r="C38" s="2">
        <v>46</v>
      </c>
      <c r="D38" s="4">
        <f t="shared" si="1"/>
        <v>116.5409403795225</v>
      </c>
      <c r="E38" s="4">
        <f t="shared" si="0"/>
        <v>4290.3377849167882</v>
      </c>
      <c r="F38" s="4">
        <f>Tabulka13[[#This Row],[t/2 '[µs']]]-E39</f>
        <v>240.79815700615563</v>
      </c>
      <c r="G38" s="4">
        <f>ROUND(MOD(Tabulka13[[#This Row],[t/2 '[µs'] dif]],255),0)</f>
        <v>241</v>
      </c>
      <c r="H38" s="4">
        <f>ROUNDDOWN(Tabulka13[[#This Row],[t/2 '[µs'] dif]]/255,0)</f>
        <v>0</v>
      </c>
      <c r="I38" s="4">
        <f>Tabulka13[[#This Row],[mod]]-IF(Tabulka13[[#This Row],[//]]&gt;0,16,8)</f>
        <v>233</v>
      </c>
      <c r="J38" s="4">
        <f>IF(Tabulka13[[#This Row],[R0 PRE]]&gt;0,Tabulka13[[#This Row],[//]],Tabulka13[[#This Row],[//]]-1)</f>
        <v>0</v>
      </c>
      <c r="K38" s="4">
        <f>IF(Tabulka13[[#This Row],[R0 PRE]]&gt;0,Tabulka13[[#This Row],[R0 PRE]],Tabulka13[[#This Row],[R0 PRE]]+255)</f>
        <v>233</v>
      </c>
      <c r="L38" s="4">
        <f>1000000/Tabulka13[[#This Row],[f]]</f>
        <v>8580.6755698335764</v>
      </c>
      <c r="M38" s="4" t="str">
        <f>Tabulka13[[#This Row],[n]]&amp;" "&amp;Tabulka13[[#This Row],[R1]]&amp;" "&amp;Tabulka13[[#This Row],[R0]] &amp;" "&amp;ROUNDDOWN(Tabulka13[[#This Row],[t '[µs']]],0)</f>
        <v>46 0 233 8580</v>
      </c>
    </row>
    <row r="39" spans="3:13" x14ac:dyDescent="0.25">
      <c r="C39" s="2">
        <v>47</v>
      </c>
      <c r="D39" s="4">
        <f t="shared" si="1"/>
        <v>123.47082531403105</v>
      </c>
      <c r="E39" s="4">
        <f t="shared" si="0"/>
        <v>4049.5396279106326</v>
      </c>
      <c r="F39" s="4">
        <f>Tabulka13[[#This Row],[t/2 '[µs']]]-E40</f>
        <v>227.28319493920344</v>
      </c>
      <c r="G39" s="4">
        <f>ROUND(MOD(Tabulka13[[#This Row],[t/2 '[µs'] dif]],255),0)</f>
        <v>227</v>
      </c>
      <c r="H39" s="4">
        <f>ROUNDDOWN(Tabulka13[[#This Row],[t/2 '[µs'] dif]]/255,0)</f>
        <v>0</v>
      </c>
      <c r="I39" s="4">
        <f>Tabulka13[[#This Row],[mod]]-IF(Tabulka13[[#This Row],[//]]&gt;0,16,8)</f>
        <v>219</v>
      </c>
      <c r="J39" s="4">
        <f>IF(Tabulka13[[#This Row],[R0 PRE]]&gt;0,Tabulka13[[#This Row],[//]],Tabulka13[[#This Row],[//]]-1)</f>
        <v>0</v>
      </c>
      <c r="K39" s="4">
        <f>IF(Tabulka13[[#This Row],[R0 PRE]]&gt;0,Tabulka13[[#This Row],[R0 PRE]],Tabulka13[[#This Row],[R0 PRE]]+255)</f>
        <v>219</v>
      </c>
      <c r="L39" s="4">
        <f>1000000/Tabulka13[[#This Row],[f]]</f>
        <v>8099.0792558212652</v>
      </c>
      <c r="M39" s="4" t="str">
        <f>Tabulka13[[#This Row],[n]]&amp;" "&amp;Tabulka13[[#This Row],[R1]]&amp;" "&amp;Tabulka13[[#This Row],[R0]] &amp;" "&amp;ROUNDDOWN(Tabulka13[[#This Row],[t '[µs']]],0)</f>
        <v>47 0 219 8099</v>
      </c>
    </row>
    <row r="40" spans="3:13" x14ac:dyDescent="0.25">
      <c r="C40" s="2">
        <v>48</v>
      </c>
      <c r="D40" s="4">
        <f t="shared" si="1"/>
        <v>130.81278265029934</v>
      </c>
      <c r="E40" s="4">
        <f t="shared" si="0"/>
        <v>3822.2564329714291</v>
      </c>
      <c r="F40" s="4">
        <f>Tabulka13[[#This Row],[t/2 '[µs']]]-E41</f>
        <v>214.52676940734</v>
      </c>
      <c r="G40" s="4">
        <f>ROUND(MOD(Tabulka13[[#This Row],[t/2 '[µs'] dif]],255),0)</f>
        <v>215</v>
      </c>
      <c r="H40" s="4">
        <f>ROUNDDOWN(Tabulka13[[#This Row],[t/2 '[µs'] dif]]/255,0)</f>
        <v>0</v>
      </c>
      <c r="I40" s="4">
        <f>Tabulka13[[#This Row],[mod]]-IF(Tabulka13[[#This Row],[//]]&gt;0,16,8)</f>
        <v>207</v>
      </c>
      <c r="J40" s="4">
        <f>IF(Tabulka13[[#This Row],[R0 PRE]]&gt;0,Tabulka13[[#This Row],[//]],Tabulka13[[#This Row],[//]]-1)</f>
        <v>0</v>
      </c>
      <c r="K40" s="4">
        <f>IF(Tabulka13[[#This Row],[R0 PRE]]&gt;0,Tabulka13[[#This Row],[R0 PRE]],Tabulka13[[#This Row],[R0 PRE]]+255)</f>
        <v>207</v>
      </c>
      <c r="L40" s="4">
        <f>1000000/Tabulka13[[#This Row],[f]]</f>
        <v>7644.5128659428583</v>
      </c>
      <c r="M40" s="4" t="str">
        <f>Tabulka13[[#This Row],[n]]&amp;" "&amp;Tabulka13[[#This Row],[R1]]&amp;" "&amp;Tabulka13[[#This Row],[R0]] &amp;" "&amp;ROUNDDOWN(Tabulka13[[#This Row],[t '[µs']]],0)</f>
        <v>48 0 207 7644</v>
      </c>
    </row>
    <row r="41" spans="3:13" x14ac:dyDescent="0.25">
      <c r="C41" s="2">
        <v>49</v>
      </c>
      <c r="D41" s="4">
        <f t="shared" si="1"/>
        <v>138.59131548843607</v>
      </c>
      <c r="E41" s="4">
        <f t="shared" si="0"/>
        <v>3607.7296635640892</v>
      </c>
      <c r="F41" s="4">
        <f>Tabulka13[[#This Row],[t/2 '[µs']]]-E42</f>
        <v>202.48630702617766</v>
      </c>
      <c r="G41" s="4">
        <f>ROUND(MOD(Tabulka13[[#This Row],[t/2 '[µs'] dif]],255),0)</f>
        <v>202</v>
      </c>
      <c r="H41" s="4">
        <f>ROUNDDOWN(Tabulka13[[#This Row],[t/2 '[µs'] dif]]/255,0)</f>
        <v>0</v>
      </c>
      <c r="I41" s="4">
        <f>Tabulka13[[#This Row],[mod]]-IF(Tabulka13[[#This Row],[//]]&gt;0,16,8)</f>
        <v>194</v>
      </c>
      <c r="J41" s="4">
        <f>IF(Tabulka13[[#This Row],[R0 PRE]]&gt;0,Tabulka13[[#This Row],[//]],Tabulka13[[#This Row],[//]]-1)</f>
        <v>0</v>
      </c>
      <c r="K41" s="4">
        <f>IF(Tabulka13[[#This Row],[R0 PRE]]&gt;0,Tabulka13[[#This Row],[R0 PRE]],Tabulka13[[#This Row],[R0 PRE]]+255)</f>
        <v>194</v>
      </c>
      <c r="L41" s="4">
        <f>1000000/Tabulka13[[#This Row],[f]]</f>
        <v>7215.4593271281783</v>
      </c>
      <c r="M41" s="4" t="str">
        <f>Tabulka13[[#This Row],[n]]&amp;" "&amp;Tabulka13[[#This Row],[R1]]&amp;" "&amp;Tabulka13[[#This Row],[R0]] &amp;" "&amp;ROUNDDOWN(Tabulka13[[#This Row],[t '[µs']]],0)</f>
        <v>49 0 194 7215</v>
      </c>
    </row>
    <row r="42" spans="3:13" x14ac:dyDescent="0.25">
      <c r="C42" s="2">
        <v>50</v>
      </c>
      <c r="D42" s="4">
        <f t="shared" si="1"/>
        <v>146.83238395870382</v>
      </c>
      <c r="E42" s="4">
        <f t="shared" si="0"/>
        <v>3405.2433565379115</v>
      </c>
      <c r="F42" s="4">
        <f>Tabulka13[[#This Row],[t/2 '[µs']]]-E43</f>
        <v>191.12162387178705</v>
      </c>
      <c r="G42" s="4">
        <f>ROUND(MOD(Tabulka13[[#This Row],[t/2 '[µs'] dif]],255),0)</f>
        <v>191</v>
      </c>
      <c r="H42" s="4">
        <f>ROUNDDOWN(Tabulka13[[#This Row],[t/2 '[µs'] dif]]/255,0)</f>
        <v>0</v>
      </c>
      <c r="I42" s="4">
        <f>Tabulka13[[#This Row],[mod]]-IF(Tabulka13[[#This Row],[//]]&gt;0,16,8)</f>
        <v>183</v>
      </c>
      <c r="J42" s="4">
        <f>IF(Tabulka13[[#This Row],[R0 PRE]]&gt;0,Tabulka13[[#This Row],[//]],Tabulka13[[#This Row],[//]]-1)</f>
        <v>0</v>
      </c>
      <c r="K42" s="4">
        <f>IF(Tabulka13[[#This Row],[R0 PRE]]&gt;0,Tabulka13[[#This Row],[R0 PRE]],Tabulka13[[#This Row],[R0 PRE]]+255)</f>
        <v>183</v>
      </c>
      <c r="L42" s="4">
        <f>1000000/Tabulka13[[#This Row],[f]]</f>
        <v>6810.486713075823</v>
      </c>
      <c r="M42" s="4" t="str">
        <f>Tabulka13[[#This Row],[n]]&amp;" "&amp;Tabulka13[[#This Row],[R1]]&amp;" "&amp;Tabulka13[[#This Row],[R0]] &amp;" "&amp;ROUNDDOWN(Tabulka13[[#This Row],[t '[µs']]],0)</f>
        <v>50 0 183 6810</v>
      </c>
    </row>
    <row r="43" spans="3:13" x14ac:dyDescent="0.25">
      <c r="C43" s="2">
        <v>51</v>
      </c>
      <c r="D43" s="4">
        <f t="shared" si="1"/>
        <v>155.56349186104049</v>
      </c>
      <c r="E43" s="4">
        <f t="shared" si="0"/>
        <v>3214.1217326661244</v>
      </c>
      <c r="F43" s="4">
        <f>Tabulka13[[#This Row],[t/2 '[µs']]]-E44</f>
        <v>180.39479137059288</v>
      </c>
      <c r="G43" s="4">
        <f>ROUND(MOD(Tabulka13[[#This Row],[t/2 '[µs'] dif]],255),0)</f>
        <v>180</v>
      </c>
      <c r="H43" s="4">
        <f>ROUNDDOWN(Tabulka13[[#This Row],[t/2 '[µs'] dif]]/255,0)</f>
        <v>0</v>
      </c>
      <c r="I43" s="4">
        <f>Tabulka13[[#This Row],[mod]]-IF(Tabulka13[[#This Row],[//]]&gt;0,16,8)</f>
        <v>172</v>
      </c>
      <c r="J43" s="4">
        <f>IF(Tabulka13[[#This Row],[R0 PRE]]&gt;0,Tabulka13[[#This Row],[//]],Tabulka13[[#This Row],[//]]-1)</f>
        <v>0</v>
      </c>
      <c r="K43" s="4">
        <f>IF(Tabulka13[[#This Row],[R0 PRE]]&gt;0,Tabulka13[[#This Row],[R0 PRE]],Tabulka13[[#This Row],[R0 PRE]]+255)</f>
        <v>172</v>
      </c>
      <c r="L43" s="4">
        <f>1000000/Tabulka13[[#This Row],[f]]</f>
        <v>6428.2434653322489</v>
      </c>
      <c r="M43" s="4" t="str">
        <f>Tabulka13[[#This Row],[n]]&amp;" "&amp;Tabulka13[[#This Row],[R1]]&amp;" "&amp;Tabulka13[[#This Row],[R0]] &amp;" "&amp;ROUNDDOWN(Tabulka13[[#This Row],[t '[µs']]],0)</f>
        <v>51 0 172 6428</v>
      </c>
    </row>
    <row r="44" spans="3:13" x14ac:dyDescent="0.25">
      <c r="C44" s="2">
        <v>52</v>
      </c>
      <c r="D44" s="4">
        <f t="shared" si="1"/>
        <v>164.81377845643502</v>
      </c>
      <c r="E44" s="4">
        <f t="shared" si="0"/>
        <v>3033.7269412955316</v>
      </c>
      <c r="F44" s="4">
        <f>Tabulka13[[#This Row],[t/2 '[µs']]]-E45</f>
        <v>170.27000971627513</v>
      </c>
      <c r="G44" s="4">
        <f>ROUND(MOD(Tabulka13[[#This Row],[t/2 '[µs'] dif]],255),0)</f>
        <v>170</v>
      </c>
      <c r="H44" s="4">
        <f>ROUNDDOWN(Tabulka13[[#This Row],[t/2 '[µs'] dif]]/255,0)</f>
        <v>0</v>
      </c>
      <c r="I44" s="4">
        <f>Tabulka13[[#This Row],[mod]]-IF(Tabulka13[[#This Row],[//]]&gt;0,16,8)</f>
        <v>162</v>
      </c>
      <c r="J44" s="4">
        <f>IF(Tabulka13[[#This Row],[R0 PRE]]&gt;0,Tabulka13[[#This Row],[//]],Tabulka13[[#This Row],[//]]-1)</f>
        <v>0</v>
      </c>
      <c r="K44" s="4">
        <f>IF(Tabulka13[[#This Row],[R0 PRE]]&gt;0,Tabulka13[[#This Row],[R0 PRE]],Tabulka13[[#This Row],[R0 PRE]]+255)</f>
        <v>162</v>
      </c>
      <c r="L44" s="4">
        <f>1000000/Tabulka13[[#This Row],[f]]</f>
        <v>6067.4538825910631</v>
      </c>
      <c r="M44" s="4" t="str">
        <f>Tabulka13[[#This Row],[n]]&amp;" "&amp;Tabulka13[[#This Row],[R1]]&amp;" "&amp;Tabulka13[[#This Row],[R0]] &amp;" "&amp;ROUNDDOWN(Tabulka13[[#This Row],[t '[µs']]],0)</f>
        <v>52 0 162 6067</v>
      </c>
    </row>
    <row r="45" spans="3:13" x14ac:dyDescent="0.25">
      <c r="C45" s="2">
        <v>53</v>
      </c>
      <c r="D45" s="4">
        <f t="shared" si="1"/>
        <v>174.614115716502</v>
      </c>
      <c r="E45" s="4">
        <f t="shared" si="0"/>
        <v>2863.4569315792564</v>
      </c>
      <c r="F45" s="4">
        <f>Tabulka13[[#This Row],[t/2 '[µs']]]-E46</f>
        <v>160.71348839125494</v>
      </c>
      <c r="G45" s="4">
        <f>ROUND(MOD(Tabulka13[[#This Row],[t/2 '[µs'] dif]],255),0)</f>
        <v>161</v>
      </c>
      <c r="H45" s="4">
        <f>ROUNDDOWN(Tabulka13[[#This Row],[t/2 '[µs'] dif]]/255,0)</f>
        <v>0</v>
      </c>
      <c r="I45" s="4">
        <f>Tabulka13[[#This Row],[mod]]-IF(Tabulka13[[#This Row],[//]]&gt;0,16,8)</f>
        <v>153</v>
      </c>
      <c r="J45" s="4">
        <f>IF(Tabulka13[[#This Row],[R0 PRE]]&gt;0,Tabulka13[[#This Row],[//]],Tabulka13[[#This Row],[//]]-1)</f>
        <v>0</v>
      </c>
      <c r="K45" s="4">
        <f>IF(Tabulka13[[#This Row],[R0 PRE]]&gt;0,Tabulka13[[#This Row],[R0 PRE]],Tabulka13[[#This Row],[R0 PRE]]+255)</f>
        <v>153</v>
      </c>
      <c r="L45" s="4">
        <f>1000000/Tabulka13[[#This Row],[f]]</f>
        <v>5726.9138631585129</v>
      </c>
      <c r="M45" s="4" t="str">
        <f>Tabulka13[[#This Row],[n]]&amp;" "&amp;Tabulka13[[#This Row],[R1]]&amp;" "&amp;Tabulka13[[#This Row],[R0]] &amp;" "&amp;ROUNDDOWN(Tabulka13[[#This Row],[t '[µs']]],0)</f>
        <v>53 0 153 5726</v>
      </c>
    </row>
    <row r="46" spans="3:13" x14ac:dyDescent="0.25">
      <c r="C46" s="2">
        <v>54</v>
      </c>
      <c r="D46" s="4">
        <f t="shared" si="1"/>
        <v>184.99721135581726</v>
      </c>
      <c r="E46" s="4">
        <f t="shared" si="0"/>
        <v>2702.7434431880015</v>
      </c>
      <c r="F46" s="4">
        <f>Tabulka13[[#This Row],[t/2 '[µs']]]-E47</f>
        <v>151.69333339397281</v>
      </c>
      <c r="G46" s="4">
        <f>ROUND(MOD(Tabulka13[[#This Row],[t/2 '[µs'] dif]],255),0)</f>
        <v>152</v>
      </c>
      <c r="H46" s="4">
        <f>ROUNDDOWN(Tabulka13[[#This Row],[t/2 '[µs'] dif]]/255,0)</f>
        <v>0</v>
      </c>
      <c r="I46" s="4">
        <f>Tabulka13[[#This Row],[mod]]-IF(Tabulka13[[#This Row],[//]]&gt;0,16,8)</f>
        <v>144</v>
      </c>
      <c r="J46" s="4">
        <f>IF(Tabulka13[[#This Row],[R0 PRE]]&gt;0,Tabulka13[[#This Row],[//]],Tabulka13[[#This Row],[//]]-1)</f>
        <v>0</v>
      </c>
      <c r="K46" s="4">
        <f>IF(Tabulka13[[#This Row],[R0 PRE]]&gt;0,Tabulka13[[#This Row],[R0 PRE]],Tabulka13[[#This Row],[R0 PRE]]+255)</f>
        <v>144</v>
      </c>
      <c r="L46" s="4">
        <f>1000000/Tabulka13[[#This Row],[f]]</f>
        <v>5405.486886376003</v>
      </c>
      <c r="M46" s="4" t="str">
        <f>Tabulka13[[#This Row],[n]]&amp;" "&amp;Tabulka13[[#This Row],[R1]]&amp;" "&amp;Tabulka13[[#This Row],[R0]] &amp;" "&amp;ROUNDDOWN(Tabulka13[[#This Row],[t '[µs']]],0)</f>
        <v>54 0 144 5405</v>
      </c>
    </row>
    <row r="47" spans="3:13" x14ac:dyDescent="0.25">
      <c r="C47" s="2">
        <v>55</v>
      </c>
      <c r="D47" s="4">
        <f t="shared" si="1"/>
        <v>195.99771799087472</v>
      </c>
      <c r="E47" s="4">
        <f t="shared" si="0"/>
        <v>2551.0501097940287</v>
      </c>
      <c r="F47" s="4">
        <f>Tabulka13[[#This Row],[t/2 '[µs']]]-E48</f>
        <v>143.17944079563131</v>
      </c>
      <c r="G47" s="4">
        <f>ROUND(MOD(Tabulka13[[#This Row],[t/2 '[µs'] dif]],255),0)</f>
        <v>143</v>
      </c>
      <c r="H47" s="4">
        <f>ROUNDDOWN(Tabulka13[[#This Row],[t/2 '[µs'] dif]]/255,0)</f>
        <v>0</v>
      </c>
      <c r="I47" s="4">
        <f>Tabulka13[[#This Row],[mod]]-IF(Tabulka13[[#This Row],[//]]&gt;0,16,8)</f>
        <v>135</v>
      </c>
      <c r="J47" s="4">
        <f>IF(Tabulka13[[#This Row],[R0 PRE]]&gt;0,Tabulka13[[#This Row],[//]],Tabulka13[[#This Row],[//]]-1)</f>
        <v>0</v>
      </c>
      <c r="K47" s="4">
        <f>IF(Tabulka13[[#This Row],[R0 PRE]]&gt;0,Tabulka13[[#This Row],[R0 PRE]],Tabulka13[[#This Row],[R0 PRE]]+255)</f>
        <v>135</v>
      </c>
      <c r="L47" s="4">
        <f>1000000/Tabulka13[[#This Row],[f]]</f>
        <v>5102.1002195880574</v>
      </c>
      <c r="M47" s="4" t="str">
        <f>Tabulka13[[#This Row],[n]]&amp;" "&amp;Tabulka13[[#This Row],[R1]]&amp;" "&amp;Tabulka13[[#This Row],[R0]] &amp;" "&amp;ROUNDDOWN(Tabulka13[[#This Row],[t '[µs']]],0)</f>
        <v>55 0 135 5102</v>
      </c>
    </row>
    <row r="48" spans="3:13" x14ac:dyDescent="0.25">
      <c r="C48" s="2">
        <v>56</v>
      </c>
      <c r="D48" s="4">
        <f t="shared" si="1"/>
        <v>207.65234878997265</v>
      </c>
      <c r="E48" s="4">
        <f t="shared" si="0"/>
        <v>2407.8706689983974</v>
      </c>
      <c r="F48" s="4">
        <f>Tabulka13[[#This Row],[t/2 '[µs']]]-E49</f>
        <v>135.14339627112531</v>
      </c>
      <c r="G48" s="4">
        <f>ROUND(MOD(Tabulka13[[#This Row],[t/2 '[µs'] dif]],255),0)</f>
        <v>135</v>
      </c>
      <c r="H48" s="4">
        <f>ROUNDDOWN(Tabulka13[[#This Row],[t/2 '[µs'] dif]]/255,0)</f>
        <v>0</v>
      </c>
      <c r="I48" s="4">
        <f>Tabulka13[[#This Row],[mod]]-IF(Tabulka13[[#This Row],[//]]&gt;0,16,8)</f>
        <v>127</v>
      </c>
      <c r="J48" s="4">
        <f>IF(Tabulka13[[#This Row],[R0 PRE]]&gt;0,Tabulka13[[#This Row],[//]],Tabulka13[[#This Row],[//]]-1)</f>
        <v>0</v>
      </c>
      <c r="K48" s="4">
        <f>IF(Tabulka13[[#This Row],[R0 PRE]]&gt;0,Tabulka13[[#This Row],[R0 PRE]],Tabulka13[[#This Row],[R0 PRE]]+255)</f>
        <v>127</v>
      </c>
      <c r="L48" s="4">
        <f>1000000/Tabulka13[[#This Row],[f]]</f>
        <v>4815.7413379967948</v>
      </c>
      <c r="M48" s="4" t="str">
        <f>Tabulka13[[#This Row],[n]]&amp;" "&amp;Tabulka13[[#This Row],[R1]]&amp;" "&amp;Tabulka13[[#This Row],[R0]] &amp;" "&amp;ROUNDDOWN(Tabulka13[[#This Row],[t '[µs']]],0)</f>
        <v>56 0 127 4815</v>
      </c>
    </row>
    <row r="49" spans="3:13" x14ac:dyDescent="0.25">
      <c r="C49" s="2">
        <v>57</v>
      </c>
      <c r="D49" s="4">
        <f t="shared" si="1"/>
        <v>220.00000000000009</v>
      </c>
      <c r="E49" s="4">
        <f t="shared" si="0"/>
        <v>2272.7272727272721</v>
      </c>
      <c r="F49" s="4">
        <f>Tabulka13[[#This Row],[t/2 '[µs']]]-E50</f>
        <v>127.55838026887841</v>
      </c>
      <c r="G49" s="4">
        <f>ROUND(MOD(Tabulka13[[#This Row],[t/2 '[µs'] dif]],255),0)</f>
        <v>128</v>
      </c>
      <c r="H49" s="4">
        <f>ROUNDDOWN(Tabulka13[[#This Row],[t/2 '[µs'] dif]]/255,0)</f>
        <v>0</v>
      </c>
      <c r="I49" s="4">
        <f>Tabulka13[[#This Row],[mod]]-IF(Tabulka13[[#This Row],[//]]&gt;0,16,8)</f>
        <v>120</v>
      </c>
      <c r="J49" s="4">
        <f>IF(Tabulka13[[#This Row],[R0 PRE]]&gt;0,Tabulka13[[#This Row],[//]],Tabulka13[[#This Row],[//]]-1)</f>
        <v>0</v>
      </c>
      <c r="K49" s="4">
        <f>IF(Tabulka13[[#This Row],[R0 PRE]]&gt;0,Tabulka13[[#This Row],[R0 PRE]],Tabulka13[[#This Row],[R0 PRE]]+255)</f>
        <v>120</v>
      </c>
      <c r="L49" s="4">
        <f>1000000/Tabulka13[[#This Row],[f]]</f>
        <v>4545.4545454545441</v>
      </c>
      <c r="M49" s="4" t="str">
        <f>Tabulka13[[#This Row],[n]]&amp;" "&amp;Tabulka13[[#This Row],[R1]]&amp;" "&amp;Tabulka13[[#This Row],[R0]] &amp;" "&amp;ROUNDDOWN(Tabulka13[[#This Row],[t '[µs']]],0)</f>
        <v>57 0 120 4545</v>
      </c>
    </row>
    <row r="50" spans="3:13" x14ac:dyDescent="0.25">
      <c r="C50" s="2">
        <v>58</v>
      </c>
      <c r="D50" s="4">
        <f t="shared" si="1"/>
        <v>233.08188075904505</v>
      </c>
      <c r="E50" s="4">
        <f t="shared" si="0"/>
        <v>2145.1688924583937</v>
      </c>
      <c r="F50" s="4">
        <f>Tabulka13[[#This Row],[t/2 '[µs']]]-E51</f>
        <v>120.39907850307782</v>
      </c>
      <c r="G50" s="4">
        <f>ROUND(MOD(Tabulka13[[#This Row],[t/2 '[µs'] dif]],255),0)</f>
        <v>120</v>
      </c>
      <c r="H50" s="4">
        <f>ROUNDDOWN(Tabulka13[[#This Row],[t/2 '[µs'] dif]]/255,0)</f>
        <v>0</v>
      </c>
      <c r="I50" s="4">
        <f>Tabulka13[[#This Row],[mod]]-IF(Tabulka13[[#This Row],[//]]&gt;0,16,8)</f>
        <v>112</v>
      </c>
      <c r="J50" s="4">
        <f>IF(Tabulka13[[#This Row],[R0 PRE]]&gt;0,Tabulka13[[#This Row],[//]],Tabulka13[[#This Row],[//]]-1)</f>
        <v>0</v>
      </c>
      <c r="K50" s="4">
        <f>IF(Tabulka13[[#This Row],[R0 PRE]]&gt;0,Tabulka13[[#This Row],[R0 PRE]],Tabulka13[[#This Row],[R0 PRE]]+255)</f>
        <v>112</v>
      </c>
      <c r="L50" s="4">
        <f>1000000/Tabulka13[[#This Row],[f]]</f>
        <v>4290.3377849167873</v>
      </c>
      <c r="M50" s="4" t="str">
        <f>Tabulka13[[#This Row],[n]]&amp;" "&amp;Tabulka13[[#This Row],[R1]]&amp;" "&amp;Tabulka13[[#This Row],[R0]] &amp;" "&amp;ROUNDDOWN(Tabulka13[[#This Row],[t '[µs']]],0)</f>
        <v>58 0 112 4290</v>
      </c>
    </row>
    <row r="51" spans="3:13" x14ac:dyDescent="0.25">
      <c r="C51" s="2">
        <v>59</v>
      </c>
      <c r="D51" s="4">
        <f t="shared" si="1"/>
        <v>246.94165062806215</v>
      </c>
      <c r="E51" s="4">
        <f t="shared" si="0"/>
        <v>2024.7698139553158</v>
      </c>
      <c r="F51" s="4">
        <f>Tabulka13[[#This Row],[t/2 '[µs']]]-E52</f>
        <v>113.64159746960172</v>
      </c>
      <c r="G51" s="4">
        <f>ROUND(MOD(Tabulka13[[#This Row],[t/2 '[µs'] dif]],255),0)</f>
        <v>114</v>
      </c>
      <c r="H51" s="4">
        <f>ROUNDDOWN(Tabulka13[[#This Row],[t/2 '[µs'] dif]]/255,0)</f>
        <v>0</v>
      </c>
      <c r="I51" s="4">
        <f>Tabulka13[[#This Row],[mod]]-IF(Tabulka13[[#This Row],[//]]&gt;0,16,8)</f>
        <v>106</v>
      </c>
      <c r="J51" s="4">
        <f>IF(Tabulka13[[#This Row],[R0 PRE]]&gt;0,Tabulka13[[#This Row],[//]],Tabulka13[[#This Row],[//]]-1)</f>
        <v>0</v>
      </c>
      <c r="K51" s="4">
        <f>IF(Tabulka13[[#This Row],[R0 PRE]]&gt;0,Tabulka13[[#This Row],[R0 PRE]],Tabulka13[[#This Row],[R0 PRE]]+255)</f>
        <v>106</v>
      </c>
      <c r="L51" s="4">
        <f>1000000/Tabulka13[[#This Row],[f]]</f>
        <v>4049.5396279106317</v>
      </c>
      <c r="M51" s="4" t="str">
        <f>Tabulka13[[#This Row],[n]]&amp;" "&amp;Tabulka13[[#This Row],[R1]]&amp;" "&amp;Tabulka13[[#This Row],[R0]] &amp;" "&amp;ROUNDDOWN(Tabulka13[[#This Row],[t '[µs']]],0)</f>
        <v>59 0 106 4049</v>
      </c>
    </row>
    <row r="52" spans="3:13" x14ac:dyDescent="0.25">
      <c r="C52" s="2">
        <v>60</v>
      </c>
      <c r="D52" s="4">
        <f t="shared" si="1"/>
        <v>261.62556530059874</v>
      </c>
      <c r="E52" s="4">
        <f t="shared" si="0"/>
        <v>1911.1282164857141</v>
      </c>
      <c r="F52" s="4">
        <f>Tabulka13[[#This Row],[t/2 '[µs']]]-E53</f>
        <v>107.26338470366977</v>
      </c>
      <c r="G52" s="4">
        <f>ROUND(MOD(Tabulka13[[#This Row],[t/2 '[µs'] dif]],255),0)</f>
        <v>107</v>
      </c>
      <c r="H52" s="4">
        <f>ROUNDDOWN(Tabulka13[[#This Row],[t/2 '[µs'] dif]]/255,0)</f>
        <v>0</v>
      </c>
      <c r="I52" s="4">
        <f>Tabulka13[[#This Row],[mod]]-IF(Tabulka13[[#This Row],[//]]&gt;0,16,8)</f>
        <v>99</v>
      </c>
      <c r="J52" s="4">
        <f>IF(Tabulka13[[#This Row],[R0 PRE]]&gt;0,Tabulka13[[#This Row],[//]],Tabulka13[[#This Row],[//]]-1)</f>
        <v>0</v>
      </c>
      <c r="K52" s="4">
        <f>IF(Tabulka13[[#This Row],[R0 PRE]]&gt;0,Tabulka13[[#This Row],[R0 PRE]],Tabulka13[[#This Row],[R0 PRE]]+255)</f>
        <v>99</v>
      </c>
      <c r="L52" s="4">
        <f>1000000/Tabulka13[[#This Row],[f]]</f>
        <v>3822.2564329714282</v>
      </c>
      <c r="M52" s="4" t="str">
        <f>Tabulka13[[#This Row],[n]]&amp;" "&amp;Tabulka13[[#This Row],[R1]]&amp;" "&amp;Tabulka13[[#This Row],[R0]] &amp;" "&amp;ROUNDDOWN(Tabulka13[[#This Row],[t '[µs']]],0)</f>
        <v>60 0 99 3822</v>
      </c>
    </row>
    <row r="53" spans="3:13" x14ac:dyDescent="0.25">
      <c r="C53" s="2">
        <v>61</v>
      </c>
      <c r="D53" s="4">
        <f t="shared" si="1"/>
        <v>277.18263097687219</v>
      </c>
      <c r="E53" s="4">
        <f t="shared" si="0"/>
        <v>1803.8648317820443</v>
      </c>
      <c r="F53" s="4">
        <f>Tabulka13[[#This Row],[t/2 '[µs']]]-E54</f>
        <v>101.24315351308883</v>
      </c>
      <c r="G53" s="4">
        <f>ROUND(MOD(Tabulka13[[#This Row],[t/2 '[µs'] dif]],255),0)</f>
        <v>101</v>
      </c>
      <c r="H53" s="4">
        <f>ROUNDDOWN(Tabulka13[[#This Row],[t/2 '[µs'] dif]]/255,0)</f>
        <v>0</v>
      </c>
      <c r="I53" s="4">
        <f>Tabulka13[[#This Row],[mod]]-IF(Tabulka13[[#This Row],[//]]&gt;0,16,8)</f>
        <v>93</v>
      </c>
      <c r="J53" s="4">
        <f>IF(Tabulka13[[#This Row],[R0 PRE]]&gt;0,Tabulka13[[#This Row],[//]],Tabulka13[[#This Row],[//]]-1)</f>
        <v>0</v>
      </c>
      <c r="K53" s="4">
        <f>IF(Tabulka13[[#This Row],[R0 PRE]]&gt;0,Tabulka13[[#This Row],[R0 PRE]],Tabulka13[[#This Row],[R0 PRE]]+255)</f>
        <v>93</v>
      </c>
      <c r="L53" s="4">
        <f>1000000/Tabulka13[[#This Row],[f]]</f>
        <v>3607.7296635640887</v>
      </c>
      <c r="M53" s="4" t="str">
        <f>Tabulka13[[#This Row],[n]]&amp;" "&amp;Tabulka13[[#This Row],[R1]]&amp;" "&amp;Tabulka13[[#This Row],[R0]] &amp;" "&amp;ROUNDDOWN(Tabulka13[[#This Row],[t '[µs']]],0)</f>
        <v>61 0 93 3607</v>
      </c>
    </row>
    <row r="54" spans="3:13" x14ac:dyDescent="0.25">
      <c r="C54" s="2">
        <v>62</v>
      </c>
      <c r="D54" s="4">
        <f t="shared" si="1"/>
        <v>293.66476791740769</v>
      </c>
      <c r="E54" s="4">
        <f t="shared" si="0"/>
        <v>1702.6216782689555</v>
      </c>
      <c r="F54" s="4">
        <f>Tabulka13[[#This Row],[t/2 '[µs']]]-E55</f>
        <v>95.560811935893526</v>
      </c>
      <c r="G54" s="4">
        <f>ROUND(MOD(Tabulka13[[#This Row],[t/2 '[µs'] dif]],255),0)</f>
        <v>96</v>
      </c>
      <c r="H54" s="4">
        <f>ROUNDDOWN(Tabulka13[[#This Row],[t/2 '[µs'] dif]]/255,0)</f>
        <v>0</v>
      </c>
      <c r="I54" s="4">
        <f>Tabulka13[[#This Row],[mod]]-IF(Tabulka13[[#This Row],[//]]&gt;0,16,8)</f>
        <v>88</v>
      </c>
      <c r="J54" s="4">
        <f>IF(Tabulka13[[#This Row],[R0 PRE]]&gt;0,Tabulka13[[#This Row],[//]],Tabulka13[[#This Row],[//]]-1)</f>
        <v>0</v>
      </c>
      <c r="K54" s="4">
        <f>IF(Tabulka13[[#This Row],[R0 PRE]]&gt;0,Tabulka13[[#This Row],[R0 PRE]],Tabulka13[[#This Row],[R0 PRE]]+255)</f>
        <v>88</v>
      </c>
      <c r="L54" s="4">
        <f>1000000/Tabulka13[[#This Row],[f]]</f>
        <v>3405.243356537911</v>
      </c>
      <c r="M54" s="4" t="str">
        <f>Tabulka13[[#This Row],[n]]&amp;" "&amp;Tabulka13[[#This Row],[R1]]&amp;" "&amp;Tabulka13[[#This Row],[R0]] &amp;" "&amp;ROUNDDOWN(Tabulka13[[#This Row],[t '[µs']]],0)</f>
        <v>62 0 88 3405</v>
      </c>
    </row>
    <row r="55" spans="3:13" x14ac:dyDescent="0.25">
      <c r="C55" s="2">
        <v>63</v>
      </c>
      <c r="D55" s="4">
        <f t="shared" si="1"/>
        <v>311.12698372208104</v>
      </c>
      <c r="E55" s="4">
        <f t="shared" si="0"/>
        <v>1607.060866333062</v>
      </c>
      <c r="F55" s="4">
        <f>Tabulka13[[#This Row],[t/2 '[µs']]]-E56</f>
        <v>90.197395685296442</v>
      </c>
      <c r="G55" s="4">
        <f>ROUND(MOD(Tabulka13[[#This Row],[t/2 '[µs'] dif]],255),0)</f>
        <v>90</v>
      </c>
      <c r="H55" s="4">
        <f>ROUNDDOWN(Tabulka13[[#This Row],[t/2 '[µs'] dif]]/255,0)</f>
        <v>0</v>
      </c>
      <c r="I55" s="4">
        <f>Tabulka13[[#This Row],[mod]]-IF(Tabulka13[[#This Row],[//]]&gt;0,16,8)</f>
        <v>82</v>
      </c>
      <c r="J55" s="4">
        <f>IF(Tabulka13[[#This Row],[R0 PRE]]&gt;0,Tabulka13[[#This Row],[//]],Tabulka13[[#This Row],[//]]-1)</f>
        <v>0</v>
      </c>
      <c r="K55" s="4">
        <f>IF(Tabulka13[[#This Row],[R0 PRE]]&gt;0,Tabulka13[[#This Row],[R0 PRE]],Tabulka13[[#This Row],[R0 PRE]]+255)</f>
        <v>82</v>
      </c>
      <c r="L55" s="4">
        <f>1000000/Tabulka13[[#This Row],[f]]</f>
        <v>3214.121732666124</v>
      </c>
      <c r="M55" s="4" t="str">
        <f>Tabulka13[[#This Row],[n]]&amp;" "&amp;Tabulka13[[#This Row],[R1]]&amp;" "&amp;Tabulka13[[#This Row],[R0]] &amp;" "&amp;ROUNDDOWN(Tabulka13[[#This Row],[t '[µs']]],0)</f>
        <v>63 0 82 3214</v>
      </c>
    </row>
    <row r="56" spans="3:13" x14ac:dyDescent="0.25">
      <c r="C56" s="2">
        <v>64</v>
      </c>
      <c r="D56" s="4">
        <f t="shared" si="1"/>
        <v>329.62755691287009</v>
      </c>
      <c r="E56" s="4">
        <f t="shared" si="0"/>
        <v>1516.8634706477656</v>
      </c>
      <c r="F56" s="4">
        <f>Tabulka13[[#This Row],[t/2 '[µs']]]-E57</f>
        <v>85.135004858137563</v>
      </c>
      <c r="G56" s="4">
        <f>ROUND(MOD(Tabulka13[[#This Row],[t/2 '[µs'] dif]],255),0)</f>
        <v>85</v>
      </c>
      <c r="H56" s="4">
        <f>ROUNDDOWN(Tabulka13[[#This Row],[t/2 '[µs'] dif]]/255,0)</f>
        <v>0</v>
      </c>
      <c r="I56" s="4">
        <f>Tabulka13[[#This Row],[mod]]-IF(Tabulka13[[#This Row],[//]]&gt;0,16,8)</f>
        <v>77</v>
      </c>
      <c r="J56" s="4">
        <f>IF(Tabulka13[[#This Row],[R0 PRE]]&gt;0,Tabulka13[[#This Row],[//]],Tabulka13[[#This Row],[//]]-1)</f>
        <v>0</v>
      </c>
      <c r="K56" s="4">
        <f>IF(Tabulka13[[#This Row],[R0 PRE]]&gt;0,Tabulka13[[#This Row],[R0 PRE]],Tabulka13[[#This Row],[R0 PRE]]+255)</f>
        <v>77</v>
      </c>
      <c r="L56" s="4">
        <f>1000000/Tabulka13[[#This Row],[f]]</f>
        <v>3033.7269412955311</v>
      </c>
      <c r="M56" s="4" t="str">
        <f>Tabulka13[[#This Row],[n]]&amp;" "&amp;Tabulka13[[#This Row],[R1]]&amp;" "&amp;Tabulka13[[#This Row],[R0]] &amp;" "&amp;ROUNDDOWN(Tabulka13[[#This Row],[t '[µs']]],0)</f>
        <v>64 0 77 3033</v>
      </c>
    </row>
    <row r="57" spans="3:13" x14ac:dyDescent="0.25">
      <c r="C57" s="2">
        <v>65</v>
      </c>
      <c r="D57" s="4">
        <f t="shared" si="1"/>
        <v>349.22823143300405</v>
      </c>
      <c r="E57" s="4">
        <f t="shared" si="0"/>
        <v>1431.728465789628</v>
      </c>
      <c r="F57" s="4">
        <f>Tabulka13[[#This Row],[t/2 '[µs']]]-E58</f>
        <v>80.356744195627471</v>
      </c>
      <c r="G57" s="4">
        <f>ROUND(MOD(Tabulka13[[#This Row],[t/2 '[µs'] dif]],255),0)</f>
        <v>80</v>
      </c>
      <c r="H57" s="4">
        <f>ROUNDDOWN(Tabulka13[[#This Row],[t/2 '[µs'] dif]]/255,0)</f>
        <v>0</v>
      </c>
      <c r="I57" s="4">
        <f>Tabulka13[[#This Row],[mod]]-IF(Tabulka13[[#This Row],[//]]&gt;0,16,8)</f>
        <v>72</v>
      </c>
      <c r="J57" s="4">
        <f>IF(Tabulka13[[#This Row],[R0 PRE]]&gt;0,Tabulka13[[#This Row],[//]],Tabulka13[[#This Row],[//]]-1)</f>
        <v>0</v>
      </c>
      <c r="K57" s="4">
        <f>IF(Tabulka13[[#This Row],[R0 PRE]]&gt;0,Tabulka13[[#This Row],[R0 PRE]],Tabulka13[[#This Row],[R0 PRE]]+255)</f>
        <v>72</v>
      </c>
      <c r="L57" s="4">
        <f>1000000/Tabulka13[[#This Row],[f]]</f>
        <v>2863.456931579256</v>
      </c>
      <c r="M57" s="4" t="str">
        <f>Tabulka13[[#This Row],[n]]&amp;" "&amp;Tabulka13[[#This Row],[R1]]&amp;" "&amp;Tabulka13[[#This Row],[R0]] &amp;" "&amp;ROUNDDOWN(Tabulka13[[#This Row],[t '[µs']]],0)</f>
        <v>65 0 72 2863</v>
      </c>
    </row>
    <row r="58" spans="3:13" x14ac:dyDescent="0.25">
      <c r="C58" s="2">
        <v>66</v>
      </c>
      <c r="D58" s="4">
        <f t="shared" si="1"/>
        <v>369.99442271163457</v>
      </c>
      <c r="E58" s="4">
        <f t="shared" si="0"/>
        <v>1351.3717215940005</v>
      </c>
      <c r="F58" s="4">
        <f>Tabulka13[[#This Row],[t/2 '[µs']]]-E59</f>
        <v>75.846666696986404</v>
      </c>
      <c r="G58" s="4">
        <f>ROUND(MOD(Tabulka13[[#This Row],[t/2 '[µs'] dif]],255),0)</f>
        <v>76</v>
      </c>
      <c r="H58" s="4">
        <f>ROUNDDOWN(Tabulka13[[#This Row],[t/2 '[µs'] dif]]/255,0)</f>
        <v>0</v>
      </c>
      <c r="I58" s="4">
        <f>Tabulka13[[#This Row],[mod]]-IF(Tabulka13[[#This Row],[//]]&gt;0,16,8)</f>
        <v>68</v>
      </c>
      <c r="J58" s="4">
        <f>IF(Tabulka13[[#This Row],[R0 PRE]]&gt;0,Tabulka13[[#This Row],[//]],Tabulka13[[#This Row],[//]]-1)</f>
        <v>0</v>
      </c>
      <c r="K58" s="4">
        <f>IF(Tabulka13[[#This Row],[R0 PRE]]&gt;0,Tabulka13[[#This Row],[R0 PRE]],Tabulka13[[#This Row],[R0 PRE]]+255)</f>
        <v>68</v>
      </c>
      <c r="L58" s="4">
        <f>1000000/Tabulka13[[#This Row],[f]]</f>
        <v>2702.743443188001</v>
      </c>
      <c r="M58" s="4" t="str">
        <f>Tabulka13[[#This Row],[n]]&amp;" "&amp;Tabulka13[[#This Row],[R1]]&amp;" "&amp;Tabulka13[[#This Row],[R0]] &amp;" "&amp;ROUNDDOWN(Tabulka13[[#This Row],[t '[µs']]],0)</f>
        <v>66 0 68 2702</v>
      </c>
    </row>
    <row r="59" spans="3:13" x14ac:dyDescent="0.25">
      <c r="C59" s="2">
        <v>67</v>
      </c>
      <c r="D59" s="4">
        <f t="shared" si="1"/>
        <v>391.99543598174949</v>
      </c>
      <c r="E59" s="4">
        <f t="shared" si="0"/>
        <v>1275.5250548970141</v>
      </c>
      <c r="F59" s="4">
        <f>Tabulka13[[#This Row],[t/2 '[µs']]]-E60</f>
        <v>71.589720397815654</v>
      </c>
      <c r="G59" s="4">
        <f>ROUND(MOD(Tabulka13[[#This Row],[t/2 '[µs'] dif]],255),0)</f>
        <v>72</v>
      </c>
      <c r="H59" s="4">
        <f>ROUNDDOWN(Tabulka13[[#This Row],[t/2 '[µs'] dif]]/255,0)</f>
        <v>0</v>
      </c>
      <c r="I59" s="4">
        <f>Tabulka13[[#This Row],[mod]]-IF(Tabulka13[[#This Row],[//]]&gt;0,16,8)</f>
        <v>64</v>
      </c>
      <c r="J59" s="4">
        <f>IF(Tabulka13[[#This Row],[R0 PRE]]&gt;0,Tabulka13[[#This Row],[//]],Tabulka13[[#This Row],[//]]-1)</f>
        <v>0</v>
      </c>
      <c r="K59" s="4">
        <f>IF(Tabulka13[[#This Row],[R0 PRE]]&gt;0,Tabulka13[[#This Row],[R0 PRE]],Tabulka13[[#This Row],[R0 PRE]]+255)</f>
        <v>64</v>
      </c>
      <c r="L59" s="4">
        <f>1000000/Tabulka13[[#This Row],[f]]</f>
        <v>2551.0501097940282</v>
      </c>
      <c r="M59" s="4" t="str">
        <f>Tabulka13[[#This Row],[n]]&amp;" "&amp;Tabulka13[[#This Row],[R1]]&amp;" "&amp;Tabulka13[[#This Row],[R0]] &amp;" "&amp;ROUNDDOWN(Tabulka13[[#This Row],[t '[µs']]],0)</f>
        <v>67 0 64 2551</v>
      </c>
    </row>
    <row r="60" spans="3:13" x14ac:dyDescent="0.25">
      <c r="C60" s="2">
        <v>68</v>
      </c>
      <c r="D60" s="4">
        <f t="shared" si="1"/>
        <v>415.30469757994535</v>
      </c>
      <c r="E60" s="4">
        <f t="shared" si="0"/>
        <v>1203.9353344991985</v>
      </c>
      <c r="F60" s="4">
        <f>Tabulka13[[#This Row],[t/2 '[µs']]]-E61</f>
        <v>67.571698135562656</v>
      </c>
      <c r="G60" s="4">
        <f>ROUND(MOD(Tabulka13[[#This Row],[t/2 '[µs'] dif]],255),0)</f>
        <v>68</v>
      </c>
      <c r="H60" s="4">
        <f>ROUNDDOWN(Tabulka13[[#This Row],[t/2 '[µs'] dif]]/255,0)</f>
        <v>0</v>
      </c>
      <c r="I60" s="4">
        <f>Tabulka13[[#This Row],[mod]]-IF(Tabulka13[[#This Row],[//]]&gt;0,16,8)</f>
        <v>60</v>
      </c>
      <c r="J60" s="4">
        <f>IF(Tabulka13[[#This Row],[R0 PRE]]&gt;0,Tabulka13[[#This Row],[//]],Tabulka13[[#This Row],[//]]-1)</f>
        <v>0</v>
      </c>
      <c r="K60" s="4">
        <f>IF(Tabulka13[[#This Row],[R0 PRE]]&gt;0,Tabulka13[[#This Row],[R0 PRE]],Tabulka13[[#This Row],[R0 PRE]]+255)</f>
        <v>60</v>
      </c>
      <c r="L60" s="4">
        <f>1000000/Tabulka13[[#This Row],[f]]</f>
        <v>2407.8706689983969</v>
      </c>
      <c r="M60" s="4" t="str">
        <f>Tabulka13[[#This Row],[n]]&amp;" "&amp;Tabulka13[[#This Row],[R1]]&amp;" "&amp;Tabulka13[[#This Row],[R0]] &amp;" "&amp;ROUNDDOWN(Tabulka13[[#This Row],[t '[µs']]],0)</f>
        <v>68 0 60 2407</v>
      </c>
    </row>
    <row r="61" spans="3:13" x14ac:dyDescent="0.25">
      <c r="C61" s="2">
        <v>69</v>
      </c>
      <c r="D61" s="4">
        <f t="shared" si="1"/>
        <v>440.00000000000023</v>
      </c>
      <c r="E61" s="4">
        <f t="shared" si="0"/>
        <v>1136.3636363636358</v>
      </c>
      <c r="F61" s="4">
        <f>Tabulka13[[#This Row],[t/2 '[µs']]]-E62</f>
        <v>63.779190134439204</v>
      </c>
      <c r="G61" s="4">
        <f>ROUND(MOD(Tabulka13[[#This Row],[t/2 '[µs'] dif]],255),0)</f>
        <v>64</v>
      </c>
      <c r="H61" s="4">
        <f>ROUNDDOWN(Tabulka13[[#This Row],[t/2 '[µs'] dif]]/255,0)</f>
        <v>0</v>
      </c>
      <c r="I61" s="4">
        <f>Tabulka13[[#This Row],[mod]]-IF(Tabulka13[[#This Row],[//]]&gt;0,16,8)</f>
        <v>56</v>
      </c>
      <c r="J61" s="4">
        <f>IF(Tabulka13[[#This Row],[R0 PRE]]&gt;0,Tabulka13[[#This Row],[//]],Tabulka13[[#This Row],[//]]-1)</f>
        <v>0</v>
      </c>
      <c r="K61" s="4">
        <f>IF(Tabulka13[[#This Row],[R0 PRE]]&gt;0,Tabulka13[[#This Row],[R0 PRE]],Tabulka13[[#This Row],[R0 PRE]]+255)</f>
        <v>56</v>
      </c>
      <c r="L61" s="4">
        <f>1000000/Tabulka13[[#This Row],[f]]</f>
        <v>2272.7272727272716</v>
      </c>
      <c r="M61" s="4" t="str">
        <f>Tabulka13[[#This Row],[n]]&amp;" "&amp;Tabulka13[[#This Row],[R1]]&amp;" "&amp;Tabulka13[[#This Row],[R0]] &amp;" "&amp;ROUNDDOWN(Tabulka13[[#This Row],[t '[µs']]],0)</f>
        <v>69 0 56 2272</v>
      </c>
    </row>
    <row r="62" spans="3:13" x14ac:dyDescent="0.25">
      <c r="C62" s="2">
        <v>70</v>
      </c>
      <c r="D62" s="4">
        <f t="shared" si="1"/>
        <v>466.16376151809015</v>
      </c>
      <c r="E62" s="4">
        <f t="shared" si="0"/>
        <v>1072.5844462291966</v>
      </c>
      <c r="F62" s="4">
        <f>Tabulka13[[#This Row],[t/2 '[µs']]]-E63</f>
        <v>60.199539251538909</v>
      </c>
      <c r="G62" s="4">
        <f>ROUND(MOD(Tabulka13[[#This Row],[t/2 '[µs'] dif]],255),0)</f>
        <v>60</v>
      </c>
      <c r="H62" s="4">
        <f>ROUNDDOWN(Tabulka13[[#This Row],[t/2 '[µs'] dif]]/255,0)</f>
        <v>0</v>
      </c>
      <c r="I62" s="4">
        <f>Tabulka13[[#This Row],[mod]]-IF(Tabulka13[[#This Row],[//]]&gt;0,16,8)</f>
        <v>52</v>
      </c>
      <c r="J62" s="4">
        <f>IF(Tabulka13[[#This Row],[R0 PRE]]&gt;0,Tabulka13[[#This Row],[//]],Tabulka13[[#This Row],[//]]-1)</f>
        <v>0</v>
      </c>
      <c r="K62" s="4">
        <f>IF(Tabulka13[[#This Row],[R0 PRE]]&gt;0,Tabulka13[[#This Row],[R0 PRE]],Tabulka13[[#This Row],[R0 PRE]]+255)</f>
        <v>52</v>
      </c>
      <c r="L62" s="4">
        <f>1000000/Tabulka13[[#This Row],[f]]</f>
        <v>2145.1688924583932</v>
      </c>
      <c r="M62" s="4" t="str">
        <f>Tabulka13[[#This Row],[n]]&amp;" "&amp;Tabulka13[[#This Row],[R1]]&amp;" "&amp;Tabulka13[[#This Row],[R0]] &amp;" "&amp;ROUNDDOWN(Tabulka13[[#This Row],[t '[µs']]],0)</f>
        <v>70 0 52 2145</v>
      </c>
    </row>
    <row r="63" spans="3:13" x14ac:dyDescent="0.25">
      <c r="C63" s="2">
        <v>71</v>
      </c>
      <c r="D63" s="4">
        <f t="shared" si="1"/>
        <v>493.88330125612441</v>
      </c>
      <c r="E63" s="4">
        <f t="shared" si="0"/>
        <v>1012.3849069776577</v>
      </c>
      <c r="F63" s="4">
        <f>Tabulka13[[#This Row],[t/2 '[µs']]]-E64</f>
        <v>56.82079873480086</v>
      </c>
      <c r="G63" s="4">
        <f>ROUND(MOD(Tabulka13[[#This Row],[t/2 '[µs'] dif]],255),0)</f>
        <v>57</v>
      </c>
      <c r="H63" s="4">
        <f>ROUNDDOWN(Tabulka13[[#This Row],[t/2 '[µs'] dif]]/255,0)</f>
        <v>0</v>
      </c>
      <c r="I63" s="4">
        <f>Tabulka13[[#This Row],[mod]]-IF(Tabulka13[[#This Row],[//]]&gt;0,16,8)</f>
        <v>49</v>
      </c>
      <c r="J63" s="4">
        <f>IF(Tabulka13[[#This Row],[R0 PRE]]&gt;0,Tabulka13[[#This Row],[//]],Tabulka13[[#This Row],[//]]-1)</f>
        <v>0</v>
      </c>
      <c r="K63" s="4">
        <f>IF(Tabulka13[[#This Row],[R0 PRE]]&gt;0,Tabulka13[[#This Row],[R0 PRE]],Tabulka13[[#This Row],[R0 PRE]]+255)</f>
        <v>49</v>
      </c>
      <c r="L63" s="4">
        <f>1000000/Tabulka13[[#This Row],[f]]</f>
        <v>2024.7698139553154</v>
      </c>
      <c r="M63" s="4" t="str">
        <f>Tabulka13[[#This Row],[n]]&amp;" "&amp;Tabulka13[[#This Row],[R1]]&amp;" "&amp;Tabulka13[[#This Row],[R0]] &amp;" "&amp;ROUNDDOWN(Tabulka13[[#This Row],[t '[µs']]],0)</f>
        <v>71 0 49 2024</v>
      </c>
    </row>
    <row r="64" spans="3:13" x14ac:dyDescent="0.25">
      <c r="C64" s="2">
        <v>72</v>
      </c>
      <c r="D64" s="4">
        <f t="shared" si="1"/>
        <v>523.25113060119759</v>
      </c>
      <c r="E64" s="4">
        <f t="shared" si="0"/>
        <v>955.56410824285683</v>
      </c>
      <c r="F64" s="4">
        <f>Tabulka13[[#This Row],[t/2 '[µs']]]-E65</f>
        <v>53.631692351835113</v>
      </c>
      <c r="G64" s="4">
        <f>ROUND(MOD(Tabulka13[[#This Row],[t/2 '[µs'] dif]],255),0)</f>
        <v>54</v>
      </c>
      <c r="H64" s="4">
        <f>ROUNDDOWN(Tabulka13[[#This Row],[t/2 '[µs'] dif]]/255,0)</f>
        <v>0</v>
      </c>
      <c r="I64" s="4">
        <f>Tabulka13[[#This Row],[mod]]-IF(Tabulka13[[#This Row],[//]]&gt;0,16,8)</f>
        <v>46</v>
      </c>
      <c r="J64" s="4">
        <f>IF(Tabulka13[[#This Row],[R0 PRE]]&gt;0,Tabulka13[[#This Row],[//]],Tabulka13[[#This Row],[//]]-1)</f>
        <v>0</v>
      </c>
      <c r="K64" s="4">
        <f>IF(Tabulka13[[#This Row],[R0 PRE]]&gt;0,Tabulka13[[#This Row],[R0 PRE]],Tabulka13[[#This Row],[R0 PRE]]+255)</f>
        <v>46</v>
      </c>
      <c r="L64" s="4">
        <f>1000000/Tabulka13[[#This Row],[f]]</f>
        <v>1911.1282164857137</v>
      </c>
      <c r="M64" s="4" t="str">
        <f>Tabulka13[[#This Row],[n]]&amp;" "&amp;Tabulka13[[#This Row],[R1]]&amp;" "&amp;Tabulka13[[#This Row],[R0]] &amp;" "&amp;ROUNDDOWN(Tabulka13[[#This Row],[t '[µs']]],0)</f>
        <v>72 0 46 1911</v>
      </c>
    </row>
    <row r="65" spans="3:13" x14ac:dyDescent="0.25">
      <c r="C65" s="2">
        <v>73</v>
      </c>
      <c r="D65" s="4">
        <f t="shared" si="1"/>
        <v>554.36526195374461</v>
      </c>
      <c r="E65" s="4">
        <f t="shared" si="0"/>
        <v>901.93241589102172</v>
      </c>
      <c r="F65" s="4">
        <f>Tabulka13[[#This Row],[t/2 '[µs']]]-E66</f>
        <v>50.6215767565443</v>
      </c>
      <c r="G65" s="4">
        <f>ROUND(MOD(Tabulka13[[#This Row],[t/2 '[µs'] dif]],255),0)</f>
        <v>51</v>
      </c>
      <c r="H65" s="4">
        <f>ROUNDDOWN(Tabulka13[[#This Row],[t/2 '[µs'] dif]]/255,0)</f>
        <v>0</v>
      </c>
      <c r="I65" s="4">
        <f>Tabulka13[[#This Row],[mod]]-IF(Tabulka13[[#This Row],[//]]&gt;0,16,8)</f>
        <v>43</v>
      </c>
      <c r="J65" s="4">
        <f>IF(Tabulka13[[#This Row],[R0 PRE]]&gt;0,Tabulka13[[#This Row],[//]],Tabulka13[[#This Row],[//]]-1)</f>
        <v>0</v>
      </c>
      <c r="K65" s="4">
        <f>IF(Tabulka13[[#This Row],[R0 PRE]]&gt;0,Tabulka13[[#This Row],[R0 PRE]],Tabulka13[[#This Row],[R0 PRE]]+255)</f>
        <v>43</v>
      </c>
      <c r="L65" s="4">
        <f>1000000/Tabulka13[[#This Row],[f]]</f>
        <v>1803.8648317820434</v>
      </c>
      <c r="M65" s="4" t="str">
        <f>Tabulka13[[#This Row],[n]]&amp;" "&amp;Tabulka13[[#This Row],[R1]]&amp;" "&amp;Tabulka13[[#This Row],[R0]] &amp;" "&amp;ROUNDDOWN(Tabulka13[[#This Row],[t '[µs']]],0)</f>
        <v>73 0 43 1803</v>
      </c>
    </row>
    <row r="66" spans="3:13" x14ac:dyDescent="0.25">
      <c r="C66" s="2">
        <v>74</v>
      </c>
      <c r="D66" s="4">
        <f t="shared" si="1"/>
        <v>587.3295358348156</v>
      </c>
      <c r="E66" s="4">
        <f t="shared" si="0"/>
        <v>851.31083913447742</v>
      </c>
      <c r="F66" s="4">
        <f>Tabulka13[[#This Row],[t/2 '[µs']]]-E67</f>
        <v>47.780405967946876</v>
      </c>
      <c r="G66" s="4">
        <f>ROUND(MOD(Tabulka13[[#This Row],[t/2 '[µs'] dif]],255),0)</f>
        <v>48</v>
      </c>
      <c r="H66" s="4">
        <f>ROUNDDOWN(Tabulka13[[#This Row],[t/2 '[µs'] dif]]/255,0)</f>
        <v>0</v>
      </c>
      <c r="I66" s="4">
        <f>Tabulka13[[#This Row],[mod]]-IF(Tabulka13[[#This Row],[//]]&gt;0,16,8)</f>
        <v>40</v>
      </c>
      <c r="J66" s="4">
        <f>IF(Tabulka13[[#This Row],[R0 PRE]]&gt;0,Tabulka13[[#This Row],[//]],Tabulka13[[#This Row],[//]]-1)</f>
        <v>0</v>
      </c>
      <c r="K66" s="4">
        <f>IF(Tabulka13[[#This Row],[R0 PRE]]&gt;0,Tabulka13[[#This Row],[R0 PRE]],Tabulka13[[#This Row],[R0 PRE]]+255)</f>
        <v>40</v>
      </c>
      <c r="L66" s="4">
        <f>1000000/Tabulka13[[#This Row],[f]]</f>
        <v>1702.6216782689548</v>
      </c>
      <c r="M66" s="4" t="str">
        <f>Tabulka13[[#This Row],[n]]&amp;" "&amp;Tabulka13[[#This Row],[R1]]&amp;" "&amp;Tabulka13[[#This Row],[R0]] &amp;" "&amp;ROUNDDOWN(Tabulka13[[#This Row],[t '[µs']]],0)</f>
        <v>74 0 40 1702</v>
      </c>
    </row>
    <row r="67" spans="3:13" x14ac:dyDescent="0.25">
      <c r="C67" s="2">
        <v>75</v>
      </c>
      <c r="D67" s="4">
        <f t="shared" si="1"/>
        <v>622.25396744416241</v>
      </c>
      <c r="E67" s="4">
        <f t="shared" si="0"/>
        <v>803.53043316653054</v>
      </c>
      <c r="F67" s="4">
        <f>Tabulka13[[#This Row],[t/2 '[µs']]]-E68</f>
        <v>45.098697842648107</v>
      </c>
      <c r="G67" s="4">
        <f>ROUND(MOD(Tabulka13[[#This Row],[t/2 '[µs'] dif]],255),0)</f>
        <v>45</v>
      </c>
      <c r="H67" s="4">
        <f>ROUNDDOWN(Tabulka13[[#This Row],[t/2 '[µs'] dif]]/255,0)</f>
        <v>0</v>
      </c>
      <c r="I67" s="4">
        <f>Tabulka13[[#This Row],[mod]]-IF(Tabulka13[[#This Row],[//]]&gt;0,16,8)</f>
        <v>37</v>
      </c>
      <c r="J67" s="4">
        <f>IF(Tabulka13[[#This Row],[R0 PRE]]&gt;0,Tabulka13[[#This Row],[//]],Tabulka13[[#This Row],[//]]-1)</f>
        <v>0</v>
      </c>
      <c r="K67" s="4">
        <f>IF(Tabulka13[[#This Row],[R0 PRE]]&gt;0,Tabulka13[[#This Row],[R0 PRE]],Tabulka13[[#This Row],[R0 PRE]]+255)</f>
        <v>37</v>
      </c>
      <c r="L67" s="4">
        <f>1000000/Tabulka13[[#This Row],[f]]</f>
        <v>1607.0608663330611</v>
      </c>
      <c r="M67" s="4" t="str">
        <f>Tabulka13[[#This Row],[n]]&amp;" "&amp;Tabulka13[[#This Row],[R1]]&amp;" "&amp;Tabulka13[[#This Row],[R0]] &amp;" "&amp;ROUNDDOWN(Tabulka13[[#This Row],[t '[µs']]],0)</f>
        <v>75 0 37 1607</v>
      </c>
    </row>
    <row r="68" spans="3:13" x14ac:dyDescent="0.25">
      <c r="C68" s="2">
        <v>76</v>
      </c>
      <c r="D68" s="4">
        <f t="shared" si="1"/>
        <v>659.25511382574052</v>
      </c>
      <c r="E68" s="4">
        <f t="shared" ref="E68:E110" si="2">500000/D68</f>
        <v>758.43173532388244</v>
      </c>
      <c r="F68" s="4">
        <f>Tabulka13[[#This Row],[t/2 '[µs']]]-E69</f>
        <v>42.567502429068782</v>
      </c>
      <c r="G68" s="4">
        <f>ROUND(MOD(Tabulka13[[#This Row],[t/2 '[µs'] dif]],255),0)</f>
        <v>43</v>
      </c>
      <c r="H68" s="4">
        <f>ROUNDDOWN(Tabulka13[[#This Row],[t/2 '[µs'] dif]]/255,0)</f>
        <v>0</v>
      </c>
      <c r="I68" s="4">
        <f>Tabulka13[[#This Row],[mod]]-IF(Tabulka13[[#This Row],[//]]&gt;0,16,8)</f>
        <v>35</v>
      </c>
      <c r="J68" s="4">
        <f>IF(Tabulka13[[#This Row],[R0 PRE]]&gt;0,Tabulka13[[#This Row],[//]],Tabulka13[[#This Row],[//]]-1)</f>
        <v>0</v>
      </c>
      <c r="K68" s="4">
        <f>IF(Tabulka13[[#This Row],[R0 PRE]]&gt;0,Tabulka13[[#This Row],[R0 PRE]],Tabulka13[[#This Row],[R0 PRE]]+255)</f>
        <v>35</v>
      </c>
      <c r="L68" s="4">
        <f>1000000/Tabulka13[[#This Row],[f]]</f>
        <v>1516.8634706477649</v>
      </c>
      <c r="M68" s="4" t="str">
        <f>Tabulka13[[#This Row],[n]]&amp;" "&amp;Tabulka13[[#This Row],[R1]]&amp;" "&amp;Tabulka13[[#This Row],[R0]] &amp;" "&amp;ROUNDDOWN(Tabulka13[[#This Row],[t '[µs']]],0)</f>
        <v>76 0 35 1516</v>
      </c>
    </row>
    <row r="69" spans="3:13" x14ac:dyDescent="0.25">
      <c r="C69" s="2">
        <v>77</v>
      </c>
      <c r="D69" s="4">
        <f t="shared" si="1"/>
        <v>698.45646286600845</v>
      </c>
      <c r="E69" s="4">
        <f t="shared" si="2"/>
        <v>715.86423289481365</v>
      </c>
      <c r="F69" s="4">
        <f>Tabulka13[[#This Row],[t/2 '[µs']]]-E70</f>
        <v>40.178372097813735</v>
      </c>
      <c r="G69" s="4">
        <f>ROUND(MOD(Tabulka13[[#This Row],[t/2 '[µs'] dif]],255),0)</f>
        <v>40</v>
      </c>
      <c r="H69" s="4">
        <f>ROUNDDOWN(Tabulka13[[#This Row],[t/2 '[µs'] dif]]/255,0)</f>
        <v>0</v>
      </c>
      <c r="I69" s="4">
        <f>Tabulka13[[#This Row],[mod]]-IF(Tabulka13[[#This Row],[//]]&gt;0,16,8)</f>
        <v>32</v>
      </c>
      <c r="J69" s="4">
        <f>IF(Tabulka13[[#This Row],[R0 PRE]]&gt;0,Tabulka13[[#This Row],[//]],Tabulka13[[#This Row],[//]]-1)</f>
        <v>0</v>
      </c>
      <c r="K69" s="4">
        <f>IF(Tabulka13[[#This Row],[R0 PRE]]&gt;0,Tabulka13[[#This Row],[R0 PRE]],Tabulka13[[#This Row],[R0 PRE]]+255)</f>
        <v>32</v>
      </c>
      <c r="L69" s="4">
        <f>1000000/Tabulka13[[#This Row],[f]]</f>
        <v>1431.7284657896273</v>
      </c>
      <c r="M69" s="4" t="str">
        <f>Tabulka13[[#This Row],[n]]&amp;" "&amp;Tabulka13[[#This Row],[R1]]&amp;" "&amp;Tabulka13[[#This Row],[R0]] &amp;" "&amp;ROUNDDOWN(Tabulka13[[#This Row],[t '[µs']]],0)</f>
        <v>77 0 32 1431</v>
      </c>
    </row>
    <row r="70" spans="3:13" x14ac:dyDescent="0.25">
      <c r="C70" s="2">
        <v>78</v>
      </c>
      <c r="D70" s="4">
        <f t="shared" si="1"/>
        <v>739.98884542326959</v>
      </c>
      <c r="E70" s="4">
        <f t="shared" si="2"/>
        <v>675.68586079699992</v>
      </c>
      <c r="F70" s="4">
        <f>Tabulka13[[#This Row],[t/2 '[µs']]]-E71</f>
        <v>37.923333348493202</v>
      </c>
      <c r="G70" s="4">
        <f>ROUND(MOD(Tabulka13[[#This Row],[t/2 '[µs'] dif]],255),0)</f>
        <v>38</v>
      </c>
      <c r="H70" s="4">
        <f>ROUNDDOWN(Tabulka13[[#This Row],[t/2 '[µs'] dif]]/255,0)</f>
        <v>0</v>
      </c>
      <c r="I70" s="4">
        <f>Tabulka13[[#This Row],[mod]]-IF(Tabulka13[[#This Row],[//]]&gt;0,16,8)</f>
        <v>30</v>
      </c>
      <c r="J70" s="4">
        <f>IF(Tabulka13[[#This Row],[R0 PRE]]&gt;0,Tabulka13[[#This Row],[//]],Tabulka13[[#This Row],[//]]-1)</f>
        <v>0</v>
      </c>
      <c r="K70" s="4">
        <f>IF(Tabulka13[[#This Row],[R0 PRE]]&gt;0,Tabulka13[[#This Row],[R0 PRE]],Tabulka13[[#This Row],[R0 PRE]]+255)</f>
        <v>30</v>
      </c>
      <c r="L70" s="4">
        <f>1000000/Tabulka13[[#This Row],[f]]</f>
        <v>1351.3717215939998</v>
      </c>
      <c r="M70" s="4" t="str">
        <f>Tabulka13[[#This Row],[n]]&amp;" "&amp;Tabulka13[[#This Row],[R1]]&amp;" "&amp;Tabulka13[[#This Row],[R0]] &amp;" "&amp;ROUNDDOWN(Tabulka13[[#This Row],[t '[µs']]],0)</f>
        <v>78 0 30 1351</v>
      </c>
    </row>
    <row r="71" spans="3:13" x14ac:dyDescent="0.25">
      <c r="C71" s="2">
        <v>79</v>
      </c>
      <c r="D71" s="4">
        <f t="shared" ref="D71:D111" si="3">D70*$D$2</f>
        <v>783.99087196349944</v>
      </c>
      <c r="E71" s="4">
        <f t="shared" si="2"/>
        <v>637.76252744850672</v>
      </c>
      <c r="F71" s="4">
        <f>Tabulka13[[#This Row],[t/2 '[µs']]]-E72</f>
        <v>35.794860198907827</v>
      </c>
      <c r="G71" s="4">
        <f>ROUND(MOD(Tabulka13[[#This Row],[t/2 '[µs'] dif]],255),0)</f>
        <v>36</v>
      </c>
      <c r="H71" s="4">
        <f>ROUNDDOWN(Tabulka13[[#This Row],[t/2 '[µs'] dif]]/255,0)</f>
        <v>0</v>
      </c>
      <c r="I71" s="4">
        <f>Tabulka13[[#This Row],[mod]]-IF(Tabulka13[[#This Row],[//]]&gt;0,16,8)</f>
        <v>28</v>
      </c>
      <c r="J71" s="4">
        <f>IF(Tabulka13[[#This Row],[R0 PRE]]&gt;0,Tabulka13[[#This Row],[//]],Tabulka13[[#This Row],[//]]-1)</f>
        <v>0</v>
      </c>
      <c r="K71" s="4">
        <f>IF(Tabulka13[[#This Row],[R0 PRE]]&gt;0,Tabulka13[[#This Row],[R0 PRE]],Tabulka13[[#This Row],[R0 PRE]]+255)</f>
        <v>28</v>
      </c>
      <c r="L71" s="4">
        <f>1000000/Tabulka13[[#This Row],[f]]</f>
        <v>1275.5250548970134</v>
      </c>
      <c r="M71" s="4" t="str">
        <f>Tabulka13[[#This Row],[n]]&amp;" "&amp;Tabulka13[[#This Row],[R1]]&amp;" "&amp;Tabulka13[[#This Row],[R0]] &amp;" "&amp;ROUNDDOWN(Tabulka13[[#This Row],[t '[µs']]],0)</f>
        <v>79 0 28 1275</v>
      </c>
    </row>
    <row r="72" spans="3:13" x14ac:dyDescent="0.25">
      <c r="C72" s="2">
        <v>80</v>
      </c>
      <c r="D72" s="4">
        <f t="shared" si="3"/>
        <v>830.60939515989116</v>
      </c>
      <c r="E72" s="4">
        <f t="shared" si="2"/>
        <v>601.96766724959889</v>
      </c>
      <c r="F72" s="4">
        <f>Tabulka13[[#This Row],[t/2 '[µs']]]-E73</f>
        <v>33.785849067781328</v>
      </c>
      <c r="G72" s="4">
        <f>ROUND(MOD(Tabulka13[[#This Row],[t/2 '[µs'] dif]],255),0)</f>
        <v>34</v>
      </c>
      <c r="H72" s="4">
        <f>ROUNDDOWN(Tabulka13[[#This Row],[t/2 '[µs'] dif]]/255,0)</f>
        <v>0</v>
      </c>
      <c r="I72" s="4">
        <f>Tabulka13[[#This Row],[mod]]-IF(Tabulka13[[#This Row],[//]]&gt;0,16,8)</f>
        <v>26</v>
      </c>
      <c r="J72" s="4">
        <f>IF(Tabulka13[[#This Row],[R0 PRE]]&gt;0,Tabulka13[[#This Row],[//]],Tabulka13[[#This Row],[//]]-1)</f>
        <v>0</v>
      </c>
      <c r="K72" s="4">
        <f>IF(Tabulka13[[#This Row],[R0 PRE]]&gt;0,Tabulka13[[#This Row],[R0 PRE]],Tabulka13[[#This Row],[R0 PRE]]+255)</f>
        <v>26</v>
      </c>
      <c r="L72" s="4">
        <f>1000000/Tabulka13[[#This Row],[f]]</f>
        <v>1203.9353344991978</v>
      </c>
      <c r="M72" s="4" t="str">
        <f>Tabulka13[[#This Row],[n]]&amp;" "&amp;Tabulka13[[#This Row],[R1]]&amp;" "&amp;Tabulka13[[#This Row],[R0]] &amp;" "&amp;ROUNDDOWN(Tabulka13[[#This Row],[t '[µs']]],0)</f>
        <v>80 0 26 1203</v>
      </c>
    </row>
    <row r="73" spans="3:13" x14ac:dyDescent="0.25">
      <c r="C73" s="2">
        <v>81</v>
      </c>
      <c r="D73" s="4">
        <f t="shared" si="3"/>
        <v>880.00000000000102</v>
      </c>
      <c r="E73" s="4">
        <f t="shared" si="2"/>
        <v>568.18181818181756</v>
      </c>
      <c r="F73" s="4">
        <f>Tabulka13[[#This Row],[t/2 '[µs']]]-E74</f>
        <v>31.889595067219602</v>
      </c>
      <c r="G73" s="4">
        <f>ROUND(MOD(Tabulka13[[#This Row],[t/2 '[µs'] dif]],255),0)</f>
        <v>32</v>
      </c>
      <c r="H73" s="4">
        <f>ROUNDDOWN(Tabulka13[[#This Row],[t/2 '[µs'] dif]]/255,0)</f>
        <v>0</v>
      </c>
      <c r="I73" s="4">
        <f>Tabulka13[[#This Row],[mod]]-IF(Tabulka13[[#This Row],[//]]&gt;0,16,8)</f>
        <v>24</v>
      </c>
      <c r="J73" s="4">
        <f>IF(Tabulka13[[#This Row],[R0 PRE]]&gt;0,Tabulka13[[#This Row],[//]],Tabulka13[[#This Row],[//]]-1)</f>
        <v>0</v>
      </c>
      <c r="K73" s="4">
        <f>IF(Tabulka13[[#This Row],[R0 PRE]]&gt;0,Tabulka13[[#This Row],[R0 PRE]],Tabulka13[[#This Row],[R0 PRE]]+255)</f>
        <v>24</v>
      </c>
      <c r="L73" s="4">
        <f>1000000/Tabulka13[[#This Row],[f]]</f>
        <v>1136.3636363636351</v>
      </c>
      <c r="M73" s="4" t="str">
        <f>Tabulka13[[#This Row],[n]]&amp;" "&amp;Tabulka13[[#This Row],[R1]]&amp;" "&amp;Tabulka13[[#This Row],[R0]] &amp;" "&amp;ROUNDDOWN(Tabulka13[[#This Row],[t '[µs']]],0)</f>
        <v>81 0 24 1136</v>
      </c>
    </row>
    <row r="74" spans="3:13" x14ac:dyDescent="0.25">
      <c r="C74" s="2">
        <v>82</v>
      </c>
      <c r="D74" s="4">
        <f t="shared" si="3"/>
        <v>932.32752303618099</v>
      </c>
      <c r="E74" s="4">
        <f t="shared" si="2"/>
        <v>536.29222311459796</v>
      </c>
      <c r="F74" s="4">
        <f>Tabulka13[[#This Row],[t/2 '[µs']]]-E75</f>
        <v>30.099769625769454</v>
      </c>
      <c r="G74" s="4">
        <f>ROUND(MOD(Tabulka13[[#This Row],[t/2 '[µs'] dif]],255),0)</f>
        <v>30</v>
      </c>
      <c r="H74" s="4">
        <f>ROUNDDOWN(Tabulka13[[#This Row],[t/2 '[µs'] dif]]/255,0)</f>
        <v>0</v>
      </c>
      <c r="I74" s="4">
        <f>Tabulka13[[#This Row],[mod]]-IF(Tabulka13[[#This Row],[//]]&gt;0,16,8)</f>
        <v>22</v>
      </c>
      <c r="J74" s="4">
        <f>IF(Tabulka13[[#This Row],[R0 PRE]]&gt;0,Tabulka13[[#This Row],[//]],Tabulka13[[#This Row],[//]]-1)</f>
        <v>0</v>
      </c>
      <c r="K74" s="4">
        <f>IF(Tabulka13[[#This Row],[R0 PRE]]&gt;0,Tabulka13[[#This Row],[R0 PRE]],Tabulka13[[#This Row],[R0 PRE]]+255)</f>
        <v>22</v>
      </c>
      <c r="L74" s="4">
        <f>1000000/Tabulka13[[#This Row],[f]]</f>
        <v>1072.5844462291959</v>
      </c>
      <c r="M74" s="4" t="str">
        <f>Tabulka13[[#This Row],[n]]&amp;" "&amp;Tabulka13[[#This Row],[R1]]&amp;" "&amp;Tabulka13[[#This Row],[R0]] &amp;" "&amp;ROUNDDOWN(Tabulka13[[#This Row],[t '[µs']]],0)</f>
        <v>82 0 22 1072</v>
      </c>
    </row>
    <row r="75" spans="3:13" x14ac:dyDescent="0.25">
      <c r="C75" s="2">
        <v>83</v>
      </c>
      <c r="D75" s="4">
        <f t="shared" si="3"/>
        <v>987.76660251224951</v>
      </c>
      <c r="E75" s="4">
        <f t="shared" si="2"/>
        <v>506.19245348882851</v>
      </c>
      <c r="F75" s="4">
        <f>Tabulka13[[#This Row],[t/2 '[µs']]]-E76</f>
        <v>28.410399367400373</v>
      </c>
      <c r="G75" s="4">
        <f>ROUND(MOD(Tabulka13[[#This Row],[t/2 '[µs'] dif]],255),0)</f>
        <v>28</v>
      </c>
      <c r="H75" s="4">
        <f>ROUNDDOWN(Tabulka13[[#This Row],[t/2 '[µs'] dif]]/255,0)</f>
        <v>0</v>
      </c>
      <c r="I75" s="4">
        <f>Tabulka13[[#This Row],[mod]]-IF(Tabulka13[[#This Row],[//]]&gt;0,16,8)</f>
        <v>20</v>
      </c>
      <c r="J75" s="4">
        <f>IF(Tabulka13[[#This Row],[R0 PRE]]&gt;0,Tabulka13[[#This Row],[//]],Tabulka13[[#This Row],[//]]-1)</f>
        <v>0</v>
      </c>
      <c r="K75" s="4">
        <f>IF(Tabulka13[[#This Row],[R0 PRE]]&gt;0,Tabulka13[[#This Row],[R0 PRE]],Tabulka13[[#This Row],[R0 PRE]]+255)</f>
        <v>20</v>
      </c>
      <c r="L75" s="4">
        <f>1000000/Tabulka13[[#This Row],[f]]</f>
        <v>1012.384906977657</v>
      </c>
      <c r="M75" s="4" t="str">
        <f>Tabulka13[[#This Row],[n]]&amp;" "&amp;Tabulka13[[#This Row],[R1]]&amp;" "&amp;Tabulka13[[#This Row],[R0]] &amp;" "&amp;ROUNDDOWN(Tabulka13[[#This Row],[t '[µs']]],0)</f>
        <v>83 0 20 1012</v>
      </c>
    </row>
    <row r="76" spans="3:13" x14ac:dyDescent="0.25">
      <c r="C76" s="2">
        <v>84</v>
      </c>
      <c r="D76" s="4">
        <f t="shared" si="3"/>
        <v>1046.5022612023959</v>
      </c>
      <c r="E76" s="4">
        <f t="shared" si="2"/>
        <v>477.78205412142813</v>
      </c>
      <c r="F76" s="4">
        <f>Tabulka13[[#This Row],[t/2 '[µs']]]-E77</f>
        <v>26.815846175917557</v>
      </c>
      <c r="G76" s="4">
        <f>ROUND(MOD(Tabulka13[[#This Row],[t/2 '[µs'] dif]],255),0)</f>
        <v>27</v>
      </c>
      <c r="H76" s="4">
        <f>ROUNDDOWN(Tabulka13[[#This Row],[t/2 '[µs'] dif]]/255,0)</f>
        <v>0</v>
      </c>
      <c r="I76" s="4">
        <f>Tabulka13[[#This Row],[mod]]-IF(Tabulka13[[#This Row],[//]]&gt;0,16,8)</f>
        <v>19</v>
      </c>
      <c r="J76" s="4">
        <f>IF(Tabulka13[[#This Row],[R0 PRE]]&gt;0,Tabulka13[[#This Row],[//]],Tabulka13[[#This Row],[//]]-1)</f>
        <v>0</v>
      </c>
      <c r="K76" s="4">
        <f>IF(Tabulka13[[#This Row],[R0 PRE]]&gt;0,Tabulka13[[#This Row],[R0 PRE]],Tabulka13[[#This Row],[R0 PRE]]+255)</f>
        <v>19</v>
      </c>
      <c r="L76" s="4">
        <f>1000000/Tabulka13[[#This Row],[f]]</f>
        <v>955.56410824285626</v>
      </c>
      <c r="M76" s="4" t="str">
        <f>Tabulka13[[#This Row],[n]]&amp;" "&amp;Tabulka13[[#This Row],[R1]]&amp;" "&amp;Tabulka13[[#This Row],[R0]] &amp;" "&amp;ROUNDDOWN(Tabulka13[[#This Row],[t '[µs']]],0)</f>
        <v>84 0 19 955</v>
      </c>
    </row>
    <row r="77" spans="3:13" x14ac:dyDescent="0.25">
      <c r="C77" s="2">
        <v>85</v>
      </c>
      <c r="D77" s="4">
        <f t="shared" si="3"/>
        <v>1108.7305239074899</v>
      </c>
      <c r="E77" s="4">
        <f t="shared" si="2"/>
        <v>450.96620794551058</v>
      </c>
      <c r="F77" s="4">
        <f>Tabulka13[[#This Row],[t/2 '[µs']]]-E78</f>
        <v>25.310788378272093</v>
      </c>
      <c r="G77" s="4">
        <f>ROUND(MOD(Tabulka13[[#This Row],[t/2 '[µs'] dif]],255),0)</f>
        <v>25</v>
      </c>
      <c r="H77" s="4">
        <f>ROUNDDOWN(Tabulka13[[#This Row],[t/2 '[µs'] dif]]/255,0)</f>
        <v>0</v>
      </c>
      <c r="I77" s="4">
        <f>Tabulka13[[#This Row],[mod]]-IF(Tabulka13[[#This Row],[//]]&gt;0,16,8)</f>
        <v>17</v>
      </c>
      <c r="J77" s="4">
        <f>IF(Tabulka13[[#This Row],[R0 PRE]]&gt;0,Tabulka13[[#This Row],[//]],Tabulka13[[#This Row],[//]]-1)</f>
        <v>0</v>
      </c>
      <c r="K77" s="4">
        <f>IF(Tabulka13[[#This Row],[R0 PRE]]&gt;0,Tabulka13[[#This Row],[R0 PRE]],Tabulka13[[#This Row],[R0 PRE]]+255)</f>
        <v>17</v>
      </c>
      <c r="L77" s="4">
        <f>1000000/Tabulka13[[#This Row],[f]]</f>
        <v>901.93241589102115</v>
      </c>
      <c r="M77" s="4" t="str">
        <f>Tabulka13[[#This Row],[n]]&amp;" "&amp;Tabulka13[[#This Row],[R1]]&amp;" "&amp;Tabulka13[[#This Row],[R0]] &amp;" "&amp;ROUNDDOWN(Tabulka13[[#This Row],[t '[µs']]],0)</f>
        <v>85 0 17 901</v>
      </c>
    </row>
    <row r="78" spans="3:13" x14ac:dyDescent="0.25">
      <c r="C78" s="2">
        <v>86</v>
      </c>
      <c r="D78" s="4">
        <f t="shared" si="3"/>
        <v>1174.6590716696319</v>
      </c>
      <c r="E78" s="4">
        <f t="shared" si="2"/>
        <v>425.65541956723848</v>
      </c>
      <c r="F78" s="4">
        <f>Tabulka13[[#This Row],[t/2 '[µs']]]-E79</f>
        <v>23.890202983973438</v>
      </c>
      <c r="G78" s="4">
        <f>ROUND(MOD(Tabulka13[[#This Row],[t/2 '[µs'] dif]],255),0)</f>
        <v>24</v>
      </c>
      <c r="H78" s="4">
        <f>ROUNDDOWN(Tabulka13[[#This Row],[t/2 '[µs'] dif]]/255,0)</f>
        <v>0</v>
      </c>
      <c r="I78" s="4">
        <f>Tabulka13[[#This Row],[mod]]-IF(Tabulka13[[#This Row],[//]]&gt;0,16,8)</f>
        <v>16</v>
      </c>
      <c r="J78" s="4">
        <f>IF(Tabulka13[[#This Row],[R0 PRE]]&gt;0,Tabulka13[[#This Row],[//]],Tabulka13[[#This Row],[//]]-1)</f>
        <v>0</v>
      </c>
      <c r="K78" s="4">
        <f>IF(Tabulka13[[#This Row],[R0 PRE]]&gt;0,Tabulka13[[#This Row],[R0 PRE]],Tabulka13[[#This Row],[R0 PRE]]+255)</f>
        <v>16</v>
      </c>
      <c r="L78" s="4">
        <f>1000000/Tabulka13[[#This Row],[f]]</f>
        <v>851.31083913447696</v>
      </c>
      <c r="M78" s="4" t="str">
        <f>Tabulka13[[#This Row],[n]]&amp;" "&amp;Tabulka13[[#This Row],[R1]]&amp;" "&amp;Tabulka13[[#This Row],[R0]] &amp;" "&amp;ROUNDDOWN(Tabulka13[[#This Row],[t '[µs']]],0)</f>
        <v>86 0 16 851</v>
      </c>
    </row>
    <row r="79" spans="3:13" x14ac:dyDescent="0.25">
      <c r="C79" s="2">
        <v>87</v>
      </c>
      <c r="D79" s="4">
        <f t="shared" si="3"/>
        <v>1244.5079348883255</v>
      </c>
      <c r="E79" s="4">
        <f t="shared" si="2"/>
        <v>401.76521658326504</v>
      </c>
      <c r="F79" s="4">
        <f>Tabulka13[[#This Row],[t/2 '[µs']]]-E80</f>
        <v>22.549348921324054</v>
      </c>
      <c r="G79" s="4">
        <f>ROUND(MOD(Tabulka13[[#This Row],[t/2 '[µs'] dif]],255),0)</f>
        <v>23</v>
      </c>
      <c r="H79" s="4">
        <f>ROUNDDOWN(Tabulka13[[#This Row],[t/2 '[µs'] dif]]/255,0)</f>
        <v>0</v>
      </c>
      <c r="I79" s="4">
        <f>Tabulka13[[#This Row],[mod]]-IF(Tabulka13[[#This Row],[//]]&gt;0,16,8)</f>
        <v>15</v>
      </c>
      <c r="J79" s="4">
        <f>IF(Tabulka13[[#This Row],[R0 PRE]]&gt;0,Tabulka13[[#This Row],[//]],Tabulka13[[#This Row],[//]]-1)</f>
        <v>0</v>
      </c>
      <c r="K79" s="4">
        <f>IF(Tabulka13[[#This Row],[R0 PRE]]&gt;0,Tabulka13[[#This Row],[R0 PRE]],Tabulka13[[#This Row],[R0 PRE]]+255)</f>
        <v>15</v>
      </c>
      <c r="L79" s="4">
        <f>1000000/Tabulka13[[#This Row],[f]]</f>
        <v>803.53043316653009</v>
      </c>
      <c r="M79" s="4" t="str">
        <f>Tabulka13[[#This Row],[n]]&amp;" "&amp;Tabulka13[[#This Row],[R1]]&amp;" "&amp;Tabulka13[[#This Row],[R0]] &amp;" "&amp;ROUNDDOWN(Tabulka13[[#This Row],[t '[µs']]],0)</f>
        <v>87 0 15 803</v>
      </c>
    </row>
    <row r="80" spans="3:13" x14ac:dyDescent="0.25">
      <c r="C80" s="2">
        <v>88</v>
      </c>
      <c r="D80" s="4">
        <f t="shared" si="3"/>
        <v>1318.5102276514817</v>
      </c>
      <c r="E80" s="4">
        <f t="shared" si="2"/>
        <v>379.21586766194099</v>
      </c>
      <c r="F80" s="4">
        <f>Tabulka13[[#This Row],[t/2 '[µs']]]-E81</f>
        <v>21.283751214534448</v>
      </c>
      <c r="G80" s="4">
        <f>ROUND(MOD(Tabulka13[[#This Row],[t/2 '[µs'] dif]],255),0)</f>
        <v>21</v>
      </c>
      <c r="H80" s="4">
        <f>ROUNDDOWN(Tabulka13[[#This Row],[t/2 '[µs'] dif]]/255,0)</f>
        <v>0</v>
      </c>
      <c r="I80" s="4">
        <f>Tabulka13[[#This Row],[mod]]-IF(Tabulka13[[#This Row],[//]]&gt;0,16,8)</f>
        <v>13</v>
      </c>
      <c r="J80" s="4">
        <f>IF(Tabulka13[[#This Row],[R0 PRE]]&gt;0,Tabulka13[[#This Row],[//]],Tabulka13[[#This Row],[//]]-1)</f>
        <v>0</v>
      </c>
      <c r="K80" s="4">
        <f>IF(Tabulka13[[#This Row],[R0 PRE]]&gt;0,Tabulka13[[#This Row],[R0 PRE]],Tabulka13[[#This Row],[R0 PRE]]+255)</f>
        <v>13</v>
      </c>
      <c r="L80" s="4">
        <f>1000000/Tabulka13[[#This Row],[f]]</f>
        <v>758.43173532388198</v>
      </c>
      <c r="M80" s="4" t="str">
        <f>Tabulka13[[#This Row],[n]]&amp;" "&amp;Tabulka13[[#This Row],[R1]]&amp;" "&amp;Tabulka13[[#This Row],[R0]] &amp;" "&amp;ROUNDDOWN(Tabulka13[[#This Row],[t '[µs']]],0)</f>
        <v>88 0 13 758</v>
      </c>
    </row>
    <row r="81" spans="3:13" x14ac:dyDescent="0.25">
      <c r="C81" s="2">
        <v>89</v>
      </c>
      <c r="D81" s="4">
        <f t="shared" si="3"/>
        <v>1396.9129257320178</v>
      </c>
      <c r="E81" s="4">
        <f t="shared" si="2"/>
        <v>357.93211644740654</v>
      </c>
      <c r="F81" s="4">
        <f>Tabulka13[[#This Row],[t/2 '[µs']]]-E82</f>
        <v>20.089186048906811</v>
      </c>
      <c r="G81" s="4">
        <f>ROUND(MOD(Tabulka13[[#This Row],[t/2 '[µs'] dif]],255),0)</f>
        <v>20</v>
      </c>
      <c r="H81" s="4">
        <f>ROUNDDOWN(Tabulka13[[#This Row],[t/2 '[µs'] dif]]/255,0)</f>
        <v>0</v>
      </c>
      <c r="I81" s="4">
        <f>Tabulka13[[#This Row],[mod]]-IF(Tabulka13[[#This Row],[//]]&gt;0,16,8)</f>
        <v>12</v>
      </c>
      <c r="J81" s="4">
        <f>IF(Tabulka13[[#This Row],[R0 PRE]]&gt;0,Tabulka13[[#This Row],[//]],Tabulka13[[#This Row],[//]]-1)</f>
        <v>0</v>
      </c>
      <c r="K81" s="4">
        <f>IF(Tabulka13[[#This Row],[R0 PRE]]&gt;0,Tabulka13[[#This Row],[R0 PRE]],Tabulka13[[#This Row],[R0 PRE]]+255)</f>
        <v>12</v>
      </c>
      <c r="L81" s="4">
        <f>1000000/Tabulka13[[#This Row],[f]]</f>
        <v>715.86423289481309</v>
      </c>
      <c r="M81" s="4" t="str">
        <f>Tabulka13[[#This Row],[n]]&amp;" "&amp;Tabulka13[[#This Row],[R1]]&amp;" "&amp;Tabulka13[[#This Row],[R0]] &amp;" "&amp;ROUNDDOWN(Tabulka13[[#This Row],[t '[µs']]],0)</f>
        <v>89 0 12 715</v>
      </c>
    </row>
    <row r="82" spans="3:13" x14ac:dyDescent="0.25">
      <c r="C82" s="2">
        <v>90</v>
      </c>
      <c r="D82" s="4">
        <f t="shared" si="3"/>
        <v>1479.9776908465401</v>
      </c>
      <c r="E82" s="4">
        <f t="shared" si="2"/>
        <v>337.84293039849973</v>
      </c>
      <c r="F82" s="4">
        <f>Tabulka13[[#This Row],[t/2 '[µs']]]-E83</f>
        <v>18.961666674246601</v>
      </c>
      <c r="G82" s="4">
        <f>ROUND(MOD(Tabulka13[[#This Row],[t/2 '[µs'] dif]],255),0)</f>
        <v>19</v>
      </c>
      <c r="H82" s="4">
        <f>ROUNDDOWN(Tabulka13[[#This Row],[t/2 '[µs'] dif]]/255,0)</f>
        <v>0</v>
      </c>
      <c r="I82" s="4">
        <f>Tabulka13[[#This Row],[mod]]-IF(Tabulka13[[#This Row],[//]]&gt;0,16,8)</f>
        <v>11</v>
      </c>
      <c r="J82" s="4">
        <f>IF(Tabulka13[[#This Row],[R0 PRE]]&gt;0,Tabulka13[[#This Row],[//]],Tabulka13[[#This Row],[//]]-1)</f>
        <v>0</v>
      </c>
      <c r="K82" s="4">
        <f>IF(Tabulka13[[#This Row],[R0 PRE]]&gt;0,Tabulka13[[#This Row],[R0 PRE]],Tabulka13[[#This Row],[R0 PRE]]+255)</f>
        <v>11</v>
      </c>
      <c r="L82" s="4">
        <f>1000000/Tabulka13[[#This Row],[f]]</f>
        <v>675.68586079699946</v>
      </c>
      <c r="M82" s="4" t="str">
        <f>Tabulka13[[#This Row],[n]]&amp;" "&amp;Tabulka13[[#This Row],[R1]]&amp;" "&amp;Tabulka13[[#This Row],[R0]] &amp;" "&amp;ROUNDDOWN(Tabulka13[[#This Row],[t '[µs']]],0)</f>
        <v>90 0 11 675</v>
      </c>
    </row>
    <row r="83" spans="3:13" x14ac:dyDescent="0.25">
      <c r="C83" s="2">
        <v>91</v>
      </c>
      <c r="D83" s="4">
        <f t="shared" si="3"/>
        <v>1567.9817439269998</v>
      </c>
      <c r="E83" s="4">
        <f t="shared" si="2"/>
        <v>318.88126372425313</v>
      </c>
      <c r="F83" s="4">
        <f>Tabulka13[[#This Row],[t/2 '[µs']]]-E84</f>
        <v>17.897430099453857</v>
      </c>
      <c r="G83" s="4">
        <f>ROUND(MOD(Tabulka13[[#This Row],[t/2 '[µs'] dif]],255),0)</f>
        <v>18</v>
      </c>
      <c r="H83" s="4">
        <f>ROUNDDOWN(Tabulka13[[#This Row],[t/2 '[µs'] dif]]/255,0)</f>
        <v>0</v>
      </c>
      <c r="I83" s="4">
        <f>Tabulka13[[#This Row],[mod]]-IF(Tabulka13[[#This Row],[//]]&gt;0,16,8)</f>
        <v>10</v>
      </c>
      <c r="J83" s="4">
        <f>IF(Tabulka13[[#This Row],[R0 PRE]]&gt;0,Tabulka13[[#This Row],[//]],Tabulka13[[#This Row],[//]]-1)</f>
        <v>0</v>
      </c>
      <c r="K83" s="4">
        <f>IF(Tabulka13[[#This Row],[R0 PRE]]&gt;0,Tabulka13[[#This Row],[R0 PRE]],Tabulka13[[#This Row],[R0 PRE]]+255)</f>
        <v>10</v>
      </c>
      <c r="L83" s="4">
        <f>1000000/Tabulka13[[#This Row],[f]]</f>
        <v>637.76252744850626</v>
      </c>
      <c r="M83" s="4" t="str">
        <f>Tabulka13[[#This Row],[n]]&amp;" "&amp;Tabulka13[[#This Row],[R1]]&amp;" "&amp;Tabulka13[[#This Row],[R0]] &amp;" "&amp;ROUNDDOWN(Tabulka13[[#This Row],[t '[µs']]],0)</f>
        <v>91 0 10 637</v>
      </c>
    </row>
    <row r="84" spans="3:13" x14ac:dyDescent="0.25">
      <c r="C84" s="2">
        <v>92</v>
      </c>
      <c r="D84" s="4">
        <f t="shared" si="3"/>
        <v>1661.2187903197835</v>
      </c>
      <c r="E84" s="4">
        <f t="shared" si="2"/>
        <v>300.98383362479927</v>
      </c>
      <c r="F84" s="4">
        <f>Tabulka13[[#This Row],[t/2 '[µs']]]-E85</f>
        <v>16.892924533890721</v>
      </c>
      <c r="G84" s="4">
        <f>ROUND(MOD(Tabulka13[[#This Row],[t/2 '[µs'] dif]],255),0)</f>
        <v>17</v>
      </c>
      <c r="H84" s="4">
        <f>ROUNDDOWN(Tabulka13[[#This Row],[t/2 '[µs'] dif]]/255,0)</f>
        <v>0</v>
      </c>
      <c r="I84" s="4">
        <f>Tabulka13[[#This Row],[mod]]-IF(Tabulka13[[#This Row],[//]]&gt;0,16,8)</f>
        <v>9</v>
      </c>
      <c r="J84" s="4">
        <f>IF(Tabulka13[[#This Row],[R0 PRE]]&gt;0,Tabulka13[[#This Row],[//]],Tabulka13[[#This Row],[//]]-1)</f>
        <v>0</v>
      </c>
      <c r="K84" s="4">
        <f>IF(Tabulka13[[#This Row],[R0 PRE]]&gt;0,Tabulka13[[#This Row],[R0 PRE]],Tabulka13[[#This Row],[R0 PRE]]+255)</f>
        <v>9</v>
      </c>
      <c r="L84" s="4">
        <f>1000000/Tabulka13[[#This Row],[f]]</f>
        <v>601.96766724959855</v>
      </c>
      <c r="M84" s="4" t="str">
        <f>Tabulka13[[#This Row],[n]]&amp;" "&amp;Tabulka13[[#This Row],[R1]]&amp;" "&amp;Tabulka13[[#This Row],[R0]] &amp;" "&amp;ROUNDDOWN(Tabulka13[[#This Row],[t '[µs']]],0)</f>
        <v>92 0 9 601</v>
      </c>
    </row>
    <row r="85" spans="3:13" x14ac:dyDescent="0.25">
      <c r="C85" s="2">
        <v>93</v>
      </c>
      <c r="D85" s="4">
        <f t="shared" si="3"/>
        <v>1760.0000000000032</v>
      </c>
      <c r="E85" s="4">
        <f t="shared" si="2"/>
        <v>284.09090909090855</v>
      </c>
      <c r="F85" s="4">
        <f>Tabulka13[[#This Row],[t/2 '[µs']]]-E86</f>
        <v>15.944797533609744</v>
      </c>
      <c r="G85" s="4">
        <f>ROUND(MOD(Tabulka13[[#This Row],[t/2 '[µs'] dif]],255),0)</f>
        <v>16</v>
      </c>
      <c r="H85" s="4">
        <f>ROUNDDOWN(Tabulka13[[#This Row],[t/2 '[µs'] dif]]/255,0)</f>
        <v>0</v>
      </c>
      <c r="I85" s="4">
        <f>Tabulka13[[#This Row],[mod]]-IF(Tabulka13[[#This Row],[//]]&gt;0,16,8)</f>
        <v>8</v>
      </c>
      <c r="J85" s="4">
        <f>IF(Tabulka13[[#This Row],[R0 PRE]]&gt;0,Tabulka13[[#This Row],[//]],Tabulka13[[#This Row],[//]]-1)</f>
        <v>0</v>
      </c>
      <c r="K85" s="4">
        <f>IF(Tabulka13[[#This Row],[R0 PRE]]&gt;0,Tabulka13[[#This Row],[R0 PRE]],Tabulka13[[#This Row],[R0 PRE]]+255)</f>
        <v>8</v>
      </c>
      <c r="L85" s="4">
        <f>1000000/Tabulka13[[#This Row],[f]]</f>
        <v>568.18181818181711</v>
      </c>
      <c r="M85" s="4" t="str">
        <f>Tabulka13[[#This Row],[n]]&amp;" "&amp;Tabulka13[[#This Row],[R1]]&amp;" "&amp;Tabulka13[[#This Row],[R0]] &amp;" "&amp;ROUNDDOWN(Tabulka13[[#This Row],[t '[µs']]],0)</f>
        <v>93 0 8 568</v>
      </c>
    </row>
    <row r="86" spans="3:13" x14ac:dyDescent="0.25">
      <c r="C86" s="2">
        <v>94</v>
      </c>
      <c r="D86" s="4">
        <f t="shared" si="3"/>
        <v>1864.6550460723631</v>
      </c>
      <c r="E86" s="4">
        <f t="shared" si="2"/>
        <v>268.14611155729881</v>
      </c>
      <c r="F86" s="4">
        <f>Tabulka13[[#This Row],[t/2 '[µs']]]-E87</f>
        <v>15.049884812884699</v>
      </c>
      <c r="G86" s="4">
        <f>ROUND(MOD(Tabulka13[[#This Row],[t/2 '[µs'] dif]],255),0)</f>
        <v>15</v>
      </c>
      <c r="H86" s="4">
        <f>ROUNDDOWN(Tabulka13[[#This Row],[t/2 '[µs'] dif]]/255,0)</f>
        <v>0</v>
      </c>
      <c r="I86" s="4">
        <f>Tabulka13[[#This Row],[mod]]-IF(Tabulka13[[#This Row],[//]]&gt;0,16,8)</f>
        <v>7</v>
      </c>
      <c r="J86" s="4">
        <f>IF(Tabulka13[[#This Row],[R0 PRE]]&gt;0,Tabulka13[[#This Row],[//]],Tabulka13[[#This Row],[//]]-1)</f>
        <v>0</v>
      </c>
      <c r="K86" s="4">
        <f>IF(Tabulka13[[#This Row],[R0 PRE]]&gt;0,Tabulka13[[#This Row],[R0 PRE]],Tabulka13[[#This Row],[R0 PRE]]+255)</f>
        <v>7</v>
      </c>
      <c r="L86" s="4">
        <f>1000000/Tabulka13[[#This Row],[f]]</f>
        <v>536.29222311459762</v>
      </c>
      <c r="M86" s="4" t="str">
        <f>Tabulka13[[#This Row],[n]]&amp;" "&amp;Tabulka13[[#This Row],[R1]]&amp;" "&amp;Tabulka13[[#This Row],[R0]] &amp;" "&amp;ROUNDDOWN(Tabulka13[[#This Row],[t '[µs']]],0)</f>
        <v>94 0 7 536</v>
      </c>
    </row>
    <row r="87" spans="3:13" x14ac:dyDescent="0.25">
      <c r="C87" s="2">
        <v>95</v>
      </c>
      <c r="D87" s="4">
        <f t="shared" si="3"/>
        <v>1975.5332050245001</v>
      </c>
      <c r="E87" s="4">
        <f t="shared" si="2"/>
        <v>253.09622674441411</v>
      </c>
      <c r="F87" s="4">
        <f>Tabulka13[[#This Row],[t/2 '[µs']]]-E88</f>
        <v>14.205199683700215</v>
      </c>
      <c r="G87" s="4">
        <f>ROUND(MOD(Tabulka13[[#This Row],[t/2 '[µs'] dif]],255),0)</f>
        <v>14</v>
      </c>
      <c r="H87" s="4">
        <f>ROUNDDOWN(Tabulka13[[#This Row],[t/2 '[µs'] dif]]/255,0)</f>
        <v>0</v>
      </c>
      <c r="I87" s="4">
        <f>Tabulka13[[#This Row],[mod]]-IF(Tabulka13[[#This Row],[//]]&gt;0,16,8)</f>
        <v>6</v>
      </c>
      <c r="J87" s="4">
        <f>IF(Tabulka13[[#This Row],[R0 PRE]]&gt;0,Tabulka13[[#This Row],[//]],Tabulka13[[#This Row],[//]]-1)</f>
        <v>0</v>
      </c>
      <c r="K87" s="4">
        <f>IF(Tabulka13[[#This Row],[R0 PRE]]&gt;0,Tabulka13[[#This Row],[R0 PRE]],Tabulka13[[#This Row],[R0 PRE]]+255)</f>
        <v>6</v>
      </c>
      <c r="L87" s="4">
        <f>1000000/Tabulka13[[#This Row],[f]]</f>
        <v>506.19245348882822</v>
      </c>
      <c r="M87" s="4" t="str">
        <f>Tabulka13[[#This Row],[n]]&amp;" "&amp;Tabulka13[[#This Row],[R1]]&amp;" "&amp;Tabulka13[[#This Row],[R0]] &amp;" "&amp;ROUNDDOWN(Tabulka13[[#This Row],[t '[µs']]],0)</f>
        <v>95 0 6 506</v>
      </c>
    </row>
    <row r="88" spans="3:13" x14ac:dyDescent="0.25">
      <c r="C88" s="2">
        <v>96</v>
      </c>
      <c r="D88" s="4">
        <f t="shared" si="3"/>
        <v>2093.0045224047931</v>
      </c>
      <c r="E88" s="4">
        <f t="shared" si="2"/>
        <v>238.8910270607139</v>
      </c>
      <c r="F88" s="4">
        <f>Tabulka13[[#This Row],[t/2 '[µs']]]-E89</f>
        <v>13.407923087958721</v>
      </c>
      <c r="G88" s="4">
        <f>ROUND(MOD(Tabulka13[[#This Row],[t/2 '[µs'] dif]],255),0)</f>
        <v>13</v>
      </c>
      <c r="H88" s="4">
        <f>ROUNDDOWN(Tabulka13[[#This Row],[t/2 '[µs'] dif]]/255,0)</f>
        <v>0</v>
      </c>
      <c r="I88" s="4">
        <f>Tabulka13[[#This Row],[mod]]-IF(Tabulka13[[#This Row],[//]]&gt;0,16,8)</f>
        <v>5</v>
      </c>
      <c r="J88" s="4">
        <f>IF(Tabulka13[[#This Row],[R0 PRE]]&gt;0,Tabulka13[[#This Row],[//]],Tabulka13[[#This Row],[//]]-1)</f>
        <v>0</v>
      </c>
      <c r="K88" s="4">
        <f>IF(Tabulka13[[#This Row],[R0 PRE]]&gt;0,Tabulka13[[#This Row],[R0 PRE]],Tabulka13[[#This Row],[R0 PRE]]+255)</f>
        <v>5</v>
      </c>
      <c r="L88" s="4">
        <f>1000000/Tabulka13[[#This Row],[f]]</f>
        <v>477.78205412142779</v>
      </c>
      <c r="M88" s="4" t="str">
        <f>Tabulka13[[#This Row],[n]]&amp;" "&amp;Tabulka13[[#This Row],[R1]]&amp;" "&amp;Tabulka13[[#This Row],[R0]] &amp;" "&amp;ROUNDDOWN(Tabulka13[[#This Row],[t '[µs']]],0)</f>
        <v>96 0 5 477</v>
      </c>
    </row>
    <row r="89" spans="3:13" x14ac:dyDescent="0.25">
      <c r="C89" s="2">
        <v>97</v>
      </c>
      <c r="D89" s="4">
        <f t="shared" si="3"/>
        <v>2217.4610478149812</v>
      </c>
      <c r="E89" s="4">
        <f t="shared" si="2"/>
        <v>225.48310397275517</v>
      </c>
      <c r="F89" s="4">
        <f>Tabulka13[[#This Row],[t/2 '[µs']]]-E90</f>
        <v>12.655394189136075</v>
      </c>
      <c r="G89" s="4">
        <f>ROUND(MOD(Tabulka13[[#This Row],[t/2 '[µs'] dif]],255),0)</f>
        <v>13</v>
      </c>
      <c r="H89" s="4">
        <f>ROUNDDOWN(Tabulka13[[#This Row],[t/2 '[µs'] dif]]/255,0)</f>
        <v>0</v>
      </c>
      <c r="I89" s="4">
        <f>Tabulka13[[#This Row],[mod]]-IF(Tabulka13[[#This Row],[//]]&gt;0,16,8)</f>
        <v>5</v>
      </c>
      <c r="J89" s="4">
        <f>IF(Tabulka13[[#This Row],[R0 PRE]]&gt;0,Tabulka13[[#This Row],[//]],Tabulka13[[#This Row],[//]]-1)</f>
        <v>0</v>
      </c>
      <c r="K89" s="4">
        <f>IF(Tabulka13[[#This Row],[R0 PRE]]&gt;0,Tabulka13[[#This Row],[R0 PRE]],Tabulka13[[#This Row],[R0 PRE]]+255)</f>
        <v>5</v>
      </c>
      <c r="L89" s="4">
        <f>1000000/Tabulka13[[#This Row],[f]]</f>
        <v>450.96620794551035</v>
      </c>
      <c r="M89" s="4" t="str">
        <f>Tabulka13[[#This Row],[n]]&amp;" "&amp;Tabulka13[[#This Row],[R1]]&amp;" "&amp;Tabulka13[[#This Row],[R0]] &amp;" "&amp;ROUNDDOWN(Tabulka13[[#This Row],[t '[µs']]],0)</f>
        <v>97 0 5 450</v>
      </c>
    </row>
    <row r="90" spans="3:13" x14ac:dyDescent="0.25">
      <c r="C90" s="2">
        <v>98</v>
      </c>
      <c r="D90" s="4">
        <f t="shared" si="3"/>
        <v>2349.3181433392651</v>
      </c>
      <c r="E90" s="4">
        <f t="shared" si="2"/>
        <v>212.8277097836191</v>
      </c>
      <c r="F90" s="4">
        <f>Tabulka13[[#This Row],[t/2 '[µs']]]-E91</f>
        <v>11.945101491986691</v>
      </c>
      <c r="G90" s="4">
        <f>ROUND(MOD(Tabulka13[[#This Row],[t/2 '[µs'] dif]],255),0)</f>
        <v>12</v>
      </c>
      <c r="H90" s="4">
        <f>ROUNDDOWN(Tabulka13[[#This Row],[t/2 '[µs'] dif]]/255,0)</f>
        <v>0</v>
      </c>
      <c r="I90" s="4">
        <f>Tabulka13[[#This Row],[mod]]-IF(Tabulka13[[#This Row],[//]]&gt;0,16,8)</f>
        <v>4</v>
      </c>
      <c r="J90" s="4">
        <f>IF(Tabulka13[[#This Row],[R0 PRE]]&gt;0,Tabulka13[[#This Row],[//]],Tabulka13[[#This Row],[//]]-1)</f>
        <v>0</v>
      </c>
      <c r="K90" s="4">
        <f>IF(Tabulka13[[#This Row],[R0 PRE]]&gt;0,Tabulka13[[#This Row],[R0 PRE]],Tabulka13[[#This Row],[R0 PRE]]+255)</f>
        <v>4</v>
      </c>
      <c r="L90" s="4">
        <f>1000000/Tabulka13[[#This Row],[f]]</f>
        <v>425.6554195672382</v>
      </c>
      <c r="M90" s="4" t="str">
        <f>Tabulka13[[#This Row],[n]]&amp;" "&amp;Tabulka13[[#This Row],[R1]]&amp;" "&amp;Tabulka13[[#This Row],[R0]] &amp;" "&amp;ROUNDDOWN(Tabulka13[[#This Row],[t '[µs']]],0)</f>
        <v>98 0 4 425</v>
      </c>
    </row>
    <row r="91" spans="3:13" x14ac:dyDescent="0.25">
      <c r="C91" s="2">
        <v>99</v>
      </c>
      <c r="D91" s="4">
        <f t="shared" si="3"/>
        <v>2489.0158697766524</v>
      </c>
      <c r="E91" s="4">
        <f t="shared" si="2"/>
        <v>200.88260829163241</v>
      </c>
      <c r="F91" s="4">
        <f>Tabulka13[[#This Row],[t/2 '[µs']]]-E92</f>
        <v>11.274674460661998</v>
      </c>
      <c r="G91" s="4">
        <f>ROUND(MOD(Tabulka13[[#This Row],[t/2 '[µs'] dif]],255),0)</f>
        <v>11</v>
      </c>
      <c r="H91" s="4">
        <f>ROUNDDOWN(Tabulka13[[#This Row],[t/2 '[µs'] dif]]/255,0)</f>
        <v>0</v>
      </c>
      <c r="I91" s="4">
        <f>Tabulka13[[#This Row],[mod]]-IF(Tabulka13[[#This Row],[//]]&gt;0,16,8)</f>
        <v>3</v>
      </c>
      <c r="J91" s="4">
        <f>IF(Tabulka13[[#This Row],[R0 PRE]]&gt;0,Tabulka13[[#This Row],[//]],Tabulka13[[#This Row],[//]]-1)</f>
        <v>0</v>
      </c>
      <c r="K91" s="4">
        <f>IF(Tabulka13[[#This Row],[R0 PRE]]&gt;0,Tabulka13[[#This Row],[R0 PRE]],Tabulka13[[#This Row],[R0 PRE]]+255)</f>
        <v>3</v>
      </c>
      <c r="L91" s="4">
        <f>1000000/Tabulka13[[#This Row],[f]]</f>
        <v>401.76521658326482</v>
      </c>
      <c r="M91" s="4" t="str">
        <f>Tabulka13[[#This Row],[n]]&amp;" "&amp;Tabulka13[[#This Row],[R1]]&amp;" "&amp;Tabulka13[[#This Row],[R0]] &amp;" "&amp;ROUNDDOWN(Tabulka13[[#This Row],[t '[µs']]],0)</f>
        <v>99 0 3 401</v>
      </c>
    </row>
    <row r="92" spans="3:13" x14ac:dyDescent="0.25">
      <c r="C92" s="2">
        <v>100</v>
      </c>
      <c r="D92" s="4">
        <f t="shared" si="3"/>
        <v>2637.0204553029648</v>
      </c>
      <c r="E92" s="4">
        <f t="shared" si="2"/>
        <v>189.60793383097041</v>
      </c>
      <c r="F92" s="4">
        <f>Tabulka13[[#This Row],[t/2 '[µs']]]-E93</f>
        <v>10.641875607267224</v>
      </c>
      <c r="G92" s="4">
        <f>ROUND(MOD(Tabulka13[[#This Row],[t/2 '[µs'] dif]],255),0)</f>
        <v>11</v>
      </c>
      <c r="H92" s="4">
        <f>ROUNDDOWN(Tabulka13[[#This Row],[t/2 '[µs'] dif]]/255,0)</f>
        <v>0</v>
      </c>
      <c r="I92" s="4">
        <f>Tabulka13[[#This Row],[mod]]-IF(Tabulka13[[#This Row],[//]]&gt;0,16,8)</f>
        <v>3</v>
      </c>
      <c r="J92" s="4">
        <f>IF(Tabulka13[[#This Row],[R0 PRE]]&gt;0,Tabulka13[[#This Row],[//]],Tabulka13[[#This Row],[//]]-1)</f>
        <v>0</v>
      </c>
      <c r="K92" s="4">
        <f>IF(Tabulka13[[#This Row],[R0 PRE]]&gt;0,Tabulka13[[#This Row],[R0 PRE]],Tabulka13[[#This Row],[R0 PRE]]+255)</f>
        <v>3</v>
      </c>
      <c r="L92" s="4">
        <f>1000000/Tabulka13[[#This Row],[f]]</f>
        <v>379.21586766194082</v>
      </c>
      <c r="M92" s="4" t="str">
        <f>Tabulka13[[#This Row],[n]]&amp;" "&amp;Tabulka13[[#This Row],[R1]]&amp;" "&amp;Tabulka13[[#This Row],[R0]] &amp;" "&amp;ROUNDDOWN(Tabulka13[[#This Row],[t '[µs']]],0)</f>
        <v>100 0 3 379</v>
      </c>
    </row>
    <row r="93" spans="3:13" x14ac:dyDescent="0.25">
      <c r="C93" s="2">
        <v>101</v>
      </c>
      <c r="D93" s="4">
        <f t="shared" si="3"/>
        <v>2793.825851464037</v>
      </c>
      <c r="E93" s="4">
        <f t="shared" si="2"/>
        <v>178.96605822370319</v>
      </c>
      <c r="F93" s="4">
        <f>Tabulka13[[#This Row],[t/2 '[µs']]]-E94</f>
        <v>10.044593024453405</v>
      </c>
      <c r="G93" s="4">
        <f>ROUND(MOD(Tabulka13[[#This Row],[t/2 '[µs'] dif]],255),0)</f>
        <v>10</v>
      </c>
      <c r="H93" s="4">
        <f>ROUNDDOWN(Tabulka13[[#This Row],[t/2 '[µs'] dif]]/255,0)</f>
        <v>0</v>
      </c>
      <c r="I93" s="4">
        <f>Tabulka13[[#This Row],[mod]]-IF(Tabulka13[[#This Row],[//]]&gt;0,16,8)</f>
        <v>2</v>
      </c>
      <c r="J93" s="4">
        <f>IF(Tabulka13[[#This Row],[R0 PRE]]&gt;0,Tabulka13[[#This Row],[//]],Tabulka13[[#This Row],[//]]-1)</f>
        <v>0</v>
      </c>
      <c r="K93" s="4">
        <f>IF(Tabulka13[[#This Row],[R0 PRE]]&gt;0,Tabulka13[[#This Row],[R0 PRE]],Tabulka13[[#This Row],[R0 PRE]]+255)</f>
        <v>2</v>
      </c>
      <c r="L93" s="4">
        <f>1000000/Tabulka13[[#This Row],[f]]</f>
        <v>357.93211644740637</v>
      </c>
      <c r="M93" s="4" t="str">
        <f>Tabulka13[[#This Row],[n]]&amp;" "&amp;Tabulka13[[#This Row],[R1]]&amp;" "&amp;Tabulka13[[#This Row],[R0]] &amp;" "&amp;ROUNDDOWN(Tabulka13[[#This Row],[t '[µs']]],0)</f>
        <v>101 0 2 357</v>
      </c>
    </row>
    <row r="94" spans="3:13" x14ac:dyDescent="0.25">
      <c r="C94" s="2">
        <v>102</v>
      </c>
      <c r="D94" s="4">
        <f t="shared" si="3"/>
        <v>2959.9553816930816</v>
      </c>
      <c r="E94" s="4">
        <f t="shared" si="2"/>
        <v>168.92146519924978</v>
      </c>
      <c r="F94" s="4">
        <f>Tabulka13[[#This Row],[t/2 '[µs']]]-E95</f>
        <v>9.4808333371233005</v>
      </c>
      <c r="G94" s="4">
        <f>ROUND(MOD(Tabulka13[[#This Row],[t/2 '[µs'] dif]],255),0)</f>
        <v>9</v>
      </c>
      <c r="H94" s="4">
        <f>ROUNDDOWN(Tabulka13[[#This Row],[t/2 '[µs'] dif]]/255,0)</f>
        <v>0</v>
      </c>
      <c r="I94" s="4">
        <f>Tabulka13[[#This Row],[mod]]-IF(Tabulka13[[#This Row],[//]]&gt;0,16,8)</f>
        <v>1</v>
      </c>
      <c r="J94" s="4">
        <f>IF(Tabulka13[[#This Row],[R0 PRE]]&gt;0,Tabulka13[[#This Row],[//]],Tabulka13[[#This Row],[//]]-1)</f>
        <v>0</v>
      </c>
      <c r="K94" s="4">
        <f>IF(Tabulka13[[#This Row],[R0 PRE]]&gt;0,Tabulka13[[#This Row],[R0 PRE]],Tabulka13[[#This Row],[R0 PRE]]+255)</f>
        <v>1</v>
      </c>
      <c r="L94" s="4">
        <f>1000000/Tabulka13[[#This Row],[f]]</f>
        <v>337.84293039849956</v>
      </c>
      <c r="M94" s="4" t="str">
        <f>Tabulka13[[#This Row],[n]]&amp;" "&amp;Tabulka13[[#This Row],[R1]]&amp;" "&amp;Tabulka13[[#This Row],[R0]] &amp;" "&amp;ROUNDDOWN(Tabulka13[[#This Row],[t '[µs']]],0)</f>
        <v>102 0 1 337</v>
      </c>
    </row>
    <row r="95" spans="3:13" x14ac:dyDescent="0.25">
      <c r="C95" s="2">
        <v>103</v>
      </c>
      <c r="D95" s="4">
        <f t="shared" si="3"/>
        <v>3135.9634878540014</v>
      </c>
      <c r="E95" s="4">
        <f t="shared" si="2"/>
        <v>159.44063186212648</v>
      </c>
      <c r="F95" s="4">
        <f>Tabulka13[[#This Row],[t/2 '[µs']]]-E96</f>
        <v>8.9487150497269283</v>
      </c>
      <c r="G95" s="4">
        <f>ROUND(MOD(Tabulka13[[#This Row],[t/2 '[µs'] dif]],255),0)</f>
        <v>9</v>
      </c>
      <c r="H95" s="4">
        <f>ROUNDDOWN(Tabulka13[[#This Row],[t/2 '[µs'] dif]]/255,0)</f>
        <v>0</v>
      </c>
      <c r="I95" s="4">
        <f>Tabulka13[[#This Row],[mod]]-IF(Tabulka13[[#This Row],[//]]&gt;0,16,8)</f>
        <v>1</v>
      </c>
      <c r="J95" s="4">
        <f>IF(Tabulka13[[#This Row],[R0 PRE]]&gt;0,Tabulka13[[#This Row],[//]],Tabulka13[[#This Row],[//]]-1)</f>
        <v>0</v>
      </c>
      <c r="K95" s="4">
        <f>IF(Tabulka13[[#This Row],[R0 PRE]]&gt;0,Tabulka13[[#This Row],[R0 PRE]],Tabulka13[[#This Row],[R0 PRE]]+255)</f>
        <v>1</v>
      </c>
      <c r="L95" s="4">
        <f>1000000/Tabulka13[[#This Row],[f]]</f>
        <v>318.88126372425296</v>
      </c>
      <c r="M95" s="4" t="str">
        <f>Tabulka13[[#This Row],[n]]&amp;" "&amp;Tabulka13[[#This Row],[R1]]&amp;" "&amp;Tabulka13[[#This Row],[R0]] &amp;" "&amp;ROUNDDOWN(Tabulka13[[#This Row],[t '[µs']]],0)</f>
        <v>103 0 1 318</v>
      </c>
    </row>
    <row r="96" spans="3:13" x14ac:dyDescent="0.25">
      <c r="C96" s="2">
        <v>104</v>
      </c>
      <c r="D96" s="4">
        <f t="shared" si="3"/>
        <v>3322.4375806395688</v>
      </c>
      <c r="E96" s="4">
        <f t="shared" si="2"/>
        <v>150.49191681239955</v>
      </c>
      <c r="F96" s="4">
        <f>Tabulka13[[#This Row],[t/2 '[µs']]]-E97</f>
        <v>8.446462266945332</v>
      </c>
      <c r="G96" s="4">
        <f>ROUND(MOD(Tabulka13[[#This Row],[t/2 '[µs'] dif]],255),0)</f>
        <v>8</v>
      </c>
      <c r="H96" s="4">
        <f>ROUNDDOWN(Tabulka13[[#This Row],[t/2 '[µs'] dif]]/255,0)</f>
        <v>0</v>
      </c>
      <c r="I96" s="4">
        <f>Tabulka13[[#This Row],[mod]]-IF(Tabulka13[[#This Row],[//]]&gt;0,16,8)</f>
        <v>0</v>
      </c>
      <c r="J96" s="4">
        <f>IF(Tabulka13[[#This Row],[R0 PRE]]&gt;0,Tabulka13[[#This Row],[//]],Tabulka13[[#This Row],[//]]-1)</f>
        <v>-1</v>
      </c>
      <c r="K96" s="4">
        <f>IF(Tabulka13[[#This Row],[R0 PRE]]&gt;0,Tabulka13[[#This Row],[R0 PRE]],Tabulka13[[#This Row],[R0 PRE]]+255)</f>
        <v>255</v>
      </c>
      <c r="L96" s="4">
        <f>1000000/Tabulka13[[#This Row],[f]]</f>
        <v>300.9838336247991</v>
      </c>
      <c r="M96" s="4" t="str">
        <f>Tabulka13[[#This Row],[n]]&amp;" "&amp;Tabulka13[[#This Row],[R1]]&amp;" "&amp;Tabulka13[[#This Row],[R0]] &amp;" "&amp;ROUNDDOWN(Tabulka13[[#This Row],[t '[µs']]],0)</f>
        <v>104 -1 255 300</v>
      </c>
    </row>
    <row r="97" spans="3:13" x14ac:dyDescent="0.25">
      <c r="C97" s="2">
        <v>105</v>
      </c>
      <c r="D97" s="4">
        <f t="shared" si="3"/>
        <v>3520.0000000000082</v>
      </c>
      <c r="E97" s="4">
        <f t="shared" si="2"/>
        <v>142.04545454545422</v>
      </c>
      <c r="F97" s="4">
        <f>Tabulka13[[#This Row],[t/2 '[µs']]]-E98</f>
        <v>7.9723987668049006</v>
      </c>
      <c r="G97" s="4">
        <f>ROUND(MOD(Tabulka13[[#This Row],[t/2 '[µs'] dif]],255),0)</f>
        <v>8</v>
      </c>
      <c r="H97" s="4">
        <f>ROUNDDOWN(Tabulka13[[#This Row],[t/2 '[µs'] dif]]/255,0)</f>
        <v>0</v>
      </c>
      <c r="I97" s="4">
        <f>Tabulka13[[#This Row],[mod]]-IF(Tabulka13[[#This Row],[//]]&gt;0,16,8)</f>
        <v>0</v>
      </c>
      <c r="J97" s="4">
        <f>IF(Tabulka13[[#This Row],[R0 PRE]]&gt;0,Tabulka13[[#This Row],[//]],Tabulka13[[#This Row],[//]]-1)</f>
        <v>-1</v>
      </c>
      <c r="K97" s="4">
        <f>IF(Tabulka13[[#This Row],[R0 PRE]]&gt;0,Tabulka13[[#This Row],[R0 PRE]],Tabulka13[[#This Row],[R0 PRE]]+255)</f>
        <v>255</v>
      </c>
      <c r="L97" s="4">
        <f>1000000/Tabulka13[[#This Row],[f]]</f>
        <v>284.09090909090844</v>
      </c>
      <c r="M97" s="4" t="str">
        <f>Tabulka13[[#This Row],[n]]&amp;" "&amp;Tabulka13[[#This Row],[R1]]&amp;" "&amp;Tabulka13[[#This Row],[R0]] &amp;" "&amp;ROUNDDOWN(Tabulka13[[#This Row],[t '[µs']]],0)</f>
        <v>105 -1 255 284</v>
      </c>
    </row>
    <row r="98" spans="3:13" x14ac:dyDescent="0.25">
      <c r="C98" s="2">
        <v>106</v>
      </c>
      <c r="D98" s="4">
        <f t="shared" si="3"/>
        <v>3729.3100921447281</v>
      </c>
      <c r="E98" s="4">
        <f t="shared" si="2"/>
        <v>134.07305577864932</v>
      </c>
      <c r="F98" s="4">
        <f>Tabulka13[[#This Row],[t/2 '[µs']]]-E99</f>
        <v>7.5249424064423209</v>
      </c>
      <c r="G98" s="4">
        <f>ROUND(MOD(Tabulka13[[#This Row],[t/2 '[µs'] dif]],255),0)</f>
        <v>8</v>
      </c>
      <c r="H98" s="4">
        <f>ROUNDDOWN(Tabulka13[[#This Row],[t/2 '[µs'] dif]]/255,0)</f>
        <v>0</v>
      </c>
      <c r="I98" s="4">
        <f>Tabulka13[[#This Row],[mod]]-IF(Tabulka13[[#This Row],[//]]&gt;0,16,8)</f>
        <v>0</v>
      </c>
      <c r="J98" s="4">
        <f>IF(Tabulka13[[#This Row],[R0 PRE]]&gt;0,Tabulka13[[#This Row],[//]],Tabulka13[[#This Row],[//]]-1)</f>
        <v>-1</v>
      </c>
      <c r="K98" s="4">
        <f>IF(Tabulka13[[#This Row],[R0 PRE]]&gt;0,Tabulka13[[#This Row],[R0 PRE]],Tabulka13[[#This Row],[R0 PRE]]+255)</f>
        <v>255</v>
      </c>
      <c r="L98" s="4">
        <f>1000000/Tabulka13[[#This Row],[f]]</f>
        <v>268.14611155729864</v>
      </c>
      <c r="M98" s="4" t="str">
        <f>Tabulka13[[#This Row],[n]]&amp;" "&amp;Tabulka13[[#This Row],[R1]]&amp;" "&amp;Tabulka13[[#This Row],[R0]] &amp;" "&amp;ROUNDDOWN(Tabulka13[[#This Row],[t '[µs']]],0)</f>
        <v>106 -1 255 268</v>
      </c>
    </row>
    <row r="99" spans="3:13" x14ac:dyDescent="0.25">
      <c r="C99" s="2">
        <v>107</v>
      </c>
      <c r="D99" s="4">
        <f t="shared" si="3"/>
        <v>3951.0664100490021</v>
      </c>
      <c r="E99" s="4">
        <f t="shared" si="2"/>
        <v>126.548113372207</v>
      </c>
      <c r="F99" s="4">
        <f>Tabulka13[[#This Row],[t/2 '[µs']]]-E100</f>
        <v>7.1025998418500933</v>
      </c>
      <c r="G99" s="4">
        <f>ROUND(MOD(Tabulka13[[#This Row],[t/2 '[µs'] dif]],255),0)</f>
        <v>7</v>
      </c>
      <c r="H99" s="4">
        <f>ROUNDDOWN(Tabulka13[[#This Row],[t/2 '[µs'] dif]]/255,0)</f>
        <v>0</v>
      </c>
      <c r="I99" s="4">
        <f>Tabulka13[[#This Row],[mod]]-IF(Tabulka13[[#This Row],[//]]&gt;0,16,8)</f>
        <v>-1</v>
      </c>
      <c r="J99" s="4">
        <f>IF(Tabulka13[[#This Row],[R0 PRE]]&gt;0,Tabulka13[[#This Row],[//]],Tabulka13[[#This Row],[//]]-1)</f>
        <v>-1</v>
      </c>
      <c r="K99" s="4">
        <f>IF(Tabulka13[[#This Row],[R0 PRE]]&gt;0,Tabulka13[[#This Row],[R0 PRE]],Tabulka13[[#This Row],[R0 PRE]]+255)</f>
        <v>254</v>
      </c>
      <c r="L99" s="4">
        <f>1000000/Tabulka13[[#This Row],[f]]</f>
        <v>253.096226744414</v>
      </c>
      <c r="M99" s="4" t="str">
        <f>Tabulka13[[#This Row],[n]]&amp;" "&amp;Tabulka13[[#This Row],[R1]]&amp;" "&amp;Tabulka13[[#This Row],[R0]] &amp;" "&amp;ROUNDDOWN(Tabulka13[[#This Row],[t '[µs']]],0)</f>
        <v>107 -1 254 253</v>
      </c>
    </row>
    <row r="100" spans="3:13" x14ac:dyDescent="0.25">
      <c r="C100" s="2">
        <v>108</v>
      </c>
      <c r="D100" s="4">
        <f t="shared" si="3"/>
        <v>4186.009044809588</v>
      </c>
      <c r="E100" s="4">
        <f t="shared" si="2"/>
        <v>119.44551353035691</v>
      </c>
      <c r="F100" s="4">
        <f>Tabulka13[[#This Row],[t/2 '[µs']]]-E101</f>
        <v>6.7039615439793749</v>
      </c>
      <c r="G100" s="4">
        <f>ROUND(MOD(Tabulka13[[#This Row],[t/2 '[µs'] dif]],255),0)</f>
        <v>7</v>
      </c>
      <c r="H100" s="4">
        <f>ROUNDDOWN(Tabulka13[[#This Row],[t/2 '[µs'] dif]]/255,0)</f>
        <v>0</v>
      </c>
      <c r="I100" s="4">
        <f>Tabulka13[[#This Row],[mod]]-IF(Tabulka13[[#This Row],[//]]&gt;0,16,8)</f>
        <v>-1</v>
      </c>
      <c r="J100" s="4">
        <f>IF(Tabulka13[[#This Row],[R0 PRE]]&gt;0,Tabulka13[[#This Row],[//]],Tabulka13[[#This Row],[//]]-1)</f>
        <v>-1</v>
      </c>
      <c r="K100" s="4">
        <f>IF(Tabulka13[[#This Row],[R0 PRE]]&gt;0,Tabulka13[[#This Row],[R0 PRE]],Tabulka13[[#This Row],[R0 PRE]]+255)</f>
        <v>254</v>
      </c>
      <c r="L100" s="4">
        <f>1000000/Tabulka13[[#This Row],[f]]</f>
        <v>238.89102706071381</v>
      </c>
      <c r="M100" s="4" t="str">
        <f>Tabulka13[[#This Row],[n]]&amp;" "&amp;Tabulka13[[#This Row],[R1]]&amp;" "&amp;Tabulka13[[#This Row],[R0]] &amp;" "&amp;ROUNDDOWN(Tabulka13[[#This Row],[t '[µs']]],0)</f>
        <v>108 -1 254 238</v>
      </c>
    </row>
    <row r="101" spans="3:13" x14ac:dyDescent="0.25">
      <c r="C101" s="2">
        <v>109</v>
      </c>
      <c r="D101" s="4">
        <f t="shared" si="3"/>
        <v>4434.9220956299641</v>
      </c>
      <c r="E101" s="4">
        <f t="shared" si="2"/>
        <v>112.74155198637753</v>
      </c>
      <c r="F101" s="4">
        <f>Tabulka13[[#This Row],[t/2 '[µs']]]-E102</f>
        <v>6.3276970945680233</v>
      </c>
      <c r="G101" s="4">
        <f>ROUND(MOD(Tabulka13[[#This Row],[t/2 '[µs'] dif]],255),0)</f>
        <v>6</v>
      </c>
      <c r="H101" s="4">
        <f>ROUNDDOWN(Tabulka13[[#This Row],[t/2 '[µs'] dif]]/255,0)</f>
        <v>0</v>
      </c>
      <c r="I101" s="4">
        <f>Tabulka13[[#This Row],[mod]]-IF(Tabulka13[[#This Row],[//]]&gt;0,16,8)</f>
        <v>-2</v>
      </c>
      <c r="J101" s="4">
        <f>IF(Tabulka13[[#This Row],[R0 PRE]]&gt;0,Tabulka13[[#This Row],[//]],Tabulka13[[#This Row],[//]]-1)</f>
        <v>-1</v>
      </c>
      <c r="K101" s="4">
        <f>IF(Tabulka13[[#This Row],[R0 PRE]]&gt;0,Tabulka13[[#This Row],[R0 PRE]],Tabulka13[[#This Row],[R0 PRE]]+255)</f>
        <v>253</v>
      </c>
      <c r="L101" s="4">
        <f>1000000/Tabulka13[[#This Row],[f]]</f>
        <v>225.48310397275506</v>
      </c>
      <c r="M101" s="4" t="str">
        <f>Tabulka13[[#This Row],[n]]&amp;" "&amp;Tabulka13[[#This Row],[R1]]&amp;" "&amp;Tabulka13[[#This Row],[R0]] &amp;" "&amp;ROUNDDOWN(Tabulka13[[#This Row],[t '[µs']]],0)</f>
        <v>109 -1 253 225</v>
      </c>
    </row>
    <row r="102" spans="3:13" x14ac:dyDescent="0.25">
      <c r="C102" s="2">
        <v>110</v>
      </c>
      <c r="D102" s="4">
        <f t="shared" si="3"/>
        <v>4698.6362866785321</v>
      </c>
      <c r="E102" s="4">
        <f t="shared" si="2"/>
        <v>106.41385489180951</v>
      </c>
      <c r="F102" s="4">
        <f>Tabulka13[[#This Row],[t/2 '[µs']]]-E103</f>
        <v>5.9725507459933453</v>
      </c>
      <c r="G102" s="4">
        <f>ROUND(MOD(Tabulka13[[#This Row],[t/2 '[µs'] dif]],255),0)</f>
        <v>6</v>
      </c>
      <c r="H102" s="4">
        <f>ROUNDDOWN(Tabulka13[[#This Row],[t/2 '[µs'] dif]]/255,0)</f>
        <v>0</v>
      </c>
      <c r="I102" s="4">
        <f>Tabulka13[[#This Row],[mod]]-IF(Tabulka13[[#This Row],[//]]&gt;0,16,8)</f>
        <v>-2</v>
      </c>
      <c r="J102" s="4">
        <f>IF(Tabulka13[[#This Row],[R0 PRE]]&gt;0,Tabulka13[[#This Row],[//]],Tabulka13[[#This Row],[//]]-1)</f>
        <v>-1</v>
      </c>
      <c r="K102" s="4">
        <f>IF(Tabulka13[[#This Row],[R0 PRE]]&gt;0,Tabulka13[[#This Row],[R0 PRE]],Tabulka13[[#This Row],[R0 PRE]]+255)</f>
        <v>253</v>
      </c>
      <c r="L102" s="4">
        <f>1000000/Tabulka13[[#This Row],[f]]</f>
        <v>212.82770978361901</v>
      </c>
      <c r="M102" s="4" t="str">
        <f>Tabulka13[[#This Row],[n]]&amp;" "&amp;Tabulka13[[#This Row],[R1]]&amp;" "&amp;Tabulka13[[#This Row],[R0]] &amp;" "&amp;ROUNDDOWN(Tabulka13[[#This Row],[t '[µs']]],0)</f>
        <v>110 -1 253 212</v>
      </c>
    </row>
    <row r="103" spans="3:13" x14ac:dyDescent="0.25">
      <c r="C103" s="2">
        <v>111</v>
      </c>
      <c r="D103" s="4">
        <f t="shared" si="3"/>
        <v>4978.0317395533066</v>
      </c>
      <c r="E103" s="4">
        <f t="shared" si="2"/>
        <v>100.44130414581616</v>
      </c>
      <c r="F103" s="4">
        <f>Tabulka13[[#This Row],[t/2 '[µs']]]-E104</f>
        <v>5.6373372303309992</v>
      </c>
      <c r="G103" s="4">
        <f>ROUND(MOD(Tabulka13[[#This Row],[t/2 '[µs'] dif]],255),0)</f>
        <v>6</v>
      </c>
      <c r="H103" s="4">
        <f>ROUNDDOWN(Tabulka13[[#This Row],[t/2 '[µs'] dif]]/255,0)</f>
        <v>0</v>
      </c>
      <c r="I103" s="4">
        <f>Tabulka13[[#This Row],[mod]]-IF(Tabulka13[[#This Row],[//]]&gt;0,16,8)</f>
        <v>-2</v>
      </c>
      <c r="J103" s="4">
        <f>IF(Tabulka13[[#This Row],[R0 PRE]]&gt;0,Tabulka13[[#This Row],[//]],Tabulka13[[#This Row],[//]]-1)</f>
        <v>-1</v>
      </c>
      <c r="K103" s="4">
        <f>IF(Tabulka13[[#This Row],[R0 PRE]]&gt;0,Tabulka13[[#This Row],[R0 PRE]],Tabulka13[[#This Row],[R0 PRE]]+255)</f>
        <v>253</v>
      </c>
      <c r="L103" s="4">
        <f>1000000/Tabulka13[[#This Row],[f]]</f>
        <v>200.88260829163232</v>
      </c>
      <c r="M103" s="4" t="str">
        <f>Tabulka13[[#This Row],[n]]&amp;" "&amp;Tabulka13[[#This Row],[R1]]&amp;" "&amp;Tabulka13[[#This Row],[R0]] &amp;" "&amp;ROUNDDOWN(Tabulka13[[#This Row],[t '[µs']]],0)</f>
        <v>111 -1 253 200</v>
      </c>
    </row>
    <row r="104" spans="3:13" x14ac:dyDescent="0.25">
      <c r="C104" s="2">
        <v>112</v>
      </c>
      <c r="D104" s="4">
        <f t="shared" si="3"/>
        <v>5274.0409106059315</v>
      </c>
      <c r="E104" s="4">
        <f t="shared" si="2"/>
        <v>94.803966915485162</v>
      </c>
      <c r="F104" s="4">
        <f>Tabulka13[[#This Row],[t/2 '[µs']]]-E105</f>
        <v>5.3209378036335977</v>
      </c>
      <c r="G104" s="4">
        <f>ROUND(MOD(Tabulka13[[#This Row],[t/2 '[µs'] dif]],255),0)</f>
        <v>5</v>
      </c>
      <c r="H104" s="4">
        <f>ROUNDDOWN(Tabulka13[[#This Row],[t/2 '[µs'] dif]]/255,0)</f>
        <v>0</v>
      </c>
      <c r="I104" s="4">
        <f>Tabulka13[[#This Row],[mod]]-IF(Tabulka13[[#This Row],[//]]&gt;0,16,8)</f>
        <v>-3</v>
      </c>
      <c r="J104" s="4">
        <f>IF(Tabulka13[[#This Row],[R0 PRE]]&gt;0,Tabulka13[[#This Row],[//]],Tabulka13[[#This Row],[//]]-1)</f>
        <v>-1</v>
      </c>
      <c r="K104" s="4">
        <f>IF(Tabulka13[[#This Row],[R0 PRE]]&gt;0,Tabulka13[[#This Row],[R0 PRE]],Tabulka13[[#This Row],[R0 PRE]]+255)</f>
        <v>252</v>
      </c>
      <c r="L104" s="4">
        <f>1000000/Tabulka13[[#This Row],[f]]</f>
        <v>189.60793383097032</v>
      </c>
      <c r="M104" s="4" t="str">
        <f>Tabulka13[[#This Row],[n]]&amp;" "&amp;Tabulka13[[#This Row],[R1]]&amp;" "&amp;Tabulka13[[#This Row],[R0]] &amp;" "&amp;ROUNDDOWN(Tabulka13[[#This Row],[t '[µs']]],0)</f>
        <v>112 -1 252 189</v>
      </c>
    </row>
    <row r="105" spans="3:13" x14ac:dyDescent="0.25">
      <c r="C105" s="2">
        <v>113</v>
      </c>
      <c r="D105" s="4">
        <f t="shared" si="3"/>
        <v>5587.6517029280758</v>
      </c>
      <c r="E105" s="4">
        <f t="shared" si="2"/>
        <v>89.483029111851565</v>
      </c>
      <c r="F105" s="4">
        <f>Tabulka13[[#This Row],[t/2 '[µs']]]-E106</f>
        <v>5.0222965122267027</v>
      </c>
      <c r="G105" s="4">
        <f>ROUND(MOD(Tabulka13[[#This Row],[t/2 '[µs'] dif]],255),0)</f>
        <v>5</v>
      </c>
      <c r="H105" s="4">
        <f>ROUNDDOWN(Tabulka13[[#This Row],[t/2 '[µs'] dif]]/255,0)</f>
        <v>0</v>
      </c>
      <c r="I105" s="4">
        <f>Tabulka13[[#This Row],[mod]]-IF(Tabulka13[[#This Row],[//]]&gt;0,16,8)</f>
        <v>-3</v>
      </c>
      <c r="J105" s="4">
        <f>IF(Tabulka13[[#This Row],[R0 PRE]]&gt;0,Tabulka13[[#This Row],[//]],Tabulka13[[#This Row],[//]]-1)</f>
        <v>-1</v>
      </c>
      <c r="K105" s="4">
        <f>IF(Tabulka13[[#This Row],[R0 PRE]]&gt;0,Tabulka13[[#This Row],[R0 PRE]],Tabulka13[[#This Row],[R0 PRE]]+255)</f>
        <v>252</v>
      </c>
      <c r="L105" s="4">
        <f>1000000/Tabulka13[[#This Row],[f]]</f>
        <v>178.96605822370313</v>
      </c>
      <c r="M105" s="4" t="str">
        <f>Tabulka13[[#This Row],[n]]&amp;" "&amp;Tabulka13[[#This Row],[R1]]&amp;" "&amp;Tabulka13[[#This Row],[R0]] &amp;" "&amp;ROUNDDOWN(Tabulka13[[#This Row],[t '[µs']]],0)</f>
        <v>113 -1 252 178</v>
      </c>
    </row>
    <row r="106" spans="3:13" x14ac:dyDescent="0.25">
      <c r="C106" s="2">
        <v>114</v>
      </c>
      <c r="D106" s="4">
        <f t="shared" si="3"/>
        <v>5919.9107633861649</v>
      </c>
      <c r="E106" s="4">
        <f t="shared" si="2"/>
        <v>84.460732599624862</v>
      </c>
      <c r="F106" s="4">
        <f>Tabulka13[[#This Row],[t/2 '[µs']]]-E107</f>
        <v>4.740416668561636</v>
      </c>
      <c r="G106" s="4">
        <f>ROUND(MOD(Tabulka13[[#This Row],[t/2 '[µs'] dif]],255),0)</f>
        <v>5</v>
      </c>
      <c r="H106" s="4">
        <f>ROUNDDOWN(Tabulka13[[#This Row],[t/2 '[µs'] dif]]/255,0)</f>
        <v>0</v>
      </c>
      <c r="I106" s="4">
        <f>Tabulka13[[#This Row],[mod]]-IF(Tabulka13[[#This Row],[//]]&gt;0,16,8)</f>
        <v>-3</v>
      </c>
      <c r="J106" s="4">
        <f>IF(Tabulka13[[#This Row],[R0 PRE]]&gt;0,Tabulka13[[#This Row],[//]],Tabulka13[[#This Row],[//]]-1)</f>
        <v>-1</v>
      </c>
      <c r="K106" s="4">
        <f>IF(Tabulka13[[#This Row],[R0 PRE]]&gt;0,Tabulka13[[#This Row],[R0 PRE]],Tabulka13[[#This Row],[R0 PRE]]+255)</f>
        <v>252</v>
      </c>
      <c r="L106" s="4">
        <f>1000000/Tabulka13[[#This Row],[f]]</f>
        <v>168.92146519924972</v>
      </c>
      <c r="M106" s="4" t="str">
        <f>Tabulka13[[#This Row],[n]]&amp;" "&amp;Tabulka13[[#This Row],[R1]]&amp;" "&amp;Tabulka13[[#This Row],[R0]] &amp;" "&amp;ROUNDDOWN(Tabulka13[[#This Row],[t '[µs']]],0)</f>
        <v>114 -1 252 168</v>
      </c>
    </row>
    <row r="107" spans="3:13" x14ac:dyDescent="0.25">
      <c r="C107" s="2">
        <v>115</v>
      </c>
      <c r="D107" s="4">
        <f t="shared" si="3"/>
        <v>6271.9269757080046</v>
      </c>
      <c r="E107" s="4">
        <f t="shared" si="2"/>
        <v>79.720315931063226</v>
      </c>
      <c r="F107" s="4">
        <f>Tabulka13[[#This Row],[t/2 '[µs']]]-E108</f>
        <v>4.4743575248634784</v>
      </c>
      <c r="G107" s="4">
        <f>ROUND(MOD(Tabulka13[[#This Row],[t/2 '[µs'] dif]],255),0)</f>
        <v>4</v>
      </c>
      <c r="H107" s="4">
        <f>ROUNDDOWN(Tabulka13[[#This Row],[t/2 '[µs'] dif]]/255,0)</f>
        <v>0</v>
      </c>
      <c r="I107" s="4">
        <f>Tabulka13[[#This Row],[mod]]-IF(Tabulka13[[#This Row],[//]]&gt;0,16,8)</f>
        <v>-4</v>
      </c>
      <c r="J107" s="4">
        <f>IF(Tabulka13[[#This Row],[R0 PRE]]&gt;0,Tabulka13[[#This Row],[//]],Tabulka13[[#This Row],[//]]-1)</f>
        <v>-1</v>
      </c>
      <c r="K107" s="4">
        <f>IF(Tabulka13[[#This Row],[R0 PRE]]&gt;0,Tabulka13[[#This Row],[R0 PRE]],Tabulka13[[#This Row],[R0 PRE]]+255)</f>
        <v>251</v>
      </c>
      <c r="L107" s="4">
        <f>1000000/Tabulka13[[#This Row],[f]]</f>
        <v>159.44063186212645</v>
      </c>
      <c r="M107" s="4" t="str">
        <f>Tabulka13[[#This Row],[n]]&amp;" "&amp;Tabulka13[[#This Row],[R1]]&amp;" "&amp;Tabulka13[[#This Row],[R0]] &amp;" "&amp;ROUNDDOWN(Tabulka13[[#This Row],[t '[µs']]],0)</f>
        <v>115 -1 251 159</v>
      </c>
    </row>
    <row r="108" spans="3:13" x14ac:dyDescent="0.25">
      <c r="C108" s="2">
        <v>116</v>
      </c>
      <c r="D108" s="4">
        <f t="shared" si="3"/>
        <v>6644.8751612791393</v>
      </c>
      <c r="E108" s="4">
        <f t="shared" si="2"/>
        <v>75.245958406199748</v>
      </c>
      <c r="F108" s="4">
        <f>Tabulka13[[#This Row],[t/2 '[µs']]]-E109</f>
        <v>4.2232311334726518</v>
      </c>
      <c r="G108" s="4">
        <f>ROUND(MOD(Tabulka13[[#This Row],[t/2 '[µs'] dif]],255),0)</f>
        <v>4</v>
      </c>
      <c r="H108" s="4">
        <f>ROUNDDOWN(Tabulka13[[#This Row],[t/2 '[µs'] dif]]/255,0)</f>
        <v>0</v>
      </c>
      <c r="I108" s="4">
        <f>Tabulka13[[#This Row],[mod]]-IF(Tabulka13[[#This Row],[//]]&gt;0,16,8)</f>
        <v>-4</v>
      </c>
      <c r="J108" s="4">
        <f>IF(Tabulka13[[#This Row],[R0 PRE]]&gt;0,Tabulka13[[#This Row],[//]],Tabulka13[[#This Row],[//]]-1)</f>
        <v>-1</v>
      </c>
      <c r="K108" s="4">
        <f>IF(Tabulka13[[#This Row],[R0 PRE]]&gt;0,Tabulka13[[#This Row],[R0 PRE]],Tabulka13[[#This Row],[R0 PRE]]+255)</f>
        <v>251</v>
      </c>
      <c r="L108" s="4">
        <f>1000000/Tabulka13[[#This Row],[f]]</f>
        <v>150.4919168123995</v>
      </c>
      <c r="M108" s="4" t="str">
        <f>Tabulka13[[#This Row],[n]]&amp;" "&amp;Tabulka13[[#This Row],[R1]]&amp;" "&amp;Tabulka13[[#This Row],[R0]] &amp;" "&amp;ROUNDDOWN(Tabulka13[[#This Row],[t '[µs']]],0)</f>
        <v>116 -1 251 150</v>
      </c>
    </row>
    <row r="109" spans="3:13" x14ac:dyDescent="0.25">
      <c r="C109" s="2">
        <v>117</v>
      </c>
      <c r="D109" s="4">
        <f t="shared" si="3"/>
        <v>7040.0000000000182</v>
      </c>
      <c r="E109" s="4">
        <f t="shared" si="2"/>
        <v>71.022727272727096</v>
      </c>
      <c r="F109" s="4">
        <f>Tabulka13[[#This Row],[t/2 '[µs']]]-E110</f>
        <v>3.9861993834024503</v>
      </c>
      <c r="G109" s="4">
        <f>ROUND(MOD(Tabulka13[[#This Row],[t/2 '[µs'] dif]],255),0)</f>
        <v>4</v>
      </c>
      <c r="H109" s="4">
        <f>ROUNDDOWN(Tabulka13[[#This Row],[t/2 '[µs'] dif]]/255,0)</f>
        <v>0</v>
      </c>
      <c r="I109" s="4">
        <f>Tabulka13[[#This Row],[mod]]-IF(Tabulka13[[#This Row],[//]]&gt;0,16,8)</f>
        <v>-4</v>
      </c>
      <c r="J109" s="4">
        <f>IF(Tabulka13[[#This Row],[R0 PRE]]&gt;0,Tabulka13[[#This Row],[//]],Tabulka13[[#This Row],[//]]-1)</f>
        <v>-1</v>
      </c>
      <c r="K109" s="4">
        <f>IF(Tabulka13[[#This Row],[R0 PRE]]&gt;0,Tabulka13[[#This Row],[R0 PRE]],Tabulka13[[#This Row],[R0 PRE]]+255)</f>
        <v>251</v>
      </c>
      <c r="L109" s="4">
        <f>1000000/Tabulka13[[#This Row],[f]]</f>
        <v>142.04545454545419</v>
      </c>
      <c r="M109" s="4" t="str">
        <f>Tabulka13[[#This Row],[n]]&amp;" "&amp;Tabulka13[[#This Row],[R1]]&amp;" "&amp;Tabulka13[[#This Row],[R0]] &amp;" "&amp;ROUNDDOWN(Tabulka13[[#This Row],[t '[µs']]],0)</f>
        <v>117 -1 251 142</v>
      </c>
    </row>
    <row r="110" spans="3:13" x14ac:dyDescent="0.25">
      <c r="C110" s="2">
        <v>118</v>
      </c>
      <c r="D110" s="4">
        <f t="shared" si="3"/>
        <v>7458.6201842894579</v>
      </c>
      <c r="E110" s="4">
        <f t="shared" si="2"/>
        <v>67.036527889324645</v>
      </c>
      <c r="F110" s="4">
        <f>Tabulka13[[#This Row],[t/2 '[µs']]]-E111</f>
        <v>3.7624712032211747</v>
      </c>
      <c r="G110" s="4">
        <f>ROUND(MOD(Tabulka13[[#This Row],[t/2 '[µs'] dif]],255),0)</f>
        <v>4</v>
      </c>
      <c r="H110" s="4">
        <f>ROUNDDOWN(Tabulka13[[#This Row],[t/2 '[µs'] dif]]/255,0)</f>
        <v>0</v>
      </c>
      <c r="I110" s="4">
        <f>Tabulka13[[#This Row],[mod]]-IF(Tabulka13[[#This Row],[//]]&gt;0,16,8)</f>
        <v>-4</v>
      </c>
      <c r="J110" s="4">
        <f>IF(Tabulka13[[#This Row],[R0 PRE]]&gt;0,Tabulka13[[#This Row],[//]],Tabulka13[[#This Row],[//]]-1)</f>
        <v>-1</v>
      </c>
      <c r="K110" s="4">
        <f>IF(Tabulka13[[#This Row],[R0 PRE]]&gt;0,Tabulka13[[#This Row],[R0 PRE]],Tabulka13[[#This Row],[R0 PRE]]+255)</f>
        <v>251</v>
      </c>
      <c r="L110" s="4">
        <f>1000000/Tabulka13[[#This Row],[f]]</f>
        <v>134.07305577864929</v>
      </c>
      <c r="M110" s="4" t="str">
        <f>Tabulka13[[#This Row],[n]]&amp;" "&amp;Tabulka13[[#This Row],[R1]]&amp;" "&amp;Tabulka13[[#This Row],[R0]] &amp;" "&amp;ROUNDDOWN(Tabulka13[[#This Row],[t '[µs']]],0)</f>
        <v>118 -1 251 134</v>
      </c>
    </row>
    <row r="111" spans="3:13" x14ac:dyDescent="0.25">
      <c r="C111" s="2">
        <v>119</v>
      </c>
      <c r="D111" s="4">
        <f t="shared" si="3"/>
        <v>7902.132820098007</v>
      </c>
      <c r="E111" s="4">
        <f>500000/D111</f>
        <v>63.274056686103471</v>
      </c>
      <c r="F111" s="4">
        <f>Tabulka13[[#This Row],[t/2 '[µs']]]-E112</f>
        <v>63.274056686103471</v>
      </c>
      <c r="G111" s="4">
        <f>ROUND(MOD(Tabulka13[[#This Row],[t/2 '[µs'] dif]],255),0)</f>
        <v>63</v>
      </c>
      <c r="H111" s="4">
        <f>ROUNDDOWN(Tabulka13[[#This Row],[t/2 '[µs'] dif]]/255,0)</f>
        <v>0</v>
      </c>
      <c r="I111" s="4">
        <f>Tabulka13[[#This Row],[mod]]-IF(Tabulka13[[#This Row],[//]]&gt;0,16,8)</f>
        <v>55</v>
      </c>
      <c r="J111" s="4">
        <f>IF(Tabulka13[[#This Row],[R0 PRE]]&gt;0,Tabulka13[[#This Row],[//]],Tabulka13[[#This Row],[//]]-1)</f>
        <v>0</v>
      </c>
      <c r="K111" s="4">
        <f>IF(Tabulka13[[#This Row],[R0 PRE]]&gt;0,Tabulka13[[#This Row],[R0 PRE]],Tabulka13[[#This Row],[R0 PRE]]+255)</f>
        <v>55</v>
      </c>
      <c r="L111" s="4">
        <f>1000000/Tabulka13[[#This Row],[f]]</f>
        <v>126.54811337220694</v>
      </c>
      <c r="M111" s="4" t="str">
        <f>Tabulka13[[#This Row],[n]]&amp;" "&amp;Tabulka13[[#This Row],[R1]]&amp;" "&amp;Tabulka13[[#This Row],[R0]] &amp;" "&amp;ROUNDDOWN(Tabulka13[[#This Row],[t '[µs']]],0)</f>
        <v>119 0 55 126</v>
      </c>
    </row>
  </sheetData>
  <pageMargins left="0.7" right="0.7" top="0.78740157499999996" bottom="0.78740157499999996" header="0.3" footer="0.3"/>
  <ignoredErrors>
    <ignoredError sqref="D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František Člupný</dc:creator>
  <cp:lastModifiedBy>Frantisek Clupny</cp:lastModifiedBy>
  <dcterms:created xsi:type="dcterms:W3CDTF">2024-03-18T16:43:00Z</dcterms:created>
  <dcterms:modified xsi:type="dcterms:W3CDTF">2024-03-19T13:14:08Z</dcterms:modified>
</cp:coreProperties>
</file>