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GitKraken/WiMi/Verwaltung/Arbeitszeiterfassung/"/>
    </mc:Choice>
  </mc:AlternateContent>
  <xr:revisionPtr revIDLastSave="231" documentId="8_{6969984F-836F-49A9-B89A-7F676EEBFA1A}" xr6:coauthVersionLast="47" xr6:coauthVersionMax="47" xr10:uidLastSave="{964E3D48-02BE-4DC6-A650-E4370BA3868C}"/>
  <bookViews>
    <workbookView xWindow="-120" yWindow="-120" windowWidth="29040" windowHeight="15840" tabRatio="734" activeTab="13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W18" i="8" s="1"/>
  <c r="AR18" i="8"/>
  <c r="AP18" i="8"/>
  <c r="AS18" i="8" s="1"/>
  <c r="AV18" i="8" s="1"/>
  <c r="AO18" i="8"/>
  <c r="AT18" i="8" s="1"/>
  <c r="AM18" i="8"/>
  <c r="AL18" i="8"/>
  <c r="AN18" i="8" s="1"/>
  <c r="AK18" i="8"/>
  <c r="AJ18" i="8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P17" i="8"/>
  <c r="AS17" i="8" s="1"/>
  <c r="AV17" i="8" s="1"/>
  <c r="AO17" i="8"/>
  <c r="AM17" i="8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K16" i="8" s="1"/>
  <c r="BH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E12" i="8"/>
  <c r="BD12" i="8"/>
  <c r="BG12" i="8" s="1"/>
  <c r="BJ12" i="8" s="1"/>
  <c r="BM12" i="8" s="1"/>
  <c r="BC12" i="8"/>
  <c r="AX12" i="8"/>
  <c r="AZ12" i="8" s="1"/>
  <c r="AU12" i="8"/>
  <c r="AW12" i="8" s="1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S11" i="8" s="1"/>
  <c r="BL11" i="8"/>
  <c r="BN11" i="8" s="1"/>
  <c r="BK11" i="8"/>
  <c r="BI11" i="8"/>
  <c r="BF11" i="8"/>
  <c r="BD11" i="8"/>
  <c r="BG11" i="8" s="1"/>
  <c r="BJ11" i="8" s="1"/>
  <c r="BM11" i="8" s="1"/>
  <c r="BC11" i="8"/>
  <c r="AX11" i="8"/>
  <c r="BB11" i="8" s="1"/>
  <c r="AU11" i="8"/>
  <c r="AW11" i="8" s="1"/>
  <c r="AR11" i="8"/>
  <c r="AT11" i="8" s="1"/>
  <c r="AO11" i="8"/>
  <c r="AQ11" i="8" s="1"/>
  <c r="AN11" i="8"/>
  <c r="AM11" i="8"/>
  <c r="AP11" i="8" s="1"/>
  <c r="AS11" i="8" s="1"/>
  <c r="AV11" i="8" s="1"/>
  <c r="AL11" i="8"/>
  <c r="AK11" i="8"/>
  <c r="AJ11" i="8"/>
  <c r="AH11" i="8"/>
  <c r="AG11" i="8"/>
  <c r="AF11" i="8"/>
  <c r="AE11" i="8"/>
  <c r="Y11" i="8"/>
  <c r="BO10" i="8"/>
  <c r="BQ10" i="8" s="1"/>
  <c r="BL10" i="8"/>
  <c r="BN10" i="8" s="1"/>
  <c r="BJ10" i="8"/>
  <c r="BM10" i="8" s="1"/>
  <c r="BI10" i="8"/>
  <c r="BG10" i="8"/>
  <c r="BF10" i="8"/>
  <c r="BD10" i="8"/>
  <c r="BC10" i="8"/>
  <c r="BE10" i="8" s="1"/>
  <c r="AX10" i="8"/>
  <c r="BB10" i="8" s="1"/>
  <c r="AU10" i="8"/>
  <c r="AW10" i="8" s="1"/>
  <c r="AR10" i="8"/>
  <c r="AT10" i="8" s="1"/>
  <c r="AP10" i="8"/>
  <c r="AS10" i="8" s="1"/>
  <c r="AV10" i="8" s="1"/>
  <c r="AO10" i="8"/>
  <c r="AM10" i="8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S37" i="6" s="1"/>
  <c r="BL37" i="6"/>
  <c r="BK37" i="6"/>
  <c r="BI37" i="6"/>
  <c r="BG37" i="6"/>
  <c r="BJ37" i="6" s="1"/>
  <c r="BM37" i="6" s="1"/>
  <c r="BF37" i="6"/>
  <c r="BD37" i="6"/>
  <c r="BC37" i="6"/>
  <c r="BE37" i="6" s="1"/>
  <c r="AX37" i="6"/>
  <c r="AU37" i="6"/>
  <c r="AW37" i="6" s="1"/>
  <c r="AR37" i="6"/>
  <c r="AQ37" i="6"/>
  <c r="AO37" i="6"/>
  <c r="AT37" i="6" s="1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S36" i="6" s="1"/>
  <c r="BL36" i="6"/>
  <c r="BJ36" i="6"/>
  <c r="BM36" i="6" s="1"/>
  <c r="BI36" i="6"/>
  <c r="BF36" i="6"/>
  <c r="BH36" i="6" s="1"/>
  <c r="BE36" i="6"/>
  <c r="BD36" i="6"/>
  <c r="BG36" i="6" s="1"/>
  <c r="BC36" i="6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/>
  <c r="AH34" i="6"/>
  <c r="AG34" i="6"/>
  <c r="AF34" i="6"/>
  <c r="AE34" i="6"/>
  <c r="Y34" i="6"/>
  <c r="BO33" i="6"/>
  <c r="BL33" i="6"/>
  <c r="BI33" i="6"/>
  <c r="BG33" i="6"/>
  <c r="BJ33" i="6" s="1"/>
  <c r="BM33" i="6" s="1"/>
  <c r="BF33" i="6"/>
  <c r="BD33" i="6"/>
  <c r="BC33" i="6"/>
  <c r="BE33" i="6" s="1"/>
  <c r="AX33" i="6"/>
  <c r="AZ33" i="6" s="1"/>
  <c r="AU33" i="6"/>
  <c r="AW33" i="6" s="1"/>
  <c r="AT33" i="6"/>
  <c r="AR33" i="6"/>
  <c r="AP33" i="6"/>
  <c r="AS33" i="6" s="1"/>
  <c r="AV33" i="6" s="1"/>
  <c r="AO33" i="6"/>
  <c r="AQ33" i="6" s="1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J32" i="6"/>
  <c r="BM32" i="6" s="1"/>
  <c r="BI32" i="6"/>
  <c r="BK32" i="6" s="1"/>
  <c r="BF32" i="6"/>
  <c r="BH32" i="6" s="1"/>
  <c r="BE32" i="6"/>
  <c r="BD32" i="6"/>
  <c r="BG32" i="6" s="1"/>
  <c r="BC32" i="6"/>
  <c r="AZ32" i="6"/>
  <c r="AX32" i="6"/>
  <c r="AY32" i="6" s="1"/>
  <c r="AV32" i="6"/>
  <c r="AU32" i="6"/>
  <c r="AR32" i="6"/>
  <c r="AP32" i="6"/>
  <c r="AS32" i="6" s="1"/>
  <c r="AO32" i="6"/>
  <c r="AM32" i="6"/>
  <c r="AL32" i="6"/>
  <c r="AN32" i="6" s="1"/>
  <c r="AK32" i="6"/>
  <c r="AJ32" i="6" s="1"/>
  <c r="AH32" i="6"/>
  <c r="AG32" i="6"/>
  <c r="AF32" i="6"/>
  <c r="AE32" i="6"/>
  <c r="Y32" i="6"/>
  <c r="BO31" i="6"/>
  <c r="BN31" i="6"/>
  <c r="BL31" i="6"/>
  <c r="BI31" i="6"/>
  <c r="BF31" i="6"/>
  <c r="BH31" i="6" s="1"/>
  <c r="BE31" i="6"/>
  <c r="BD31" i="6"/>
  <c r="BG31" i="6" s="1"/>
  <c r="BJ31" i="6" s="1"/>
  <c r="BM31" i="6" s="1"/>
  <c r="BC31" i="6"/>
  <c r="AX31" i="6"/>
  <c r="BB31" i="6" s="1"/>
  <c r="AW31" i="6"/>
  <c r="AU31" i="6"/>
  <c r="AT31" i="6"/>
  <c r="AR31" i="6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Q30" i="6"/>
  <c r="BO30" i="6"/>
  <c r="BS30" i="6" s="1"/>
  <c r="BL30" i="6"/>
  <c r="BI30" i="6"/>
  <c r="BK30" i="6" s="1"/>
  <c r="BF30" i="6"/>
  <c r="BH30" i="6" s="1"/>
  <c r="BE30" i="6"/>
  <c r="BD30" i="6"/>
  <c r="BG30" i="6" s="1"/>
  <c r="BJ30" i="6" s="1"/>
  <c r="BM30" i="6" s="1"/>
  <c r="BC30" i="6"/>
  <c r="AX30" i="6"/>
  <c r="BB30" i="6" s="1"/>
  <c r="AU30" i="6"/>
  <c r="AR30" i="6"/>
  <c r="AO30" i="6"/>
  <c r="AN30" i="6"/>
  <c r="AM30" i="6"/>
  <c r="AP30" i="6" s="1"/>
  <c r="AS30" i="6" s="1"/>
  <c r="AV30" i="6" s="1"/>
  <c r="AL30" i="6"/>
  <c r="AK30" i="6"/>
  <c r="AJ30" i="6"/>
  <c r="AH30" i="6"/>
  <c r="AG30" i="6"/>
  <c r="AF30" i="6"/>
  <c r="AE30" i="6"/>
  <c r="Y30" i="6"/>
  <c r="BS29" i="6"/>
  <c r="BO29" i="6"/>
  <c r="BQ29" i="6" s="1"/>
  <c r="BL29" i="6"/>
  <c r="BN29" i="6" s="1"/>
  <c r="BK29" i="6"/>
  <c r="BI29" i="6"/>
  <c r="BF29" i="6"/>
  <c r="BD29" i="6"/>
  <c r="BG29" i="6" s="1"/>
  <c r="BJ29" i="6" s="1"/>
  <c r="BM29" i="6" s="1"/>
  <c r="BC29" i="6"/>
  <c r="BE29" i="6" s="1"/>
  <c r="AX29" i="6"/>
  <c r="BB29" i="6" s="1"/>
  <c r="AD29" i="6" s="1"/>
  <c r="AU29" i="6"/>
  <c r="AR29" i="6"/>
  <c r="AO29" i="6"/>
  <c r="AQ29" i="6" s="1"/>
  <c r="AN29" i="6"/>
  <c r="AM29" i="6"/>
  <c r="AP29" i="6" s="1"/>
  <c r="AS29" i="6" s="1"/>
  <c r="AV29" i="6" s="1"/>
  <c r="AL29" i="6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S26" i="6"/>
  <c r="BP26" i="6"/>
  <c r="BO26" i="6"/>
  <c r="BQ26" i="6" s="1"/>
  <c r="BL26" i="6"/>
  <c r="BI26" i="6"/>
  <c r="BK26" i="6" s="1"/>
  <c r="BH26" i="6"/>
  <c r="BF26" i="6"/>
  <c r="BE26" i="6"/>
  <c r="BD26" i="6"/>
  <c r="BG26" i="6" s="1"/>
  <c r="BJ26" i="6" s="1"/>
  <c r="BM26" i="6" s="1"/>
  <c r="BC26" i="6"/>
  <c r="AX26" i="6"/>
  <c r="AW26" i="6"/>
  <c r="AU26" i="6"/>
  <c r="AR26" i="6"/>
  <c r="AO26" i="6"/>
  <c r="AQ26" i="6" s="1"/>
  <c r="AN26" i="6"/>
  <c r="AM26" i="6"/>
  <c r="AP26" i="6" s="1"/>
  <c r="AS26" i="6" s="1"/>
  <c r="AV26" i="6" s="1"/>
  <c r="AL26" i="6"/>
  <c r="AK26" i="6"/>
  <c r="AJ26" i="6" s="1"/>
  <c r="AH26" i="6"/>
  <c r="AG26" i="6"/>
  <c r="AF26" i="6"/>
  <c r="AE26" i="6"/>
  <c r="Y26" i="6"/>
  <c r="BO25" i="6"/>
  <c r="BQ25" i="6" s="1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P25" i="6"/>
  <c r="AS25" i="6" s="1"/>
  <c r="AV25" i="6" s="1"/>
  <c r="AO25" i="6"/>
  <c r="AM25" i="6"/>
  <c r="AL25" i="6"/>
  <c r="AK25" i="6"/>
  <c r="AJ25" i="6" s="1"/>
  <c r="AH25" i="6"/>
  <c r="AG25" i="6"/>
  <c r="AF25" i="6"/>
  <c r="AE25" i="6"/>
  <c r="Y25" i="6"/>
  <c r="BO24" i="6"/>
  <c r="BL24" i="6"/>
  <c r="BJ24" i="6"/>
  <c r="BM24" i="6" s="1"/>
  <c r="BI24" i="6"/>
  <c r="BN24" i="6" s="1"/>
  <c r="BG24" i="6"/>
  <c r="BF24" i="6"/>
  <c r="BE24" i="6"/>
  <c r="BD24" i="6"/>
  <c r="BC24" i="6"/>
  <c r="AX24" i="6"/>
  <c r="AW24" i="6"/>
  <c r="AU24" i="6"/>
  <c r="AT24" i="6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M23" i="6"/>
  <c r="BL23" i="6"/>
  <c r="BI23" i="6"/>
  <c r="BF23" i="6"/>
  <c r="BD23" i="6"/>
  <c r="BG23" i="6" s="1"/>
  <c r="BJ23" i="6" s="1"/>
  <c r="BC23" i="6"/>
  <c r="AX23" i="6"/>
  <c r="AU23" i="6"/>
  <c r="AR23" i="6"/>
  <c r="AO23" i="6"/>
  <c r="AQ23" i="6" s="1"/>
  <c r="AN23" i="6"/>
  <c r="AM23" i="6"/>
  <c r="AP23" i="6" s="1"/>
  <c r="AS23" i="6" s="1"/>
  <c r="AV23" i="6" s="1"/>
  <c r="AL23" i="6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Z22" i="6"/>
  <c r="AX22" i="6"/>
  <c r="BB22" i="6" s="1"/>
  <c r="AU22" i="6"/>
  <c r="AY22" i="6" s="1"/>
  <c r="AR22" i="6"/>
  <c r="AO22" i="6"/>
  <c r="AQ22" i="6" s="1"/>
  <c r="AN22" i="6"/>
  <c r="AM22" i="6"/>
  <c r="AP22" i="6" s="1"/>
  <c r="AS22" i="6" s="1"/>
  <c r="AV22" i="6" s="1"/>
  <c r="AL22" i="6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Q19" i="6"/>
  <c r="BO19" i="6"/>
  <c r="BS19" i="6" s="1"/>
  <c r="BN19" i="6"/>
  <c r="BL19" i="6"/>
  <c r="BP19" i="6" s="1"/>
  <c r="BI19" i="6"/>
  <c r="BF19" i="6"/>
  <c r="BE19" i="6"/>
  <c r="BD19" i="6"/>
  <c r="BG19" i="6" s="1"/>
  <c r="BJ19" i="6" s="1"/>
  <c r="BM19" i="6" s="1"/>
  <c r="BC19" i="6"/>
  <c r="AZ19" i="6"/>
  <c r="AX19" i="6"/>
  <c r="AY19" i="6" s="1"/>
  <c r="AU19" i="6"/>
  <c r="AS19" i="6"/>
  <c r="AV19" i="6" s="1"/>
  <c r="AR19" i="6"/>
  <c r="AP19" i="6"/>
  <c r="AO19" i="6"/>
  <c r="AN19" i="6"/>
  <c r="AM19" i="6"/>
  <c r="AL19" i="6"/>
  <c r="AK19" i="6"/>
  <c r="AJ19" i="6"/>
  <c r="AH19" i="6"/>
  <c r="AG19" i="6"/>
  <c r="AF19" i="6"/>
  <c r="AE19" i="6"/>
  <c r="Y19" i="6"/>
  <c r="BO18" i="6"/>
  <c r="BM18" i="6"/>
  <c r="BL18" i="6"/>
  <c r="BI18" i="6"/>
  <c r="BF18" i="6"/>
  <c r="BD18" i="6"/>
  <c r="BG18" i="6" s="1"/>
  <c r="BJ18" i="6" s="1"/>
  <c r="BC18" i="6"/>
  <c r="BB18" i="6"/>
  <c r="AZ18" i="6"/>
  <c r="AX18" i="6"/>
  <c r="AU18" i="6"/>
  <c r="AW18" i="6" s="1"/>
  <c r="AR18" i="6"/>
  <c r="AO18" i="6"/>
  <c r="AT18" i="6" s="1"/>
  <c r="AN18" i="6"/>
  <c r="AM18" i="6"/>
  <c r="AP18" i="6" s="1"/>
  <c r="AS18" i="6" s="1"/>
  <c r="AV18" i="6" s="1"/>
  <c r="AL18" i="6"/>
  <c r="AK18" i="6"/>
  <c r="AJ18" i="6" s="1"/>
  <c r="AH18" i="6"/>
  <c r="AG18" i="6"/>
  <c r="AF18" i="6"/>
  <c r="AE18" i="6"/>
  <c r="Y18" i="6"/>
  <c r="BO17" i="6"/>
  <c r="BN17" i="6"/>
  <c r="BL17" i="6"/>
  <c r="BI17" i="6"/>
  <c r="BG17" i="6"/>
  <c r="BJ17" i="6" s="1"/>
  <c r="BM17" i="6" s="1"/>
  <c r="BF17" i="6"/>
  <c r="BH17" i="6" s="1"/>
  <c r="BE17" i="6"/>
  <c r="BD17" i="6"/>
  <c r="BC17" i="6"/>
  <c r="BB17" i="6"/>
  <c r="AX17" i="6"/>
  <c r="AZ17" i="6" s="1"/>
  <c r="AU17" i="6"/>
  <c r="AT17" i="6"/>
  <c r="AR17" i="6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Q16" i="6"/>
  <c r="BO16" i="6"/>
  <c r="BS16" i="6" s="1"/>
  <c r="BL16" i="6"/>
  <c r="BJ16" i="6"/>
  <c r="BM16" i="6" s="1"/>
  <c r="BI16" i="6"/>
  <c r="BH16" i="6"/>
  <c r="BF16" i="6"/>
  <c r="BE16" i="6"/>
  <c r="BD16" i="6"/>
  <c r="BG16" i="6" s="1"/>
  <c r="BC16" i="6"/>
  <c r="AX16" i="6"/>
  <c r="AU16" i="6"/>
  <c r="AW16" i="6" s="1"/>
  <c r="AS16" i="6"/>
  <c r="AV16" i="6" s="1"/>
  <c r="AR16" i="6"/>
  <c r="AP16" i="6"/>
  <c r="AO16" i="6"/>
  <c r="AM16" i="6"/>
  <c r="AL16" i="6"/>
  <c r="AN16" i="6" s="1"/>
  <c r="AK16" i="6"/>
  <c r="AJ16" i="6" s="1"/>
  <c r="AH16" i="6"/>
  <c r="AG16" i="6"/>
  <c r="AF16" i="6"/>
  <c r="AE16" i="6"/>
  <c r="Y16" i="6"/>
  <c r="BO15" i="6"/>
  <c r="BS15" i="6" s="1"/>
  <c r="BL15" i="6"/>
  <c r="BI15" i="6"/>
  <c r="BK15" i="6" s="1"/>
  <c r="BG15" i="6"/>
  <c r="BJ15" i="6" s="1"/>
  <c r="BM15" i="6" s="1"/>
  <c r="BF15" i="6"/>
  <c r="BE15" i="6"/>
  <c r="BD15" i="6"/>
  <c r="BC15" i="6"/>
  <c r="BH15" i="6" s="1"/>
  <c r="AX15" i="6"/>
  <c r="AV15" i="6"/>
  <c r="AU15" i="6"/>
  <c r="AR15" i="6"/>
  <c r="AO15" i="6"/>
  <c r="AM15" i="6"/>
  <c r="AP15" i="6" s="1"/>
  <c r="AS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Q12" i="6"/>
  <c r="BO12" i="6"/>
  <c r="BS12" i="6" s="1"/>
  <c r="BL12" i="6"/>
  <c r="BJ12" i="6"/>
  <c r="BM12" i="6" s="1"/>
  <c r="BI12" i="6"/>
  <c r="BF12" i="6"/>
  <c r="BE12" i="6"/>
  <c r="BD12" i="6"/>
  <c r="BG12" i="6" s="1"/>
  <c r="BC12" i="6"/>
  <c r="AZ12" i="6"/>
  <c r="AX12" i="6"/>
  <c r="AW12" i="6"/>
  <c r="AU12" i="6"/>
  <c r="AR12" i="6"/>
  <c r="AT12" i="6" s="1"/>
  <c r="AO12" i="6"/>
  <c r="AN12" i="6"/>
  <c r="AM12" i="6"/>
  <c r="AP12" i="6" s="1"/>
  <c r="AS12" i="6" s="1"/>
  <c r="AV12" i="6" s="1"/>
  <c r="AL12" i="6"/>
  <c r="AK12" i="6"/>
  <c r="AJ12" i="6"/>
  <c r="AH12" i="6"/>
  <c r="AG12" i="6"/>
  <c r="AF12" i="6"/>
  <c r="AE12" i="6"/>
  <c r="Y12" i="6"/>
  <c r="BO11" i="6"/>
  <c r="BQ11" i="6" s="1"/>
  <c r="BL11" i="6"/>
  <c r="BK11" i="6"/>
  <c r="BI11" i="6"/>
  <c r="BF11" i="6"/>
  <c r="BD11" i="6"/>
  <c r="BG11" i="6" s="1"/>
  <c r="BJ11" i="6" s="1"/>
  <c r="BM11" i="6" s="1"/>
  <c r="BC11" i="6"/>
  <c r="AZ11" i="6"/>
  <c r="AX11" i="6"/>
  <c r="BB11" i="6" s="1"/>
  <c r="AU11" i="6"/>
  <c r="AY11" i="6" s="1"/>
  <c r="AR11" i="6"/>
  <c r="AO11" i="6"/>
  <c r="AQ11" i="6" s="1"/>
  <c r="AN11" i="6"/>
  <c r="AM11" i="6"/>
  <c r="AP11" i="6" s="1"/>
  <c r="AS11" i="6" s="1"/>
  <c r="AV11" i="6" s="1"/>
  <c r="AL11" i="6"/>
  <c r="AK11" i="6"/>
  <c r="AJ11" i="6" s="1"/>
  <c r="AH11" i="6"/>
  <c r="AG11" i="6"/>
  <c r="AF11" i="6"/>
  <c r="AE11" i="6"/>
  <c r="Y11" i="6"/>
  <c r="BO10" i="6"/>
  <c r="BL10" i="6"/>
  <c r="BI10" i="6"/>
  <c r="BF10" i="6"/>
  <c r="BD10" i="6"/>
  <c r="BG10" i="6" s="1"/>
  <c r="BJ10" i="6" s="1"/>
  <c r="BM10" i="6" s="1"/>
  <c r="BC10" i="6"/>
  <c r="BE10" i="6" s="1"/>
  <c r="AX10" i="6"/>
  <c r="BB10" i="6" s="1"/>
  <c r="AU10" i="6"/>
  <c r="AR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BK10" i="6" l="1"/>
  <c r="BN10" i="6"/>
  <c r="AQ10" i="6"/>
  <c r="AT10" i="6"/>
  <c r="AY10" i="6"/>
  <c r="BB40" i="3"/>
  <c r="AZ34" i="3"/>
  <c r="AZ11" i="3"/>
  <c r="BS29" i="3"/>
  <c r="BS28" i="3"/>
  <c r="AY17" i="6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AZ15" i="6"/>
  <c r="BE18" i="6"/>
  <c r="BH18" i="6"/>
  <c r="BH23" i="6"/>
  <c r="BE23" i="6"/>
  <c r="BB26" i="6"/>
  <c r="AD26" i="6" s="1"/>
  <c r="T26" i="6" s="1"/>
  <c r="AZ26" i="6"/>
  <c r="BH24" i="8"/>
  <c r="BE24" i="8"/>
  <c r="BR24" i="8" s="1"/>
  <c r="AD28" i="8"/>
  <c r="T28" i="8" s="1"/>
  <c r="BN32" i="8"/>
  <c r="BH22" i="6"/>
  <c r="BR22" i="6" s="1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T29" i="3" s="1"/>
  <c r="BH14" i="6"/>
  <c r="AY16" i="6"/>
  <c r="BP16" i="6"/>
  <c r="BH19" i="6"/>
  <c r="BN25" i="6"/>
  <c r="BH27" i="6"/>
  <c r="AQ30" i="6"/>
  <c r="AQ31" i="6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BP17" i="8"/>
  <c r="AD18" i="8"/>
  <c r="T18" i="8" s="1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A36" i="6" s="1"/>
  <c r="BQ36" i="6"/>
  <c r="BP39" i="6"/>
  <c r="BN40" i="6"/>
  <c r="AQ13" i="8"/>
  <c r="BH13" i="8"/>
  <c r="BP15" i="8"/>
  <c r="BQ16" i="8"/>
  <c r="AZ18" i="8"/>
  <c r="BS18" i="8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BA16" i="6" s="1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A26" i="6"/>
  <c r="BR27" i="6"/>
  <c r="AD39" i="3"/>
  <c r="BH12" i="6"/>
  <c r="BS13" i="6"/>
  <c r="BA14" i="6"/>
  <c r="BP17" i="6"/>
  <c r="AQ18" i="6"/>
  <c r="AY18" i="6"/>
  <c r="BN18" i="6"/>
  <c r="BB19" i="6"/>
  <c r="BS21" i="6"/>
  <c r="BH24" i="6"/>
  <c r="AN25" i="6"/>
  <c r="BK25" i="6"/>
  <c r="AT26" i="6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D5" i="8"/>
  <c r="AD38" i="3"/>
  <c r="T38" i="3" s="1"/>
  <c r="AT10" i="3"/>
  <c r="AD28" i="3"/>
  <c r="T28" i="3" s="1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A12" i="8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BA17" i="8" s="1"/>
  <c r="AT17" i="8"/>
  <c r="BK22" i="8"/>
  <c r="BR22" i="8" s="1"/>
  <c r="AN10" i="8"/>
  <c r="AQ10" i="8"/>
  <c r="BE11" i="8"/>
  <c r="BH11" i="8"/>
  <c r="BR13" i="8"/>
  <c r="AZ17" i="8"/>
  <c r="BB17" i="8"/>
  <c r="AY17" i="8"/>
  <c r="T11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N12" i="8"/>
  <c r="BK12" i="8"/>
  <c r="BR12" i="8" s="1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A16" i="8" s="1"/>
  <c r="AC16" i="8" s="1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BA11" i="6"/>
  <c r="AC14" i="6"/>
  <c r="BP11" i="6"/>
  <c r="BN11" i="6"/>
  <c r="BR11" i="6" s="1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BR15" i="6" s="1"/>
  <c r="AZ16" i="6"/>
  <c r="BK16" i="6"/>
  <c r="BR16" i="6" s="1"/>
  <c r="BN16" i="6"/>
  <c r="BQ17" i="6"/>
  <c r="BR18" i="6"/>
  <c r="BK19" i="6"/>
  <c r="BR19" i="6" s="1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T15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18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R23" i="6" s="1"/>
  <c r="BN23" i="6"/>
  <c r="BS25" i="6"/>
  <c r="BN26" i="6"/>
  <c r="BR26" i="6" s="1"/>
  <c r="AC26" i="6" s="1"/>
  <c r="AW29" i="6"/>
  <c r="BA29" i="6" s="1"/>
  <c r="AW30" i="6"/>
  <c r="BA30" i="6" s="1"/>
  <c r="BA31" i="6"/>
  <c r="AZ31" i="6"/>
  <c r="AY31" i="6"/>
  <c r="BK33" i="6"/>
  <c r="BN33" i="6"/>
  <c r="BP36" i="6"/>
  <c r="BN36" i="6"/>
  <c r="BN22" i="6"/>
  <c r="AW25" i="6"/>
  <c r="BA25" i="6" s="1"/>
  <c r="AQ28" i="6"/>
  <c r="BA28" i="6" s="1"/>
  <c r="AC28" i="6" s="1"/>
  <c r="BQ28" i="6"/>
  <c r="BP28" i="6"/>
  <c r="BH29" i="6"/>
  <c r="AT32" i="6"/>
  <c r="AW32" i="6"/>
  <c r="BR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T29" i="6"/>
  <c r="BP29" i="6"/>
  <c r="BR29" i="6" s="1"/>
  <c r="BK31" i="6"/>
  <c r="BR31" i="6" s="1"/>
  <c r="BA33" i="6"/>
  <c r="BH34" i="6"/>
  <c r="BR34" i="6" s="1"/>
  <c r="BK34" i="6"/>
  <c r="BN30" i="6"/>
  <c r="BR30" i="6" s="1"/>
  <c r="BB32" i="6"/>
  <c r="BS33" i="6"/>
  <c r="BE35" i="6"/>
  <c r="AZ40" i="6"/>
  <c r="AY40" i="6"/>
  <c r="AQ32" i="6"/>
  <c r="BB33" i="6"/>
  <c r="BH33" i="6"/>
  <c r="AT35" i="6"/>
  <c r="BN35" i="6"/>
  <c r="BK36" i="6"/>
  <c r="T37" i="6"/>
  <c r="BH37" i="6"/>
  <c r="BR37" i="6" s="1"/>
  <c r="AC37" i="6" s="1"/>
  <c r="BA40" i="6"/>
  <c r="BN32" i="6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AP30" i="3"/>
  <c r="AS30" i="3" s="1"/>
  <c r="AV30" i="3" s="1"/>
  <c r="BB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T26" i="3" s="1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H26" i="3"/>
  <c r="BK26" i="3" s="1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BR10" i="6" l="1"/>
  <c r="AC10" i="6" s="1"/>
  <c r="AD22" i="3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T16" i="8"/>
  <c r="AD16" i="8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T32" i="6"/>
  <c r="AD32" i="6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T35" i="3" s="1"/>
  <c r="AD27" i="3"/>
  <c r="T27" i="3" s="1"/>
  <c r="AD33" i="3"/>
  <c r="T33" i="3" s="1"/>
  <c r="T33" i="6"/>
  <c r="AD33" i="6"/>
  <c r="BA27" i="6"/>
  <c r="AC27" i="6" s="1"/>
  <c r="AC18" i="6"/>
  <c r="BA15" i="6"/>
  <c r="BR31" i="8"/>
  <c r="AC31" i="8" s="1"/>
  <c r="BR32" i="8"/>
  <c r="AC32" i="8" s="1"/>
  <c r="T25" i="8"/>
  <c r="BR18" i="8"/>
  <c r="AD32" i="8"/>
  <c r="T32" i="8" s="1"/>
  <c r="AD39" i="6"/>
  <c r="AD20" i="3"/>
  <c r="T20" i="3" s="1"/>
  <c r="AD34" i="3"/>
  <c r="T34" i="3" s="1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8" i="8"/>
  <c r="AC15" i="6"/>
  <c r="AC25" i="6"/>
  <c r="AC12" i="6"/>
  <c r="AC20" i="6"/>
  <c r="AC36" i="6"/>
  <c r="AC29" i="6"/>
  <c r="BR25" i="6"/>
  <c r="AC23" i="6"/>
  <c r="AC16" i="6"/>
  <c r="AC30" i="6"/>
  <c r="AC33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BA22" i="3"/>
  <c r="BR15" i="3"/>
  <c r="BA14" i="3"/>
  <c r="BR14" i="3"/>
  <c r="BA28" i="3"/>
  <c r="AC28" i="3" l="1"/>
  <c r="AC10" i="3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B15" i="8"/>
  <c r="AA15" i="8" s="1"/>
  <c r="A16" i="8"/>
  <c r="Z14" i="15"/>
  <c r="AB14" i="15"/>
  <c r="Q14" i="15" s="1"/>
  <c r="AI14" i="15" s="1"/>
  <c r="X13" i="8"/>
  <c r="V13" i="8"/>
  <c r="AI13" i="11"/>
  <c r="B16" i="17"/>
  <c r="AA16" i="17" s="1"/>
  <c r="A17" i="17"/>
  <c r="B15" i="6"/>
  <c r="AA15" i="6" s="1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B20" i="10"/>
  <c r="AA20" i="10" s="1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B21" i="10"/>
  <c r="AA21" i="10" s="1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B24" i="15"/>
  <c r="AA24" i="15" s="1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B25" i="11"/>
  <c r="AA25" i="11" s="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B25" i="15"/>
  <c r="AA25" i="15" s="1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B26" i="15"/>
  <c r="AA26" i="15" s="1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B27" i="15"/>
  <c r="AA27" i="15" s="1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B29" i="8"/>
  <c r="AA29" i="8" s="1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B30" i="12"/>
  <c r="AA30" i="12" s="1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B30" i="8"/>
  <c r="AA30" i="8" s="1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B33" i="12"/>
  <c r="AA33" i="12" s="1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B34" i="12"/>
  <c r="AA34" i="12" s="1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B35" i="12"/>
  <c r="AA35" i="12" s="1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AB35" i="12"/>
  <c r="Q35" i="12" s="1"/>
  <c r="AI35" i="12" s="1"/>
  <c r="Z35" i="12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B36" i="12"/>
  <c r="AA36" i="12" s="1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B37" i="12"/>
  <c r="AA37" i="12" s="1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<sst xmlns="http://schemas.openxmlformats.org/spreadsheetml/2006/main" count="2338" uniqueCount="266">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</sst>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DATE(YEAR('01'!D2:E2),MONTH('01'!D2:E2)+7,1)</f>
        <v>45139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'07'!D3:E3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'07'!D4:E4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-436.66666666666669</v>
      </c>
      <c r="T6" s="143" t="str">
        <f>CONCATENATE("( ",INT(ABS(S6)),"h ",ROUND(MOD(ABS(S6),1)*60,2),"min )")</f>
        <v>( 436h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-440.66666666666669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-444.66666666666669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-448.66666666666669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-452.66666666666669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-452.66666666666669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-452.66666666666669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-456.66666666666669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-460.66666666666669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-464.66666666666669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-468.66666666666669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-472.66666666666669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-472.66666666666669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-472.66666666666669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-476.66666666666669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-480.66666666666669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-484.66666666666669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-488.66666666666669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-492.66666666666669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-492.66666666666669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-492.66666666666669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-496.66666666666669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-500.66666666666669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-504.66666666666669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-508.66666666666669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-512.66666666666674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-512.66666666666674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-512.66666666666674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-516.66666666666674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-520.66666666666674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-524.66666666666674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-528.66666666666674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-436.66666666666669</v>
      </c>
      <c r="T44" s="150" t="str">
        <f t="shared" si="58"/>
        <v>( 436h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-528.66666666666674</v>
      </c>
      <c r="T47" s="150" t="str">
        <f t="shared" si="58"/>
        <v>( 528h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DATE(YEAR('01'!D2:E2),MONTH('01'!D2:E2)+8,1)</f>
        <v>45170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'08'!D3:E3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'08'!D4:E4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-528.66666666666674</v>
      </c>
      <c r="T6" s="143" t="str">
        <f>CONCATENATE("( ",INT(ABS(S6)),"h ",ROUND(MOD(ABS(S6),1)*60,2),"min )")</f>
        <v>( 528h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-532.66666666666674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-532.66666666666674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-532.66666666666674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-536.66666666666674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-540.66666666666674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-544.66666666666674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-548.66666666666674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-552.66666666666674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-552.66666666666674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-552.66666666666674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-556.66666666666674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-560.66666666666674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-564.66666666666674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-568.66666666666674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-572.66666666666674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-572.66666666666674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-572.66666666666674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-576.66666666666674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-580.66666666666674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-584.66666666666674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-588.66666666666674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-592.66666666666674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-592.66666666666674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-592.66666666666674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-596.66666666666674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-600.66666666666674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-604.66666666666674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-608.66666666666674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-612.66666666666674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-612.66666666666674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-528.66666666666674</v>
      </c>
      <c r="T44" s="150" t="str">
        <f t="shared" si="58"/>
        <v>( 528h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-612.66666666666674</v>
      </c>
      <c r="T47" s="150" t="str">
        <f t="shared" si="58"/>
        <v>( 612h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6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DATE(YEAR('01'!D2:E2),MONTH('01'!D2:E2)+9,1)</f>
        <v>45200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'09'!D3:E3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'09'!D4:E4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-612.66666666666674</v>
      </c>
      <c r="T6" s="143" t="str">
        <f>CONCATENATE("( ",INT(ABS(S6)),"h ",ROUND(MOD(ABS(S6),1)*60,2),"min )")</f>
        <v>( 612h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-612.66666666666674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-616.66666666666674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-616.66666666666674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-620.66666666666674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-624.66666666666674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-628.66666666666674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-628.66666666666674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-628.66666666666674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-632.66666666666674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-636.66666666666674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-640.66666666666674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-644.66666666666674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-648.66666666666674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-648.66666666666674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-648.66666666666674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-652.66666666666674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-656.66666666666674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-660.66666666666674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-664.66666666666674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-668.66666666666674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-668.66666666666674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-668.66666666666674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-672.66666666666674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-676.66666666666674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-680.66666666666674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-684.66666666666674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-688.66666666666674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-688.66666666666674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-688.66666666666674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-692.66666666666674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-696.66666666666674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-612.66666666666674</v>
      </c>
      <c r="T44" s="150" t="str">
        <f t="shared" si="58"/>
        <v>( 612h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-696.66666666666674</v>
      </c>
      <c r="T47" s="150" t="str">
        <f t="shared" si="58"/>
        <v>( 696h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DATE(YEAR('01'!D2:E2),MONTH('01'!D2:E2)+10,1)</f>
        <v>45231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'10'!D3:E3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'10'!D4:E4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-696.66666666666674</v>
      </c>
      <c r="T6" s="143" t="str">
        <f>CONCATENATE("( ",INT(ABS(S6)),"h ",ROUND(MOD(ABS(S6),1)*60,2),"min )")</f>
        <v>( 696h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-700.66666666666674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-704.66666666666674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-708.66666666666674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-708.66666666666674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-708.66666666666674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-712.66666666666674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-716.66666666666674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-720.66666666666674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-724.66666666666674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-728.66666666666674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-728.66666666666674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-728.66666666666674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-732.66666666666674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-736.66666666666674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-740.66666666666674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-744.66666666666674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-748.66666666666674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-748.66666666666674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-748.66666666666674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-752.66666666666674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-756.66666666666674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-760.66666666666674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-764.66666666666674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-768.66666666666674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-768.66666666666674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-768.66666666666674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-772.66666666666674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-776.66666666666674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-780.66666666666674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-784.66666666666674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-696.66666666666674</v>
      </c>
      <c r="T44" s="150" t="str">
        <f t="shared" si="58"/>
        <v>( 696h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-784.66666666666674</v>
      </c>
      <c r="T47" s="150" t="str">
        <f t="shared" si="58"/>
        <v>( 784h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tabSelected="1"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DATE(YEAR('01'!D2:E2),MONTH('01'!D2:E2)+11,1)</f>
        <v>45261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'11'!D3:E3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'11'!D4:E4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-784.66666666666674</v>
      </c>
      <c r="T6" s="143" t="str">
        <f>CONCATENATE("( ",INT(ABS(S6)),"h ",ROUND(MOD(ABS(S6),1)*60,2),"min )")</f>
        <v>( 784h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-788.66666666666674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-788.66666666666674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-788.66666666666674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-792.66666666666674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-796.66666666666674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-800.66666666666674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-804.66666666666674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-808.66666666666674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-808.66666666666674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-808.66666666666674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-812.66666666666674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-816.66666666666674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-820.66666666666674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-824.66666666666674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-828.66666666666674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-828.66666666666674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-828.66666666666674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-832.66666666666674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-836.66666666666674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-840.66666666666674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-844.66666666666674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-848.66666666666674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-848.66666666666674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-848.66666666666674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-848.66666666666674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-848.66666666666674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-852.66666666666674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-856.66666666666674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-860.66666666666674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-860.66666666666674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-860.66666666666674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-784.66666666666674</v>
      </c>
      <c r="T44" s="150" t="str">
        <f t="shared" si="58"/>
        <v>( 784h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-860.66666666666674</v>
      </c>
      <c r="T47" s="150" t="str">
        <f t="shared" si="58"/>
        <v>( 860h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opLeftCell="A62"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B10" sqref="B10:B40"/>
      <selection pane="bottomLeft" activeCell="I40" sqref="I40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">
        <v>264</v>
      </c>
      <c r="E1" s="215"/>
      <c r="F1" s="215"/>
      <c r="G1" s="216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DATE(Feiertage!A1,1,1)</f>
        <v>44927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v>20</v>
      </c>
      <c r="E3" s="220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10"/>
      <c r="F12" s="71">
        <v>0.54861111111111105</v>
      </c>
      <c r="G12" s="71">
        <v>0.6875</v>
      </c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10"/>
      <c r="F13" s="71">
        <v>0.58333333333333337</v>
      </c>
      <c r="G13" s="71">
        <v>0.74305555555555547</v>
      </c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10"/>
      <c r="F14" s="71">
        <v>0.5625</v>
      </c>
      <c r="G14" s="71">
        <v>0.69444444444444453</v>
      </c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10"/>
      <c r="F15" s="71">
        <v>0.58333333333333337</v>
      </c>
      <c r="G15" s="71">
        <v>0.66666666666666663</v>
      </c>
      <c r="H15" s="210"/>
      <c r="I15" s="71">
        <v>0.76041666666666663</v>
      </c>
      <c r="J15" s="71">
        <v>0.77430555555555547</v>
      </c>
      <c r="K15" s="212"/>
      <c r="L15" s="71"/>
      <c r="M15" s="71"/>
      <c r="N15" s="210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10"/>
      <c r="F18" s="71">
        <v>0.57291666666666663</v>
      </c>
      <c r="G18" s="71">
        <v>0.6875</v>
      </c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10"/>
      <c r="F19" s="71">
        <v>0.53472222222222221</v>
      </c>
      <c r="G19" s="71">
        <v>0.75694444444444453</v>
      </c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10"/>
      <c r="F20" s="71">
        <v>0.53472222222222221</v>
      </c>
      <c r="G20" s="71">
        <v>0.74305555555555547</v>
      </c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10"/>
      <c r="F21" s="71">
        <v>0.58333333333333337</v>
      </c>
      <c r="G21" s="71">
        <v>0.76736111111111116</v>
      </c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10"/>
      <c r="F22" s="71">
        <v>0.73611111111111116</v>
      </c>
      <c r="G22" s="71">
        <v>0.77777777777777779</v>
      </c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10"/>
      <c r="F25" s="71">
        <v>0.55555555555555558</v>
      </c>
      <c r="G25" s="71">
        <v>0.6875</v>
      </c>
      <c r="H25" s="210"/>
      <c r="I25" s="71">
        <v>0.76388888888888884</v>
      </c>
      <c r="J25" s="71">
        <v>0.85416666666666663</v>
      </c>
      <c r="K25" s="212"/>
      <c r="L25" s="71"/>
      <c r="M25" s="71"/>
      <c r="N25" s="210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10"/>
      <c r="F26" s="71">
        <v>0.55555555555555558</v>
      </c>
      <c r="G26" s="71">
        <v>0.67361111111111116</v>
      </c>
      <c r="H26" s="210"/>
      <c r="I26" s="71">
        <v>0.77083333333333337</v>
      </c>
      <c r="J26" s="71">
        <v>0.80208333333333337</v>
      </c>
      <c r="K26" s="212"/>
      <c r="L26" s="71"/>
      <c r="M26" s="71"/>
      <c r="N26" s="210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>
        <v>0.52083333333333337</v>
      </c>
      <c r="E27" s="210"/>
      <c r="F27" s="71">
        <v>0.55555555555555558</v>
      </c>
      <c r="G27" s="71">
        <v>0.6875</v>
      </c>
      <c r="H27" s="210"/>
      <c r="I27" s="71">
        <v>0.76041666666666663</v>
      </c>
      <c r="J27" s="71">
        <v>0.78472222222222221</v>
      </c>
      <c r="K27" s="212"/>
      <c r="L27" s="71"/>
      <c r="M27" s="71"/>
      <c r="N27" s="210"/>
      <c r="O27" s="71"/>
      <c r="P27" s="71"/>
      <c r="Q27" s="72">
        <f t="shared" si="0"/>
        <v>5.5833333333333348</v>
      </c>
      <c r="R27" s="73">
        <f t="shared" si="1"/>
        <v>1.5833333333333348</v>
      </c>
      <c r="S27" s="74">
        <f t="shared" si="34"/>
        <v>26.08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5.5833333333333348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5.5833333333333348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/>
      </c>
      <c r="AH27" s="81" t="str">
        <f t="shared" si="9"/>
        <v/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1.8333333333333348</v>
      </c>
      <c r="AM27" s="86">
        <f t="shared" si="12"/>
        <v>0.83333333333333304</v>
      </c>
      <c r="AN27" s="83">
        <f t="shared" si="54"/>
        <v>0</v>
      </c>
      <c r="AO27" s="86">
        <f t="shared" si="14"/>
        <v>5.0000000000000009</v>
      </c>
      <c r="AP27" s="86">
        <f t="shared" si="15"/>
        <v>2.5833333333333321</v>
      </c>
      <c r="AQ27" s="83">
        <f t="shared" si="55"/>
        <v>0</v>
      </c>
      <c r="AR27" s="86">
        <f t="shared" si="17"/>
        <v>5.5833333333333348</v>
      </c>
      <c r="AS27" s="86">
        <f t="shared" si="18"/>
        <v>2.5833333333333321</v>
      </c>
      <c r="AT27" s="83">
        <f t="shared" si="56"/>
        <v>0</v>
      </c>
      <c r="AU27" s="86">
        <f t="shared" si="20"/>
        <v>5.5833333333333348</v>
      </c>
      <c r="AV27" s="87">
        <f t="shared" si="21"/>
        <v>2.5833333333333321</v>
      </c>
      <c r="AW27" s="83">
        <f t="shared" si="57"/>
        <v>0</v>
      </c>
      <c r="AX27" s="87">
        <f t="shared" si="23"/>
        <v>5.5833333333333348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1.8333333333333348</v>
      </c>
      <c r="BD27" s="86">
        <f t="shared" si="26"/>
        <v>0.83333333333333304</v>
      </c>
      <c r="BE27" s="83">
        <f t="shared" si="44"/>
        <v>0</v>
      </c>
      <c r="BF27" s="86">
        <f t="shared" si="27"/>
        <v>5.0000000000000009</v>
      </c>
      <c r="BG27" s="86">
        <f t="shared" si="28"/>
        <v>2.5833333333333321</v>
      </c>
      <c r="BH27" s="83">
        <f t="shared" si="45"/>
        <v>0</v>
      </c>
      <c r="BI27" s="86">
        <f t="shared" si="29"/>
        <v>5.5833333333333348</v>
      </c>
      <c r="BJ27" s="86">
        <f t="shared" si="30"/>
        <v>2.5833333333333321</v>
      </c>
      <c r="BK27" s="83">
        <f t="shared" si="46"/>
        <v>0</v>
      </c>
      <c r="BL27" s="86">
        <f t="shared" si="31"/>
        <v>5.5833333333333348</v>
      </c>
      <c r="BM27" s="87">
        <f t="shared" si="32"/>
        <v>2.5833333333333321</v>
      </c>
      <c r="BN27" s="83">
        <f t="shared" si="47"/>
        <v>0</v>
      </c>
      <c r="BO27" s="87">
        <f t="shared" si="33"/>
        <v>5.5833333333333348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>
        <v>0.41666666666666669</v>
      </c>
      <c r="D28" s="71">
        <v>0.55208333333333337</v>
      </c>
      <c r="E28" s="210"/>
      <c r="F28" s="71">
        <v>0.58333333333333337</v>
      </c>
      <c r="G28" s="71">
        <v>0.70833333333333337</v>
      </c>
      <c r="H28" s="210"/>
      <c r="I28" s="71">
        <v>0.73611111111111116</v>
      </c>
      <c r="J28" s="71">
        <v>0.76388888888888884</v>
      </c>
      <c r="K28" s="212"/>
      <c r="L28" s="71"/>
      <c r="M28" s="71"/>
      <c r="N28" s="210"/>
      <c r="O28" s="71"/>
      <c r="P28" s="71"/>
      <c r="Q28" s="72">
        <f t="shared" si="0"/>
        <v>6.9166666666666643</v>
      </c>
      <c r="R28" s="73">
        <f t="shared" si="1"/>
        <v>2.9166666666666643</v>
      </c>
      <c r="S28" s="74">
        <f t="shared" si="34"/>
        <v>28.996666666666663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6.9166666666666643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6.9166666666666643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>
        <f t="shared" si="40"/>
        <v>15.166666666666666</v>
      </c>
      <c r="AL28" s="85">
        <f t="shared" si="11"/>
        <v>3.2500000000000004</v>
      </c>
      <c r="AM28" s="86">
        <f t="shared" si="12"/>
        <v>0.75</v>
      </c>
      <c r="AN28" s="83">
        <f t="shared" si="54"/>
        <v>0</v>
      </c>
      <c r="AO28" s="86">
        <f t="shared" si="14"/>
        <v>6.25</v>
      </c>
      <c r="AP28" s="86">
        <f t="shared" si="15"/>
        <v>1.416666666666667</v>
      </c>
      <c r="AQ28" s="83">
        <f t="shared" si="55"/>
        <v>0</v>
      </c>
      <c r="AR28" s="86">
        <f t="shared" si="17"/>
        <v>6.9166666666666643</v>
      </c>
      <c r="AS28" s="86">
        <f t="shared" si="18"/>
        <v>1.416666666666667</v>
      </c>
      <c r="AT28" s="83">
        <f t="shared" si="56"/>
        <v>0</v>
      </c>
      <c r="AU28" s="86">
        <f t="shared" si="20"/>
        <v>6.9166666666666643</v>
      </c>
      <c r="AV28" s="87">
        <f t="shared" si="21"/>
        <v>1.416666666666667</v>
      </c>
      <c r="AW28" s="83">
        <f t="shared" si="57"/>
        <v>0</v>
      </c>
      <c r="AX28" s="87">
        <f t="shared" si="23"/>
        <v>6.9166666666666643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3.2500000000000004</v>
      </c>
      <c r="BD28" s="86">
        <f t="shared" si="26"/>
        <v>0.75</v>
      </c>
      <c r="BE28" s="83">
        <f>IF(BC28&lt;=6,0,IF(BC28&lt;=6.5,BC28-6,IF(BC28&gt;6.5,0.5)))</f>
        <v>0</v>
      </c>
      <c r="BF28" s="86">
        <f t="shared" si="27"/>
        <v>6.25</v>
      </c>
      <c r="BG28" s="86">
        <f t="shared" si="28"/>
        <v>1.416666666666667</v>
      </c>
      <c r="BH28" s="83">
        <f t="shared" si="45"/>
        <v>-0.25</v>
      </c>
      <c r="BI28" s="86">
        <f t="shared" si="29"/>
        <v>6.9166666666666643</v>
      </c>
      <c r="BJ28" s="86">
        <f t="shared" si="30"/>
        <v>1.416666666666667</v>
      </c>
      <c r="BK28" s="83">
        <f t="shared" si="46"/>
        <v>-0.91666666666666696</v>
      </c>
      <c r="BL28" s="86">
        <f t="shared" si="31"/>
        <v>6.9166666666666643</v>
      </c>
      <c r="BM28" s="87">
        <f t="shared" si="32"/>
        <v>1.416666666666667</v>
      </c>
      <c r="BN28" s="83">
        <f t="shared" si="47"/>
        <v>0</v>
      </c>
      <c r="BO28" s="87">
        <f t="shared" si="33"/>
        <v>6.9166666666666643</v>
      </c>
      <c r="BP28" s="83">
        <f t="shared" si="48"/>
        <v>0</v>
      </c>
      <c r="BQ28" s="88" t="str">
        <f t="shared" si="49"/>
        <v/>
      </c>
      <c r="BR28" s="92">
        <f t="shared" si="50"/>
        <v>-1.166666666666667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>
        <v>0.47222222222222227</v>
      </c>
      <c r="D29" s="71">
        <v>0.50694444444444442</v>
      </c>
      <c r="E29" s="210"/>
      <c r="F29" s="71">
        <v>0.54166666666666663</v>
      </c>
      <c r="G29" s="71">
        <v>0.875</v>
      </c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8.8333333333333321</v>
      </c>
      <c r="R29" s="73">
        <f t="shared" si="1"/>
        <v>4.8333333333333321</v>
      </c>
      <c r="S29" s="74">
        <f t="shared" si="34"/>
        <v>33.83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8.8333333333333321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8.8333333333333321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>
        <f t="shared" si="40"/>
        <v>17.000000000000004</v>
      </c>
      <c r="AL29" s="85">
        <f t="shared" si="11"/>
        <v>0.83333333333333171</v>
      </c>
      <c r="AM29" s="86">
        <f t="shared" si="12"/>
        <v>0.83333333333333304</v>
      </c>
      <c r="AN29" s="83">
        <f t="shared" si="54"/>
        <v>0</v>
      </c>
      <c r="AO29" s="86">
        <f t="shared" si="14"/>
        <v>8.8333333333333321</v>
      </c>
      <c r="AP29" s="86">
        <f t="shared" si="15"/>
        <v>0.83333333333333304</v>
      </c>
      <c r="AQ29" s="83">
        <f t="shared" si="55"/>
        <v>0</v>
      </c>
      <c r="AR29" s="86">
        <f t="shared" si="17"/>
        <v>8.8333333333333321</v>
      </c>
      <c r="AS29" s="86">
        <f t="shared" si="18"/>
        <v>0.83333333333333304</v>
      </c>
      <c r="AT29" s="83">
        <f t="shared" si="56"/>
        <v>0</v>
      </c>
      <c r="AU29" s="86">
        <f t="shared" si="20"/>
        <v>8.8333333333333321</v>
      </c>
      <c r="AV29" s="87">
        <f t="shared" si="21"/>
        <v>0.83333333333333304</v>
      </c>
      <c r="AW29" s="83">
        <f t="shared" si="57"/>
        <v>0</v>
      </c>
      <c r="AX29" s="87">
        <f t="shared" si="23"/>
        <v>8.8333333333333321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0.83333333333333171</v>
      </c>
      <c r="BD29" s="86">
        <f t="shared" si="26"/>
        <v>0.83333333333333304</v>
      </c>
      <c r="BE29" s="83">
        <f t="shared" si="44"/>
        <v>0</v>
      </c>
      <c r="BF29" s="86">
        <f t="shared" si="27"/>
        <v>8.8333333333333321</v>
      </c>
      <c r="BG29" s="86">
        <f t="shared" si="28"/>
        <v>0.83333333333333304</v>
      </c>
      <c r="BH29" s="83">
        <f t="shared" si="45"/>
        <v>-0.33333333333333304</v>
      </c>
      <c r="BI29" s="86">
        <f t="shared" si="29"/>
        <v>8.8333333333333321</v>
      </c>
      <c r="BJ29" s="86">
        <f t="shared" si="30"/>
        <v>0.83333333333333304</v>
      </c>
      <c r="BK29" s="83">
        <f t="shared" si="46"/>
        <v>0</v>
      </c>
      <c r="BL29" s="86">
        <f t="shared" si="31"/>
        <v>8.8333333333333321</v>
      </c>
      <c r="BM29" s="87">
        <f t="shared" si="32"/>
        <v>0.83333333333333304</v>
      </c>
      <c r="BN29" s="83">
        <f t="shared" si="47"/>
        <v>0</v>
      </c>
      <c r="BO29" s="87">
        <f t="shared" si="33"/>
        <v>8.8333333333333321</v>
      </c>
      <c r="BP29" s="83">
        <f t="shared" si="48"/>
        <v>0</v>
      </c>
      <c r="BQ29" s="88" t="str">
        <f t="shared" si="49"/>
        <v/>
      </c>
      <c r="BR29" s="92">
        <f t="shared" si="50"/>
        <v>-0.33333333333333304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33.83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33.83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>
        <v>0.43055555555555558</v>
      </c>
      <c r="D32" s="71">
        <v>0.5625</v>
      </c>
      <c r="E32" s="210"/>
      <c r="F32" s="71">
        <v>0.71527777777777779</v>
      </c>
      <c r="G32" s="71">
        <v>0.83333333333333337</v>
      </c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6</v>
      </c>
      <c r="R32" s="73">
        <f t="shared" si="1"/>
        <v>2</v>
      </c>
      <c r="S32" s="74">
        <f t="shared" si="34"/>
        <v>35.83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6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6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3.1666666666666661</v>
      </c>
      <c r="AM32" s="86">
        <f t="shared" si="12"/>
        <v>3.666666666666667</v>
      </c>
      <c r="AN32" s="83">
        <f t="shared" si="54"/>
        <v>0</v>
      </c>
      <c r="AO32" s="86">
        <f t="shared" si="14"/>
        <v>6</v>
      </c>
      <c r="AP32" s="86">
        <f t="shared" si="15"/>
        <v>3.666666666666667</v>
      </c>
      <c r="AQ32" s="83">
        <f t="shared" si="55"/>
        <v>0</v>
      </c>
      <c r="AR32" s="86">
        <f t="shared" si="17"/>
        <v>6</v>
      </c>
      <c r="AS32" s="86">
        <f t="shared" si="18"/>
        <v>3.666666666666667</v>
      </c>
      <c r="AT32" s="83">
        <f t="shared" si="56"/>
        <v>0</v>
      </c>
      <c r="AU32" s="86">
        <f t="shared" si="20"/>
        <v>6</v>
      </c>
      <c r="AV32" s="87">
        <f t="shared" si="21"/>
        <v>3.666666666666667</v>
      </c>
      <c r="AW32" s="83">
        <f t="shared" si="57"/>
        <v>0</v>
      </c>
      <c r="AX32" s="87">
        <f t="shared" si="23"/>
        <v>6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3.1666666666666661</v>
      </c>
      <c r="BD32" s="86">
        <f t="shared" si="26"/>
        <v>3.666666666666667</v>
      </c>
      <c r="BE32" s="83">
        <f t="shared" si="44"/>
        <v>0</v>
      </c>
      <c r="BF32" s="86">
        <f t="shared" si="27"/>
        <v>6</v>
      </c>
      <c r="BG32" s="86">
        <f t="shared" si="28"/>
        <v>3.666666666666667</v>
      </c>
      <c r="BH32" s="83">
        <f t="shared" si="45"/>
        <v>0</v>
      </c>
      <c r="BI32" s="86">
        <f t="shared" si="29"/>
        <v>6</v>
      </c>
      <c r="BJ32" s="86">
        <f t="shared" si="30"/>
        <v>3.666666666666667</v>
      </c>
      <c r="BK32" s="83">
        <f t="shared" si="46"/>
        <v>0</v>
      </c>
      <c r="BL32" s="86">
        <f t="shared" si="31"/>
        <v>6</v>
      </c>
      <c r="BM32" s="87">
        <f t="shared" si="32"/>
        <v>3.666666666666667</v>
      </c>
      <c r="BN32" s="83">
        <f t="shared" si="47"/>
        <v>0</v>
      </c>
      <c r="BO32" s="87">
        <f t="shared" si="33"/>
        <v>6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>
        <v>0.4236111111111111</v>
      </c>
      <c r="D33" s="71">
        <v>0.52430555555555558</v>
      </c>
      <c r="E33" s="210"/>
      <c r="F33" s="71">
        <v>0.55555555555555558</v>
      </c>
      <c r="G33" s="71">
        <v>0.6875</v>
      </c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5.5833333333333339</v>
      </c>
      <c r="R33" s="73">
        <f t="shared" si="1"/>
        <v>1.5833333333333339</v>
      </c>
      <c r="S33" s="74">
        <f t="shared" si="34"/>
        <v>37.413333333333334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5.5833333333333339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5.5833333333333339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>
        <f t="shared" si="40"/>
        <v>14.166666666666664</v>
      </c>
      <c r="AL33" s="85">
        <f t="shared" si="11"/>
        <v>2.4166666666666674</v>
      </c>
      <c r="AM33" s="86">
        <f t="shared" si="12"/>
        <v>0.75</v>
      </c>
      <c r="AN33" s="83">
        <f t="shared" si="54"/>
        <v>0</v>
      </c>
      <c r="AO33" s="86">
        <f t="shared" si="14"/>
        <v>5.5833333333333339</v>
      </c>
      <c r="AP33" s="86">
        <f t="shared" si="15"/>
        <v>0.75</v>
      </c>
      <c r="AQ33" s="83">
        <f t="shared" si="55"/>
        <v>0</v>
      </c>
      <c r="AR33" s="86">
        <f t="shared" si="17"/>
        <v>5.5833333333333339</v>
      </c>
      <c r="AS33" s="86">
        <f t="shared" si="18"/>
        <v>0.75</v>
      </c>
      <c r="AT33" s="83">
        <f t="shared" si="56"/>
        <v>0</v>
      </c>
      <c r="AU33" s="86">
        <f t="shared" si="20"/>
        <v>5.5833333333333339</v>
      </c>
      <c r="AV33" s="87">
        <f t="shared" si="21"/>
        <v>0.75</v>
      </c>
      <c r="AW33" s="83">
        <f t="shared" si="57"/>
        <v>0</v>
      </c>
      <c r="AX33" s="87">
        <f t="shared" si="23"/>
        <v>5.5833333333333339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2.4166666666666674</v>
      </c>
      <c r="BD33" s="86">
        <f t="shared" si="26"/>
        <v>0.75</v>
      </c>
      <c r="BE33" s="83">
        <f t="shared" si="44"/>
        <v>0</v>
      </c>
      <c r="BF33" s="86">
        <f t="shared" si="27"/>
        <v>5.5833333333333339</v>
      </c>
      <c r="BG33" s="86">
        <f t="shared" si="28"/>
        <v>0.75</v>
      </c>
      <c r="BH33" s="83">
        <f t="shared" si="45"/>
        <v>0</v>
      </c>
      <c r="BI33" s="86">
        <f t="shared" si="29"/>
        <v>5.5833333333333339</v>
      </c>
      <c r="BJ33" s="86">
        <f t="shared" si="30"/>
        <v>0.75</v>
      </c>
      <c r="BK33" s="83">
        <f t="shared" si="46"/>
        <v>0</v>
      </c>
      <c r="BL33" s="86">
        <f t="shared" si="31"/>
        <v>5.5833333333333339</v>
      </c>
      <c r="BM33" s="87">
        <f t="shared" si="32"/>
        <v>0.75</v>
      </c>
      <c r="BN33" s="83">
        <f t="shared" si="47"/>
        <v>0</v>
      </c>
      <c r="BO33" s="87">
        <f t="shared" si="33"/>
        <v>5.5833333333333339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>
        <v>0.40625</v>
      </c>
      <c r="D34" s="71">
        <v>0.54166666666666663</v>
      </c>
      <c r="E34" s="210"/>
      <c r="F34" s="71">
        <v>0.57638888888888895</v>
      </c>
      <c r="G34" s="71">
        <v>0.6875</v>
      </c>
      <c r="H34" s="210"/>
      <c r="I34" s="71">
        <v>0.73611111111111116</v>
      </c>
      <c r="J34" s="71">
        <v>0.77083333333333337</v>
      </c>
      <c r="K34" s="212"/>
      <c r="L34" s="71"/>
      <c r="M34" s="71"/>
      <c r="N34" s="210"/>
      <c r="O34" s="71"/>
      <c r="P34" s="71"/>
      <c r="Q34" s="72">
        <f t="shared" si="0"/>
        <v>6.7499999999999973</v>
      </c>
      <c r="R34" s="73">
        <f t="shared" si="1"/>
        <v>2.7499999999999973</v>
      </c>
      <c r="S34" s="74">
        <f t="shared" si="34"/>
        <v>40.163333333333334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6.7499999999999973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6.7499999999999973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/>
      </c>
      <c r="AH34" s="81" t="str">
        <f t="shared" si="9"/>
        <v/>
      </c>
      <c r="AI34" s="82" t="str">
        <f t="shared" si="10"/>
        <v/>
      </c>
      <c r="AJ34" s="86" t="str">
        <f t="shared" si="39"/>
        <v/>
      </c>
      <c r="AK34" s="91">
        <f t="shared" si="40"/>
        <v>17.25</v>
      </c>
      <c r="AL34" s="85">
        <f t="shared" si="11"/>
        <v>3.2499999999999991</v>
      </c>
      <c r="AM34" s="86">
        <f t="shared" si="12"/>
        <v>0.8333333333333357</v>
      </c>
      <c r="AN34" s="83">
        <f t="shared" si="54"/>
        <v>0</v>
      </c>
      <c r="AO34" s="86">
        <f t="shared" si="14"/>
        <v>5.9166666666666643</v>
      </c>
      <c r="AP34" s="86">
        <f t="shared" si="15"/>
        <v>2.0000000000000036</v>
      </c>
      <c r="AQ34" s="83">
        <f t="shared" si="55"/>
        <v>0</v>
      </c>
      <c r="AR34" s="86">
        <f t="shared" si="17"/>
        <v>6.7499999999999973</v>
      </c>
      <c r="AS34" s="86">
        <f t="shared" si="18"/>
        <v>2.0000000000000036</v>
      </c>
      <c r="AT34" s="83">
        <f t="shared" si="56"/>
        <v>0</v>
      </c>
      <c r="AU34" s="86">
        <f t="shared" si="20"/>
        <v>6.7499999999999973</v>
      </c>
      <c r="AV34" s="87">
        <f t="shared" si="21"/>
        <v>2.0000000000000036</v>
      </c>
      <c r="AW34" s="83">
        <f t="shared" si="57"/>
        <v>0</v>
      </c>
      <c r="AX34" s="87">
        <f t="shared" si="23"/>
        <v>6.7499999999999973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3.2499999999999991</v>
      </c>
      <c r="BD34" s="86">
        <f t="shared" si="26"/>
        <v>0.8333333333333357</v>
      </c>
      <c r="BE34" s="83">
        <f t="shared" si="44"/>
        <v>0</v>
      </c>
      <c r="BF34" s="86">
        <f t="shared" si="27"/>
        <v>5.9166666666666643</v>
      </c>
      <c r="BG34" s="86">
        <f t="shared" si="28"/>
        <v>2.0000000000000036</v>
      </c>
      <c r="BH34" s="83">
        <f t="shared" si="45"/>
        <v>0</v>
      </c>
      <c r="BI34" s="86">
        <f t="shared" si="29"/>
        <v>6.7499999999999973</v>
      </c>
      <c r="BJ34" s="86">
        <f t="shared" si="30"/>
        <v>2.0000000000000036</v>
      </c>
      <c r="BK34" s="83">
        <f t="shared" si="46"/>
        <v>-1.5000000000000036</v>
      </c>
      <c r="BL34" s="86">
        <f t="shared" si="31"/>
        <v>6.7499999999999973</v>
      </c>
      <c r="BM34" s="87">
        <f t="shared" si="32"/>
        <v>2.0000000000000036</v>
      </c>
      <c r="BN34" s="83">
        <f t="shared" si="47"/>
        <v>0</v>
      </c>
      <c r="BO34" s="87">
        <f t="shared" si="33"/>
        <v>6.7499999999999973</v>
      </c>
      <c r="BP34" s="83">
        <f t="shared" si="48"/>
        <v>0</v>
      </c>
      <c r="BQ34" s="88" t="str">
        <f t="shared" si="49"/>
        <v/>
      </c>
      <c r="BR34" s="92">
        <f t="shared" si="50"/>
        <v>-1.5000000000000036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>
        <v>0.44791666666666669</v>
      </c>
      <c r="D35" s="71">
        <v>0.53125</v>
      </c>
      <c r="E35" s="210"/>
      <c r="F35" s="71">
        <v>0.5625</v>
      </c>
      <c r="G35" s="71">
        <v>0.70833333333333337</v>
      </c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5.5</v>
      </c>
      <c r="R35" s="73">
        <f t="shared" si="1"/>
        <v>1.5</v>
      </c>
      <c r="S35" s="74">
        <f t="shared" si="34"/>
        <v>41.663333333333334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5.5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5.5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16.25</v>
      </c>
      <c r="AL35" s="85">
        <f>(D35-C35)*24</f>
        <v>1.9999999999999996</v>
      </c>
      <c r="AM35" s="86">
        <f>IF(F35&lt;&gt;"",(F35-D35)*24,0)</f>
        <v>0.75</v>
      </c>
      <c r="AN35" s="83">
        <f t="shared" si="54"/>
        <v>0</v>
      </c>
      <c r="AO35" s="86">
        <f>(D35-C35)*24+(G35-F35)*24</f>
        <v>5.5</v>
      </c>
      <c r="AP35" s="86">
        <f t="shared" si="15"/>
        <v>0.75</v>
      </c>
      <c r="AQ35" s="83">
        <f t="shared" si="55"/>
        <v>0</v>
      </c>
      <c r="AR35" s="86">
        <f>(D35-C35)*24+(G35-F35)*24+(J35-I35)*24</f>
        <v>5.5</v>
      </c>
      <c r="AS35" s="86">
        <f t="shared" si="18"/>
        <v>0.75</v>
      </c>
      <c r="AT35" s="83">
        <f t="shared" si="56"/>
        <v>0</v>
      </c>
      <c r="AU35" s="86">
        <f>(D35-C35)*24+(G35-F35)*24+(J35-I35)*24+(M35-L35)*24</f>
        <v>5.5</v>
      </c>
      <c r="AV35" s="87">
        <f t="shared" si="21"/>
        <v>0.75</v>
      </c>
      <c r="AW35" s="83">
        <f t="shared" si="57"/>
        <v>0</v>
      </c>
      <c r="AX35" s="87">
        <f>(D35-C35)*24+(G35-F35)*24+(J35-I35)*24+(M35-L35)*24+(P35-O35)*24</f>
        <v>5.5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1.9999999999999996</v>
      </c>
      <c r="BD35" s="86">
        <f>IF(F35&lt;&gt;"",(F35-D35)*24,0)</f>
        <v>0.75</v>
      </c>
      <c r="BE35" s="83">
        <f t="shared" si="44"/>
        <v>0</v>
      </c>
      <c r="BF35" s="86">
        <f>(D35-C35)*24+(G35-F35)*24</f>
        <v>5.5</v>
      </c>
      <c r="BG35" s="86">
        <f t="shared" si="28"/>
        <v>0.75</v>
      </c>
      <c r="BH35" s="83">
        <f t="shared" si="45"/>
        <v>0</v>
      </c>
      <c r="BI35" s="86">
        <f>(D35-C35)*24+(G35-F35)*24+(J35-I35)*24</f>
        <v>5.5</v>
      </c>
      <c r="BJ35" s="86">
        <f t="shared" si="30"/>
        <v>0.75</v>
      </c>
      <c r="BK35" s="83">
        <f t="shared" si="46"/>
        <v>0</v>
      </c>
      <c r="BL35" s="86">
        <f>(D35-C35)*24+(G35-F35)*24+(J35-I35)*24+(M35-L35)*24</f>
        <v>5.5</v>
      </c>
      <c r="BM35" s="87">
        <f t="shared" si="32"/>
        <v>0.75</v>
      </c>
      <c r="BN35" s="83">
        <f t="shared" si="47"/>
        <v>0</v>
      </c>
      <c r="BO35" s="87">
        <f>(D35-C35)*24+(G35-F35)*24+(J35-I35)*24+(M35-L35)*24+(P35-O35)*24</f>
        <v>5.5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>
        <v>0.45833333333333331</v>
      </c>
      <c r="D36" s="71">
        <v>0.55208333333333337</v>
      </c>
      <c r="E36" s="210"/>
      <c r="F36" s="71">
        <v>0.59027777777777779</v>
      </c>
      <c r="G36" s="71">
        <v>0.77777777777777779</v>
      </c>
      <c r="H36" s="210"/>
      <c r="I36" s="71">
        <v>0.89583333333333337</v>
      </c>
      <c r="J36" s="71">
        <v>0.91666666666666663</v>
      </c>
      <c r="K36" s="212"/>
      <c r="L36" s="71"/>
      <c r="M36" s="71"/>
      <c r="N36" s="210"/>
      <c r="O36" s="71"/>
      <c r="P36" s="71"/>
      <c r="Q36" s="72">
        <f t="shared" si="0"/>
        <v>7.25</v>
      </c>
      <c r="R36" s="73">
        <f t="shared" si="1"/>
        <v>3.25</v>
      </c>
      <c r="S36" s="74">
        <f t="shared" si="34"/>
        <v>44.913333333333334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7.25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7.25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18</v>
      </c>
      <c r="AL36" s="85">
        <f>(D36-C36)*24</f>
        <v>2.2500000000000013</v>
      </c>
      <c r="AM36" s="86">
        <f>IF(F36&lt;&gt;"",(F36-D36)*24,0)</f>
        <v>0.91666666666666607</v>
      </c>
      <c r="AN36" s="83">
        <f t="shared" si="54"/>
        <v>0</v>
      </c>
      <c r="AO36" s="86">
        <f>(D36-C36)*24+(G36-F36)*24</f>
        <v>6.7500000000000018</v>
      </c>
      <c r="AP36" s="86">
        <f t="shared" si="15"/>
        <v>3.75</v>
      </c>
      <c r="AQ36" s="83">
        <f t="shared" si="55"/>
        <v>0</v>
      </c>
      <c r="AR36" s="86">
        <f>(D36-C36)*24+(G36-F36)*24+(J36-I36)*24</f>
        <v>7.25</v>
      </c>
      <c r="AS36" s="86">
        <f t="shared" si="18"/>
        <v>3.75</v>
      </c>
      <c r="AT36" s="83">
        <f t="shared" si="56"/>
        <v>0</v>
      </c>
      <c r="AU36" s="86">
        <f>(D36-C36)*24+(G36-F36)*24+(J36-I36)*24+(M36-L36)*24</f>
        <v>7.25</v>
      </c>
      <c r="AV36" s="87">
        <f t="shared" si="21"/>
        <v>3.75</v>
      </c>
      <c r="AW36" s="83">
        <f t="shared" si="57"/>
        <v>0</v>
      </c>
      <c r="AX36" s="87">
        <f>(D36-C36)*24+(G36-F36)*24+(J36-I36)*24+(M36-L36)*24+(P36-O36)*24</f>
        <v>7.25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2.2500000000000013</v>
      </c>
      <c r="BD36" s="86">
        <f>IF(F36&lt;&gt;"",(F36-D36)*24,0)</f>
        <v>0.91666666666666607</v>
      </c>
      <c r="BE36" s="83">
        <f t="shared" si="44"/>
        <v>0</v>
      </c>
      <c r="BF36" s="86">
        <f>(D36-C36)*24+(G36-F36)*24</f>
        <v>6.7500000000000018</v>
      </c>
      <c r="BG36" s="86">
        <f t="shared" si="28"/>
        <v>3.75</v>
      </c>
      <c r="BH36" s="83">
        <f t="shared" si="45"/>
        <v>-0.41666666666666607</v>
      </c>
      <c r="BI36" s="86">
        <f>(D36-C36)*24+(G36-F36)*24+(J36-I36)*24</f>
        <v>7.25</v>
      </c>
      <c r="BJ36" s="86">
        <f t="shared" si="30"/>
        <v>3.75</v>
      </c>
      <c r="BK36" s="83">
        <f t="shared" si="46"/>
        <v>-3.25</v>
      </c>
      <c r="BL36" s="86">
        <f>(D36-C36)*24+(G36-F36)*24+(J36-I36)*24+(M36-L36)*24</f>
        <v>7.25</v>
      </c>
      <c r="BM36" s="87">
        <f t="shared" si="32"/>
        <v>3.75</v>
      </c>
      <c r="BN36" s="83">
        <f t="shared" si="47"/>
        <v>0</v>
      </c>
      <c r="BO36" s="87">
        <f>(D36-C36)*24+(G36-F36)*24+(J36-I36)*24+(M36-L36)*24+(P36-O36)*24</f>
        <v>7.25</v>
      </c>
      <c r="BP36" s="83">
        <f t="shared" si="48"/>
        <v>0</v>
      </c>
      <c r="BQ36" s="88" t="str">
        <f t="shared" si="49"/>
        <v/>
      </c>
      <c r="BR36" s="92">
        <f t="shared" si="50"/>
        <v>-3.6666666666666661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44.913333333333334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44.913333333333334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>
        <v>0.45833333333333331</v>
      </c>
      <c r="D39" s="71">
        <v>0.5625</v>
      </c>
      <c r="E39" s="210"/>
      <c r="F39" s="71">
        <v>0.59722222222222221</v>
      </c>
      <c r="G39" s="71">
        <v>0.67708333333333337</v>
      </c>
      <c r="H39" s="210"/>
      <c r="I39" s="71">
        <v>0.82291666666666663</v>
      </c>
      <c r="J39" s="71">
        <v>0.84375</v>
      </c>
      <c r="K39" s="212"/>
      <c r="L39" s="71"/>
      <c r="M39" s="71"/>
      <c r="N39" s="210"/>
      <c r="O39" s="71"/>
      <c r="P39" s="71"/>
      <c r="Q39" s="72">
        <f t="shared" si="0"/>
        <v>4.9166666666666696</v>
      </c>
      <c r="R39" s="73">
        <f t="shared" si="1"/>
        <v>0.91666666666666963</v>
      </c>
      <c r="S39" s="74">
        <f t="shared" si="34"/>
        <v>45.830000000000005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4.9166666666666696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4.9166666666666696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2.5000000000000004</v>
      </c>
      <c r="AM39" s="86">
        <f t="shared" si="12"/>
        <v>0.83333333333333304</v>
      </c>
      <c r="AN39" s="83">
        <f t="shared" si="54"/>
        <v>0</v>
      </c>
      <c r="AO39" s="86">
        <f t="shared" si="14"/>
        <v>4.4166666666666679</v>
      </c>
      <c r="AP39" s="86">
        <f t="shared" si="15"/>
        <v>4.3333333333333313</v>
      </c>
      <c r="AQ39" s="83">
        <f t="shared" si="55"/>
        <v>0</v>
      </c>
      <c r="AR39" s="86">
        <f t="shared" si="17"/>
        <v>4.9166666666666687</v>
      </c>
      <c r="AS39" s="86">
        <f t="shared" si="18"/>
        <v>4.3333333333333313</v>
      </c>
      <c r="AT39" s="83">
        <f t="shared" si="56"/>
        <v>0</v>
      </c>
      <c r="AU39" s="86">
        <f t="shared" si="20"/>
        <v>4.9166666666666687</v>
      </c>
      <c r="AV39" s="87">
        <f t="shared" si="21"/>
        <v>4.3333333333333313</v>
      </c>
      <c r="AW39" s="83">
        <f t="shared" si="57"/>
        <v>0</v>
      </c>
      <c r="AX39" s="87">
        <f t="shared" si="23"/>
        <v>4.9166666666666687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2.5000000000000004</v>
      </c>
      <c r="BD39" s="86">
        <f t="shared" si="26"/>
        <v>0.83333333333333304</v>
      </c>
      <c r="BE39" s="83">
        <f t="shared" si="44"/>
        <v>0</v>
      </c>
      <c r="BF39" s="86">
        <f t="shared" si="27"/>
        <v>4.4166666666666679</v>
      </c>
      <c r="BG39" s="86">
        <f t="shared" si="28"/>
        <v>4.3333333333333313</v>
      </c>
      <c r="BH39" s="83">
        <f t="shared" si="45"/>
        <v>0</v>
      </c>
      <c r="BI39" s="86">
        <f t="shared" si="29"/>
        <v>4.9166666666666687</v>
      </c>
      <c r="BJ39" s="86">
        <f t="shared" si="30"/>
        <v>4.3333333333333313</v>
      </c>
      <c r="BK39" s="83">
        <f t="shared" si="46"/>
        <v>0</v>
      </c>
      <c r="BL39" s="86">
        <f t="shared" si="31"/>
        <v>4.9166666666666687</v>
      </c>
      <c r="BM39" s="87">
        <f t="shared" si="32"/>
        <v>4.3333333333333313</v>
      </c>
      <c r="BN39" s="83">
        <f t="shared" si="47"/>
        <v>0</v>
      </c>
      <c r="BO39" s="87">
        <f t="shared" si="33"/>
        <v>4.9166666666666687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>
        <v>0.4375</v>
      </c>
      <c r="D40" s="71">
        <v>0.50347222222222221</v>
      </c>
      <c r="E40" s="211"/>
      <c r="F40" s="71">
        <v>0.53125</v>
      </c>
      <c r="G40" s="71">
        <v>0.76388888888888884</v>
      </c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7.1666666666666652</v>
      </c>
      <c r="R40" s="73">
        <f t="shared" si="1"/>
        <v>3.1666666666666652</v>
      </c>
      <c r="S40" s="74">
        <f t="shared" si="34"/>
        <v>48.99666666666667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7.1666666666666652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7.1666666666666652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>
        <f t="shared" si="40"/>
        <v>14.25</v>
      </c>
      <c r="AL40" s="85">
        <f t="shared" si="11"/>
        <v>1.583333333333333</v>
      </c>
      <c r="AM40" s="86">
        <f t="shared" si="12"/>
        <v>0.66666666666666696</v>
      </c>
      <c r="AN40" s="83">
        <f t="shared" si="54"/>
        <v>0</v>
      </c>
      <c r="AO40" s="86">
        <f t="shared" si="14"/>
        <v>7.1666666666666652</v>
      </c>
      <c r="AP40" s="86">
        <f t="shared" si="15"/>
        <v>0.66666666666666696</v>
      </c>
      <c r="AQ40" s="83">
        <f t="shared" si="55"/>
        <v>0</v>
      </c>
      <c r="AR40" s="86">
        <f t="shared" si="17"/>
        <v>7.1666666666666652</v>
      </c>
      <c r="AS40" s="86">
        <f t="shared" si="18"/>
        <v>0.66666666666666696</v>
      </c>
      <c r="AT40" s="83">
        <f t="shared" si="56"/>
        <v>0</v>
      </c>
      <c r="AU40" s="86">
        <f t="shared" si="20"/>
        <v>7.1666666666666652</v>
      </c>
      <c r="AV40" s="87">
        <f t="shared" si="21"/>
        <v>0.66666666666666696</v>
      </c>
      <c r="AW40" s="83">
        <f t="shared" si="57"/>
        <v>0</v>
      </c>
      <c r="AX40" s="87">
        <f t="shared" si="23"/>
        <v>7.1666666666666652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1.583333333333333</v>
      </c>
      <c r="BD40" s="95">
        <f t="shared" si="26"/>
        <v>0.66666666666666696</v>
      </c>
      <c r="BE40" s="83">
        <f t="shared" si="44"/>
        <v>0</v>
      </c>
      <c r="BF40" s="95">
        <f t="shared" si="27"/>
        <v>7.1666666666666652</v>
      </c>
      <c r="BG40" s="95">
        <f t="shared" si="28"/>
        <v>0.66666666666666696</v>
      </c>
      <c r="BH40" s="83">
        <f t="shared" si="45"/>
        <v>-0.16666666666666696</v>
      </c>
      <c r="BI40" s="95">
        <f t="shared" si="29"/>
        <v>7.1666666666666652</v>
      </c>
      <c r="BJ40" s="95">
        <f t="shared" si="30"/>
        <v>0.66666666666666696</v>
      </c>
      <c r="BK40" s="83">
        <f t="shared" si="46"/>
        <v>0</v>
      </c>
      <c r="BL40" s="95">
        <f t="shared" si="31"/>
        <v>7.1666666666666652</v>
      </c>
      <c r="BM40" s="96">
        <f t="shared" si="32"/>
        <v>0.66666666666666696</v>
      </c>
      <c r="BN40" s="83">
        <f t="shared" si="47"/>
        <v>0</v>
      </c>
      <c r="BO40" s="96">
        <f t="shared" si="33"/>
        <v>7.1666666666666652</v>
      </c>
      <c r="BP40" s="83">
        <f t="shared" si="48"/>
        <v>0</v>
      </c>
      <c r="BQ40" s="97" t="str">
        <f t="shared" si="49"/>
        <v/>
      </c>
      <c r="BR40" s="98">
        <f t="shared" si="50"/>
        <v>-0.16666666666666696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136.99666666666664</v>
      </c>
      <c r="T42" s="150" t="str">
        <f t="shared" ref="T42:T47" si="59">CONCATENATE("( ",INT(ABS(S42)),"h ",ROUND(MOD(ABS(S42),1)*60,2),"min )")</f>
        <v>( 136h 59,8min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49.166666666666643</v>
      </c>
      <c r="T47" s="150" t="str">
        <f t="shared" si="59"/>
        <v>( 49h 10min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N9:N40"/>
    <mergeCell ref="K9:K40"/>
    <mergeCell ref="AL7:AZ7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G11" sqref="G1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DATE(YEAR('01'!D2:E2),MONTH('01'!D2:E2)+1,1)</f>
        <v>44958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'01'!D3:E3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'01'!D4:E4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49.166666666666643</v>
      </c>
      <c r="T6" s="143" t="str">
        <f>CONCATENATE("( ",INT(ABS(S6)),"h ",ROUND(MOD(ABS(S6),1)*60,2),"min )")</f>
        <v>( 49h 10min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>
        <v>0.40277777777777773</v>
      </c>
      <c r="D10" s="71">
        <v>0.51388888888888895</v>
      </c>
      <c r="E10" s="210"/>
      <c r="F10" s="71">
        <v>0.54166666666666663</v>
      </c>
      <c r="G10" s="71">
        <v>0.6875</v>
      </c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7" si="0">AB10-T10</f>
        <v>6.1666666666666696</v>
      </c>
      <c r="R10" s="73">
        <f t="shared" ref="R10:R37" si="1">IF(OR(AA10="freier Tag",AA10="Tausch-Tag",AA10="sa",AA10="so"),0,Q10-$D$5)</f>
        <v>2.1666666666666696</v>
      </c>
      <c r="S10" s="74">
        <f>IF(OR(R10="",S6=""),"",R10+S6)</f>
        <v>51.333333333333314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6.1666666666666696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6.1666666666666696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15.333333333333332</v>
      </c>
      <c r="AL10" s="85">
        <f t="shared" ref="AL10:AL40" si="11">(D10-C10)*24</f>
        <v>2.6666666666666692</v>
      </c>
      <c r="AM10" s="86">
        <f t="shared" ref="AM10:AM40" si="12">IF(F10&lt;&gt;"",(F10-D10)*24,0)</f>
        <v>0.6666666666666643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6.1666666666666696</v>
      </c>
      <c r="AP10" s="86">
        <f t="shared" ref="AP10:AP40" si="15">IF(I10&lt;&gt;"",(I10-G10)*24+AM10,AM10)</f>
        <v>0.6666666666666643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6.1666666666666696</v>
      </c>
      <c r="AS10" s="86">
        <f t="shared" ref="AS10:AS40" si="18">IF(L10&lt;&gt;"",(L10-J10)*24+AP10,AP10)</f>
        <v>0.6666666666666643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6.1666666666666696</v>
      </c>
      <c r="AV10" s="87">
        <f t="shared" ref="AV10:AV40" si="21">IF(O10&lt;&gt;"",(O10-M10)*24+AS10,AS10)</f>
        <v>0.6666666666666643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6.1666666666666696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2.6666666666666692</v>
      </c>
      <c r="BD10" s="86">
        <f t="shared" ref="BD10:BD40" si="26">IF(F10&lt;&gt;"",(F10-D10)*24,0)</f>
        <v>0.6666666666666643</v>
      </c>
      <c r="BE10" s="83">
        <f>IF(BC10&lt;=6,0,IF(BC10&lt;=6.5,BC10-6,IF(BC10&gt;6.5,0.5)))</f>
        <v>0</v>
      </c>
      <c r="BF10" s="86">
        <f t="shared" ref="BF10:BF40" si="27">(D10-C10)*24+(G10-F10)*24</f>
        <v>6.1666666666666696</v>
      </c>
      <c r="BG10" s="86">
        <f t="shared" ref="BG10:BG40" si="28">IF(I10&lt;&gt;"",(I10-G10)*24+BD10,BD10)</f>
        <v>0.6666666666666643</v>
      </c>
      <c r="BH10" s="83">
        <f>IF(BF10=BC10,0,IF(BE10&gt;0,0,IF(BF10&lt;=6,0,IF(BF10&gt;6,0.5-BD10))))</f>
        <v>-0.1666666666666643</v>
      </c>
      <c r="BI10" s="86">
        <f t="shared" ref="BI10:BI40" si="29">(D10-C10)*24+(G10-F10)*24+(J10-I10)*24</f>
        <v>6.1666666666666696</v>
      </c>
      <c r="BJ10" s="86">
        <f t="shared" ref="BJ10:BJ40" si="30">IF(L10&lt;&gt;"",(L10-J10)*24+BG10,BG10)</f>
        <v>0.6666666666666643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6.1666666666666696</v>
      </c>
      <c r="BM10" s="87">
        <f t="shared" ref="BM10:BM40" si="32">IF(O10&lt;&gt;"",(O10-M10)*24+BJ10,BJ10)</f>
        <v>0.6666666666666643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6.1666666666666696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-0.1666666666666643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7" si="34">IF(OR(R11="",S10=""),"",R11+S10)</f>
        <v>47.333333333333314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 t="str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5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6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7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8">IF(BL11=BI11,0,IF(BK11&gt;0,0,IF(BL11&lt;=6,0,IF(BL11&gt;6,0.5-BJ11))))</f>
        <v>0</v>
      </c>
      <c r="BO11" s="87">
        <f t="shared" si="33"/>
        <v>0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43.333333333333314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 t="str">
        <f t="shared" si="41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0</v>
      </c>
      <c r="BD12" s="86">
        <f t="shared" si="26"/>
        <v>0</v>
      </c>
      <c r="BE12" s="83">
        <f t="shared" si="45"/>
        <v>0</v>
      </c>
      <c r="BF12" s="86">
        <f t="shared" si="27"/>
        <v>0</v>
      </c>
      <c r="BG12" s="86">
        <f t="shared" si="28"/>
        <v>0</v>
      </c>
      <c r="BH12" s="83">
        <f t="shared" si="46"/>
        <v>0</v>
      </c>
      <c r="BI12" s="86">
        <f t="shared" si="29"/>
        <v>0</v>
      </c>
      <c r="BJ12" s="86">
        <f t="shared" si="30"/>
        <v>0</v>
      </c>
      <c r="BK12" s="83">
        <f t="shared" si="47"/>
        <v>0</v>
      </c>
      <c r="BL12" s="86">
        <f t="shared" si="31"/>
        <v>0</v>
      </c>
      <c r="BM12" s="87">
        <f t="shared" si="32"/>
        <v>0</v>
      </c>
      <c r="BN12" s="83">
        <f t="shared" si="48"/>
        <v>0</v>
      </c>
      <c r="BO12" s="87">
        <f t="shared" si="33"/>
        <v>0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43.333333333333314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43.333333333333314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39.333333333333314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0</v>
      </c>
      <c r="BD15" s="86">
        <f t="shared" si="26"/>
        <v>0</v>
      </c>
      <c r="BE15" s="83">
        <f t="shared" si="45"/>
        <v>0</v>
      </c>
      <c r="BF15" s="86">
        <f t="shared" si="27"/>
        <v>0</v>
      </c>
      <c r="BG15" s="86">
        <f t="shared" si="28"/>
        <v>0</v>
      </c>
      <c r="BH15" s="83">
        <f t="shared" si="46"/>
        <v>0</v>
      </c>
      <c r="BI15" s="86">
        <f t="shared" si="29"/>
        <v>0</v>
      </c>
      <c r="BJ15" s="86">
        <f t="shared" si="30"/>
        <v>0</v>
      </c>
      <c r="BK15" s="83">
        <f t="shared" si="47"/>
        <v>0</v>
      </c>
      <c r="BL15" s="86">
        <f t="shared" si="31"/>
        <v>0</v>
      </c>
      <c r="BM15" s="87">
        <f t="shared" si="32"/>
        <v>0</v>
      </c>
      <c r="BN15" s="83">
        <f t="shared" si="48"/>
        <v>0</v>
      </c>
      <c r="BO15" s="87">
        <f t="shared" si="33"/>
        <v>0</v>
      </c>
      <c r="BP15" s="83">
        <f t="shared" si="49"/>
        <v>0</v>
      </c>
      <c r="BQ15" s="88" t="str">
        <f t="shared" si="50"/>
        <v/>
      </c>
      <c r="BR15" s="89">
        <f t="shared" si="51"/>
        <v>0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35.333333333333314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 t="str">
        <f t="shared" si="41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0</v>
      </c>
      <c r="BD16" s="86">
        <f t="shared" si="26"/>
        <v>0</v>
      </c>
      <c r="BE16" s="83">
        <f t="shared" si="45"/>
        <v>0</v>
      </c>
      <c r="BF16" s="86">
        <f t="shared" si="27"/>
        <v>0</v>
      </c>
      <c r="BG16" s="86">
        <f t="shared" si="28"/>
        <v>0</v>
      </c>
      <c r="BH16" s="83">
        <f t="shared" si="46"/>
        <v>0</v>
      </c>
      <c r="BI16" s="86">
        <f t="shared" si="29"/>
        <v>0</v>
      </c>
      <c r="BJ16" s="86">
        <f t="shared" si="30"/>
        <v>0</v>
      </c>
      <c r="BK16" s="83">
        <f t="shared" si="47"/>
        <v>0</v>
      </c>
      <c r="BL16" s="86">
        <f t="shared" si="31"/>
        <v>0</v>
      </c>
      <c r="BM16" s="87">
        <f t="shared" si="32"/>
        <v>0</v>
      </c>
      <c r="BN16" s="83">
        <f t="shared" si="48"/>
        <v>0</v>
      </c>
      <c r="BO16" s="87">
        <f t="shared" si="33"/>
        <v>0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31.333333333333314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 t="str">
        <f t="shared" si="41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0</v>
      </c>
      <c r="BD17" s="86">
        <f t="shared" si="26"/>
        <v>0</v>
      </c>
      <c r="BE17" s="83">
        <f t="shared" si="45"/>
        <v>0</v>
      </c>
      <c r="BF17" s="86">
        <f t="shared" si="27"/>
        <v>0</v>
      </c>
      <c r="BG17" s="86">
        <f t="shared" si="28"/>
        <v>0</v>
      </c>
      <c r="BH17" s="83">
        <f t="shared" si="46"/>
        <v>0</v>
      </c>
      <c r="BI17" s="86">
        <f t="shared" si="29"/>
        <v>0</v>
      </c>
      <c r="BJ17" s="86">
        <f t="shared" si="30"/>
        <v>0</v>
      </c>
      <c r="BK17" s="83">
        <f t="shared" si="47"/>
        <v>0</v>
      </c>
      <c r="BL17" s="86">
        <f t="shared" si="31"/>
        <v>0</v>
      </c>
      <c r="BM17" s="87">
        <f t="shared" si="32"/>
        <v>0</v>
      </c>
      <c r="BN17" s="83">
        <f t="shared" si="48"/>
        <v>0</v>
      </c>
      <c r="BO17" s="87">
        <f t="shared" si="33"/>
        <v>0</v>
      </c>
      <c r="BP17" s="83">
        <f t="shared" si="49"/>
        <v>0</v>
      </c>
      <c r="BQ17" s="88" t="str">
        <f t="shared" si="50"/>
        <v/>
      </c>
      <c r="BR17" s="92">
        <f t="shared" si="51"/>
        <v>0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27.333333333333314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 t="str">
        <f t="shared" si="41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0</v>
      </c>
      <c r="BD18" s="86">
        <f t="shared" si="26"/>
        <v>0</v>
      </c>
      <c r="BE18" s="83">
        <f t="shared" si="45"/>
        <v>0</v>
      </c>
      <c r="BF18" s="86">
        <f t="shared" si="27"/>
        <v>0</v>
      </c>
      <c r="BG18" s="86">
        <f t="shared" si="28"/>
        <v>0</v>
      </c>
      <c r="BH18" s="83">
        <f t="shared" si="46"/>
        <v>0</v>
      </c>
      <c r="BI18" s="86">
        <f t="shared" si="29"/>
        <v>0</v>
      </c>
      <c r="BJ18" s="86">
        <f t="shared" si="30"/>
        <v>0</v>
      </c>
      <c r="BK18" s="83">
        <f t="shared" si="47"/>
        <v>0</v>
      </c>
      <c r="BL18" s="86">
        <f t="shared" si="31"/>
        <v>0</v>
      </c>
      <c r="BM18" s="87">
        <f t="shared" si="32"/>
        <v>0</v>
      </c>
      <c r="BN18" s="83">
        <f t="shared" si="48"/>
        <v>0</v>
      </c>
      <c r="BO18" s="87">
        <f t="shared" si="33"/>
        <v>0</v>
      </c>
      <c r="BP18" s="83">
        <f t="shared" si="49"/>
        <v>0</v>
      </c>
      <c r="BQ18" s="88" t="str">
        <f t="shared" si="50"/>
        <v/>
      </c>
      <c r="BR18" s="92">
        <f t="shared" si="51"/>
        <v>0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23.333333333333314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 t="str">
        <f t="shared" si="41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0</v>
      </c>
      <c r="BD19" s="86">
        <f t="shared" si="26"/>
        <v>0</v>
      </c>
      <c r="BE19" s="83">
        <f t="shared" si="45"/>
        <v>0</v>
      </c>
      <c r="BF19" s="86">
        <f t="shared" si="27"/>
        <v>0</v>
      </c>
      <c r="BG19" s="86">
        <f t="shared" si="28"/>
        <v>0</v>
      </c>
      <c r="BH19" s="83">
        <f t="shared" si="46"/>
        <v>0</v>
      </c>
      <c r="BI19" s="86">
        <f t="shared" si="29"/>
        <v>0</v>
      </c>
      <c r="BJ19" s="86">
        <f t="shared" si="30"/>
        <v>0</v>
      </c>
      <c r="BK19" s="83">
        <f t="shared" si="47"/>
        <v>0</v>
      </c>
      <c r="BL19" s="86">
        <f t="shared" si="31"/>
        <v>0</v>
      </c>
      <c r="BM19" s="87">
        <f t="shared" si="32"/>
        <v>0</v>
      </c>
      <c r="BN19" s="83">
        <f t="shared" si="48"/>
        <v>0</v>
      </c>
      <c r="BO19" s="87">
        <f t="shared" si="33"/>
        <v>0</v>
      </c>
      <c r="BP19" s="83">
        <f t="shared" si="49"/>
        <v>0</v>
      </c>
      <c r="BQ19" s="88" t="str">
        <f t="shared" si="50"/>
        <v/>
      </c>
      <c r="BR19" s="92">
        <f t="shared" si="51"/>
        <v>0</v>
      </c>
      <c r="BS19" s="89">
        <f t="shared" si="52"/>
        <v>0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23.333333333333314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23.333333333333314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19.333333333333314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0</v>
      </c>
      <c r="BD22" s="86">
        <f t="shared" si="26"/>
        <v>0</v>
      </c>
      <c r="BE22" s="83">
        <f t="shared" si="45"/>
        <v>0</v>
      </c>
      <c r="BF22" s="86">
        <f t="shared" si="27"/>
        <v>0</v>
      </c>
      <c r="BG22" s="86">
        <f t="shared" si="28"/>
        <v>0</v>
      </c>
      <c r="BH22" s="83">
        <f t="shared" si="46"/>
        <v>0</v>
      </c>
      <c r="BI22" s="86">
        <f t="shared" si="29"/>
        <v>0</v>
      </c>
      <c r="BJ22" s="86">
        <f t="shared" si="30"/>
        <v>0</v>
      </c>
      <c r="BK22" s="83">
        <f t="shared" si="47"/>
        <v>0</v>
      </c>
      <c r="BL22" s="86">
        <f t="shared" si="31"/>
        <v>0</v>
      </c>
      <c r="BM22" s="87">
        <f t="shared" si="32"/>
        <v>0</v>
      </c>
      <c r="BN22" s="83">
        <f t="shared" si="48"/>
        <v>0</v>
      </c>
      <c r="BO22" s="87">
        <f t="shared" si="33"/>
        <v>0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15.333333333333314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 t="str">
        <f t="shared" si="41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0</v>
      </c>
      <c r="BD23" s="86">
        <f t="shared" si="26"/>
        <v>0</v>
      </c>
      <c r="BE23" s="83">
        <f t="shared" si="45"/>
        <v>0</v>
      </c>
      <c r="BF23" s="86">
        <f t="shared" si="27"/>
        <v>0</v>
      </c>
      <c r="BG23" s="86">
        <f t="shared" si="28"/>
        <v>0</v>
      </c>
      <c r="BH23" s="83">
        <f t="shared" si="46"/>
        <v>0</v>
      </c>
      <c r="BI23" s="86">
        <f t="shared" si="29"/>
        <v>0</v>
      </c>
      <c r="BJ23" s="86">
        <f t="shared" si="30"/>
        <v>0</v>
      </c>
      <c r="BK23" s="83">
        <f t="shared" si="47"/>
        <v>0</v>
      </c>
      <c r="BL23" s="86">
        <f t="shared" si="31"/>
        <v>0</v>
      </c>
      <c r="BM23" s="87">
        <f t="shared" si="32"/>
        <v>0</v>
      </c>
      <c r="BN23" s="83">
        <f t="shared" si="48"/>
        <v>0</v>
      </c>
      <c r="BO23" s="87">
        <f t="shared" si="33"/>
        <v>0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11.333333333333314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 t="str">
        <f t="shared" si="41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0</v>
      </c>
      <c r="BD24" s="86">
        <f t="shared" si="26"/>
        <v>0</v>
      </c>
      <c r="BE24" s="83">
        <f t="shared" si="45"/>
        <v>0</v>
      </c>
      <c r="BF24" s="86">
        <f t="shared" si="27"/>
        <v>0</v>
      </c>
      <c r="BG24" s="86">
        <f t="shared" si="28"/>
        <v>0</v>
      </c>
      <c r="BH24" s="83">
        <f t="shared" si="46"/>
        <v>0</v>
      </c>
      <c r="BI24" s="86">
        <f t="shared" si="29"/>
        <v>0</v>
      </c>
      <c r="BJ24" s="86">
        <f t="shared" si="30"/>
        <v>0</v>
      </c>
      <c r="BK24" s="83">
        <f t="shared" si="47"/>
        <v>0</v>
      </c>
      <c r="BL24" s="86">
        <f t="shared" si="31"/>
        <v>0</v>
      </c>
      <c r="BM24" s="87">
        <f t="shared" si="32"/>
        <v>0</v>
      </c>
      <c r="BN24" s="83">
        <f t="shared" si="48"/>
        <v>0</v>
      </c>
      <c r="BO24" s="87">
        <f t="shared" si="33"/>
        <v>0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7.3333333333333144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 t="str">
        <f t="shared" si="41"/>
        <v>0</v>
      </c>
      <c r="AL25" s="85">
        <f t="shared" si="11"/>
        <v>0</v>
      </c>
      <c r="AM25" s="86">
        <f t="shared" si="12"/>
        <v>0</v>
      </c>
      <c r="AN25" s="83">
        <f t="shared" si="54"/>
        <v>0</v>
      </c>
      <c r="AO25" s="86">
        <f t="shared" si="14"/>
        <v>0</v>
      </c>
      <c r="AP25" s="86">
        <f t="shared" si="15"/>
        <v>0</v>
      </c>
      <c r="AQ25" s="83">
        <f t="shared" si="55"/>
        <v>0</v>
      </c>
      <c r="AR25" s="86">
        <f t="shared" si="17"/>
        <v>0</v>
      </c>
      <c r="AS25" s="86">
        <f t="shared" si="18"/>
        <v>0</v>
      </c>
      <c r="AT25" s="83">
        <f t="shared" si="56"/>
        <v>0</v>
      </c>
      <c r="AU25" s="86">
        <f t="shared" si="20"/>
        <v>0</v>
      </c>
      <c r="AV25" s="87">
        <f t="shared" si="21"/>
        <v>0</v>
      </c>
      <c r="AW25" s="83">
        <f t="shared" si="57"/>
        <v>0</v>
      </c>
      <c r="AX25" s="87">
        <f t="shared" si="23"/>
        <v>0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0</v>
      </c>
      <c r="BD25" s="86">
        <f t="shared" si="26"/>
        <v>0</v>
      </c>
      <c r="BE25" s="83">
        <f t="shared" si="45"/>
        <v>0</v>
      </c>
      <c r="BF25" s="86">
        <f t="shared" si="27"/>
        <v>0</v>
      </c>
      <c r="BG25" s="86">
        <f t="shared" si="28"/>
        <v>0</v>
      </c>
      <c r="BH25" s="83">
        <f t="shared" si="46"/>
        <v>0</v>
      </c>
      <c r="BI25" s="86">
        <f t="shared" si="29"/>
        <v>0</v>
      </c>
      <c r="BJ25" s="86">
        <f t="shared" si="30"/>
        <v>0</v>
      </c>
      <c r="BK25" s="83">
        <f t="shared" si="47"/>
        <v>0</v>
      </c>
      <c r="BL25" s="86">
        <f t="shared" si="31"/>
        <v>0</v>
      </c>
      <c r="BM25" s="87">
        <f t="shared" si="32"/>
        <v>0</v>
      </c>
      <c r="BN25" s="83">
        <f t="shared" si="48"/>
        <v>0</v>
      </c>
      <c r="BO25" s="87">
        <f t="shared" si="33"/>
        <v>0</v>
      </c>
      <c r="BP25" s="83">
        <f t="shared" si="49"/>
        <v>0</v>
      </c>
      <c r="BQ25" s="88" t="str">
        <f t="shared" si="50"/>
        <v/>
      </c>
      <c r="BR25" s="92">
        <f t="shared" si="51"/>
        <v>0</v>
      </c>
      <c r="BS25" s="89">
        <f t="shared" si="52"/>
        <v>0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3.3333333333333144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 t="str">
        <f t="shared" si="41"/>
        <v>0</v>
      </c>
      <c r="AL26" s="85">
        <f t="shared" si="11"/>
        <v>0</v>
      </c>
      <c r="AM26" s="86">
        <f t="shared" si="12"/>
        <v>0</v>
      </c>
      <c r="AN26" s="83">
        <f t="shared" si="54"/>
        <v>0</v>
      </c>
      <c r="AO26" s="86">
        <f t="shared" si="14"/>
        <v>0</v>
      </c>
      <c r="AP26" s="86">
        <f t="shared" si="15"/>
        <v>0</v>
      </c>
      <c r="AQ26" s="83">
        <f t="shared" si="55"/>
        <v>0</v>
      </c>
      <c r="AR26" s="86">
        <f t="shared" si="17"/>
        <v>0</v>
      </c>
      <c r="AS26" s="86">
        <f t="shared" si="18"/>
        <v>0</v>
      </c>
      <c r="AT26" s="83">
        <f t="shared" si="56"/>
        <v>0</v>
      </c>
      <c r="AU26" s="86">
        <f t="shared" si="20"/>
        <v>0</v>
      </c>
      <c r="AV26" s="87">
        <f t="shared" si="21"/>
        <v>0</v>
      </c>
      <c r="AW26" s="83">
        <f t="shared" si="57"/>
        <v>0</v>
      </c>
      <c r="AX26" s="87">
        <f t="shared" si="23"/>
        <v>0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0</v>
      </c>
      <c r="BD26" s="86">
        <f t="shared" si="26"/>
        <v>0</v>
      </c>
      <c r="BE26" s="83">
        <f t="shared" si="45"/>
        <v>0</v>
      </c>
      <c r="BF26" s="86">
        <f t="shared" si="27"/>
        <v>0</v>
      </c>
      <c r="BG26" s="86">
        <f t="shared" si="28"/>
        <v>0</v>
      </c>
      <c r="BH26" s="83">
        <f t="shared" si="46"/>
        <v>0</v>
      </c>
      <c r="BI26" s="86">
        <f t="shared" si="29"/>
        <v>0</v>
      </c>
      <c r="BJ26" s="86">
        <f t="shared" si="30"/>
        <v>0</v>
      </c>
      <c r="BK26" s="83">
        <f t="shared" si="47"/>
        <v>0</v>
      </c>
      <c r="BL26" s="86">
        <f t="shared" si="31"/>
        <v>0</v>
      </c>
      <c r="BM26" s="87">
        <f t="shared" si="32"/>
        <v>0</v>
      </c>
      <c r="BN26" s="83">
        <f t="shared" si="48"/>
        <v>0</v>
      </c>
      <c r="BO26" s="87">
        <f t="shared" si="33"/>
        <v>0</v>
      </c>
      <c r="BP26" s="83">
        <f t="shared" si="49"/>
        <v>0</v>
      </c>
      <c r="BQ26" s="88" t="str">
        <f t="shared" si="50"/>
        <v/>
      </c>
      <c r="BR26" s="92">
        <f t="shared" si="51"/>
        <v>0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3.3333333333333144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3.3333333333333144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-0.66666666666668561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0</v>
      </c>
      <c r="AM29" s="86">
        <f t="shared" si="12"/>
        <v>0</v>
      </c>
      <c r="AN29" s="83">
        <f t="shared" si="54"/>
        <v>0</v>
      </c>
      <c r="AO29" s="86">
        <f t="shared" si="14"/>
        <v>0</v>
      </c>
      <c r="AP29" s="86">
        <f t="shared" si="15"/>
        <v>0</v>
      </c>
      <c r="AQ29" s="83">
        <f t="shared" si="55"/>
        <v>0</v>
      </c>
      <c r="AR29" s="86">
        <f t="shared" si="17"/>
        <v>0</v>
      </c>
      <c r="AS29" s="86">
        <f t="shared" si="18"/>
        <v>0</v>
      </c>
      <c r="AT29" s="83">
        <f t="shared" si="56"/>
        <v>0</v>
      </c>
      <c r="AU29" s="86">
        <f t="shared" si="20"/>
        <v>0</v>
      </c>
      <c r="AV29" s="87">
        <f t="shared" si="21"/>
        <v>0</v>
      </c>
      <c r="AW29" s="83">
        <f t="shared" si="57"/>
        <v>0</v>
      </c>
      <c r="AX29" s="87">
        <f t="shared" si="23"/>
        <v>0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0</v>
      </c>
      <c r="BD29" s="86">
        <f t="shared" si="26"/>
        <v>0</v>
      </c>
      <c r="BE29" s="83">
        <f t="shared" si="45"/>
        <v>0</v>
      </c>
      <c r="BF29" s="86">
        <f t="shared" si="27"/>
        <v>0</v>
      </c>
      <c r="BG29" s="86">
        <f t="shared" si="28"/>
        <v>0</v>
      </c>
      <c r="BH29" s="83">
        <f t="shared" si="46"/>
        <v>0</v>
      </c>
      <c r="BI29" s="86">
        <f t="shared" si="29"/>
        <v>0</v>
      </c>
      <c r="BJ29" s="86">
        <f t="shared" si="30"/>
        <v>0</v>
      </c>
      <c r="BK29" s="83">
        <f t="shared" si="47"/>
        <v>0</v>
      </c>
      <c r="BL29" s="86">
        <f t="shared" si="31"/>
        <v>0</v>
      </c>
      <c r="BM29" s="87">
        <f t="shared" si="32"/>
        <v>0</v>
      </c>
      <c r="BN29" s="83">
        <f t="shared" si="48"/>
        <v>0</v>
      </c>
      <c r="BO29" s="87">
        <f t="shared" si="33"/>
        <v>0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-4.6666666666666856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 t="str">
        <f t="shared" si="41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0</v>
      </c>
      <c r="BD30" s="86">
        <f t="shared" si="26"/>
        <v>0</v>
      </c>
      <c r="BE30" s="83">
        <f t="shared" si="45"/>
        <v>0</v>
      </c>
      <c r="BF30" s="86">
        <f t="shared" si="27"/>
        <v>0</v>
      </c>
      <c r="BG30" s="86">
        <f t="shared" si="28"/>
        <v>0</v>
      </c>
      <c r="BH30" s="83">
        <f t="shared" si="46"/>
        <v>0</v>
      </c>
      <c r="BI30" s="86">
        <f t="shared" si="29"/>
        <v>0</v>
      </c>
      <c r="BJ30" s="86">
        <f t="shared" si="30"/>
        <v>0</v>
      </c>
      <c r="BK30" s="83">
        <f t="shared" si="47"/>
        <v>0</v>
      </c>
      <c r="BL30" s="86">
        <f t="shared" si="31"/>
        <v>0</v>
      </c>
      <c r="BM30" s="87">
        <f t="shared" si="32"/>
        <v>0</v>
      </c>
      <c r="BN30" s="83">
        <f t="shared" si="48"/>
        <v>0</v>
      </c>
      <c r="BO30" s="87">
        <f t="shared" si="33"/>
        <v>0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-8.6666666666666856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 t="str">
        <f t="shared" si="41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0</v>
      </c>
      <c r="BD31" s="86">
        <f t="shared" si="26"/>
        <v>0</v>
      </c>
      <c r="BE31" s="83">
        <f t="shared" si="45"/>
        <v>0</v>
      </c>
      <c r="BF31" s="86">
        <f t="shared" si="27"/>
        <v>0</v>
      </c>
      <c r="BG31" s="86">
        <f t="shared" si="28"/>
        <v>0</v>
      </c>
      <c r="BH31" s="83">
        <f t="shared" si="46"/>
        <v>0</v>
      </c>
      <c r="BI31" s="86">
        <f t="shared" si="29"/>
        <v>0</v>
      </c>
      <c r="BJ31" s="86">
        <f t="shared" si="30"/>
        <v>0</v>
      </c>
      <c r="BK31" s="83">
        <f t="shared" si="47"/>
        <v>0</v>
      </c>
      <c r="BL31" s="86">
        <f t="shared" si="31"/>
        <v>0</v>
      </c>
      <c r="BM31" s="87">
        <f t="shared" si="32"/>
        <v>0</v>
      </c>
      <c r="BN31" s="83">
        <f t="shared" si="48"/>
        <v>0</v>
      </c>
      <c r="BO31" s="87">
        <f t="shared" si="33"/>
        <v>0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-12.666666666666686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 t="str">
        <f t="shared" si="41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0</v>
      </c>
      <c r="BD32" s="86">
        <f t="shared" si="26"/>
        <v>0</v>
      </c>
      <c r="BE32" s="83">
        <f t="shared" si="45"/>
        <v>0</v>
      </c>
      <c r="BF32" s="86">
        <f t="shared" si="27"/>
        <v>0</v>
      </c>
      <c r="BG32" s="86">
        <f t="shared" si="28"/>
        <v>0</v>
      </c>
      <c r="BH32" s="83">
        <f t="shared" si="46"/>
        <v>0</v>
      </c>
      <c r="BI32" s="86">
        <f t="shared" si="29"/>
        <v>0</v>
      </c>
      <c r="BJ32" s="86">
        <f t="shared" si="30"/>
        <v>0</v>
      </c>
      <c r="BK32" s="83">
        <f t="shared" si="47"/>
        <v>0</v>
      </c>
      <c r="BL32" s="86">
        <f t="shared" si="31"/>
        <v>0</v>
      </c>
      <c r="BM32" s="87">
        <f t="shared" si="32"/>
        <v>0</v>
      </c>
      <c r="BN32" s="83">
        <f t="shared" si="48"/>
        <v>0</v>
      </c>
      <c r="BO32" s="87">
        <f t="shared" si="33"/>
        <v>0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-16.666666666666686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 t="str">
        <f t="shared" si="41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0</v>
      </c>
      <c r="BD33" s="86">
        <f t="shared" si="26"/>
        <v>0</v>
      </c>
      <c r="BE33" s="83">
        <f t="shared" si="45"/>
        <v>0</v>
      </c>
      <c r="BF33" s="86">
        <f t="shared" si="27"/>
        <v>0</v>
      </c>
      <c r="BG33" s="86">
        <f t="shared" si="28"/>
        <v>0</v>
      </c>
      <c r="BH33" s="83">
        <f t="shared" si="46"/>
        <v>0</v>
      </c>
      <c r="BI33" s="86">
        <f t="shared" si="29"/>
        <v>0</v>
      </c>
      <c r="BJ33" s="86">
        <f t="shared" si="30"/>
        <v>0</v>
      </c>
      <c r="BK33" s="83">
        <f t="shared" si="47"/>
        <v>0</v>
      </c>
      <c r="BL33" s="86">
        <f t="shared" si="31"/>
        <v>0</v>
      </c>
      <c r="BM33" s="87">
        <f t="shared" si="32"/>
        <v>0</v>
      </c>
      <c r="BN33" s="83">
        <f t="shared" si="48"/>
        <v>0</v>
      </c>
      <c r="BO33" s="87">
        <f t="shared" si="33"/>
        <v>0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-16.666666666666686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-16.666666666666686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-20.666666666666686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0</v>
      </c>
      <c r="AM36" s="86">
        <f t="shared" si="12"/>
        <v>0</v>
      </c>
      <c r="AN36" s="83">
        <f t="shared" si="54"/>
        <v>0</v>
      </c>
      <c r="AO36" s="86">
        <f t="shared" si="14"/>
        <v>0</v>
      </c>
      <c r="AP36" s="86">
        <f t="shared" si="15"/>
        <v>0</v>
      </c>
      <c r="AQ36" s="83">
        <f t="shared" si="55"/>
        <v>0</v>
      </c>
      <c r="AR36" s="86">
        <f t="shared" si="17"/>
        <v>0</v>
      </c>
      <c r="AS36" s="86">
        <f t="shared" si="18"/>
        <v>0</v>
      </c>
      <c r="AT36" s="83">
        <f t="shared" si="56"/>
        <v>0</v>
      </c>
      <c r="AU36" s="86">
        <f t="shared" si="20"/>
        <v>0</v>
      </c>
      <c r="AV36" s="87">
        <f t="shared" si="21"/>
        <v>0</v>
      </c>
      <c r="AW36" s="83">
        <f t="shared" si="57"/>
        <v>0</v>
      </c>
      <c r="AX36" s="87">
        <f t="shared" si="23"/>
        <v>0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0</v>
      </c>
      <c r="BD36" s="86">
        <f t="shared" si="26"/>
        <v>0</v>
      </c>
      <c r="BE36" s="83">
        <f t="shared" si="45"/>
        <v>0</v>
      </c>
      <c r="BF36" s="86">
        <f t="shared" si="27"/>
        <v>0</v>
      </c>
      <c r="BG36" s="86">
        <f t="shared" si="28"/>
        <v>0</v>
      </c>
      <c r="BH36" s="83">
        <f t="shared" si="46"/>
        <v>0</v>
      </c>
      <c r="BI36" s="86">
        <f t="shared" si="29"/>
        <v>0</v>
      </c>
      <c r="BJ36" s="86">
        <f t="shared" si="30"/>
        <v>0</v>
      </c>
      <c r="BK36" s="83">
        <f t="shared" si="47"/>
        <v>0</v>
      </c>
      <c r="BL36" s="86">
        <f t="shared" si="31"/>
        <v>0</v>
      </c>
      <c r="BM36" s="87">
        <f t="shared" si="32"/>
        <v>0</v>
      </c>
      <c r="BN36" s="83">
        <f t="shared" si="48"/>
        <v>0</v>
      </c>
      <c r="BO36" s="87">
        <f t="shared" si="33"/>
        <v>0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-24.666666666666686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 t="str">
        <f t="shared" si="41"/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0</v>
      </c>
      <c r="BD37" s="86">
        <f t="shared" si="26"/>
        <v>0</v>
      </c>
      <c r="BE37" s="83">
        <f t="shared" si="45"/>
        <v>0</v>
      </c>
      <c r="BF37" s="86">
        <f t="shared" si="27"/>
        <v>0</v>
      </c>
      <c r="BG37" s="86">
        <f t="shared" si="28"/>
        <v>0</v>
      </c>
      <c r="BH37" s="83">
        <f t="shared" si="46"/>
        <v>0</v>
      </c>
      <c r="BI37" s="86">
        <f t="shared" si="29"/>
        <v>0</v>
      </c>
      <c r="BJ37" s="86">
        <f t="shared" si="30"/>
        <v>0</v>
      </c>
      <c r="BK37" s="83">
        <f t="shared" si="47"/>
        <v>0</v>
      </c>
      <c r="BL37" s="86">
        <f t="shared" si="31"/>
        <v>0</v>
      </c>
      <c r="BM37" s="87">
        <f t="shared" si="32"/>
        <v>0</v>
      </c>
      <c r="BN37" s="83">
        <f t="shared" si="48"/>
        <v>0</v>
      </c>
      <c r="BO37" s="87">
        <f t="shared" si="33"/>
        <v>0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6.1666666666666696</v>
      </c>
      <c r="T42" s="150" t="str">
        <f t="shared" ref="T42:T47" si="107">CONCATENATE("( ",INT(ABS(S42)),"h ",ROUND(MOD(ABS(S42),1)*60,2),"min )")</f>
        <v>( 6h 10min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49.166666666666643</v>
      </c>
      <c r="T44" s="150" t="str">
        <f t="shared" si="107"/>
        <v>( 49h 10min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-24.666666666666686</v>
      </c>
      <c r="T47" s="150" t="str">
        <f t="shared" si="107"/>
        <v>( 24h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zoomScaleNormal="100" workbookViewId="0">
      <pane ySplit="9" topLeftCell="A28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DATE(YEAR('01'!D2:E2),MONTH('01'!D2:E2)+2,1)</f>
        <v>44986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'02'!D3:E3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'02'!D4:E4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-24.666666666666686</v>
      </c>
      <c r="T6" s="143" t="str">
        <f>CONCATENATE("( ",INT(ABS(S6)),"h ",ROUND(MOD(ABS(S6),1)*60,2),"min )")</f>
        <v>( 24h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-28.666666666666686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-32.666666666666686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-36.666666666666686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-36.666666666666686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-36.666666666666686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-40.666666666666686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-44.666666666666686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-48.666666666666686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-52.666666666666686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-56.666666666666686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-56.666666666666686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-56.666666666666686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-60.666666666666686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-64.666666666666686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-68.666666666666686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-72.666666666666686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-76.666666666666686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-76.666666666666686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-76.666666666666686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-80.666666666666686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-84.666666666666686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-88.666666666666686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-92.666666666666686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-96.666666666666686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-96.666666666666686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-96.666666666666686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-100.66666666666669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-104.66666666666669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-108.66666666666669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-112.66666666666669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-116.66666666666669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-24.666666666666686</v>
      </c>
      <c r="T44" s="150" t="str">
        <f t="shared" si="58"/>
        <v>( 24h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-116.66666666666669</v>
      </c>
      <c r="T47" s="150" t="str">
        <f t="shared" si="58"/>
        <v>( 116h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DATE(YEAR('01'!D2:E2),MONTH('01'!D2:E2)+3,1)</f>
        <v>45017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'03'!D3:E3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'03'!D4:E4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-116.66666666666669</v>
      </c>
      <c r="T6" s="143" t="str">
        <f>CONCATENATE("( ",INT(ABS(S6)),"h ",ROUND(MOD(ABS(S6),1)*60,2),"min )")</f>
        <v>( 116h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-116.66666666666669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-116.66666666666669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-120.66666666666669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-124.66666666666669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-128.66666666666669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-132.66666666666669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-132.66666666666669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-132.66666666666669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-132.66666666666669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-132.66666666666669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-136.66666666666669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-140.66666666666669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-144.66666666666669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-148.66666666666669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-148.66666666666669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-148.66666666666669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-152.66666666666669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-156.66666666666669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-160.66666666666669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-164.66666666666669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-168.66666666666669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-168.66666666666669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-168.66666666666669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-172.66666666666669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-176.66666666666669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-180.66666666666669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-184.66666666666669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-188.66666666666669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-188.66666666666669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-188.66666666666669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-116.66666666666669</v>
      </c>
      <c r="T44" s="150" t="str">
        <f t="shared" si="58"/>
        <v>( 116h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-188.66666666666669</v>
      </c>
      <c r="T47" s="150" t="str">
        <f t="shared" si="58"/>
        <v>( 188h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DATE(YEAR('01'!D2:E2),MONTH('01'!D2:E2)+4,1)</f>
        <v>45047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'04'!D3:E3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'04'!D4:E4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-188.66666666666669</v>
      </c>
      <c r="T6" s="143" t="str">
        <f>CONCATENATE("( ",INT(ABS(S6)),"h ",ROUND(MOD(ABS(S6),1)*60,2),"min )")</f>
        <v>( 188h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-188.66666666666669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-192.66666666666669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-196.66666666666669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-200.66666666666669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-204.66666666666669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-204.66666666666669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-204.66666666666669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-208.66666666666669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-212.66666666666669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-216.66666666666669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-220.66666666666669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-224.66666666666669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-224.66666666666669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-224.66666666666669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-228.66666666666669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-232.66666666666669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-236.66666666666669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-236.66666666666669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-240.66666666666669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-240.66666666666669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-240.66666666666669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-244.66666666666669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-248.66666666666669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-252.66666666666669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-256.66666666666669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-260.66666666666669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-260.66666666666669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-260.66666666666669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-260.66666666666669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-264.66666666666669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-268.66666666666669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12</v>
      </c>
      <c r="T42" s="150" t="str">
        <f t="shared" ref="T42:T47" si="58">CONCATENATE("( ",INT(ABS(S42)),"h ",ROUND(MOD(ABS(S42),1)*60,2),"min )")</f>
        <v>( 12h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-188.66666666666669</v>
      </c>
      <c r="T44" s="150" t="str">
        <f t="shared" si="58"/>
        <v>( 188h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-268.66666666666669</v>
      </c>
      <c r="T47" s="150" t="str">
        <f t="shared" si="58"/>
        <v>( 268h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DATE(YEAR('01'!D2:E2),MONTH('01'!D2:E2)+5,1)</f>
        <v>45078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'05'!D3:E3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'05'!D4:E4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-268.66666666666669</v>
      </c>
      <c r="T6" s="143" t="str">
        <f>CONCATENATE("( ",INT(ABS(S6)),"h ",ROUND(MOD(ABS(S6),1)*60,2),"min )")</f>
        <v>( 268h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-272.66666666666669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-276.66666666666669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-276.66666666666669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-276.66666666666669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-280.66666666666669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-284.66666666666669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-288.66666666666669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-288.66666666666669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-292.66666666666669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-292.66666666666669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-292.66666666666669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-296.66666666666669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-300.66666666666669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-304.66666666666669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-308.66666666666669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-312.66666666666669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-312.66666666666669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-312.66666666666669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-316.66666666666669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-320.66666666666669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-324.66666666666669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-328.66666666666669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-332.66666666666669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-332.66666666666669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-332.66666666666669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-336.66666666666669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-340.66666666666669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-344.66666666666669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-348.66666666666669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-352.66666666666669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-268.66666666666669</v>
      </c>
      <c r="T44" s="150" t="str">
        <f t="shared" si="58"/>
        <v>( 268h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-352.66666666666669</v>
      </c>
      <c r="T47" s="150" t="str">
        <f t="shared" si="58"/>
        <v>( 352h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14" t="str">
        <f>'01'!D1:G1</f>
        <v>Lind, Ludwig Paul</v>
      </c>
      <c r="E1" s="215"/>
      <c r="F1" s="215"/>
      <c r="G1" s="216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17">
        <f>DATE(YEAR('01'!D2:E2),MONTH('01'!D2:E2)+6,1)</f>
        <v>45108</v>
      </c>
      <c r="E2" s="218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9">
        <f>'06'!D3:E3</f>
        <v>20</v>
      </c>
      <c r="E3" s="220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21">
        <f>'06'!D4:E4</f>
        <v>5</v>
      </c>
      <c r="E4" s="222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23">
        <f>D3/D4</f>
        <v>4</v>
      </c>
      <c r="E5" s="224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-352.66666666666669</v>
      </c>
      <c r="T6" s="143" t="str">
        <f>CONCATENATE("( ",INT(ABS(S6)),"h ",ROUND(MOD(ABS(S6),1)*60,2),"min )")</f>
        <v>( 352h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06" t="s">
        <v>98</v>
      </c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8"/>
      <c r="BA7" s="43"/>
      <c r="BB7" s="43"/>
      <c r="BC7" s="206" t="s">
        <v>99</v>
      </c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8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09" t="s">
        <v>146</v>
      </c>
      <c r="F9" s="53" t="s">
        <v>147</v>
      </c>
      <c r="G9" s="53" t="s">
        <v>148</v>
      </c>
      <c r="H9" s="209" t="s">
        <v>146</v>
      </c>
      <c r="I9" s="53" t="s">
        <v>149</v>
      </c>
      <c r="J9" s="53" t="s">
        <v>150</v>
      </c>
      <c r="K9" s="209" t="s">
        <v>146</v>
      </c>
      <c r="L9" s="53" t="s">
        <v>151</v>
      </c>
      <c r="M9" s="53" t="s">
        <v>152</v>
      </c>
      <c r="N9" s="209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10"/>
      <c r="F10" s="71"/>
      <c r="G10" s="71"/>
      <c r="H10" s="210"/>
      <c r="I10" s="71"/>
      <c r="J10" s="71"/>
      <c r="K10" s="212"/>
      <c r="L10" s="71"/>
      <c r="M10" s="71"/>
      <c r="N10" s="210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-352.66666666666669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10"/>
      <c r="F11" s="71"/>
      <c r="G11" s="71"/>
      <c r="H11" s="210"/>
      <c r="I11" s="71"/>
      <c r="J11" s="71"/>
      <c r="K11" s="212"/>
      <c r="L11" s="71"/>
      <c r="M11" s="71"/>
      <c r="N11" s="210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-352.66666666666669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10"/>
      <c r="F12" s="71"/>
      <c r="G12" s="71"/>
      <c r="H12" s="210"/>
      <c r="I12" s="71"/>
      <c r="J12" s="71"/>
      <c r="K12" s="212"/>
      <c r="L12" s="71"/>
      <c r="M12" s="71"/>
      <c r="N12" s="210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-356.66666666666669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10"/>
      <c r="F13" s="71"/>
      <c r="G13" s="71"/>
      <c r="H13" s="210"/>
      <c r="I13" s="71"/>
      <c r="J13" s="71"/>
      <c r="K13" s="212"/>
      <c r="L13" s="71"/>
      <c r="M13" s="71"/>
      <c r="N13" s="210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-360.66666666666669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10"/>
      <c r="F14" s="71"/>
      <c r="G14" s="71"/>
      <c r="H14" s="210"/>
      <c r="I14" s="71"/>
      <c r="J14" s="71"/>
      <c r="K14" s="212"/>
      <c r="L14" s="71"/>
      <c r="M14" s="71"/>
      <c r="N14" s="210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-364.66666666666669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10"/>
      <c r="F15" s="71"/>
      <c r="G15" s="71"/>
      <c r="H15" s="210"/>
      <c r="I15" s="71"/>
      <c r="J15" s="71"/>
      <c r="K15" s="212"/>
      <c r="L15" s="71"/>
      <c r="M15" s="71"/>
      <c r="N15" s="210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-368.66666666666669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10"/>
      <c r="F16" s="71"/>
      <c r="G16" s="71"/>
      <c r="H16" s="210"/>
      <c r="I16" s="71"/>
      <c r="J16" s="71"/>
      <c r="K16" s="212"/>
      <c r="L16" s="71"/>
      <c r="M16" s="71"/>
      <c r="N16" s="210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-372.66666666666669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10"/>
      <c r="F17" s="71"/>
      <c r="G17" s="71"/>
      <c r="H17" s="210"/>
      <c r="I17" s="71"/>
      <c r="J17" s="71"/>
      <c r="K17" s="212"/>
      <c r="L17" s="71"/>
      <c r="M17" s="71"/>
      <c r="N17" s="210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-372.66666666666669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10"/>
      <c r="F18" s="71"/>
      <c r="G18" s="71"/>
      <c r="H18" s="210"/>
      <c r="I18" s="71"/>
      <c r="J18" s="71"/>
      <c r="K18" s="212"/>
      <c r="L18" s="71"/>
      <c r="M18" s="71"/>
      <c r="N18" s="210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-372.66666666666669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10"/>
      <c r="F19" s="71"/>
      <c r="G19" s="71"/>
      <c r="H19" s="210"/>
      <c r="I19" s="71"/>
      <c r="J19" s="71"/>
      <c r="K19" s="212"/>
      <c r="L19" s="71"/>
      <c r="M19" s="71"/>
      <c r="N19" s="210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-376.66666666666669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10"/>
      <c r="F20" s="71"/>
      <c r="G20" s="71"/>
      <c r="H20" s="210"/>
      <c r="I20" s="71"/>
      <c r="J20" s="71"/>
      <c r="K20" s="212"/>
      <c r="L20" s="71"/>
      <c r="M20" s="71"/>
      <c r="N20" s="210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-380.66666666666669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10"/>
      <c r="F21" s="71"/>
      <c r="G21" s="71"/>
      <c r="H21" s="210"/>
      <c r="I21" s="71"/>
      <c r="J21" s="71"/>
      <c r="K21" s="212"/>
      <c r="L21" s="71"/>
      <c r="M21" s="71"/>
      <c r="N21" s="210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-384.66666666666669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10"/>
      <c r="F22" s="71"/>
      <c r="G22" s="71"/>
      <c r="H22" s="210"/>
      <c r="I22" s="71"/>
      <c r="J22" s="71"/>
      <c r="K22" s="212"/>
      <c r="L22" s="71"/>
      <c r="M22" s="71"/>
      <c r="N22" s="210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-388.66666666666669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10"/>
      <c r="F23" s="71"/>
      <c r="G23" s="71"/>
      <c r="H23" s="210"/>
      <c r="I23" s="71"/>
      <c r="J23" s="71"/>
      <c r="K23" s="212"/>
      <c r="L23" s="71"/>
      <c r="M23" s="71"/>
      <c r="N23" s="210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-392.66666666666669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10"/>
      <c r="F24" s="71"/>
      <c r="G24" s="71"/>
      <c r="H24" s="210"/>
      <c r="I24" s="71"/>
      <c r="J24" s="71"/>
      <c r="K24" s="212"/>
      <c r="L24" s="71"/>
      <c r="M24" s="71"/>
      <c r="N24" s="210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-392.66666666666669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10"/>
      <c r="F25" s="71"/>
      <c r="G25" s="71"/>
      <c r="H25" s="210"/>
      <c r="I25" s="71"/>
      <c r="J25" s="71"/>
      <c r="K25" s="212"/>
      <c r="L25" s="71"/>
      <c r="M25" s="71"/>
      <c r="N25" s="210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-392.66666666666669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10"/>
      <c r="F26" s="71"/>
      <c r="G26" s="71"/>
      <c r="H26" s="210"/>
      <c r="I26" s="71"/>
      <c r="J26" s="71"/>
      <c r="K26" s="212"/>
      <c r="L26" s="71"/>
      <c r="M26" s="71"/>
      <c r="N26" s="210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-396.66666666666669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10"/>
      <c r="F27" s="71"/>
      <c r="G27" s="71"/>
      <c r="H27" s="210"/>
      <c r="I27" s="71"/>
      <c r="J27" s="71"/>
      <c r="K27" s="212"/>
      <c r="L27" s="71"/>
      <c r="M27" s="71"/>
      <c r="N27" s="210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-400.66666666666669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10"/>
      <c r="F28" s="71"/>
      <c r="G28" s="71"/>
      <c r="H28" s="210"/>
      <c r="I28" s="71"/>
      <c r="J28" s="71"/>
      <c r="K28" s="212"/>
      <c r="L28" s="71"/>
      <c r="M28" s="71"/>
      <c r="N28" s="210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-404.66666666666669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10"/>
      <c r="F29" s="71"/>
      <c r="G29" s="71"/>
      <c r="H29" s="210"/>
      <c r="I29" s="71"/>
      <c r="J29" s="71"/>
      <c r="K29" s="212"/>
      <c r="L29" s="71"/>
      <c r="M29" s="71"/>
      <c r="N29" s="210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-408.66666666666669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tr">
        <f>IF(ISERROR(VLOOKUP(A30,Feiertage!$A$3:$E$24,2,FALSE))=FALSE,"Feiertag","")</f>
        <v/>
      </c>
      <c r="C30" s="71"/>
      <c r="D30" s="71"/>
      <c r="E30" s="210"/>
      <c r="F30" s="71"/>
      <c r="G30" s="71"/>
      <c r="H30" s="210"/>
      <c r="I30" s="71"/>
      <c r="J30" s="71"/>
      <c r="K30" s="212"/>
      <c r="L30" s="71"/>
      <c r="M30" s="71"/>
      <c r="N30" s="210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-412.66666666666669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10"/>
      <c r="F31" s="71"/>
      <c r="G31" s="71"/>
      <c r="H31" s="210"/>
      <c r="I31" s="71"/>
      <c r="J31" s="71"/>
      <c r="K31" s="212"/>
      <c r="L31" s="71"/>
      <c r="M31" s="71"/>
      <c r="N31" s="210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-412.66666666666669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10"/>
      <c r="F32" s="71"/>
      <c r="G32" s="71"/>
      <c r="H32" s="210"/>
      <c r="I32" s="71"/>
      <c r="J32" s="71"/>
      <c r="K32" s="212"/>
      <c r="L32" s="71"/>
      <c r="M32" s="71"/>
      <c r="N32" s="210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-412.66666666666669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tr">
        <f>IF(ISERROR(VLOOKUP(A33,Feiertage!$A$3:$E$24,2,FALSE))=FALSE,"Feiertag","")</f>
        <v/>
      </c>
      <c r="C33" s="71"/>
      <c r="D33" s="71"/>
      <c r="E33" s="210"/>
      <c r="F33" s="71"/>
      <c r="G33" s="71"/>
      <c r="H33" s="210"/>
      <c r="I33" s="71"/>
      <c r="J33" s="71"/>
      <c r="K33" s="212"/>
      <c r="L33" s="71"/>
      <c r="M33" s="71"/>
      <c r="N33" s="210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-416.66666666666669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tr">
        <f>IF(ISERROR(VLOOKUP(A34,Feiertage!$A$3:$E$24,2,FALSE))=FALSE,"Feiertag","")</f>
        <v/>
      </c>
      <c r="C34" s="71"/>
      <c r="D34" s="71"/>
      <c r="E34" s="210"/>
      <c r="F34" s="71"/>
      <c r="G34" s="71"/>
      <c r="H34" s="210"/>
      <c r="I34" s="71"/>
      <c r="J34" s="71"/>
      <c r="K34" s="212"/>
      <c r="L34" s="71"/>
      <c r="M34" s="71"/>
      <c r="N34" s="210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-420.66666666666669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tr">
        <f>IF(ISERROR(VLOOKUP(A35,Feiertage!$A$3:$E$24,2,FALSE))=FALSE,"Feiertag","")</f>
        <v/>
      </c>
      <c r="C35" s="71"/>
      <c r="D35" s="71"/>
      <c r="E35" s="210"/>
      <c r="F35" s="71"/>
      <c r="G35" s="71"/>
      <c r="H35" s="210"/>
      <c r="I35" s="71"/>
      <c r="J35" s="71"/>
      <c r="K35" s="212"/>
      <c r="L35" s="71"/>
      <c r="M35" s="71"/>
      <c r="N35" s="210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-424.66666666666669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tr">
        <f>IF(ISERROR(VLOOKUP(A36,Feiertage!$A$3:$E$24,2,FALSE))=FALSE,"Feiertag","")</f>
        <v/>
      </c>
      <c r="C36" s="71"/>
      <c r="D36" s="71"/>
      <c r="E36" s="210"/>
      <c r="F36" s="71"/>
      <c r="G36" s="71"/>
      <c r="H36" s="210"/>
      <c r="I36" s="71"/>
      <c r="J36" s="71"/>
      <c r="K36" s="212"/>
      <c r="L36" s="71"/>
      <c r="M36" s="71"/>
      <c r="N36" s="210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-428.66666666666669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tr">
        <f>IF(ISERROR(VLOOKUP(A37,Feiertage!$A$3:$E$24,2,FALSE))=FALSE,"Feiertag","")</f>
        <v/>
      </c>
      <c r="C37" s="71"/>
      <c r="D37" s="71"/>
      <c r="E37" s="210"/>
      <c r="F37" s="71"/>
      <c r="G37" s="71"/>
      <c r="H37" s="210"/>
      <c r="I37" s="71"/>
      <c r="J37" s="71"/>
      <c r="K37" s="212"/>
      <c r="L37" s="71"/>
      <c r="M37" s="71"/>
      <c r="N37" s="210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-432.66666666666669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10"/>
      <c r="F38" s="71"/>
      <c r="G38" s="71"/>
      <c r="H38" s="210"/>
      <c r="I38" s="71"/>
      <c r="J38" s="71"/>
      <c r="K38" s="212"/>
      <c r="L38" s="71"/>
      <c r="M38" s="71"/>
      <c r="N38" s="210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-432.66666666666669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10"/>
      <c r="F39" s="71"/>
      <c r="G39" s="71"/>
      <c r="H39" s="210"/>
      <c r="I39" s="71"/>
      <c r="J39" s="71"/>
      <c r="K39" s="212"/>
      <c r="L39" s="71"/>
      <c r="M39" s="71"/>
      <c r="N39" s="210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-432.66666666666669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11"/>
      <c r="F40" s="71"/>
      <c r="G40" s="71"/>
      <c r="H40" s="211"/>
      <c r="I40" s="71"/>
      <c r="J40" s="71"/>
      <c r="K40" s="213"/>
      <c r="L40" s="71"/>
      <c r="M40" s="71"/>
      <c r="N40" s="211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-436.66666666666669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-352.66666666666669</v>
      </c>
      <c r="T44" s="150" t="str">
        <f t="shared" si="58"/>
        <v>( 352h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-436.66666666666669</v>
      </c>
      <c r="T47" s="150" t="str">
        <f t="shared" si="58"/>
        <v>( 436h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D1:G1"/>
    <mergeCell ref="D2:E2"/>
    <mergeCell ref="D3:E3"/>
    <mergeCell ref="D4:E4"/>
    <mergeCell ref="D5:E5"/>
    <mergeCell ref="BC7:BQ7"/>
    <mergeCell ref="E9:E40"/>
    <mergeCell ref="H9:H40"/>
    <mergeCell ref="K9:K40"/>
    <mergeCell ref="N9:N40"/>
    <mergeCell ref="AL7:AZ7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2023-02-01T11:58:08Z</dcterms:modified>
</cp:coreProperties>
</file>