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GitKraken/WiMi/Verwaltung/Arbeitszeiterfassung/"/>
    </mc:Choice>
  </mc:AlternateContent>
  <xr:revisionPtr revIDLastSave="383" documentId="8_{6969984F-836F-49A9-B89A-7F676EEBFA1A}" xr6:coauthVersionLast="47" xr6:coauthVersionMax="47" xr10:uidLastSave="{A4FADB7F-A69E-4C7C-A658-873DE5517270}"/>
  <bookViews>
    <workbookView xWindow="-120" yWindow="-120" windowWidth="29040" windowHeight="15840" tabRatio="734" activeTab="4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 s="1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R18" i="8"/>
  <c r="AP18" i="8"/>
  <c r="AS18" i="8" s="1"/>
  <c r="AV18" i="8" s="1"/>
  <c r="AO18" i="8"/>
  <c r="AM18" i="8"/>
  <c r="AL18" i="8"/>
  <c r="AN18" i="8" s="1"/>
  <c r="AK18" i="8"/>
  <c r="AJ18" i="8" s="1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O17" i="8"/>
  <c r="AM17" i="8"/>
  <c r="AP17" i="8" s="1"/>
  <c r="AS17" i="8" s="1"/>
  <c r="AV17" i="8" s="1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D12" i="8"/>
  <c r="BG12" i="8" s="1"/>
  <c r="BJ12" i="8" s="1"/>
  <c r="BM12" i="8" s="1"/>
  <c r="BC12" i="8"/>
  <c r="BE12" i="8" s="1"/>
  <c r="AX12" i="8"/>
  <c r="AZ12" i="8" s="1"/>
  <c r="AU12" i="8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L11" i="8"/>
  <c r="BN11" i="8" s="1"/>
  <c r="BI11" i="8"/>
  <c r="BK11" i="8" s="1"/>
  <c r="BF11" i="8"/>
  <c r="BD11" i="8"/>
  <c r="BG11" i="8" s="1"/>
  <c r="BJ11" i="8" s="1"/>
  <c r="BM11" i="8" s="1"/>
  <c r="BC11" i="8"/>
  <c r="AX11" i="8"/>
  <c r="AU11" i="8"/>
  <c r="AR11" i="8"/>
  <c r="AO11" i="8"/>
  <c r="AM11" i="8"/>
  <c r="AP11" i="8" s="1"/>
  <c r="AS11" i="8" s="1"/>
  <c r="AV11" i="8" s="1"/>
  <c r="AL11" i="8"/>
  <c r="AN11" i="8" s="1"/>
  <c r="AK11" i="8"/>
  <c r="AJ11" i="8" s="1"/>
  <c r="AH11" i="8"/>
  <c r="AG11" i="8"/>
  <c r="AF11" i="8"/>
  <c r="AE11" i="8"/>
  <c r="Y11" i="8"/>
  <c r="BO10" i="8"/>
  <c r="BQ10" i="8" s="1"/>
  <c r="BL10" i="8"/>
  <c r="BI10" i="8"/>
  <c r="BG10" i="8"/>
  <c r="BJ10" i="8" s="1"/>
  <c r="BM10" i="8" s="1"/>
  <c r="BF10" i="8"/>
  <c r="BD10" i="8"/>
  <c r="BC10" i="8"/>
  <c r="BE10" i="8" s="1"/>
  <c r="AX10" i="8"/>
  <c r="BB10" i="8" s="1"/>
  <c r="AU10" i="8"/>
  <c r="AR10" i="8"/>
  <c r="AO10" i="8"/>
  <c r="AM10" i="8"/>
  <c r="AP10" i="8" s="1"/>
  <c r="AS10" i="8" s="1"/>
  <c r="AV10" i="8" s="1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L37" i="6"/>
  <c r="BI37" i="6"/>
  <c r="BK37" i="6" s="1"/>
  <c r="BF37" i="6"/>
  <c r="BD37" i="6"/>
  <c r="BG37" i="6" s="1"/>
  <c r="BJ37" i="6" s="1"/>
  <c r="BM37" i="6" s="1"/>
  <c r="BC37" i="6"/>
  <c r="BE37" i="6" s="1"/>
  <c r="AX37" i="6"/>
  <c r="AU37" i="6"/>
  <c r="AR37" i="6"/>
  <c r="AO37" i="6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L36" i="6"/>
  <c r="BI36" i="6"/>
  <c r="BF36" i="6"/>
  <c r="BD36" i="6"/>
  <c r="BG36" i="6" s="1"/>
  <c r="BJ36" i="6" s="1"/>
  <c r="BM36" i="6" s="1"/>
  <c r="BC36" i="6"/>
  <c r="BE36" i="6" s="1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 s="1"/>
  <c r="AH34" i="6"/>
  <c r="AG34" i="6"/>
  <c r="AF34" i="6"/>
  <c r="AE34" i="6"/>
  <c r="Y34" i="6"/>
  <c r="BO33" i="6"/>
  <c r="BL33" i="6"/>
  <c r="BI33" i="6"/>
  <c r="BF33" i="6"/>
  <c r="BD33" i="6"/>
  <c r="BG33" i="6" s="1"/>
  <c r="BJ33" i="6" s="1"/>
  <c r="BM33" i="6" s="1"/>
  <c r="BC33" i="6"/>
  <c r="BE33" i="6" s="1"/>
  <c r="AX33" i="6"/>
  <c r="AZ33" i="6" s="1"/>
  <c r="AU33" i="6"/>
  <c r="AR33" i="6"/>
  <c r="AP33" i="6"/>
  <c r="AS33" i="6" s="1"/>
  <c r="AV33" i="6" s="1"/>
  <c r="AO33" i="6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I32" i="6"/>
  <c r="BF32" i="6"/>
  <c r="BD32" i="6"/>
  <c r="BG32" i="6" s="1"/>
  <c r="BJ32" i="6" s="1"/>
  <c r="BM32" i="6" s="1"/>
  <c r="BC32" i="6"/>
  <c r="BE32" i="6" s="1"/>
  <c r="AX32" i="6"/>
  <c r="AU32" i="6"/>
  <c r="AR32" i="6"/>
  <c r="AO32" i="6"/>
  <c r="AM32" i="6"/>
  <c r="AP32" i="6" s="1"/>
  <c r="AS32" i="6" s="1"/>
  <c r="AV32" i="6" s="1"/>
  <c r="AL32" i="6"/>
  <c r="AN32" i="6" s="1"/>
  <c r="AK32" i="6"/>
  <c r="AJ32" i="6" s="1"/>
  <c r="AH32" i="6"/>
  <c r="AG32" i="6"/>
  <c r="AF32" i="6"/>
  <c r="AE32" i="6"/>
  <c r="Y32" i="6"/>
  <c r="BO31" i="6"/>
  <c r="BL31" i="6"/>
  <c r="BI31" i="6"/>
  <c r="BF31" i="6"/>
  <c r="BH31" i="6" s="1"/>
  <c r="BD31" i="6"/>
  <c r="BG31" i="6" s="1"/>
  <c r="BJ31" i="6" s="1"/>
  <c r="BM31" i="6" s="1"/>
  <c r="BC31" i="6"/>
  <c r="BE31" i="6" s="1"/>
  <c r="AX31" i="6"/>
  <c r="BB31" i="6" s="1"/>
  <c r="AU31" i="6"/>
  <c r="AW31" i="6" s="1"/>
  <c r="AR31" i="6"/>
  <c r="AT31" i="6" s="1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O30" i="6"/>
  <c r="BL30" i="6"/>
  <c r="BI30" i="6"/>
  <c r="BF30" i="6"/>
  <c r="BH30" i="6" s="1"/>
  <c r="BD30" i="6"/>
  <c r="BG30" i="6" s="1"/>
  <c r="BJ30" i="6" s="1"/>
  <c r="BM30" i="6" s="1"/>
  <c r="BC30" i="6"/>
  <c r="BE30" i="6" s="1"/>
  <c r="AX30" i="6"/>
  <c r="BB30" i="6" s="1"/>
  <c r="AU30" i="6"/>
  <c r="AR30" i="6"/>
  <c r="AO30" i="6"/>
  <c r="AM30" i="6"/>
  <c r="AP30" i="6" s="1"/>
  <c r="AS30" i="6" s="1"/>
  <c r="AV30" i="6" s="1"/>
  <c r="AL30" i="6"/>
  <c r="AN30" i="6" s="1"/>
  <c r="AK30" i="6"/>
  <c r="AJ30" i="6" s="1"/>
  <c r="AH30" i="6"/>
  <c r="AG30" i="6"/>
  <c r="AF30" i="6"/>
  <c r="AE30" i="6"/>
  <c r="Y30" i="6"/>
  <c r="BO29" i="6"/>
  <c r="BL29" i="6"/>
  <c r="BI29" i="6"/>
  <c r="BK29" i="6" s="1"/>
  <c r="BF29" i="6"/>
  <c r="BD29" i="6"/>
  <c r="BG29" i="6" s="1"/>
  <c r="BJ29" i="6" s="1"/>
  <c r="BM29" i="6" s="1"/>
  <c r="BC29" i="6"/>
  <c r="BE29" i="6" s="1"/>
  <c r="AX29" i="6"/>
  <c r="BB29" i="6" s="1"/>
  <c r="AU29" i="6"/>
  <c r="AR29" i="6"/>
  <c r="AO29" i="6"/>
  <c r="AM29" i="6"/>
  <c r="AP29" i="6" s="1"/>
  <c r="AS29" i="6" s="1"/>
  <c r="AV29" i="6" s="1"/>
  <c r="AL29" i="6"/>
  <c r="AN29" i="6" s="1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O26" i="6"/>
  <c r="BL26" i="6"/>
  <c r="BI26" i="6"/>
  <c r="BF26" i="6"/>
  <c r="BH26" i="6" s="1"/>
  <c r="BD26" i="6"/>
  <c r="BG26" i="6" s="1"/>
  <c r="BJ26" i="6" s="1"/>
  <c r="BM26" i="6" s="1"/>
  <c r="BC26" i="6"/>
  <c r="BE26" i="6" s="1"/>
  <c r="AX26" i="6"/>
  <c r="AU26" i="6"/>
  <c r="AR26" i="6"/>
  <c r="AO26" i="6"/>
  <c r="AM26" i="6"/>
  <c r="AP26" i="6" s="1"/>
  <c r="AS26" i="6" s="1"/>
  <c r="AV26" i="6" s="1"/>
  <c r="AL26" i="6"/>
  <c r="AN26" i="6" s="1"/>
  <c r="AK26" i="6"/>
  <c r="AJ26" i="6" s="1"/>
  <c r="AH26" i="6"/>
  <c r="AG26" i="6"/>
  <c r="AF26" i="6"/>
  <c r="AE26" i="6"/>
  <c r="Y26" i="6"/>
  <c r="BO25" i="6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O25" i="6"/>
  <c r="AM25" i="6"/>
  <c r="AP25" i="6" s="1"/>
  <c r="AS25" i="6" s="1"/>
  <c r="AV25" i="6" s="1"/>
  <c r="AL25" i="6"/>
  <c r="AK25" i="6"/>
  <c r="AJ25" i="6" s="1"/>
  <c r="AH25" i="6"/>
  <c r="AG25" i="6"/>
  <c r="AF25" i="6"/>
  <c r="AE25" i="6"/>
  <c r="Y25" i="6"/>
  <c r="BO24" i="6"/>
  <c r="BL24" i="6"/>
  <c r="BI24" i="6"/>
  <c r="BF24" i="6"/>
  <c r="BE24" i="6"/>
  <c r="BD24" i="6"/>
  <c r="BG24" i="6" s="1"/>
  <c r="BJ24" i="6" s="1"/>
  <c r="BM24" i="6" s="1"/>
  <c r="BC24" i="6"/>
  <c r="AX24" i="6"/>
  <c r="AU24" i="6"/>
  <c r="AW24" i="6" s="1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L23" i="6"/>
  <c r="BI23" i="6"/>
  <c r="BF23" i="6"/>
  <c r="BD23" i="6"/>
  <c r="BG23" i="6" s="1"/>
  <c r="BJ23" i="6" s="1"/>
  <c r="BM23" i="6" s="1"/>
  <c r="BC23" i="6"/>
  <c r="AX23" i="6"/>
  <c r="AU23" i="6"/>
  <c r="AR23" i="6"/>
  <c r="AO23" i="6"/>
  <c r="AM23" i="6"/>
  <c r="AP23" i="6" s="1"/>
  <c r="AS23" i="6" s="1"/>
  <c r="AV23" i="6" s="1"/>
  <c r="AL23" i="6"/>
  <c r="AN23" i="6" s="1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X22" i="6"/>
  <c r="BB22" i="6" s="1"/>
  <c r="AU22" i="6"/>
  <c r="AR22" i="6"/>
  <c r="AO22" i="6"/>
  <c r="AM22" i="6"/>
  <c r="AP22" i="6" s="1"/>
  <c r="AS22" i="6" s="1"/>
  <c r="AV22" i="6" s="1"/>
  <c r="AL22" i="6"/>
  <c r="AN22" i="6" s="1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O19" i="6"/>
  <c r="BL19" i="6"/>
  <c r="BI19" i="6"/>
  <c r="BF19" i="6"/>
  <c r="BD19" i="6"/>
  <c r="BG19" i="6" s="1"/>
  <c r="BJ19" i="6" s="1"/>
  <c r="BM19" i="6" s="1"/>
  <c r="BC19" i="6"/>
  <c r="BE19" i="6" s="1"/>
  <c r="AX19" i="6"/>
  <c r="AU19" i="6"/>
  <c r="AR19" i="6"/>
  <c r="AO19" i="6"/>
  <c r="AM19" i="6"/>
  <c r="AP19" i="6" s="1"/>
  <c r="AS19" i="6" s="1"/>
  <c r="AV19" i="6" s="1"/>
  <c r="AL19" i="6"/>
  <c r="AN19" i="6" s="1"/>
  <c r="AK19" i="6"/>
  <c r="AJ19" i="6" s="1"/>
  <c r="AH19" i="6"/>
  <c r="AG19" i="6"/>
  <c r="AF19" i="6"/>
  <c r="AE19" i="6"/>
  <c r="Y19" i="6"/>
  <c r="BO18" i="6"/>
  <c r="BL18" i="6"/>
  <c r="BI18" i="6"/>
  <c r="BF18" i="6"/>
  <c r="BD18" i="6"/>
  <c r="BG18" i="6" s="1"/>
  <c r="BJ18" i="6" s="1"/>
  <c r="BM18" i="6" s="1"/>
  <c r="BC18" i="6"/>
  <c r="AX18" i="6"/>
  <c r="BB18" i="6" s="1"/>
  <c r="AU18" i="6"/>
  <c r="AR18" i="6"/>
  <c r="AO18" i="6"/>
  <c r="AM18" i="6"/>
  <c r="AP18" i="6" s="1"/>
  <c r="AS18" i="6" s="1"/>
  <c r="AV18" i="6" s="1"/>
  <c r="AL18" i="6"/>
  <c r="AN18" i="6" s="1"/>
  <c r="AK18" i="6"/>
  <c r="AJ18" i="6" s="1"/>
  <c r="AH18" i="6"/>
  <c r="AG18" i="6"/>
  <c r="AF18" i="6"/>
  <c r="AE18" i="6"/>
  <c r="Y18" i="6"/>
  <c r="BO17" i="6"/>
  <c r="BL17" i="6"/>
  <c r="BN17" i="6" s="1"/>
  <c r="BI17" i="6"/>
  <c r="BF17" i="6"/>
  <c r="BH17" i="6" s="1"/>
  <c r="BE17" i="6"/>
  <c r="BD17" i="6"/>
  <c r="BG17" i="6" s="1"/>
  <c r="BJ17" i="6" s="1"/>
  <c r="BM17" i="6" s="1"/>
  <c r="BC17" i="6"/>
  <c r="AX17" i="6"/>
  <c r="AZ17" i="6" s="1"/>
  <c r="AU17" i="6"/>
  <c r="AR17" i="6"/>
  <c r="AT17" i="6" s="1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O16" i="6"/>
  <c r="BL16" i="6"/>
  <c r="BI16" i="6"/>
  <c r="BF16" i="6"/>
  <c r="BD16" i="6"/>
  <c r="BG16" i="6" s="1"/>
  <c r="BJ16" i="6" s="1"/>
  <c r="BM16" i="6" s="1"/>
  <c r="BC16" i="6"/>
  <c r="BE16" i="6" s="1"/>
  <c r="AX16" i="6"/>
  <c r="AU16" i="6"/>
  <c r="AR16" i="6"/>
  <c r="AO16" i="6"/>
  <c r="AM16" i="6"/>
  <c r="AP16" i="6" s="1"/>
  <c r="AS16" i="6" s="1"/>
  <c r="AV16" i="6" s="1"/>
  <c r="AL16" i="6"/>
  <c r="AN16" i="6" s="1"/>
  <c r="AK16" i="6"/>
  <c r="AJ16" i="6" s="1"/>
  <c r="AH16" i="6"/>
  <c r="AG16" i="6"/>
  <c r="AF16" i="6"/>
  <c r="AE16" i="6"/>
  <c r="Y16" i="6"/>
  <c r="BO15" i="6"/>
  <c r="BL15" i="6"/>
  <c r="BI15" i="6"/>
  <c r="BK15" i="6" s="1"/>
  <c r="BF15" i="6"/>
  <c r="BD15" i="6"/>
  <c r="BG15" i="6" s="1"/>
  <c r="BJ15" i="6" s="1"/>
  <c r="BM15" i="6" s="1"/>
  <c r="BC15" i="6"/>
  <c r="AX15" i="6"/>
  <c r="AU15" i="6"/>
  <c r="AR15" i="6"/>
  <c r="AO15" i="6"/>
  <c r="AM15" i="6"/>
  <c r="AP15" i="6" s="1"/>
  <c r="AS15" i="6" s="1"/>
  <c r="AV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O12" i="6"/>
  <c r="BS12" i="6" s="1"/>
  <c r="BL12" i="6"/>
  <c r="BI12" i="6"/>
  <c r="BF12" i="6"/>
  <c r="BD12" i="6"/>
  <c r="BG12" i="6" s="1"/>
  <c r="BJ12" i="6" s="1"/>
  <c r="BM12" i="6" s="1"/>
  <c r="BC12" i="6"/>
  <c r="BE12" i="6" s="1"/>
  <c r="AX12" i="6"/>
  <c r="AZ12" i="6" s="1"/>
  <c r="AU12" i="6"/>
  <c r="AW12" i="6" s="1"/>
  <c r="AR12" i="6"/>
  <c r="AT12" i="6" s="1"/>
  <c r="AO12" i="6"/>
  <c r="AM12" i="6"/>
  <c r="AP12" i="6" s="1"/>
  <c r="AS12" i="6" s="1"/>
  <c r="AV12" i="6" s="1"/>
  <c r="AL12" i="6"/>
  <c r="AN12" i="6" s="1"/>
  <c r="AK12" i="6"/>
  <c r="AJ12" i="6" s="1"/>
  <c r="AH12" i="6"/>
  <c r="AG12" i="6"/>
  <c r="AF12" i="6"/>
  <c r="AE12" i="6"/>
  <c r="Y12" i="6"/>
  <c r="BO11" i="6"/>
  <c r="BQ11" i="6" s="1"/>
  <c r="BL11" i="6"/>
  <c r="BI11" i="6"/>
  <c r="BF11" i="6"/>
  <c r="BD11" i="6"/>
  <c r="BG11" i="6" s="1"/>
  <c r="BJ11" i="6" s="1"/>
  <c r="BM11" i="6" s="1"/>
  <c r="BC11" i="6"/>
  <c r="AX11" i="6"/>
  <c r="BB11" i="6" s="1"/>
  <c r="AU11" i="6"/>
  <c r="AR11" i="6"/>
  <c r="AO11" i="6"/>
  <c r="AM11" i="6"/>
  <c r="AP11" i="6" s="1"/>
  <c r="AS11" i="6" s="1"/>
  <c r="AV11" i="6" s="1"/>
  <c r="AL11" i="6"/>
  <c r="AN11" i="6" s="1"/>
  <c r="AK11" i="6"/>
  <c r="AJ11" i="6" s="1"/>
  <c r="AH11" i="6"/>
  <c r="AG11" i="6"/>
  <c r="AF11" i="6"/>
  <c r="AE11" i="6"/>
  <c r="Y11" i="6"/>
  <c r="BO10" i="6"/>
  <c r="BL10" i="6"/>
  <c r="BI10" i="6"/>
  <c r="BF10" i="6"/>
  <c r="BD10" i="6"/>
  <c r="BG10" i="6" s="1"/>
  <c r="BJ10" i="6" s="1"/>
  <c r="BM10" i="6" s="1"/>
  <c r="BC10" i="6"/>
  <c r="BE10" i="6" s="1"/>
  <c r="AX10" i="6"/>
  <c r="BB10" i="6" s="1"/>
  <c r="AU10" i="6"/>
  <c r="AR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AW18" i="8" l="1"/>
  <c r="AT18" i="8"/>
  <c r="BH16" i="8"/>
  <c r="BK16" i="8"/>
  <c r="AW12" i="8"/>
  <c r="AT11" i="8"/>
  <c r="BB11" i="8"/>
  <c r="BS11" i="8"/>
  <c r="AQ11" i="8"/>
  <c r="AW11" i="8"/>
  <c r="AW10" i="8"/>
  <c r="BN10" i="8"/>
  <c r="AT10" i="8"/>
  <c r="AT37" i="6"/>
  <c r="BS37" i="6"/>
  <c r="AQ37" i="6"/>
  <c r="AW37" i="6"/>
  <c r="BS36" i="6"/>
  <c r="BH36" i="6"/>
  <c r="AW33" i="6"/>
  <c r="AQ33" i="6"/>
  <c r="AT33" i="6" s="1"/>
  <c r="BA33" i="6" s="1"/>
  <c r="BK32" i="6"/>
  <c r="AY32" i="6"/>
  <c r="BH32" i="6"/>
  <c r="AZ32" i="6"/>
  <c r="BN31" i="6"/>
  <c r="BS30" i="6"/>
  <c r="BK30" i="6"/>
  <c r="BQ30" i="6"/>
  <c r="BQ29" i="6"/>
  <c r="BN29" i="6"/>
  <c r="BS29" i="6"/>
  <c r="AD29" i="6" s="1"/>
  <c r="T29" i="6" s="1"/>
  <c r="AQ29" i="6"/>
  <c r="AW26" i="6"/>
  <c r="BK26" i="6"/>
  <c r="BQ26" i="6"/>
  <c r="AQ26" i="6"/>
  <c r="BP26" i="6"/>
  <c r="BS26" i="6"/>
  <c r="BQ25" i="6"/>
  <c r="AT24" i="6"/>
  <c r="BN24" i="6"/>
  <c r="AQ23" i="6"/>
  <c r="BS19" i="6"/>
  <c r="AY19" i="6"/>
  <c r="AZ19" i="6"/>
  <c r="BP19" i="6"/>
  <c r="BN19" i="6"/>
  <c r="BQ19" i="6"/>
  <c r="AQ22" i="6"/>
  <c r="AY22" i="6"/>
  <c r="AZ22" i="6"/>
  <c r="AZ18" i="6"/>
  <c r="AT18" i="6"/>
  <c r="AW18" i="6"/>
  <c r="BB17" i="6"/>
  <c r="BH16" i="6"/>
  <c r="BS16" i="6"/>
  <c r="BQ16" i="6"/>
  <c r="AW16" i="6"/>
  <c r="BS15" i="6"/>
  <c r="BH15" i="6"/>
  <c r="BE15" i="6"/>
  <c r="BQ12" i="6"/>
  <c r="BK11" i="6"/>
  <c r="AY11" i="6"/>
  <c r="AZ11" i="6"/>
  <c r="AQ11" i="6"/>
  <c r="BK10" i="6"/>
  <c r="BN10" i="6"/>
  <c r="AQ10" i="6"/>
  <c r="AT10" i="6"/>
  <c r="AY10" i="6"/>
  <c r="BB40" i="3"/>
  <c r="AZ34" i="3"/>
  <c r="AZ11" i="3"/>
  <c r="BS29" i="3"/>
  <c r="BS28" i="3"/>
  <c r="AY17" i="6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T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T15" i="6" s="1"/>
  <c r="AZ15" i="6"/>
  <c r="BE18" i="6"/>
  <c r="BH18" i="6" s="1"/>
  <c r="BH23" i="6"/>
  <c r="BE23" i="6"/>
  <c r="BB26" i="6"/>
  <c r="AZ26" i="6"/>
  <c r="BH24" i="8"/>
  <c r="BE24" i="8"/>
  <c r="BR24" i="8" s="1"/>
  <c r="AD28" i="8"/>
  <c r="T28" i="8" s="1"/>
  <c r="BN32" i="8"/>
  <c r="BH22" i="6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T29" i="3" s="1"/>
  <c r="BH14" i="6"/>
  <c r="AY16" i="6"/>
  <c r="BP16" i="6"/>
  <c r="BH19" i="6"/>
  <c r="BN25" i="6"/>
  <c r="BH27" i="6"/>
  <c r="AQ30" i="6"/>
  <c r="AQ31" i="6"/>
  <c r="BA31" i="6" s="1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T11" i="8" s="1"/>
  <c r="BP17" i="8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Q36" i="6"/>
  <c r="BP39" i="6"/>
  <c r="BN40" i="6"/>
  <c r="AQ13" i="8"/>
  <c r="BH13" i="8"/>
  <c r="BP15" i="8"/>
  <c r="BQ16" i="8"/>
  <c r="AZ18" i="8"/>
  <c r="BS18" i="8"/>
  <c r="AD18" i="8" s="1"/>
  <c r="T18" i="8" s="1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R27" i="6"/>
  <c r="AD39" i="3"/>
  <c r="BH12" i="6"/>
  <c r="BS13" i="6"/>
  <c r="BA14" i="6"/>
  <c r="BP17" i="6"/>
  <c r="AQ18" i="6"/>
  <c r="BA18" i="6" s="1"/>
  <c r="AY18" i="6"/>
  <c r="BN18" i="6"/>
  <c r="BB19" i="6"/>
  <c r="BS21" i="6"/>
  <c r="BH24" i="6"/>
  <c r="AN25" i="6"/>
  <c r="BK25" i="6"/>
  <c r="AT26" i="6"/>
  <c r="BA26" i="6" s="1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D5" i="8"/>
  <c r="AD38" i="3"/>
  <c r="T38" i="3" s="1"/>
  <c r="AT10" i="3"/>
  <c r="AD28" i="3"/>
  <c r="T28" i="3" s="1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AT17" i="8"/>
  <c r="BK22" i="8"/>
  <c r="BR22" i="8" s="1"/>
  <c r="AN10" i="8"/>
  <c r="AQ10" i="8"/>
  <c r="BE11" i="8"/>
  <c r="BH11" i="8" s="1"/>
  <c r="BR13" i="8"/>
  <c r="AZ17" i="8"/>
  <c r="BB17" i="8"/>
  <c r="AY17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A12" i="8" s="1"/>
  <c r="BN12" i="8"/>
  <c r="BK12" i="8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AC14" i="6"/>
  <c r="BP11" i="6"/>
  <c r="BN11" i="6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AZ16" i="6"/>
  <c r="BK16" i="6"/>
  <c r="BN16" i="6"/>
  <c r="BQ17" i="6"/>
  <c r="BK19" i="6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N23" i="6"/>
  <c r="BS25" i="6"/>
  <c r="BN26" i="6"/>
  <c r="BR26" i="6" s="1"/>
  <c r="AW29" i="6"/>
  <c r="AW30" i="6"/>
  <c r="AZ31" i="6"/>
  <c r="AY31" i="6"/>
  <c r="BN33" i="6"/>
  <c r="BP36" i="6"/>
  <c r="BN36" i="6"/>
  <c r="BN22" i="6"/>
  <c r="AW25" i="6"/>
  <c r="AQ28" i="6"/>
  <c r="BA28" i="6" s="1"/>
  <c r="AC28" i="6" s="1"/>
  <c r="BQ28" i="6"/>
  <c r="BP28" i="6"/>
  <c r="BH29" i="6"/>
  <c r="AT32" i="6"/>
  <c r="AW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BP29" i="6"/>
  <c r="BK31" i="6"/>
  <c r="BR31" i="6" s="1"/>
  <c r="BH34" i="6"/>
  <c r="BR34" i="6" s="1"/>
  <c r="BK34" i="6"/>
  <c r="BN30" i="6"/>
  <c r="BB32" i="6"/>
  <c r="BS33" i="6"/>
  <c r="BE35" i="6"/>
  <c r="AZ40" i="6"/>
  <c r="AY40" i="6"/>
  <c r="AQ32" i="6"/>
  <c r="BB33" i="6"/>
  <c r="BH33" i="6"/>
  <c r="BK33" i="6" s="1"/>
  <c r="AT35" i="6"/>
  <c r="BN35" i="6"/>
  <c r="BK36" i="6"/>
  <c r="BH37" i="6"/>
  <c r="BA40" i="6"/>
  <c r="BN32" i="6"/>
  <c r="BR32" i="6" s="1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AP30" i="3"/>
  <c r="AS30" i="3" s="1"/>
  <c r="AV30" i="3" s="1"/>
  <c r="BB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T26" i="3" s="1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H26" i="3"/>
  <c r="BK26" i="3" s="1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BA17" i="8" l="1"/>
  <c r="BA16" i="8"/>
  <c r="AC16" i="8" s="1"/>
  <c r="BR12" i="8"/>
  <c r="BR37" i="6"/>
  <c r="AC37" i="6"/>
  <c r="BA36" i="6"/>
  <c r="BA30" i="6"/>
  <c r="BR30" i="6"/>
  <c r="BA29" i="6"/>
  <c r="BR29" i="6"/>
  <c r="AD26" i="6"/>
  <c r="T26" i="6" s="1"/>
  <c r="AC26" i="6"/>
  <c r="BA25" i="6"/>
  <c r="BR23" i="6"/>
  <c r="BR19" i="6"/>
  <c r="BR22" i="6"/>
  <c r="BR18" i="6"/>
  <c r="BR16" i="6"/>
  <c r="BA16" i="6"/>
  <c r="BR15" i="6"/>
  <c r="BA11" i="6"/>
  <c r="BR11" i="6"/>
  <c r="BR10" i="6"/>
  <c r="AC10" i="6" s="1"/>
  <c r="AD22" i="3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AD16" i="8"/>
  <c r="T16" i="8" s="1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AD32" i="6"/>
  <c r="T32" i="6" s="1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AC33" i="6" s="1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T35" i="3" s="1"/>
  <c r="AD27" i="3"/>
  <c r="T27" i="3" s="1"/>
  <c r="AD33" i="3"/>
  <c r="T33" i="3" s="1"/>
  <c r="AD33" i="6"/>
  <c r="T33" i="6" s="1"/>
  <c r="BA27" i="6"/>
  <c r="AC27" i="6" s="1"/>
  <c r="AC18" i="6"/>
  <c r="BA15" i="6"/>
  <c r="BR31" i="8"/>
  <c r="AC31" i="8" s="1"/>
  <c r="BR32" i="8"/>
  <c r="AC32" i="8" s="1"/>
  <c r="T25" i="8"/>
  <c r="BR18" i="8"/>
  <c r="AC18" i="8" s="1"/>
  <c r="AD32" i="8"/>
  <c r="T32" i="8" s="1"/>
  <c r="AD39" i="6"/>
  <c r="AD20" i="3"/>
  <c r="T20" i="3" s="1"/>
  <c r="AD34" i="3"/>
  <c r="T34" i="3" s="1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5" i="6"/>
  <c r="AC12" i="6"/>
  <c r="AC20" i="6"/>
  <c r="AC36" i="6"/>
  <c r="AC29" i="6"/>
  <c r="BR25" i="6"/>
  <c r="AC25" i="6" s="1"/>
  <c r="AC23" i="6"/>
  <c r="AC16" i="6"/>
  <c r="AC30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BA22" i="3"/>
  <c r="BR15" i="3"/>
  <c r="BA14" i="3"/>
  <c r="BR14" i="3"/>
  <c r="BA28" i="3"/>
  <c r="AC28" i="3" l="1"/>
  <c r="AC10" i="3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AA15" i="8"/>
  <c r="A16" i="8"/>
  <c r="Z14" i="15"/>
  <c r="AB14" i="15"/>
  <c r="Q14" i="15" s="1"/>
  <c r="AI14" i="15" s="1"/>
  <c r="X13" i="8"/>
  <c r="V13" i="8"/>
  <c r="AI13" i="11"/>
  <c r="B16" i="17"/>
  <c r="AA16" i="17" s="1"/>
  <c r="A17" i="17"/>
  <c r="AA15" i="6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 s="1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AA20" i="10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 s="1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AA21" i="10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 s="1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AA24" i="15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AA25" i="1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AA25" i="15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 s="1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AA26" i="15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 s="1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AA27" i="15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AA29" i="8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 s="1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AA30" i="12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AA30" i="8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AA33" i="12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AA34" i="12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AA35" i="12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Z35" i="12"/>
  <c r="AB35" i="12" s="1"/>
  <c r="Q35" i="12" s="1"/>
  <c r="AI35" i="12" s="1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AA36" i="12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 s="1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AA37" i="12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 s="1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<sst xmlns="http://schemas.openxmlformats.org/spreadsheetml/2006/main" count="2354" uniqueCount="268">
  <si>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</si>
  <si>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</si>
  <si>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</si>
  <si>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</si>
  <si>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</si>
  <si>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</si>
  <si>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</si>
  <si>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</si>
  <si>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</si>
  <si>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</si>
  <si>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</si>
  <si>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</si>
  <si>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</si>
  <si>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</si>
  <si>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</si>
  <si>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</si>
  <si>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</si>
  <si>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</si>
  <si>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</si>
  <si>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</si>
  <si>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</si>
  <si>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</si>
  <si>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</si>
  <si>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</si>
  <si>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</si>
  <si>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</si>
  <si>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</si>
  <si>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</si>
  <si>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</si>
  <si>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</si>
  <si>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</si>
  <si>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</si>
  <si>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</si>
  <si>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</si>
  <si>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</si>
  <si>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</si>
  <si>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</si>
  <si>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</si>
  <si>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</si>
  <si>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</si>
  <si>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</si>
  <si>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</si>
  <si>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</si>
  <si>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</si>
  <si>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</si>
  <si>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</si>
  <si>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</si>
  <si>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</si>
  <si>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</si>
  <si>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</si>
  <si>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</si>
  <si>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</si>
  <si>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</si>
  <si>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</si>
  <si>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</si>
  <si>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</si>
  <si>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</si>
  <si>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</si>
  <si>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</si>
  <si>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</si>
  <si>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</si>
  <si>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</si>
  <si>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</si>
  <si>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</si>
  <si>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</si>
  <si>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</si>
  <si>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</si>
  <si>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</si>
  <si>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</si>
  <si>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</si>
  <si>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</si>
  <si>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</si>
  <si>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</si>
  <si>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</si>
  <si>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</si>
  <si>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</si>
  <si>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</si>
  <si>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</si>
  <si>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</si>
  <si>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</si>
  <si>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</si>
  <si>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</si>
  <si>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</si>
  <si>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</si>
  <si>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</si>
  <si>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</si>
  <si>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</si>
  <si>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</si>
  <si>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</si>
  <si>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</si>
  <si>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</si>
  <si>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</si>
  <si>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</si>
  <si>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</si>
  <si>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</si>
  <si>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</si>
  <si>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</si>
  <si>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</si>
  <si>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</si>
  <si>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</si>
  <si>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</si>
  <si>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</si>
  <si>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</si>
  <si>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</si>
  <si>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</si>
  <si>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</si>
  <si>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</si>
  <si>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</si>
  <si>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</si>
  <si>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</si>
  <si>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</si>
  <si>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</si>
  <si>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</si>
  <si>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</si>
  <si>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</si>
  <si>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</si>
  <si>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</si>
  <si>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</si>
  <si>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</si>
  <si>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</si>
  <si>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</si>
  <si>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</si>
  <si>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</si>
  <si>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</si>
  <si>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</si>
  <si>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</si>
  <si>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</si>
  <si>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</si>
  <si>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</si>
  <si>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</si>
  <si>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</si>
  <si>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</si>
  <si>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</si>
  <si>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</si>
  <si>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</si>
  <si>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</si>
  <si>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</si>
  <si>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</si>
  <si>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</si>
  <si>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</si>
  <si>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</si>
  <si>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</si>
  <si>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</si>
  <si>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</si>
  <si>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</si>
  <si>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</si>
  <si>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</si>
  <si>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</si>
  <si>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</si>
  <si>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</si>
  <si>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</si>
  <si>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</si>
  <si>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</si>
  <si>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</si>
  <si>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</si>
  <si>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</si>
  <si>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</si>
  <si>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</si>
  <si>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</si>
  <si>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</si>
  <si>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</si>
  <si>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</si>
  <si>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</si>
  <si>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</si>
  <si>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</si>
  <si>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</si>
  <si>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</si>
  <si>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</si>
  <si>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</si>
  <si>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</si>
  <si>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</si>
  <si>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</si>
  <si>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</si>
  <si>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</si>
  <si>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</si>
  <si>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</si>
  <si>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</si>
  <si>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</si>
  <si>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</si>
  <si>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</si>
  <si>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</si>
  <si>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</si>
  <si>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</si>
  <si>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</si>
  <si>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</si>
  <si>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</si>
  <si>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</si>
  <si>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</si>
  <si>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</si>
  <si>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</si>
  <si>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</si>
  <si>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</si>
  <si>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</si>
  <si>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</si>
  <si>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</si>
  <si>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</si>
  <si>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</si>
  <si>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</si>
  <si>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</si>
  <si>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</si>
  <si>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</si>
  <si>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</si>
  <si>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</si>
  <si>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</si>
  <si>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</si>
  <si>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</si>
  <si>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</si>
  <si>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</si>
  <si>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</si>
  <si>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</si>
  <si>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</si>
  <si>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</si>
  <si>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</si>
  <si>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</si>
  <si>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</si>
  <si>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</si>
  <si>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</si>
  <si>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</si>
  <si>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</si>
  <si>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</si>
  <si>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</si>
  <si>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</si>
  <si>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</si>
  <si>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</si>
  <si>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</si>
  <si>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</si>
  <si>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</si>
  <si>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</si>
  <si>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</si>
  <si>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</si>
  <si>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</si>
  <si>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</si>
  <si>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</si>
  <si>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</si>
  <si>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</si>
  <si>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</si>
  <si>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</si>
  <si>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</si>
  <si>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</si>
  <si>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</si>
  <si>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</si>
  <si>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</si>
  <si>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</si>
  <si>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</si>
  <si>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</si>
  <si>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</si>
  <si>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</si>
  <si>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</si>
  <si>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</si>
  <si>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</si>
  <si>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</si>
  <si>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</si>
  <si>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</si>
  <si>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</si>
  <si>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</si>
  <si>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</si>
  <si>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</si>
  <si>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</si>
  <si>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</si>
  <si>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</si>
  <si>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</si>
  <si>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</si>
  <si>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</si>
  <si>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</si>
  <si>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</si>
  <si>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</si>
  <si>
    <t>Urlaub</t>
  </si>
  <si>
    <t>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</si>
</sst>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B27" sqref="B2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DATE(YEAR('01'!D2:E2),MONTH('01'!D2:E2)+7,1)</f>
        <v>45139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'07'!D3:E3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'07'!D4:E4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-241.83333333333334</v>
      </c>
      <c r="T6" s="143" t="str">
        <f>CONCATENATE("( ",INT(ABS(S6)),"h ",ROUND(MOD(ABS(S6),1)*60,2),"min )")</f>
        <v>( 241h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-245.83333333333334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-249.83333333333334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-253.83333333333334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-257.83333333333337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-257.83333333333337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-257.83333333333337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-261.83333333333337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-265.83333333333337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-269.83333333333337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-273.83333333333337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-277.83333333333337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-277.83333333333337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-277.83333333333337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-281.83333333333337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">
        <v>266</v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4</v>
      </c>
      <c r="R24" s="73">
        <f t="shared" si="1"/>
        <v>0</v>
      </c>
      <c r="S24" s="74">
        <f t="shared" si="34"/>
        <v>-281.83333333333337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>Urlaub</v>
      </c>
      <c r="AB24" s="78">
        <f t="shared" si="37"/>
        <v>4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">
        <v>266</v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4</v>
      </c>
      <c r="R25" s="73">
        <f t="shared" si="1"/>
        <v>0</v>
      </c>
      <c r="S25" s="74">
        <f t="shared" si="34"/>
        <v>-281.83333333333337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>Urlaub</v>
      </c>
      <c r="AB25" s="78">
        <f t="shared" si="37"/>
        <v>4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">
        <v>266</v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4</v>
      </c>
      <c r="R26" s="73">
        <f t="shared" si="1"/>
        <v>0</v>
      </c>
      <c r="S26" s="74">
        <f t="shared" si="34"/>
        <v>-281.83333333333337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>Urlaub</v>
      </c>
      <c r="AB26" s="78">
        <f t="shared" si="37"/>
        <v>4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">
        <v>266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-281.83333333333337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Urlaub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-281.83333333333337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-281.83333333333337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-285.83333333333337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-289.83333333333337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-293.83333333333337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-297.83333333333337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-301.83333333333337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-301.83333333333337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-301.83333333333337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-305.83333333333337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-309.83333333333337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-313.83333333333337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-317.83333333333337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16</v>
      </c>
      <c r="T42" s="150" t="str">
        <f t="shared" ref="T42:T47" si="58">CONCATENATE("( ",INT(ABS(S42)),"h ",ROUND(MOD(ABS(S42),1)*60,2),"min )")</f>
        <v>( 16h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-241.83333333333334</v>
      </c>
      <c r="T44" s="150" t="str">
        <f t="shared" si="58"/>
        <v>( 241h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-317.83333333333337</v>
      </c>
      <c r="T47" s="150" t="str">
        <f t="shared" si="58"/>
        <v>( 317h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DATE(YEAR('01'!D2:E2),MONTH('01'!D2:E2)+8,1)</f>
        <v>45170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'08'!D3:E3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'08'!D4:E4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-317.83333333333337</v>
      </c>
      <c r="T6" s="143" t="str">
        <f>CONCATENATE("( ",INT(ABS(S6)),"h ",ROUND(MOD(ABS(S6),1)*60,2),"min )")</f>
        <v>( 317h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-321.83333333333337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-321.83333333333337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-321.83333333333337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-325.83333333333337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-329.83333333333337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-333.83333333333337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-337.83333333333337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-341.83333333333337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-341.83333333333337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-341.83333333333337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-345.83333333333337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-349.83333333333337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-353.83333333333337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-357.83333333333337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-361.83333333333337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-361.83333333333337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-361.83333333333337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-365.83333333333337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-369.83333333333337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-373.83333333333337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-377.83333333333337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-381.83333333333337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-381.83333333333337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-381.83333333333337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-385.83333333333337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-389.83333333333337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-393.83333333333337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-397.83333333333337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-401.83333333333337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-401.83333333333337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-317.83333333333337</v>
      </c>
      <c r="T44" s="150" t="str">
        <f t="shared" si="58"/>
        <v>( 317h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-401.83333333333337</v>
      </c>
      <c r="T47" s="150" t="str">
        <f t="shared" si="58"/>
        <v>( 401h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DATE(YEAR('01'!D2:E2),MONTH('01'!D2:E2)+9,1)</f>
        <v>45200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'09'!D3:E3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'09'!D4:E4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-401.83333333333337</v>
      </c>
      <c r="T6" s="143" t="str">
        <f>CONCATENATE("( ",INT(ABS(S6)),"h ",ROUND(MOD(ABS(S6),1)*60,2),"min )")</f>
        <v>( 401h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-401.83333333333337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-405.83333333333337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-405.83333333333337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-409.83333333333337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-413.83333333333337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-417.83333333333337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-417.83333333333337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-417.83333333333337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-421.83333333333337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-425.83333333333337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-429.83333333333337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-433.83333333333337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-437.83333333333337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-437.83333333333337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-437.83333333333337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-441.83333333333337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-445.83333333333337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-449.83333333333337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-453.83333333333337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-457.83333333333337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-457.83333333333337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-457.83333333333337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-461.83333333333337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-465.83333333333337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-469.83333333333337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-473.83333333333337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-477.83333333333337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-477.83333333333337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-477.83333333333337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-481.83333333333337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-485.83333333333337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-401.83333333333337</v>
      </c>
      <c r="T44" s="150" t="str">
        <f t="shared" si="58"/>
        <v>( 401h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-485.83333333333337</v>
      </c>
      <c r="T47" s="150" t="str">
        <f t="shared" si="58"/>
        <v>( 485h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DATE(YEAR('01'!D2:E2),MONTH('01'!D2:E2)+10,1)</f>
        <v>45231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'10'!D3:E3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'10'!D4:E4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-485.83333333333337</v>
      </c>
      <c r="T6" s="143" t="str">
        <f>CONCATENATE("( ",INT(ABS(S6)),"h ",ROUND(MOD(ABS(S6),1)*60,2),"min )")</f>
        <v>( 485h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-489.83333333333337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-493.83333333333337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-497.83333333333337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-497.83333333333337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-497.83333333333337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-501.83333333333337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-505.83333333333337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-509.83333333333337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-513.83333333333337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-517.83333333333337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-517.83333333333337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-517.83333333333337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-521.83333333333337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-525.83333333333337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-529.83333333333337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-533.83333333333337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-537.83333333333337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-537.83333333333337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-537.83333333333337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-541.83333333333337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-545.83333333333337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-549.83333333333337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-553.83333333333337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-557.83333333333337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-557.83333333333337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-557.83333333333337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-561.83333333333337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-565.83333333333337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-569.83333333333337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-573.83333333333337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-485.83333333333337</v>
      </c>
      <c r="T44" s="150" t="str">
        <f t="shared" si="58"/>
        <v>( 485h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-573.83333333333337</v>
      </c>
      <c r="T47" s="150" t="str">
        <f t="shared" si="58"/>
        <v>( 573h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zoomScaleNormal="100" workbookViewId="0">
      <pane ySplit="9" topLeftCell="A25" activePane="bottomLeft" state="frozen"/>
      <selection activeCell="S5" sqref="S5"/>
      <selection pane="bottomLeft" activeCell="G37" sqref="G3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DATE(YEAR('01'!D2:E2),MONTH('01'!D2:E2)+11,1)</f>
        <v>45261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-573.83333333333337</v>
      </c>
      <c r="T6" s="143" t="str">
        <f>CONCATENATE("( ",INT(ABS(S6)),"h ",ROUND(MOD(ABS(S6),1)*60,2),"min )")</f>
        <v>( 573h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-577.83333333333337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-577.83333333333337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-577.83333333333337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-581.83333333333337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-585.83333333333337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-589.83333333333337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-593.83333333333337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-597.83333333333337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-597.83333333333337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-597.83333333333337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-601.83333333333337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-605.83333333333337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-609.83333333333337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-613.83333333333337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-617.83333333333337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-617.83333333333337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-617.83333333333337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-621.83333333333337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-625.83333333333337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-629.83333333333337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-633.83333333333337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-637.83333333333337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-637.83333333333337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-637.83333333333337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-637.83333333333337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-637.83333333333337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-641.83333333333337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-645.83333333333337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-649.83333333333337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-649.83333333333337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-649.83333333333337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-573.83333333333337</v>
      </c>
      <c r="T44" s="150" t="str">
        <f t="shared" si="58"/>
        <v>( 573h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-649.83333333333337</v>
      </c>
      <c r="T47" s="150" t="str">
        <f t="shared" si="58"/>
        <v>( 649h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opLeftCell="A62"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B10" sqref="B10:B40"/>
      <selection pane="bottomLeft" activeCell="I40" sqref="I40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">
        <v>264</v>
      </c>
      <c r="E1" s="215"/>
      <c r="F1" s="215"/>
      <c r="G1" s="216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DATE(Feiertage!A1,1,1)</f>
        <v>44927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v>20</v>
      </c>
      <c r="E3" s="220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10"/>
      <c r="F12" s="71">
        <v>0.54861111111111105</v>
      </c>
      <c r="G12" s="71">
        <v>0.6875</v>
      </c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10"/>
      <c r="F13" s="71">
        <v>0.58333333333333337</v>
      </c>
      <c r="G13" s="71">
        <v>0.74305555555555547</v>
      </c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10"/>
      <c r="F14" s="71">
        <v>0.5625</v>
      </c>
      <c r="G14" s="71">
        <v>0.69444444444444453</v>
      </c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10"/>
      <c r="F15" s="71">
        <v>0.58333333333333337</v>
      </c>
      <c r="G15" s="71">
        <v>0.66666666666666663</v>
      </c>
      <c r="H15" s="210"/>
      <c r="I15" s="71">
        <v>0.76041666666666663</v>
      </c>
      <c r="J15" s="71">
        <v>0.77430555555555547</v>
      </c>
      <c r="K15" s="212"/>
      <c r="L15" s="71"/>
      <c r="M15" s="71"/>
      <c r="N15" s="210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10"/>
      <c r="F18" s="71">
        <v>0.57291666666666663</v>
      </c>
      <c r="G18" s="71">
        <v>0.6875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10"/>
      <c r="F19" s="71">
        <v>0.53472222222222221</v>
      </c>
      <c r="G19" s="71">
        <v>0.75694444444444453</v>
      </c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10"/>
      <c r="F20" s="71">
        <v>0.53472222222222221</v>
      </c>
      <c r="G20" s="71">
        <v>0.74305555555555547</v>
      </c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10"/>
      <c r="F21" s="71">
        <v>0.58333333333333337</v>
      </c>
      <c r="G21" s="71">
        <v>0.76736111111111116</v>
      </c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10"/>
      <c r="F22" s="71">
        <v>0.73611111111111116</v>
      </c>
      <c r="G22" s="71">
        <v>0.77777777777777779</v>
      </c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10"/>
      <c r="F25" s="71">
        <v>0.55555555555555558</v>
      </c>
      <c r="G25" s="71">
        <v>0.6875</v>
      </c>
      <c r="H25" s="210"/>
      <c r="I25" s="71">
        <v>0.76388888888888884</v>
      </c>
      <c r="J25" s="71">
        <v>0.85416666666666663</v>
      </c>
      <c r="K25" s="212"/>
      <c r="L25" s="71"/>
      <c r="M25" s="71"/>
      <c r="N25" s="210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10"/>
      <c r="F26" s="71">
        <v>0.55555555555555558</v>
      </c>
      <c r="G26" s="71">
        <v>0.67361111111111116</v>
      </c>
      <c r="H26" s="210"/>
      <c r="I26" s="71">
        <v>0.77083333333333337</v>
      </c>
      <c r="J26" s="71">
        <v>0.80208333333333337</v>
      </c>
      <c r="K26" s="212"/>
      <c r="L26" s="71"/>
      <c r="M26" s="71"/>
      <c r="N26" s="210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>
        <v>0.52083333333333337</v>
      </c>
      <c r="E27" s="210"/>
      <c r="F27" s="71">
        <v>0.55555555555555558</v>
      </c>
      <c r="G27" s="71">
        <v>0.6875</v>
      </c>
      <c r="H27" s="210"/>
      <c r="I27" s="71">
        <v>0.76041666666666663</v>
      </c>
      <c r="J27" s="71">
        <v>0.78472222222222221</v>
      </c>
      <c r="K27" s="212"/>
      <c r="L27" s="71"/>
      <c r="M27" s="71"/>
      <c r="N27" s="210"/>
      <c r="O27" s="71"/>
      <c r="P27" s="71"/>
      <c r="Q27" s="72">
        <f t="shared" si="0"/>
        <v>5.5833333333333348</v>
      </c>
      <c r="R27" s="73">
        <f t="shared" si="1"/>
        <v>1.5833333333333348</v>
      </c>
      <c r="S27" s="74">
        <f t="shared" si="34"/>
        <v>26.08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5.5833333333333348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5.5833333333333348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/>
      </c>
      <c r="AH27" s="81" t="str">
        <f t="shared" si="9"/>
        <v/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1.8333333333333348</v>
      </c>
      <c r="AM27" s="86">
        <f t="shared" si="12"/>
        <v>0.83333333333333304</v>
      </c>
      <c r="AN27" s="83">
        <f t="shared" si="54"/>
        <v>0</v>
      </c>
      <c r="AO27" s="86">
        <f t="shared" si="14"/>
        <v>5.0000000000000009</v>
      </c>
      <c r="AP27" s="86">
        <f t="shared" si="15"/>
        <v>2.5833333333333321</v>
      </c>
      <c r="AQ27" s="83">
        <f t="shared" si="55"/>
        <v>0</v>
      </c>
      <c r="AR27" s="86">
        <f t="shared" si="17"/>
        <v>5.5833333333333348</v>
      </c>
      <c r="AS27" s="86">
        <f t="shared" si="18"/>
        <v>2.5833333333333321</v>
      </c>
      <c r="AT27" s="83">
        <f t="shared" si="56"/>
        <v>0</v>
      </c>
      <c r="AU27" s="86">
        <f t="shared" si="20"/>
        <v>5.5833333333333348</v>
      </c>
      <c r="AV27" s="87">
        <f t="shared" si="21"/>
        <v>2.5833333333333321</v>
      </c>
      <c r="AW27" s="83">
        <f t="shared" si="57"/>
        <v>0</v>
      </c>
      <c r="AX27" s="87">
        <f t="shared" si="23"/>
        <v>5.5833333333333348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1.8333333333333348</v>
      </c>
      <c r="BD27" s="86">
        <f t="shared" si="26"/>
        <v>0.83333333333333304</v>
      </c>
      <c r="BE27" s="83">
        <f t="shared" si="44"/>
        <v>0</v>
      </c>
      <c r="BF27" s="86">
        <f t="shared" si="27"/>
        <v>5.0000000000000009</v>
      </c>
      <c r="BG27" s="86">
        <f t="shared" si="28"/>
        <v>2.5833333333333321</v>
      </c>
      <c r="BH27" s="83">
        <f t="shared" si="45"/>
        <v>0</v>
      </c>
      <c r="BI27" s="86">
        <f t="shared" si="29"/>
        <v>5.5833333333333348</v>
      </c>
      <c r="BJ27" s="86">
        <f t="shared" si="30"/>
        <v>2.5833333333333321</v>
      </c>
      <c r="BK27" s="83">
        <f t="shared" si="46"/>
        <v>0</v>
      </c>
      <c r="BL27" s="86">
        <f t="shared" si="31"/>
        <v>5.5833333333333348</v>
      </c>
      <c r="BM27" s="87">
        <f t="shared" si="32"/>
        <v>2.5833333333333321</v>
      </c>
      <c r="BN27" s="83">
        <f t="shared" si="47"/>
        <v>0</v>
      </c>
      <c r="BO27" s="87">
        <f t="shared" si="33"/>
        <v>5.5833333333333348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>
        <v>0.41666666666666669</v>
      </c>
      <c r="D28" s="71">
        <v>0.55208333333333337</v>
      </c>
      <c r="E28" s="210"/>
      <c r="F28" s="71">
        <v>0.58333333333333337</v>
      </c>
      <c r="G28" s="71">
        <v>0.70833333333333337</v>
      </c>
      <c r="H28" s="210"/>
      <c r="I28" s="71">
        <v>0.73611111111111116</v>
      </c>
      <c r="J28" s="71">
        <v>0.76388888888888884</v>
      </c>
      <c r="K28" s="212"/>
      <c r="L28" s="71"/>
      <c r="M28" s="71"/>
      <c r="N28" s="210"/>
      <c r="O28" s="71"/>
      <c r="P28" s="71"/>
      <c r="Q28" s="72">
        <f t="shared" si="0"/>
        <v>6.9166666666666643</v>
      </c>
      <c r="R28" s="73">
        <f t="shared" si="1"/>
        <v>2.9166666666666643</v>
      </c>
      <c r="S28" s="74">
        <f t="shared" si="34"/>
        <v>28.996666666666663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6.9166666666666643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6.9166666666666643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>
        <f t="shared" si="40"/>
        <v>15.166666666666666</v>
      </c>
      <c r="AL28" s="85">
        <f t="shared" si="11"/>
        <v>3.2500000000000004</v>
      </c>
      <c r="AM28" s="86">
        <f t="shared" si="12"/>
        <v>0.75</v>
      </c>
      <c r="AN28" s="83">
        <f t="shared" si="54"/>
        <v>0</v>
      </c>
      <c r="AO28" s="86">
        <f t="shared" si="14"/>
        <v>6.25</v>
      </c>
      <c r="AP28" s="86">
        <f t="shared" si="15"/>
        <v>1.416666666666667</v>
      </c>
      <c r="AQ28" s="83">
        <f t="shared" si="55"/>
        <v>0</v>
      </c>
      <c r="AR28" s="86">
        <f t="shared" si="17"/>
        <v>6.9166666666666643</v>
      </c>
      <c r="AS28" s="86">
        <f t="shared" si="18"/>
        <v>1.416666666666667</v>
      </c>
      <c r="AT28" s="83">
        <f t="shared" si="56"/>
        <v>0</v>
      </c>
      <c r="AU28" s="86">
        <f t="shared" si="20"/>
        <v>6.9166666666666643</v>
      </c>
      <c r="AV28" s="87">
        <f t="shared" si="21"/>
        <v>1.416666666666667</v>
      </c>
      <c r="AW28" s="83">
        <f t="shared" si="57"/>
        <v>0</v>
      </c>
      <c r="AX28" s="87">
        <f t="shared" si="23"/>
        <v>6.9166666666666643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3.2500000000000004</v>
      </c>
      <c r="BD28" s="86">
        <f t="shared" si="26"/>
        <v>0.75</v>
      </c>
      <c r="BE28" s="83">
        <f>IF(BC28&lt;=6,0,IF(BC28&lt;=6.5,BC28-6,IF(BC28&gt;6.5,0.5)))</f>
        <v>0</v>
      </c>
      <c r="BF28" s="86">
        <f t="shared" si="27"/>
        <v>6.25</v>
      </c>
      <c r="BG28" s="86">
        <f t="shared" si="28"/>
        <v>1.416666666666667</v>
      </c>
      <c r="BH28" s="83">
        <f t="shared" si="45"/>
        <v>-0.25</v>
      </c>
      <c r="BI28" s="86">
        <f t="shared" si="29"/>
        <v>6.9166666666666643</v>
      </c>
      <c r="BJ28" s="86">
        <f t="shared" si="30"/>
        <v>1.416666666666667</v>
      </c>
      <c r="BK28" s="83">
        <f t="shared" si="46"/>
        <v>-0.91666666666666696</v>
      </c>
      <c r="BL28" s="86">
        <f t="shared" si="31"/>
        <v>6.9166666666666643</v>
      </c>
      <c r="BM28" s="87">
        <f t="shared" si="32"/>
        <v>1.416666666666667</v>
      </c>
      <c r="BN28" s="83">
        <f t="shared" si="47"/>
        <v>0</v>
      </c>
      <c r="BO28" s="87">
        <f t="shared" si="33"/>
        <v>6.9166666666666643</v>
      </c>
      <c r="BP28" s="83">
        <f t="shared" si="48"/>
        <v>0</v>
      </c>
      <c r="BQ28" s="88" t="str">
        <f t="shared" si="49"/>
        <v/>
      </c>
      <c r="BR28" s="92">
        <f t="shared" si="50"/>
        <v>-1.166666666666667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>
        <v>0.47222222222222227</v>
      </c>
      <c r="D29" s="71">
        <v>0.50694444444444442</v>
      </c>
      <c r="E29" s="210"/>
      <c r="F29" s="71">
        <v>0.54166666666666663</v>
      </c>
      <c r="G29" s="71">
        <v>0.875</v>
      </c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8.8333333333333321</v>
      </c>
      <c r="R29" s="73">
        <f t="shared" si="1"/>
        <v>4.8333333333333321</v>
      </c>
      <c r="S29" s="74">
        <f t="shared" si="34"/>
        <v>33.83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8.8333333333333321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8.8333333333333321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>
        <f t="shared" si="40"/>
        <v>17.000000000000004</v>
      </c>
      <c r="AL29" s="85">
        <f t="shared" si="11"/>
        <v>0.83333333333333171</v>
      </c>
      <c r="AM29" s="86">
        <f t="shared" si="12"/>
        <v>0.83333333333333304</v>
      </c>
      <c r="AN29" s="83">
        <f t="shared" si="54"/>
        <v>0</v>
      </c>
      <c r="AO29" s="86">
        <f t="shared" si="14"/>
        <v>8.8333333333333321</v>
      </c>
      <c r="AP29" s="86">
        <f t="shared" si="15"/>
        <v>0.83333333333333304</v>
      </c>
      <c r="AQ29" s="83">
        <f t="shared" si="55"/>
        <v>0</v>
      </c>
      <c r="AR29" s="86">
        <f t="shared" si="17"/>
        <v>8.8333333333333321</v>
      </c>
      <c r="AS29" s="86">
        <f t="shared" si="18"/>
        <v>0.83333333333333304</v>
      </c>
      <c r="AT29" s="83">
        <f t="shared" si="56"/>
        <v>0</v>
      </c>
      <c r="AU29" s="86">
        <f t="shared" si="20"/>
        <v>8.8333333333333321</v>
      </c>
      <c r="AV29" s="87">
        <f t="shared" si="21"/>
        <v>0.83333333333333304</v>
      </c>
      <c r="AW29" s="83">
        <f t="shared" si="57"/>
        <v>0</v>
      </c>
      <c r="AX29" s="87">
        <f t="shared" si="23"/>
        <v>8.8333333333333321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0.83333333333333171</v>
      </c>
      <c r="BD29" s="86">
        <f t="shared" si="26"/>
        <v>0.83333333333333304</v>
      </c>
      <c r="BE29" s="83">
        <f t="shared" si="44"/>
        <v>0</v>
      </c>
      <c r="BF29" s="86">
        <f t="shared" si="27"/>
        <v>8.8333333333333321</v>
      </c>
      <c r="BG29" s="86">
        <f t="shared" si="28"/>
        <v>0.83333333333333304</v>
      </c>
      <c r="BH29" s="83">
        <f t="shared" si="45"/>
        <v>-0.33333333333333304</v>
      </c>
      <c r="BI29" s="86">
        <f t="shared" si="29"/>
        <v>8.8333333333333321</v>
      </c>
      <c r="BJ29" s="86">
        <f t="shared" si="30"/>
        <v>0.83333333333333304</v>
      </c>
      <c r="BK29" s="83">
        <f t="shared" si="46"/>
        <v>0</v>
      </c>
      <c r="BL29" s="86">
        <f t="shared" si="31"/>
        <v>8.8333333333333321</v>
      </c>
      <c r="BM29" s="87">
        <f t="shared" si="32"/>
        <v>0.83333333333333304</v>
      </c>
      <c r="BN29" s="83">
        <f t="shared" si="47"/>
        <v>0</v>
      </c>
      <c r="BO29" s="87">
        <f t="shared" si="33"/>
        <v>8.8333333333333321</v>
      </c>
      <c r="BP29" s="83">
        <f t="shared" si="48"/>
        <v>0</v>
      </c>
      <c r="BQ29" s="88" t="str">
        <f t="shared" si="49"/>
        <v/>
      </c>
      <c r="BR29" s="92">
        <f t="shared" si="50"/>
        <v>-0.33333333333333304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33.83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33.83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>
        <v>0.43055555555555558</v>
      </c>
      <c r="D32" s="71">
        <v>0.5625</v>
      </c>
      <c r="E32" s="210"/>
      <c r="F32" s="71">
        <v>0.71527777777777779</v>
      </c>
      <c r="G32" s="71">
        <v>0.83333333333333337</v>
      </c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6</v>
      </c>
      <c r="R32" s="73">
        <f t="shared" si="1"/>
        <v>2</v>
      </c>
      <c r="S32" s="74">
        <f t="shared" si="34"/>
        <v>35.83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6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6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3.1666666666666661</v>
      </c>
      <c r="AM32" s="86">
        <f t="shared" si="12"/>
        <v>3.666666666666667</v>
      </c>
      <c r="AN32" s="83">
        <f t="shared" si="54"/>
        <v>0</v>
      </c>
      <c r="AO32" s="86">
        <f t="shared" si="14"/>
        <v>6</v>
      </c>
      <c r="AP32" s="86">
        <f t="shared" si="15"/>
        <v>3.666666666666667</v>
      </c>
      <c r="AQ32" s="83">
        <f t="shared" si="55"/>
        <v>0</v>
      </c>
      <c r="AR32" s="86">
        <f t="shared" si="17"/>
        <v>6</v>
      </c>
      <c r="AS32" s="86">
        <f t="shared" si="18"/>
        <v>3.666666666666667</v>
      </c>
      <c r="AT32" s="83">
        <f t="shared" si="56"/>
        <v>0</v>
      </c>
      <c r="AU32" s="86">
        <f t="shared" si="20"/>
        <v>6</v>
      </c>
      <c r="AV32" s="87">
        <f t="shared" si="21"/>
        <v>3.666666666666667</v>
      </c>
      <c r="AW32" s="83">
        <f t="shared" si="57"/>
        <v>0</v>
      </c>
      <c r="AX32" s="87">
        <f t="shared" si="23"/>
        <v>6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3.1666666666666661</v>
      </c>
      <c r="BD32" s="86">
        <f t="shared" si="26"/>
        <v>3.666666666666667</v>
      </c>
      <c r="BE32" s="83">
        <f t="shared" si="44"/>
        <v>0</v>
      </c>
      <c r="BF32" s="86">
        <f t="shared" si="27"/>
        <v>6</v>
      </c>
      <c r="BG32" s="86">
        <f t="shared" si="28"/>
        <v>3.666666666666667</v>
      </c>
      <c r="BH32" s="83">
        <f t="shared" si="45"/>
        <v>0</v>
      </c>
      <c r="BI32" s="86">
        <f t="shared" si="29"/>
        <v>6</v>
      </c>
      <c r="BJ32" s="86">
        <f t="shared" si="30"/>
        <v>3.666666666666667</v>
      </c>
      <c r="BK32" s="83">
        <f t="shared" si="46"/>
        <v>0</v>
      </c>
      <c r="BL32" s="86">
        <f t="shared" si="31"/>
        <v>6</v>
      </c>
      <c r="BM32" s="87">
        <f t="shared" si="32"/>
        <v>3.666666666666667</v>
      </c>
      <c r="BN32" s="83">
        <f t="shared" si="47"/>
        <v>0</v>
      </c>
      <c r="BO32" s="87">
        <f t="shared" si="33"/>
        <v>6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>
        <v>0.4236111111111111</v>
      </c>
      <c r="D33" s="71">
        <v>0.52430555555555558</v>
      </c>
      <c r="E33" s="210"/>
      <c r="F33" s="71">
        <v>0.55555555555555558</v>
      </c>
      <c r="G33" s="71">
        <v>0.6875</v>
      </c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5.5833333333333339</v>
      </c>
      <c r="R33" s="73">
        <f t="shared" si="1"/>
        <v>1.5833333333333339</v>
      </c>
      <c r="S33" s="74">
        <f t="shared" si="34"/>
        <v>37.413333333333334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5.5833333333333339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5.5833333333333339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>
        <f t="shared" si="40"/>
        <v>14.166666666666664</v>
      </c>
      <c r="AL33" s="85">
        <f t="shared" si="11"/>
        <v>2.4166666666666674</v>
      </c>
      <c r="AM33" s="86">
        <f t="shared" si="12"/>
        <v>0.75</v>
      </c>
      <c r="AN33" s="83">
        <f t="shared" si="54"/>
        <v>0</v>
      </c>
      <c r="AO33" s="86">
        <f t="shared" si="14"/>
        <v>5.5833333333333339</v>
      </c>
      <c r="AP33" s="86">
        <f t="shared" si="15"/>
        <v>0.75</v>
      </c>
      <c r="AQ33" s="83">
        <f t="shared" si="55"/>
        <v>0</v>
      </c>
      <c r="AR33" s="86">
        <f t="shared" si="17"/>
        <v>5.5833333333333339</v>
      </c>
      <c r="AS33" s="86">
        <f t="shared" si="18"/>
        <v>0.75</v>
      </c>
      <c r="AT33" s="83">
        <f t="shared" si="56"/>
        <v>0</v>
      </c>
      <c r="AU33" s="86">
        <f t="shared" si="20"/>
        <v>5.5833333333333339</v>
      </c>
      <c r="AV33" s="87">
        <f t="shared" si="21"/>
        <v>0.75</v>
      </c>
      <c r="AW33" s="83">
        <f t="shared" si="57"/>
        <v>0</v>
      </c>
      <c r="AX33" s="87">
        <f t="shared" si="23"/>
        <v>5.5833333333333339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2.4166666666666674</v>
      </c>
      <c r="BD33" s="86">
        <f t="shared" si="26"/>
        <v>0.75</v>
      </c>
      <c r="BE33" s="83">
        <f t="shared" si="44"/>
        <v>0</v>
      </c>
      <c r="BF33" s="86">
        <f t="shared" si="27"/>
        <v>5.5833333333333339</v>
      </c>
      <c r="BG33" s="86">
        <f t="shared" si="28"/>
        <v>0.75</v>
      </c>
      <c r="BH33" s="83">
        <f t="shared" si="45"/>
        <v>0</v>
      </c>
      <c r="BI33" s="86">
        <f t="shared" si="29"/>
        <v>5.5833333333333339</v>
      </c>
      <c r="BJ33" s="86">
        <f t="shared" si="30"/>
        <v>0.75</v>
      </c>
      <c r="BK33" s="83">
        <f t="shared" si="46"/>
        <v>0</v>
      </c>
      <c r="BL33" s="86">
        <f t="shared" si="31"/>
        <v>5.5833333333333339</v>
      </c>
      <c r="BM33" s="87">
        <f t="shared" si="32"/>
        <v>0.75</v>
      </c>
      <c r="BN33" s="83">
        <f t="shared" si="47"/>
        <v>0</v>
      </c>
      <c r="BO33" s="87">
        <f t="shared" si="33"/>
        <v>5.5833333333333339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>
        <v>0.40625</v>
      </c>
      <c r="D34" s="71">
        <v>0.54166666666666663</v>
      </c>
      <c r="E34" s="210"/>
      <c r="F34" s="71">
        <v>0.57638888888888895</v>
      </c>
      <c r="G34" s="71">
        <v>0.6875</v>
      </c>
      <c r="H34" s="210"/>
      <c r="I34" s="71">
        <v>0.73611111111111116</v>
      </c>
      <c r="J34" s="71">
        <v>0.77083333333333337</v>
      </c>
      <c r="K34" s="212"/>
      <c r="L34" s="71"/>
      <c r="M34" s="71"/>
      <c r="N34" s="210"/>
      <c r="O34" s="71"/>
      <c r="P34" s="71"/>
      <c r="Q34" s="72">
        <f t="shared" si="0"/>
        <v>6.7499999999999973</v>
      </c>
      <c r="R34" s="73">
        <f t="shared" si="1"/>
        <v>2.7499999999999973</v>
      </c>
      <c r="S34" s="74">
        <f t="shared" si="34"/>
        <v>40.163333333333334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6.7499999999999973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6.7499999999999973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/>
      </c>
      <c r="AH34" s="81" t="str">
        <f t="shared" si="9"/>
        <v/>
      </c>
      <c r="AI34" s="82" t="str">
        <f t="shared" si="10"/>
        <v/>
      </c>
      <c r="AJ34" s="86" t="str">
        <f t="shared" si="39"/>
        <v/>
      </c>
      <c r="AK34" s="91">
        <f t="shared" si="40"/>
        <v>17.25</v>
      </c>
      <c r="AL34" s="85">
        <f t="shared" si="11"/>
        <v>3.2499999999999991</v>
      </c>
      <c r="AM34" s="86">
        <f t="shared" si="12"/>
        <v>0.8333333333333357</v>
      </c>
      <c r="AN34" s="83">
        <f t="shared" si="54"/>
        <v>0</v>
      </c>
      <c r="AO34" s="86">
        <f t="shared" si="14"/>
        <v>5.9166666666666643</v>
      </c>
      <c r="AP34" s="86">
        <f t="shared" si="15"/>
        <v>2.0000000000000036</v>
      </c>
      <c r="AQ34" s="83">
        <f t="shared" si="55"/>
        <v>0</v>
      </c>
      <c r="AR34" s="86">
        <f t="shared" si="17"/>
        <v>6.7499999999999973</v>
      </c>
      <c r="AS34" s="86">
        <f t="shared" si="18"/>
        <v>2.0000000000000036</v>
      </c>
      <c r="AT34" s="83">
        <f t="shared" si="56"/>
        <v>0</v>
      </c>
      <c r="AU34" s="86">
        <f t="shared" si="20"/>
        <v>6.7499999999999973</v>
      </c>
      <c r="AV34" s="87">
        <f t="shared" si="21"/>
        <v>2.0000000000000036</v>
      </c>
      <c r="AW34" s="83">
        <f t="shared" si="57"/>
        <v>0</v>
      </c>
      <c r="AX34" s="87">
        <f t="shared" si="23"/>
        <v>6.7499999999999973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3.2499999999999991</v>
      </c>
      <c r="BD34" s="86">
        <f t="shared" si="26"/>
        <v>0.8333333333333357</v>
      </c>
      <c r="BE34" s="83">
        <f t="shared" si="44"/>
        <v>0</v>
      </c>
      <c r="BF34" s="86">
        <f t="shared" si="27"/>
        <v>5.9166666666666643</v>
      </c>
      <c r="BG34" s="86">
        <f t="shared" si="28"/>
        <v>2.0000000000000036</v>
      </c>
      <c r="BH34" s="83">
        <f t="shared" si="45"/>
        <v>0</v>
      </c>
      <c r="BI34" s="86">
        <f t="shared" si="29"/>
        <v>6.7499999999999973</v>
      </c>
      <c r="BJ34" s="86">
        <f t="shared" si="30"/>
        <v>2.0000000000000036</v>
      </c>
      <c r="BK34" s="83">
        <f t="shared" si="46"/>
        <v>-1.5000000000000036</v>
      </c>
      <c r="BL34" s="86">
        <f t="shared" si="31"/>
        <v>6.7499999999999973</v>
      </c>
      <c r="BM34" s="87">
        <f t="shared" si="32"/>
        <v>2.0000000000000036</v>
      </c>
      <c r="BN34" s="83">
        <f t="shared" si="47"/>
        <v>0</v>
      </c>
      <c r="BO34" s="87">
        <f t="shared" si="33"/>
        <v>6.7499999999999973</v>
      </c>
      <c r="BP34" s="83">
        <f t="shared" si="48"/>
        <v>0</v>
      </c>
      <c r="BQ34" s="88" t="str">
        <f t="shared" si="49"/>
        <v/>
      </c>
      <c r="BR34" s="92">
        <f t="shared" si="50"/>
        <v>-1.5000000000000036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>
        <v>0.44791666666666669</v>
      </c>
      <c r="D35" s="71">
        <v>0.53125</v>
      </c>
      <c r="E35" s="210"/>
      <c r="F35" s="71">
        <v>0.5625</v>
      </c>
      <c r="G35" s="71">
        <v>0.70833333333333337</v>
      </c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5.5</v>
      </c>
      <c r="R35" s="73">
        <f t="shared" si="1"/>
        <v>1.5</v>
      </c>
      <c r="S35" s="74">
        <f t="shared" si="34"/>
        <v>41.663333333333334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5.5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5.5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16.25</v>
      </c>
      <c r="AL35" s="85">
        <f>(D35-C35)*24</f>
        <v>1.9999999999999996</v>
      </c>
      <c r="AM35" s="86">
        <f>IF(F35&lt;&gt;"",(F35-D35)*24,0)</f>
        <v>0.75</v>
      </c>
      <c r="AN35" s="83">
        <f t="shared" si="54"/>
        <v>0</v>
      </c>
      <c r="AO35" s="86">
        <f>(D35-C35)*24+(G35-F35)*24</f>
        <v>5.5</v>
      </c>
      <c r="AP35" s="86">
        <f t="shared" si="15"/>
        <v>0.75</v>
      </c>
      <c r="AQ35" s="83">
        <f t="shared" si="55"/>
        <v>0</v>
      </c>
      <c r="AR35" s="86">
        <f>(D35-C35)*24+(G35-F35)*24+(J35-I35)*24</f>
        <v>5.5</v>
      </c>
      <c r="AS35" s="86">
        <f t="shared" si="18"/>
        <v>0.75</v>
      </c>
      <c r="AT35" s="83">
        <f t="shared" si="56"/>
        <v>0</v>
      </c>
      <c r="AU35" s="86">
        <f>(D35-C35)*24+(G35-F35)*24+(J35-I35)*24+(M35-L35)*24</f>
        <v>5.5</v>
      </c>
      <c r="AV35" s="87">
        <f t="shared" si="21"/>
        <v>0.75</v>
      </c>
      <c r="AW35" s="83">
        <f t="shared" si="57"/>
        <v>0</v>
      </c>
      <c r="AX35" s="87">
        <f>(D35-C35)*24+(G35-F35)*24+(J35-I35)*24+(M35-L35)*24+(P35-O35)*24</f>
        <v>5.5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1.9999999999999996</v>
      </c>
      <c r="BD35" s="86">
        <f>IF(F35&lt;&gt;"",(F35-D35)*24,0)</f>
        <v>0.75</v>
      </c>
      <c r="BE35" s="83">
        <f t="shared" si="44"/>
        <v>0</v>
      </c>
      <c r="BF35" s="86">
        <f>(D35-C35)*24+(G35-F35)*24</f>
        <v>5.5</v>
      </c>
      <c r="BG35" s="86">
        <f t="shared" si="28"/>
        <v>0.75</v>
      </c>
      <c r="BH35" s="83">
        <f t="shared" si="45"/>
        <v>0</v>
      </c>
      <c r="BI35" s="86">
        <f>(D35-C35)*24+(G35-F35)*24+(J35-I35)*24</f>
        <v>5.5</v>
      </c>
      <c r="BJ35" s="86">
        <f t="shared" si="30"/>
        <v>0.75</v>
      </c>
      <c r="BK35" s="83">
        <f t="shared" si="46"/>
        <v>0</v>
      </c>
      <c r="BL35" s="86">
        <f>(D35-C35)*24+(G35-F35)*24+(J35-I35)*24+(M35-L35)*24</f>
        <v>5.5</v>
      </c>
      <c r="BM35" s="87">
        <f t="shared" si="32"/>
        <v>0.75</v>
      </c>
      <c r="BN35" s="83">
        <f t="shared" si="47"/>
        <v>0</v>
      </c>
      <c r="BO35" s="87">
        <f>(D35-C35)*24+(G35-F35)*24+(J35-I35)*24+(M35-L35)*24+(P35-O35)*24</f>
        <v>5.5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>
        <v>0.45833333333333331</v>
      </c>
      <c r="D36" s="71">
        <v>0.55208333333333337</v>
      </c>
      <c r="E36" s="210"/>
      <c r="F36" s="71">
        <v>0.59027777777777779</v>
      </c>
      <c r="G36" s="71">
        <v>0.77777777777777779</v>
      </c>
      <c r="H36" s="210"/>
      <c r="I36" s="71">
        <v>0.89583333333333337</v>
      </c>
      <c r="J36" s="71">
        <v>0.91666666666666663</v>
      </c>
      <c r="K36" s="212"/>
      <c r="L36" s="71"/>
      <c r="M36" s="71"/>
      <c r="N36" s="210"/>
      <c r="O36" s="71"/>
      <c r="P36" s="71"/>
      <c r="Q36" s="72">
        <f t="shared" si="0"/>
        <v>7.25</v>
      </c>
      <c r="R36" s="73">
        <f t="shared" si="1"/>
        <v>3.25</v>
      </c>
      <c r="S36" s="74">
        <f t="shared" si="34"/>
        <v>44.913333333333334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7.25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7.25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18</v>
      </c>
      <c r="AL36" s="85">
        <f>(D36-C36)*24</f>
        <v>2.2500000000000013</v>
      </c>
      <c r="AM36" s="86">
        <f>IF(F36&lt;&gt;"",(F36-D36)*24,0)</f>
        <v>0.91666666666666607</v>
      </c>
      <c r="AN36" s="83">
        <f t="shared" si="54"/>
        <v>0</v>
      </c>
      <c r="AO36" s="86">
        <f>(D36-C36)*24+(G36-F36)*24</f>
        <v>6.7500000000000018</v>
      </c>
      <c r="AP36" s="86">
        <f t="shared" si="15"/>
        <v>3.75</v>
      </c>
      <c r="AQ36" s="83">
        <f t="shared" si="55"/>
        <v>0</v>
      </c>
      <c r="AR36" s="86">
        <f>(D36-C36)*24+(G36-F36)*24+(J36-I36)*24</f>
        <v>7.25</v>
      </c>
      <c r="AS36" s="86">
        <f t="shared" si="18"/>
        <v>3.75</v>
      </c>
      <c r="AT36" s="83">
        <f t="shared" si="56"/>
        <v>0</v>
      </c>
      <c r="AU36" s="86">
        <f>(D36-C36)*24+(G36-F36)*24+(J36-I36)*24+(M36-L36)*24</f>
        <v>7.25</v>
      </c>
      <c r="AV36" s="87">
        <f t="shared" si="21"/>
        <v>3.75</v>
      </c>
      <c r="AW36" s="83">
        <f t="shared" si="57"/>
        <v>0</v>
      </c>
      <c r="AX36" s="87">
        <f>(D36-C36)*24+(G36-F36)*24+(J36-I36)*24+(M36-L36)*24+(P36-O36)*24</f>
        <v>7.25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2.2500000000000013</v>
      </c>
      <c r="BD36" s="86">
        <f>IF(F36&lt;&gt;"",(F36-D36)*24,0)</f>
        <v>0.91666666666666607</v>
      </c>
      <c r="BE36" s="83">
        <f t="shared" si="44"/>
        <v>0</v>
      </c>
      <c r="BF36" s="86">
        <f>(D36-C36)*24+(G36-F36)*24</f>
        <v>6.7500000000000018</v>
      </c>
      <c r="BG36" s="86">
        <f t="shared" si="28"/>
        <v>3.75</v>
      </c>
      <c r="BH36" s="83">
        <f t="shared" si="45"/>
        <v>-0.41666666666666607</v>
      </c>
      <c r="BI36" s="86">
        <f>(D36-C36)*24+(G36-F36)*24+(J36-I36)*24</f>
        <v>7.25</v>
      </c>
      <c r="BJ36" s="86">
        <f t="shared" si="30"/>
        <v>3.75</v>
      </c>
      <c r="BK36" s="83">
        <f t="shared" si="46"/>
        <v>-3.25</v>
      </c>
      <c r="BL36" s="86">
        <f>(D36-C36)*24+(G36-F36)*24+(J36-I36)*24+(M36-L36)*24</f>
        <v>7.25</v>
      </c>
      <c r="BM36" s="87">
        <f t="shared" si="32"/>
        <v>3.75</v>
      </c>
      <c r="BN36" s="83">
        <f t="shared" si="47"/>
        <v>0</v>
      </c>
      <c r="BO36" s="87">
        <f>(D36-C36)*24+(G36-F36)*24+(J36-I36)*24+(M36-L36)*24+(P36-O36)*24</f>
        <v>7.25</v>
      </c>
      <c r="BP36" s="83">
        <f t="shared" si="48"/>
        <v>0</v>
      </c>
      <c r="BQ36" s="88" t="str">
        <f t="shared" si="49"/>
        <v/>
      </c>
      <c r="BR36" s="92">
        <f t="shared" si="50"/>
        <v>-3.6666666666666661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44.913333333333334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44.913333333333334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>
        <v>0.45833333333333331</v>
      </c>
      <c r="D39" s="71">
        <v>0.5625</v>
      </c>
      <c r="E39" s="210"/>
      <c r="F39" s="71">
        <v>0.59722222222222221</v>
      </c>
      <c r="G39" s="71">
        <v>0.67708333333333337</v>
      </c>
      <c r="H39" s="210"/>
      <c r="I39" s="71">
        <v>0.82291666666666663</v>
      </c>
      <c r="J39" s="71">
        <v>0.84375</v>
      </c>
      <c r="K39" s="212"/>
      <c r="L39" s="71"/>
      <c r="M39" s="71"/>
      <c r="N39" s="210"/>
      <c r="O39" s="71"/>
      <c r="P39" s="71"/>
      <c r="Q39" s="72">
        <f t="shared" si="0"/>
        <v>4.9166666666666696</v>
      </c>
      <c r="R39" s="73">
        <f t="shared" si="1"/>
        <v>0.91666666666666963</v>
      </c>
      <c r="S39" s="74">
        <f t="shared" si="34"/>
        <v>45.830000000000005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4.9166666666666696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4.9166666666666696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2.5000000000000004</v>
      </c>
      <c r="AM39" s="86">
        <f t="shared" si="12"/>
        <v>0.83333333333333304</v>
      </c>
      <c r="AN39" s="83">
        <f t="shared" si="54"/>
        <v>0</v>
      </c>
      <c r="AO39" s="86">
        <f t="shared" si="14"/>
        <v>4.4166666666666679</v>
      </c>
      <c r="AP39" s="86">
        <f t="shared" si="15"/>
        <v>4.3333333333333313</v>
      </c>
      <c r="AQ39" s="83">
        <f t="shared" si="55"/>
        <v>0</v>
      </c>
      <c r="AR39" s="86">
        <f t="shared" si="17"/>
        <v>4.9166666666666687</v>
      </c>
      <c r="AS39" s="86">
        <f t="shared" si="18"/>
        <v>4.3333333333333313</v>
      </c>
      <c r="AT39" s="83">
        <f t="shared" si="56"/>
        <v>0</v>
      </c>
      <c r="AU39" s="86">
        <f t="shared" si="20"/>
        <v>4.9166666666666687</v>
      </c>
      <c r="AV39" s="87">
        <f t="shared" si="21"/>
        <v>4.3333333333333313</v>
      </c>
      <c r="AW39" s="83">
        <f t="shared" si="57"/>
        <v>0</v>
      </c>
      <c r="AX39" s="87">
        <f t="shared" si="23"/>
        <v>4.9166666666666687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2.5000000000000004</v>
      </c>
      <c r="BD39" s="86">
        <f t="shared" si="26"/>
        <v>0.83333333333333304</v>
      </c>
      <c r="BE39" s="83">
        <f t="shared" si="44"/>
        <v>0</v>
      </c>
      <c r="BF39" s="86">
        <f t="shared" si="27"/>
        <v>4.4166666666666679</v>
      </c>
      <c r="BG39" s="86">
        <f t="shared" si="28"/>
        <v>4.3333333333333313</v>
      </c>
      <c r="BH39" s="83">
        <f t="shared" si="45"/>
        <v>0</v>
      </c>
      <c r="BI39" s="86">
        <f t="shared" si="29"/>
        <v>4.9166666666666687</v>
      </c>
      <c r="BJ39" s="86">
        <f t="shared" si="30"/>
        <v>4.3333333333333313</v>
      </c>
      <c r="BK39" s="83">
        <f t="shared" si="46"/>
        <v>0</v>
      </c>
      <c r="BL39" s="86">
        <f t="shared" si="31"/>
        <v>4.9166666666666687</v>
      </c>
      <c r="BM39" s="87">
        <f t="shared" si="32"/>
        <v>4.3333333333333313</v>
      </c>
      <c r="BN39" s="83">
        <f t="shared" si="47"/>
        <v>0</v>
      </c>
      <c r="BO39" s="87">
        <f t="shared" si="33"/>
        <v>4.9166666666666687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>
        <v>0.4375</v>
      </c>
      <c r="D40" s="71">
        <v>0.50347222222222221</v>
      </c>
      <c r="E40" s="211"/>
      <c r="F40" s="71">
        <v>0.53125</v>
      </c>
      <c r="G40" s="71">
        <v>0.76388888888888884</v>
      </c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7.1666666666666652</v>
      </c>
      <c r="R40" s="73">
        <f t="shared" si="1"/>
        <v>3.1666666666666652</v>
      </c>
      <c r="S40" s="74">
        <f t="shared" si="34"/>
        <v>48.99666666666667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7.1666666666666652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7.1666666666666652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>
        <f t="shared" si="40"/>
        <v>14.25</v>
      </c>
      <c r="AL40" s="85">
        <f t="shared" si="11"/>
        <v>1.583333333333333</v>
      </c>
      <c r="AM40" s="86">
        <f t="shared" si="12"/>
        <v>0.66666666666666696</v>
      </c>
      <c r="AN40" s="83">
        <f t="shared" si="54"/>
        <v>0</v>
      </c>
      <c r="AO40" s="86">
        <f t="shared" si="14"/>
        <v>7.1666666666666652</v>
      </c>
      <c r="AP40" s="86">
        <f t="shared" si="15"/>
        <v>0.66666666666666696</v>
      </c>
      <c r="AQ40" s="83">
        <f t="shared" si="55"/>
        <v>0</v>
      </c>
      <c r="AR40" s="86">
        <f t="shared" si="17"/>
        <v>7.1666666666666652</v>
      </c>
      <c r="AS40" s="86">
        <f t="shared" si="18"/>
        <v>0.66666666666666696</v>
      </c>
      <c r="AT40" s="83">
        <f t="shared" si="56"/>
        <v>0</v>
      </c>
      <c r="AU40" s="86">
        <f t="shared" si="20"/>
        <v>7.1666666666666652</v>
      </c>
      <c r="AV40" s="87">
        <f t="shared" si="21"/>
        <v>0.66666666666666696</v>
      </c>
      <c r="AW40" s="83">
        <f t="shared" si="57"/>
        <v>0</v>
      </c>
      <c r="AX40" s="87">
        <f t="shared" si="23"/>
        <v>7.1666666666666652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1.583333333333333</v>
      </c>
      <c r="BD40" s="95">
        <f t="shared" si="26"/>
        <v>0.66666666666666696</v>
      </c>
      <c r="BE40" s="83">
        <f t="shared" si="44"/>
        <v>0</v>
      </c>
      <c r="BF40" s="95">
        <f t="shared" si="27"/>
        <v>7.1666666666666652</v>
      </c>
      <c r="BG40" s="95">
        <f t="shared" si="28"/>
        <v>0.66666666666666696</v>
      </c>
      <c r="BH40" s="83">
        <f t="shared" si="45"/>
        <v>-0.16666666666666696</v>
      </c>
      <c r="BI40" s="95">
        <f t="shared" si="29"/>
        <v>7.1666666666666652</v>
      </c>
      <c r="BJ40" s="95">
        <f t="shared" si="30"/>
        <v>0.66666666666666696</v>
      </c>
      <c r="BK40" s="83">
        <f t="shared" si="46"/>
        <v>0</v>
      </c>
      <c r="BL40" s="95">
        <f t="shared" si="31"/>
        <v>7.1666666666666652</v>
      </c>
      <c r="BM40" s="96">
        <f t="shared" si="32"/>
        <v>0.66666666666666696</v>
      </c>
      <c r="BN40" s="83">
        <f t="shared" si="47"/>
        <v>0</v>
      </c>
      <c r="BO40" s="96">
        <f t="shared" si="33"/>
        <v>7.1666666666666652</v>
      </c>
      <c r="BP40" s="83">
        <f t="shared" si="48"/>
        <v>0</v>
      </c>
      <c r="BQ40" s="97" t="str">
        <f t="shared" si="49"/>
        <v/>
      </c>
      <c r="BR40" s="98">
        <f t="shared" si="50"/>
        <v>-0.16666666666666696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136.99666666666664</v>
      </c>
      <c r="T42" s="150" t="str">
        <f t="shared" ref="T42:T47" si="59">CONCATENATE("( ",INT(ABS(S42)),"h ",ROUND(MOD(ABS(S42),1)*60,2),"min )")</f>
        <v>( 136h 59,8min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49.166666666666643</v>
      </c>
      <c r="T47" s="150" t="str">
        <f t="shared" si="59"/>
        <v>( 49h 10min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N9:N40"/>
    <mergeCell ref="K9:K40"/>
    <mergeCell ref="AL7:AZ7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F37" sqref="F3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DATE(YEAR('01'!D2:E2),MONTH('01'!D2:E2)+1,1)</f>
        <v>44958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49.166666666666643</v>
      </c>
      <c r="T6" s="143" t="str">
        <f>CONCATENATE("( ",INT(ABS(S6)),"h ",ROUND(MOD(ABS(S6),1)*60,2),"min )")</f>
        <v>( 49h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>
        <v>0.40277777777777773</v>
      </c>
      <c r="D10" s="71">
        <v>0.51388888888888895</v>
      </c>
      <c r="E10" s="210"/>
      <c r="F10" s="71">
        <v>0.54166666666666663</v>
      </c>
      <c r="G10" s="71">
        <v>0.70833333333333337</v>
      </c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7" si="0">AB10-T10</f>
        <v>6.6666666666666714</v>
      </c>
      <c r="R10" s="73">
        <f t="shared" ref="R10:R37" si="1">IF(OR(AA10="freier Tag",AA10="Tausch-Tag",AA10="sa",AA10="so"),0,Q10-$D$5)</f>
        <v>2.6666666666666714</v>
      </c>
      <c r="S10" s="74">
        <f>IF(OR(R10="",S6=""),"",R10+S6)</f>
        <v>51.833333333333314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6.6666666666666714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6.6666666666666714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15.333333333333332</v>
      </c>
      <c r="AL10" s="85">
        <f t="shared" ref="AL10:AL40" si="11">(D10-C10)*24</f>
        <v>2.6666666666666692</v>
      </c>
      <c r="AM10" s="86">
        <f t="shared" ref="AM10:AM40" si="12">IF(F10&lt;&gt;"",(F10-D10)*24,0)</f>
        <v>0.6666666666666643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6.6666666666666714</v>
      </c>
      <c r="AP10" s="86">
        <f t="shared" ref="AP10:AP40" si="15">IF(I10&lt;&gt;"",(I10-G10)*24+AM10,AM10)</f>
        <v>0.6666666666666643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6.6666666666666714</v>
      </c>
      <c r="AS10" s="86">
        <f t="shared" ref="AS10:AS40" si="18">IF(L10&lt;&gt;"",(L10-J10)*24+AP10,AP10)</f>
        <v>0.6666666666666643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6.6666666666666714</v>
      </c>
      <c r="AV10" s="87">
        <f t="shared" ref="AV10:AV40" si="21">IF(O10&lt;&gt;"",(O10-M10)*24+AS10,AS10)</f>
        <v>0.6666666666666643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6.6666666666666714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2.6666666666666692</v>
      </c>
      <c r="BD10" s="86">
        <f t="shared" ref="BD10:BD40" si="26">IF(F10&lt;&gt;"",(F10-D10)*24,0)</f>
        <v>0.6666666666666643</v>
      </c>
      <c r="BE10" s="83">
        <f>IF(BC10&lt;=6,0,IF(BC10&lt;=6.5,BC10-6,IF(BC10&gt;6.5,0.5)))</f>
        <v>0</v>
      </c>
      <c r="BF10" s="86">
        <f t="shared" ref="BF10:BF40" si="27">(D10-C10)*24+(G10-F10)*24</f>
        <v>6.6666666666666714</v>
      </c>
      <c r="BG10" s="86">
        <f t="shared" ref="BG10:BG40" si="28">IF(I10&lt;&gt;"",(I10-G10)*24+BD10,BD10)</f>
        <v>0.6666666666666643</v>
      </c>
      <c r="BH10" s="83">
        <f>IF(BF10=BC10,0,IF(BE10&gt;0,0,IF(BF10&lt;=6,0,IF(BF10&gt;6,0.5-BD10))))</f>
        <v>-0.1666666666666643</v>
      </c>
      <c r="BI10" s="86">
        <f t="shared" ref="BI10:BI40" si="29">(D10-C10)*24+(G10-F10)*24+(J10-I10)*24</f>
        <v>6.6666666666666714</v>
      </c>
      <c r="BJ10" s="86">
        <f t="shared" ref="BJ10:BJ40" si="30">IF(L10&lt;&gt;"",(L10-J10)*24+BG10,BG10)</f>
        <v>0.6666666666666643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6.6666666666666714</v>
      </c>
      <c r="BM10" s="87">
        <f t="shared" ref="BM10:BM40" si="32">IF(O10&lt;&gt;"",(O10-M10)*24+BJ10,BJ10)</f>
        <v>0.6666666666666643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6.6666666666666714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-0.1666666666666643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>
        <v>0.41666666666666669</v>
      </c>
      <c r="D11" s="71">
        <v>0.52777777777777779</v>
      </c>
      <c r="E11" s="210"/>
      <c r="F11" s="71">
        <v>0.58333333333333337</v>
      </c>
      <c r="G11" s="71">
        <v>0.69444444444444453</v>
      </c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5.3333333333333339</v>
      </c>
      <c r="R11" s="73">
        <f t="shared" si="1"/>
        <v>1.3333333333333339</v>
      </c>
      <c r="S11" s="74">
        <f t="shared" ref="S11:S37" si="34">IF(OR(R11="",S10=""),"",R11+S10)</f>
        <v>53.16666666666665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5.3333333333333339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5.3333333333333339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17</v>
      </c>
      <c r="AL11" s="85">
        <f t="shared" si="11"/>
        <v>2.6666666666666665</v>
      </c>
      <c r="AM11" s="86">
        <f t="shared" si="12"/>
        <v>1.3333333333333339</v>
      </c>
      <c r="AN11" s="83">
        <f t="shared" si="13"/>
        <v>0</v>
      </c>
      <c r="AO11" s="86">
        <f t="shared" si="14"/>
        <v>5.3333333333333339</v>
      </c>
      <c r="AP11" s="86">
        <f t="shared" si="15"/>
        <v>1.3333333333333339</v>
      </c>
      <c r="AQ11" s="83">
        <f t="shared" si="16"/>
        <v>0</v>
      </c>
      <c r="AR11" s="86">
        <f t="shared" si="17"/>
        <v>5.3333333333333339</v>
      </c>
      <c r="AS11" s="86">
        <f t="shared" si="18"/>
        <v>1.3333333333333339</v>
      </c>
      <c r="AT11" s="83">
        <f t="shared" si="19"/>
        <v>0</v>
      </c>
      <c r="AU11" s="86">
        <f t="shared" si="20"/>
        <v>5.3333333333333339</v>
      </c>
      <c r="AV11" s="87">
        <f t="shared" si="21"/>
        <v>1.3333333333333339</v>
      </c>
      <c r="AW11" s="83">
        <f t="shared" si="22"/>
        <v>0</v>
      </c>
      <c r="AX11" s="87">
        <f t="shared" si="23"/>
        <v>5.3333333333333339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2.6666666666666665</v>
      </c>
      <c r="BD11" s="86">
        <f t="shared" si="26"/>
        <v>1.3333333333333339</v>
      </c>
      <c r="BE11" s="83">
        <f t="shared" ref="BE11:BE40" si="45">IF(BC11&lt;=6,0,IF(BC11&lt;=6.5,BC11-6,IF(BC11&gt;6.5,0.5)))</f>
        <v>0</v>
      </c>
      <c r="BF11" s="86">
        <f t="shared" si="27"/>
        <v>5.3333333333333339</v>
      </c>
      <c r="BG11" s="86">
        <f t="shared" si="28"/>
        <v>1.3333333333333339</v>
      </c>
      <c r="BH11" s="83">
        <f t="shared" ref="BH11:BH40" si="46">IF(BF11=BC11,0,IF(BE11&gt;0,0,IF(BF11&lt;=6,0,IF(BF11&gt;6,0.5-BD11))))</f>
        <v>0</v>
      </c>
      <c r="BI11" s="86">
        <f t="shared" si="29"/>
        <v>5.3333333333333339</v>
      </c>
      <c r="BJ11" s="86">
        <f t="shared" si="30"/>
        <v>1.3333333333333339</v>
      </c>
      <c r="BK11" s="83">
        <f t="shared" ref="BK11:BK40" si="47">IF(BI11=BF11,0,IF(BH11&gt;0,0,IF(BI11&lt;=6,0,IF(BI11&gt;6,0.5-BG11))))</f>
        <v>0</v>
      </c>
      <c r="BL11" s="86">
        <f t="shared" si="31"/>
        <v>5.3333333333333339</v>
      </c>
      <c r="BM11" s="87">
        <f t="shared" si="32"/>
        <v>1.3333333333333339</v>
      </c>
      <c r="BN11" s="83">
        <f t="shared" ref="BN11:BN40" si="48">IF(BL11=BI11,0,IF(BK11&gt;0,0,IF(BL11&lt;=6,0,IF(BL11&gt;6,0.5-BJ11))))</f>
        <v>0</v>
      </c>
      <c r="BO11" s="87">
        <f t="shared" si="33"/>
        <v>5.3333333333333339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>
        <v>0.41666666666666669</v>
      </c>
      <c r="D12" s="71">
        <v>0.63541666666666663</v>
      </c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5.2499999999999982</v>
      </c>
      <c r="R12" s="73">
        <f t="shared" si="1"/>
        <v>1.2499999999999982</v>
      </c>
      <c r="S12" s="74">
        <f t="shared" si="34"/>
        <v>54.41666666666665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5.2499999999999982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5.2499999999999982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>
        <f t="shared" si="41"/>
        <v>17.333333333333329</v>
      </c>
      <c r="AL12" s="85">
        <f t="shared" si="11"/>
        <v>5.2499999999999982</v>
      </c>
      <c r="AM12" s="86">
        <f t="shared" si="12"/>
        <v>0</v>
      </c>
      <c r="AN12" s="83">
        <f t="shared" si="13"/>
        <v>0</v>
      </c>
      <c r="AO12" s="86">
        <f t="shared" si="14"/>
        <v>5.2499999999999982</v>
      </c>
      <c r="AP12" s="86">
        <f t="shared" si="15"/>
        <v>0</v>
      </c>
      <c r="AQ12" s="83">
        <f t="shared" si="16"/>
        <v>0</v>
      </c>
      <c r="AR12" s="86">
        <f t="shared" si="17"/>
        <v>5.2499999999999982</v>
      </c>
      <c r="AS12" s="86">
        <f t="shared" si="18"/>
        <v>0</v>
      </c>
      <c r="AT12" s="83">
        <f t="shared" si="19"/>
        <v>0</v>
      </c>
      <c r="AU12" s="86">
        <f t="shared" si="20"/>
        <v>5.2499999999999982</v>
      </c>
      <c r="AV12" s="87">
        <f t="shared" si="21"/>
        <v>0</v>
      </c>
      <c r="AW12" s="83">
        <f t="shared" si="22"/>
        <v>0</v>
      </c>
      <c r="AX12" s="87">
        <f t="shared" si="23"/>
        <v>5.2499999999999982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5.2499999999999982</v>
      </c>
      <c r="BD12" s="86">
        <f t="shared" si="26"/>
        <v>0</v>
      </c>
      <c r="BE12" s="83">
        <f t="shared" si="45"/>
        <v>0</v>
      </c>
      <c r="BF12" s="86">
        <f t="shared" si="27"/>
        <v>5.2499999999999982</v>
      </c>
      <c r="BG12" s="86">
        <f t="shared" si="28"/>
        <v>0</v>
      </c>
      <c r="BH12" s="83">
        <f t="shared" si="46"/>
        <v>0</v>
      </c>
      <c r="BI12" s="86">
        <f t="shared" si="29"/>
        <v>5.2499999999999982</v>
      </c>
      <c r="BJ12" s="86">
        <f t="shared" si="30"/>
        <v>0</v>
      </c>
      <c r="BK12" s="83">
        <f t="shared" si="47"/>
        <v>0</v>
      </c>
      <c r="BL12" s="86">
        <f t="shared" si="31"/>
        <v>5.2499999999999982</v>
      </c>
      <c r="BM12" s="87">
        <f t="shared" si="32"/>
        <v>0</v>
      </c>
      <c r="BN12" s="83">
        <f t="shared" si="48"/>
        <v>0</v>
      </c>
      <c r="BO12" s="87">
        <f t="shared" si="33"/>
        <v>5.2499999999999982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54.41666666666665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54.41666666666665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/>
      <c r="C15" s="71">
        <v>0.42708333333333331</v>
      </c>
      <c r="D15" s="71">
        <v>0.52083333333333337</v>
      </c>
      <c r="E15" s="210"/>
      <c r="F15" s="71">
        <v>0.55208333333333337</v>
      </c>
      <c r="G15" s="71">
        <v>0.72916666666666663</v>
      </c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6.5</v>
      </c>
      <c r="R15" s="73">
        <f t="shared" si="1"/>
        <v>2.5</v>
      </c>
      <c r="S15" s="74">
        <f t="shared" si="34"/>
        <v>56.91666666666665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6.5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6.5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2.2500000000000013</v>
      </c>
      <c r="AM15" s="86">
        <f t="shared" si="12"/>
        <v>0.75</v>
      </c>
      <c r="AN15" s="83">
        <f t="shared" si="13"/>
        <v>0</v>
      </c>
      <c r="AO15" s="86">
        <f t="shared" si="14"/>
        <v>6.5</v>
      </c>
      <c r="AP15" s="86">
        <f t="shared" si="15"/>
        <v>0.75</v>
      </c>
      <c r="AQ15" s="83">
        <f t="shared" si="16"/>
        <v>0</v>
      </c>
      <c r="AR15" s="86">
        <f t="shared" si="17"/>
        <v>6.5</v>
      </c>
      <c r="AS15" s="86">
        <f t="shared" si="18"/>
        <v>0.75</v>
      </c>
      <c r="AT15" s="83">
        <f t="shared" si="19"/>
        <v>0</v>
      </c>
      <c r="AU15" s="86">
        <f t="shared" si="20"/>
        <v>6.5</v>
      </c>
      <c r="AV15" s="87">
        <f t="shared" si="21"/>
        <v>0.75</v>
      </c>
      <c r="AW15" s="83">
        <f t="shared" si="22"/>
        <v>0</v>
      </c>
      <c r="AX15" s="87">
        <f t="shared" si="23"/>
        <v>6.5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2.2500000000000013</v>
      </c>
      <c r="BD15" s="86">
        <f t="shared" si="26"/>
        <v>0.75</v>
      </c>
      <c r="BE15" s="83">
        <f t="shared" si="45"/>
        <v>0</v>
      </c>
      <c r="BF15" s="86">
        <f t="shared" si="27"/>
        <v>6.5</v>
      </c>
      <c r="BG15" s="86">
        <f t="shared" si="28"/>
        <v>0.75</v>
      </c>
      <c r="BH15" s="83">
        <f t="shared" si="46"/>
        <v>-0.25</v>
      </c>
      <c r="BI15" s="86">
        <f t="shared" si="29"/>
        <v>6.5</v>
      </c>
      <c r="BJ15" s="86">
        <f t="shared" si="30"/>
        <v>0.75</v>
      </c>
      <c r="BK15" s="83">
        <f t="shared" si="47"/>
        <v>0</v>
      </c>
      <c r="BL15" s="86">
        <f t="shared" si="31"/>
        <v>6.5</v>
      </c>
      <c r="BM15" s="87">
        <f t="shared" si="32"/>
        <v>0.75</v>
      </c>
      <c r="BN15" s="83">
        <f t="shared" si="48"/>
        <v>0</v>
      </c>
      <c r="BO15" s="87">
        <f t="shared" si="33"/>
        <v>6.5</v>
      </c>
      <c r="BP15" s="83">
        <f t="shared" si="49"/>
        <v>0</v>
      </c>
      <c r="BQ15" s="88" t="str">
        <f t="shared" si="50"/>
        <v/>
      </c>
      <c r="BR15" s="89">
        <f t="shared" si="51"/>
        <v>-0.25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>
        <v>0.41666666666666669</v>
      </c>
      <c r="D16" s="71">
        <v>0.5</v>
      </c>
      <c r="E16" s="210"/>
      <c r="F16" s="71">
        <v>0.52777777777777779</v>
      </c>
      <c r="G16" s="71">
        <v>0.69444444444444453</v>
      </c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6.0000000000000018</v>
      </c>
      <c r="R16" s="73">
        <f t="shared" si="1"/>
        <v>2.0000000000000018</v>
      </c>
      <c r="S16" s="74">
        <f t="shared" si="34"/>
        <v>58.91666666666665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6.0000000000000018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6.0000000000000018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>
        <f t="shared" si="41"/>
        <v>16.5</v>
      </c>
      <c r="AL16" s="85">
        <f t="shared" si="11"/>
        <v>1.9999999999999996</v>
      </c>
      <c r="AM16" s="86">
        <f t="shared" si="12"/>
        <v>0.66666666666666696</v>
      </c>
      <c r="AN16" s="83">
        <f t="shared" si="13"/>
        <v>0</v>
      </c>
      <c r="AO16" s="86">
        <f t="shared" si="14"/>
        <v>6.0000000000000018</v>
      </c>
      <c r="AP16" s="86">
        <f t="shared" si="15"/>
        <v>0.66666666666666696</v>
      </c>
      <c r="AQ16" s="83">
        <f t="shared" si="16"/>
        <v>0</v>
      </c>
      <c r="AR16" s="86">
        <f t="shared" si="17"/>
        <v>6.0000000000000018</v>
      </c>
      <c r="AS16" s="86">
        <f t="shared" si="18"/>
        <v>0.66666666666666696</v>
      </c>
      <c r="AT16" s="83">
        <f t="shared" si="19"/>
        <v>0</v>
      </c>
      <c r="AU16" s="86">
        <f t="shared" si="20"/>
        <v>6.0000000000000018</v>
      </c>
      <c r="AV16" s="87">
        <f t="shared" si="21"/>
        <v>0.66666666666666696</v>
      </c>
      <c r="AW16" s="83">
        <f t="shared" si="22"/>
        <v>0</v>
      </c>
      <c r="AX16" s="87">
        <f t="shared" si="23"/>
        <v>6.0000000000000018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1.9999999999999996</v>
      </c>
      <c r="BD16" s="86">
        <f t="shared" si="26"/>
        <v>0.66666666666666696</v>
      </c>
      <c r="BE16" s="83">
        <f t="shared" si="45"/>
        <v>0</v>
      </c>
      <c r="BF16" s="86">
        <f t="shared" si="27"/>
        <v>6.0000000000000018</v>
      </c>
      <c r="BG16" s="86">
        <f t="shared" si="28"/>
        <v>0.66666666666666696</v>
      </c>
      <c r="BH16" s="83">
        <f t="shared" si="46"/>
        <v>0</v>
      </c>
      <c r="BI16" s="86">
        <f t="shared" si="29"/>
        <v>6.0000000000000018</v>
      </c>
      <c r="BJ16" s="86">
        <f t="shared" si="30"/>
        <v>0.66666666666666696</v>
      </c>
      <c r="BK16" s="83">
        <f t="shared" si="47"/>
        <v>0</v>
      </c>
      <c r="BL16" s="86">
        <f t="shared" si="31"/>
        <v>6.0000000000000018</v>
      </c>
      <c r="BM16" s="87">
        <f t="shared" si="32"/>
        <v>0.66666666666666696</v>
      </c>
      <c r="BN16" s="83">
        <f t="shared" si="48"/>
        <v>0</v>
      </c>
      <c r="BO16" s="87">
        <f t="shared" si="33"/>
        <v>6.0000000000000018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>
        <v>0.4375</v>
      </c>
      <c r="D17" s="71">
        <v>0.51041666666666663</v>
      </c>
      <c r="E17" s="210"/>
      <c r="F17" s="71">
        <v>0.55208333333333337</v>
      </c>
      <c r="G17" s="71">
        <v>0.76041666666666663</v>
      </c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6.7499999999999973</v>
      </c>
      <c r="R17" s="73">
        <f t="shared" si="1"/>
        <v>2.7499999999999973</v>
      </c>
      <c r="S17" s="74">
        <f t="shared" si="34"/>
        <v>61.66666666666665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6.7499999999999973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6.7499999999999973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>
        <f t="shared" si="41"/>
        <v>17.833333333333332</v>
      </c>
      <c r="AL17" s="85">
        <f t="shared" si="11"/>
        <v>1.7499999999999991</v>
      </c>
      <c r="AM17" s="86">
        <f t="shared" si="12"/>
        <v>1.0000000000000018</v>
      </c>
      <c r="AN17" s="83">
        <f t="shared" si="13"/>
        <v>0</v>
      </c>
      <c r="AO17" s="86">
        <f t="shared" si="14"/>
        <v>6.7499999999999973</v>
      </c>
      <c r="AP17" s="86">
        <f t="shared" si="15"/>
        <v>1.0000000000000018</v>
      </c>
      <c r="AQ17" s="83">
        <f t="shared" si="16"/>
        <v>0</v>
      </c>
      <c r="AR17" s="86">
        <f t="shared" si="17"/>
        <v>6.7499999999999973</v>
      </c>
      <c r="AS17" s="86">
        <f t="shared" si="18"/>
        <v>1.0000000000000018</v>
      </c>
      <c r="AT17" s="83">
        <f t="shared" si="19"/>
        <v>0</v>
      </c>
      <c r="AU17" s="86">
        <f t="shared" si="20"/>
        <v>6.7499999999999973</v>
      </c>
      <c r="AV17" s="87">
        <f t="shared" si="21"/>
        <v>1.0000000000000018</v>
      </c>
      <c r="AW17" s="83">
        <f t="shared" si="22"/>
        <v>0</v>
      </c>
      <c r="AX17" s="87">
        <f t="shared" si="23"/>
        <v>6.7499999999999973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1.7499999999999991</v>
      </c>
      <c r="BD17" s="86">
        <f t="shared" si="26"/>
        <v>1.0000000000000018</v>
      </c>
      <c r="BE17" s="83">
        <f t="shared" si="45"/>
        <v>0</v>
      </c>
      <c r="BF17" s="86">
        <f t="shared" si="27"/>
        <v>6.7499999999999973</v>
      </c>
      <c r="BG17" s="86">
        <f t="shared" si="28"/>
        <v>1.0000000000000018</v>
      </c>
      <c r="BH17" s="83">
        <f t="shared" si="46"/>
        <v>-0.50000000000000178</v>
      </c>
      <c r="BI17" s="86">
        <f t="shared" si="29"/>
        <v>6.7499999999999973</v>
      </c>
      <c r="BJ17" s="86">
        <f t="shared" si="30"/>
        <v>1.0000000000000018</v>
      </c>
      <c r="BK17" s="83">
        <f t="shared" si="47"/>
        <v>0</v>
      </c>
      <c r="BL17" s="86">
        <f t="shared" si="31"/>
        <v>6.7499999999999973</v>
      </c>
      <c r="BM17" s="87">
        <f t="shared" si="32"/>
        <v>1.0000000000000018</v>
      </c>
      <c r="BN17" s="83">
        <f t="shared" si="48"/>
        <v>0</v>
      </c>
      <c r="BO17" s="87">
        <f t="shared" si="33"/>
        <v>6.7499999999999973</v>
      </c>
      <c r="BP17" s="83">
        <f t="shared" si="49"/>
        <v>0</v>
      </c>
      <c r="BQ17" s="88" t="str">
        <f t="shared" si="50"/>
        <v/>
      </c>
      <c r="BR17" s="92">
        <f t="shared" si="51"/>
        <v>-0.50000000000000178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>
        <v>0.40625</v>
      </c>
      <c r="D18" s="71">
        <v>0.51388888888888895</v>
      </c>
      <c r="E18" s="210"/>
      <c r="F18" s="71">
        <v>0.5625</v>
      </c>
      <c r="G18" s="71">
        <v>0.76041666666666663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7.3333333333333339</v>
      </c>
      <c r="R18" s="73">
        <f t="shared" si="1"/>
        <v>3.3333333333333339</v>
      </c>
      <c r="S18" s="74">
        <f t="shared" si="34"/>
        <v>64.999999999999986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7.3333333333333339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7.3333333333333339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>
        <f t="shared" si="41"/>
        <v>15.5</v>
      </c>
      <c r="AL18" s="85">
        <f t="shared" si="11"/>
        <v>2.5833333333333348</v>
      </c>
      <c r="AM18" s="86">
        <f t="shared" si="12"/>
        <v>1.1666666666666652</v>
      </c>
      <c r="AN18" s="83">
        <f t="shared" si="13"/>
        <v>0</v>
      </c>
      <c r="AO18" s="86">
        <f t="shared" si="14"/>
        <v>7.3333333333333339</v>
      </c>
      <c r="AP18" s="86">
        <f t="shared" si="15"/>
        <v>1.1666666666666652</v>
      </c>
      <c r="AQ18" s="83">
        <f t="shared" si="16"/>
        <v>0</v>
      </c>
      <c r="AR18" s="86">
        <f t="shared" si="17"/>
        <v>7.3333333333333339</v>
      </c>
      <c r="AS18" s="86">
        <f t="shared" si="18"/>
        <v>1.1666666666666652</v>
      </c>
      <c r="AT18" s="83">
        <f t="shared" si="19"/>
        <v>0</v>
      </c>
      <c r="AU18" s="86">
        <f t="shared" si="20"/>
        <v>7.3333333333333339</v>
      </c>
      <c r="AV18" s="87">
        <f t="shared" si="21"/>
        <v>1.1666666666666652</v>
      </c>
      <c r="AW18" s="83">
        <f t="shared" si="22"/>
        <v>0</v>
      </c>
      <c r="AX18" s="87">
        <f t="shared" si="23"/>
        <v>7.3333333333333339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2.5833333333333348</v>
      </c>
      <c r="BD18" s="86">
        <f t="shared" si="26"/>
        <v>1.1666666666666652</v>
      </c>
      <c r="BE18" s="83">
        <f t="shared" si="45"/>
        <v>0</v>
      </c>
      <c r="BF18" s="86">
        <f t="shared" si="27"/>
        <v>7.3333333333333339</v>
      </c>
      <c r="BG18" s="86">
        <f t="shared" si="28"/>
        <v>1.1666666666666652</v>
      </c>
      <c r="BH18" s="83">
        <f t="shared" si="46"/>
        <v>-0.66666666666666519</v>
      </c>
      <c r="BI18" s="86">
        <f t="shared" si="29"/>
        <v>7.3333333333333339</v>
      </c>
      <c r="BJ18" s="86">
        <f t="shared" si="30"/>
        <v>1.1666666666666652</v>
      </c>
      <c r="BK18" s="83">
        <f t="shared" si="47"/>
        <v>0</v>
      </c>
      <c r="BL18" s="86">
        <f t="shared" si="31"/>
        <v>7.3333333333333339</v>
      </c>
      <c r="BM18" s="87">
        <f t="shared" si="32"/>
        <v>1.1666666666666652</v>
      </c>
      <c r="BN18" s="83">
        <f t="shared" si="48"/>
        <v>0</v>
      </c>
      <c r="BO18" s="87">
        <f t="shared" si="33"/>
        <v>7.3333333333333339</v>
      </c>
      <c r="BP18" s="83">
        <f t="shared" si="49"/>
        <v>0</v>
      </c>
      <c r="BQ18" s="88" t="str">
        <f t="shared" si="50"/>
        <v/>
      </c>
      <c r="BR18" s="92">
        <f t="shared" si="51"/>
        <v>-0.66666666666666519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>
        <v>0.4375</v>
      </c>
      <c r="D19" s="71">
        <v>0.73958333333333337</v>
      </c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6.7500000000000009</v>
      </c>
      <c r="R19" s="73">
        <f t="shared" si="1"/>
        <v>2.7500000000000009</v>
      </c>
      <c r="S19" s="74">
        <f t="shared" si="34"/>
        <v>67.749999999999986</v>
      </c>
      <c r="T19" s="74">
        <f t="shared" si="35"/>
        <v>0.5</v>
      </c>
      <c r="U19" s="75"/>
      <c r="V19" s="76" t="str">
        <f t="shared" si="2"/>
        <v>&gt;6h/</v>
      </c>
      <c r="W19" s="76"/>
      <c r="X19" s="76" t="str">
        <f t="shared" si="36"/>
        <v>&gt;6h /</v>
      </c>
      <c r="Y19" s="77">
        <f t="shared" si="3"/>
        <v>7.2500000000000009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7.2500000000000009</v>
      </c>
      <c r="AC19" s="80">
        <f t="shared" si="38"/>
        <v>0.5</v>
      </c>
      <c r="AD19" s="80">
        <f t="shared" si="39"/>
        <v>0.5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>
        <f t="shared" si="41"/>
        <v>16.25</v>
      </c>
      <c r="AL19" s="85">
        <f t="shared" si="11"/>
        <v>7.2500000000000009</v>
      </c>
      <c r="AM19" s="86">
        <f t="shared" si="12"/>
        <v>0</v>
      </c>
      <c r="AN19" s="83">
        <f t="shared" si="13"/>
        <v>0</v>
      </c>
      <c r="AO19" s="86">
        <f t="shared" si="14"/>
        <v>7.2500000000000009</v>
      </c>
      <c r="AP19" s="86">
        <f t="shared" si="15"/>
        <v>0</v>
      </c>
      <c r="AQ19" s="83">
        <f t="shared" si="16"/>
        <v>0</v>
      </c>
      <c r="AR19" s="86">
        <f t="shared" si="17"/>
        <v>7.2500000000000009</v>
      </c>
      <c r="AS19" s="86">
        <f t="shared" si="18"/>
        <v>0</v>
      </c>
      <c r="AT19" s="83">
        <f t="shared" si="19"/>
        <v>0</v>
      </c>
      <c r="AU19" s="86">
        <f t="shared" si="20"/>
        <v>7.2500000000000009</v>
      </c>
      <c r="AV19" s="87">
        <f t="shared" si="21"/>
        <v>0</v>
      </c>
      <c r="AW19" s="83">
        <f t="shared" si="22"/>
        <v>0</v>
      </c>
      <c r="AX19" s="87">
        <f t="shared" si="23"/>
        <v>7.2500000000000009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7.2500000000000009</v>
      </c>
      <c r="BD19" s="86">
        <f t="shared" si="26"/>
        <v>0</v>
      </c>
      <c r="BE19" s="83">
        <f t="shared" si="45"/>
        <v>0.5</v>
      </c>
      <c r="BF19" s="86">
        <f t="shared" si="27"/>
        <v>7.2500000000000009</v>
      </c>
      <c r="BG19" s="86">
        <f t="shared" si="28"/>
        <v>0</v>
      </c>
      <c r="BH19" s="83">
        <f t="shared" si="46"/>
        <v>0</v>
      </c>
      <c r="BI19" s="86">
        <f t="shared" si="29"/>
        <v>7.2500000000000009</v>
      </c>
      <c r="BJ19" s="86">
        <f t="shared" si="30"/>
        <v>0</v>
      </c>
      <c r="BK19" s="83">
        <f t="shared" si="47"/>
        <v>0</v>
      </c>
      <c r="BL19" s="86">
        <f t="shared" si="31"/>
        <v>7.2500000000000009</v>
      </c>
      <c r="BM19" s="87">
        <f t="shared" si="32"/>
        <v>0</v>
      </c>
      <c r="BN19" s="83">
        <f t="shared" si="48"/>
        <v>0</v>
      </c>
      <c r="BO19" s="87">
        <f t="shared" si="33"/>
        <v>7.2500000000000009</v>
      </c>
      <c r="BP19" s="83">
        <f t="shared" si="49"/>
        <v>0</v>
      </c>
      <c r="BQ19" s="88" t="str">
        <f t="shared" si="50"/>
        <v>&gt;6h</v>
      </c>
      <c r="BR19" s="92">
        <f t="shared" si="51"/>
        <v>0.5</v>
      </c>
      <c r="BS19" s="89">
        <f t="shared" si="52"/>
        <v>0.5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67.749999999999986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67.749999999999986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>
        <v>0.375</v>
      </c>
      <c r="D22" s="71">
        <v>0.625</v>
      </c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6</v>
      </c>
      <c r="R22" s="73">
        <f t="shared" si="1"/>
        <v>2</v>
      </c>
      <c r="S22" s="74">
        <f t="shared" si="34"/>
        <v>69.749999999999986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6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6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6</v>
      </c>
      <c r="AM22" s="86">
        <f t="shared" si="12"/>
        <v>0</v>
      </c>
      <c r="AN22" s="83">
        <f t="shared" si="13"/>
        <v>0</v>
      </c>
      <c r="AO22" s="86">
        <f t="shared" si="14"/>
        <v>6</v>
      </c>
      <c r="AP22" s="86">
        <f t="shared" si="15"/>
        <v>0</v>
      </c>
      <c r="AQ22" s="83">
        <f t="shared" si="16"/>
        <v>0</v>
      </c>
      <c r="AR22" s="86">
        <f t="shared" si="17"/>
        <v>6</v>
      </c>
      <c r="AS22" s="86">
        <f t="shared" si="18"/>
        <v>0</v>
      </c>
      <c r="AT22" s="83">
        <f t="shared" si="19"/>
        <v>0</v>
      </c>
      <c r="AU22" s="86">
        <f t="shared" si="20"/>
        <v>6</v>
      </c>
      <c r="AV22" s="87">
        <f t="shared" si="21"/>
        <v>0</v>
      </c>
      <c r="AW22" s="83">
        <f t="shared" si="22"/>
        <v>0</v>
      </c>
      <c r="AX22" s="87">
        <f t="shared" si="23"/>
        <v>6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6</v>
      </c>
      <c r="BD22" s="86">
        <f t="shared" si="26"/>
        <v>0</v>
      </c>
      <c r="BE22" s="83">
        <f t="shared" si="45"/>
        <v>0</v>
      </c>
      <c r="BF22" s="86">
        <f t="shared" si="27"/>
        <v>6</v>
      </c>
      <c r="BG22" s="86">
        <f t="shared" si="28"/>
        <v>0</v>
      </c>
      <c r="BH22" s="83">
        <f t="shared" si="46"/>
        <v>0</v>
      </c>
      <c r="BI22" s="86">
        <f t="shared" si="29"/>
        <v>6</v>
      </c>
      <c r="BJ22" s="86">
        <f t="shared" si="30"/>
        <v>0</v>
      </c>
      <c r="BK22" s="83">
        <f t="shared" si="47"/>
        <v>0</v>
      </c>
      <c r="BL22" s="86">
        <f t="shared" si="31"/>
        <v>6</v>
      </c>
      <c r="BM22" s="87">
        <f t="shared" si="32"/>
        <v>0</v>
      </c>
      <c r="BN22" s="83">
        <f t="shared" si="48"/>
        <v>0</v>
      </c>
      <c r="BO22" s="87">
        <f t="shared" si="33"/>
        <v>6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>
        <v>0.41666666666666669</v>
      </c>
      <c r="D23" s="71">
        <v>0.5625</v>
      </c>
      <c r="E23" s="210"/>
      <c r="F23" s="71">
        <v>0.59722222222222221</v>
      </c>
      <c r="G23" s="71">
        <v>0.68055555555555547</v>
      </c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5.4999999999999982</v>
      </c>
      <c r="R23" s="73">
        <f t="shared" si="1"/>
        <v>1.4999999999999982</v>
      </c>
      <c r="S23" s="74">
        <f t="shared" si="34"/>
        <v>71.249999999999986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5.4999999999999982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5.4999999999999982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>
        <f t="shared" si="41"/>
        <v>19</v>
      </c>
      <c r="AL23" s="85">
        <f t="shared" si="11"/>
        <v>3.4999999999999996</v>
      </c>
      <c r="AM23" s="86">
        <f t="shared" si="12"/>
        <v>0.83333333333333304</v>
      </c>
      <c r="AN23" s="83">
        <f>IF(AL23&lt;=9,,IF(AL23&lt;=9.75,AL23-9,IF(AL23&gt;9.75,0.75)))</f>
        <v>0</v>
      </c>
      <c r="AO23" s="86">
        <f t="shared" si="14"/>
        <v>5.4999999999999982</v>
      </c>
      <c r="AP23" s="86">
        <f t="shared" si="15"/>
        <v>0.83333333333333304</v>
      </c>
      <c r="AQ23" s="83">
        <f>IF(AO23=AL23,0,IF(AN23&gt;0,0,IF(AO23&lt;=9,0,IF(AO23&gt;9,0.75-AM23))))</f>
        <v>0</v>
      </c>
      <c r="AR23" s="86">
        <f t="shared" si="17"/>
        <v>5.4999999999999982</v>
      </c>
      <c r="AS23" s="86">
        <f t="shared" si="18"/>
        <v>0.83333333333333304</v>
      </c>
      <c r="AT23" s="83">
        <f>IF(AR23=AO23,0,IF(AQ23&gt;0,0,IF(AR23&lt;=9,0,IF(AR23&gt;9,0.75-AP23))))</f>
        <v>0</v>
      </c>
      <c r="AU23" s="86">
        <f t="shared" si="20"/>
        <v>5.4999999999999982</v>
      </c>
      <c r="AV23" s="87">
        <f t="shared" si="21"/>
        <v>0.83333333333333304</v>
      </c>
      <c r="AW23" s="83">
        <f>IF(AU23=AR23,0,IF(AT23&gt;0,0,IF(AU23&lt;=9,0,IF(AU23&gt;9,0.75-AS23))))</f>
        <v>0</v>
      </c>
      <c r="AX23" s="87">
        <f t="shared" si="23"/>
        <v>5.4999999999999982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3.4999999999999996</v>
      </c>
      <c r="BD23" s="86">
        <f t="shared" si="26"/>
        <v>0.83333333333333304</v>
      </c>
      <c r="BE23" s="83">
        <f t="shared" si="45"/>
        <v>0</v>
      </c>
      <c r="BF23" s="86">
        <f t="shared" si="27"/>
        <v>5.4999999999999982</v>
      </c>
      <c r="BG23" s="86">
        <f t="shared" si="28"/>
        <v>0.83333333333333304</v>
      </c>
      <c r="BH23" s="83">
        <f t="shared" si="46"/>
        <v>0</v>
      </c>
      <c r="BI23" s="86">
        <f t="shared" si="29"/>
        <v>5.4999999999999982</v>
      </c>
      <c r="BJ23" s="86">
        <f t="shared" si="30"/>
        <v>0.83333333333333304</v>
      </c>
      <c r="BK23" s="83">
        <f t="shared" si="47"/>
        <v>0</v>
      </c>
      <c r="BL23" s="86">
        <f t="shared" si="31"/>
        <v>5.4999999999999982</v>
      </c>
      <c r="BM23" s="87">
        <f t="shared" si="32"/>
        <v>0.83333333333333304</v>
      </c>
      <c r="BN23" s="83">
        <f t="shared" si="48"/>
        <v>0</v>
      </c>
      <c r="BO23" s="87">
        <f t="shared" si="33"/>
        <v>5.4999999999999982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>
        <v>0.43055555555555558</v>
      </c>
      <c r="D24" s="71">
        <v>0.52083333333333337</v>
      </c>
      <c r="E24" s="210"/>
      <c r="F24" s="71">
        <v>0.54861111111111105</v>
      </c>
      <c r="G24" s="71">
        <v>0.6875</v>
      </c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5.5000000000000018</v>
      </c>
      <c r="R24" s="73">
        <f t="shared" si="1"/>
        <v>1.5000000000000018</v>
      </c>
      <c r="S24" s="74">
        <f t="shared" si="34"/>
        <v>72.749999999999986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5.5000000000000018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5.5000000000000018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>
        <f t="shared" si="41"/>
        <v>18.000000000000004</v>
      </c>
      <c r="AL24" s="85">
        <f t="shared" si="11"/>
        <v>2.166666666666667</v>
      </c>
      <c r="AM24" s="86">
        <f t="shared" si="12"/>
        <v>0.6666666666666643</v>
      </c>
      <c r="AN24" s="83">
        <f t="shared" ref="AN24:AN40" si="54">IF(AL24&lt;=9,,IF(AL24&lt;=9.75,AL24-9,IF(AL24&gt;9.75,0.75)))</f>
        <v>0</v>
      </c>
      <c r="AO24" s="86">
        <f t="shared" si="14"/>
        <v>5.5000000000000018</v>
      </c>
      <c r="AP24" s="86">
        <f t="shared" si="15"/>
        <v>0.6666666666666643</v>
      </c>
      <c r="AQ24" s="83">
        <f t="shared" ref="AQ24:AQ40" si="55">IF(AO24=AL24,0,IF(AN24&gt;0,0,IF(AO24&lt;=9,0,IF(AO24&gt;9,0.75-AM24))))</f>
        <v>0</v>
      </c>
      <c r="AR24" s="86">
        <f t="shared" si="17"/>
        <v>5.5000000000000018</v>
      </c>
      <c r="AS24" s="86">
        <f t="shared" si="18"/>
        <v>0.6666666666666643</v>
      </c>
      <c r="AT24" s="83">
        <f t="shared" ref="AT24:AT40" si="56">IF(AR24=AO24,0,IF(AQ24&gt;0,0,IF(AR24&lt;=9,0,IF(AR24&gt;9,0.75-AP24))))</f>
        <v>0</v>
      </c>
      <c r="AU24" s="86">
        <f t="shared" si="20"/>
        <v>5.5000000000000018</v>
      </c>
      <c r="AV24" s="87">
        <f t="shared" si="21"/>
        <v>0.6666666666666643</v>
      </c>
      <c r="AW24" s="83">
        <f t="shared" ref="AW24:AW40" si="57">IF(AU24=AR24,0,IF(AT24&gt;0,0,IF(AU24&lt;=9,0,IF(AU24&gt;9,0.75-AS24))))</f>
        <v>0</v>
      </c>
      <c r="AX24" s="87">
        <f t="shared" si="23"/>
        <v>5.5000000000000018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2.166666666666667</v>
      </c>
      <c r="BD24" s="86">
        <f t="shared" si="26"/>
        <v>0.6666666666666643</v>
      </c>
      <c r="BE24" s="83">
        <f t="shared" si="45"/>
        <v>0</v>
      </c>
      <c r="BF24" s="86">
        <f t="shared" si="27"/>
        <v>5.5000000000000018</v>
      </c>
      <c r="BG24" s="86">
        <f t="shared" si="28"/>
        <v>0.6666666666666643</v>
      </c>
      <c r="BH24" s="83">
        <f t="shared" si="46"/>
        <v>0</v>
      </c>
      <c r="BI24" s="86">
        <f t="shared" si="29"/>
        <v>5.5000000000000018</v>
      </c>
      <c r="BJ24" s="86">
        <f t="shared" si="30"/>
        <v>0.6666666666666643</v>
      </c>
      <c r="BK24" s="83">
        <f t="shared" si="47"/>
        <v>0</v>
      </c>
      <c r="BL24" s="86">
        <f t="shared" si="31"/>
        <v>5.5000000000000018</v>
      </c>
      <c r="BM24" s="87">
        <f t="shared" si="32"/>
        <v>0.6666666666666643</v>
      </c>
      <c r="BN24" s="83">
        <f t="shared" si="48"/>
        <v>0</v>
      </c>
      <c r="BO24" s="87">
        <f t="shared" si="33"/>
        <v>5.5000000000000018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>
        <v>0.41666666666666669</v>
      </c>
      <c r="D25" s="71">
        <v>0.58333333333333337</v>
      </c>
      <c r="E25" s="210"/>
      <c r="F25" s="71">
        <v>0.60416666666666663</v>
      </c>
      <c r="G25" s="71">
        <v>0.69791666666666663</v>
      </c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6.25</v>
      </c>
      <c r="R25" s="73">
        <f t="shared" si="1"/>
        <v>2.25</v>
      </c>
      <c r="S25" s="74">
        <f t="shared" si="34"/>
        <v>74.999999999999986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6.25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6.25</v>
      </c>
      <c r="AC25" s="80">
        <f t="shared" si="38"/>
        <v>1.7763568394002505E-15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>
        <f t="shared" si="41"/>
        <v>17.5</v>
      </c>
      <c r="AL25" s="85">
        <f t="shared" si="11"/>
        <v>4</v>
      </c>
      <c r="AM25" s="86">
        <f t="shared" si="12"/>
        <v>0.49999999999999822</v>
      </c>
      <c r="AN25" s="83">
        <f t="shared" si="54"/>
        <v>0</v>
      </c>
      <c r="AO25" s="86">
        <f t="shared" si="14"/>
        <v>6.25</v>
      </c>
      <c r="AP25" s="86">
        <f t="shared" si="15"/>
        <v>0.49999999999999822</v>
      </c>
      <c r="AQ25" s="83">
        <f t="shared" si="55"/>
        <v>0</v>
      </c>
      <c r="AR25" s="86">
        <f t="shared" si="17"/>
        <v>6.25</v>
      </c>
      <c r="AS25" s="86">
        <f t="shared" si="18"/>
        <v>0.49999999999999822</v>
      </c>
      <c r="AT25" s="83">
        <f t="shared" si="56"/>
        <v>0</v>
      </c>
      <c r="AU25" s="86">
        <f t="shared" si="20"/>
        <v>6.25</v>
      </c>
      <c r="AV25" s="87">
        <f t="shared" si="21"/>
        <v>0.49999999999999822</v>
      </c>
      <c r="AW25" s="83">
        <f t="shared" si="57"/>
        <v>0</v>
      </c>
      <c r="AX25" s="87">
        <f t="shared" si="23"/>
        <v>6.25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4</v>
      </c>
      <c r="BD25" s="86">
        <f t="shared" si="26"/>
        <v>0.49999999999999822</v>
      </c>
      <c r="BE25" s="83">
        <f t="shared" si="45"/>
        <v>0</v>
      </c>
      <c r="BF25" s="86">
        <f t="shared" si="27"/>
        <v>6.25</v>
      </c>
      <c r="BG25" s="86">
        <f t="shared" si="28"/>
        <v>0.49999999999999822</v>
      </c>
      <c r="BH25" s="83">
        <f t="shared" si="46"/>
        <v>1.7763568394002505E-15</v>
      </c>
      <c r="BI25" s="86">
        <f t="shared" si="29"/>
        <v>6.25</v>
      </c>
      <c r="BJ25" s="86">
        <f t="shared" si="30"/>
        <v>0.49999999999999822</v>
      </c>
      <c r="BK25" s="83">
        <f t="shared" si="47"/>
        <v>0</v>
      </c>
      <c r="BL25" s="86">
        <f t="shared" si="31"/>
        <v>6.25</v>
      </c>
      <c r="BM25" s="87">
        <f t="shared" si="32"/>
        <v>0.49999999999999822</v>
      </c>
      <c r="BN25" s="83">
        <f t="shared" si="48"/>
        <v>0</v>
      </c>
      <c r="BO25" s="87">
        <f t="shared" si="33"/>
        <v>6.25</v>
      </c>
      <c r="BP25" s="83">
        <f t="shared" si="49"/>
        <v>0</v>
      </c>
      <c r="BQ25" s="88" t="str">
        <f t="shared" si="50"/>
        <v/>
      </c>
      <c r="BR25" s="92">
        <f t="shared" si="51"/>
        <v>1.7763568394002505E-15</v>
      </c>
      <c r="BS25" s="89">
        <f t="shared" si="52"/>
        <v>1.7763568394002505E-15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>
        <v>0.375</v>
      </c>
      <c r="D26" s="71">
        <v>0.51041666666666663</v>
      </c>
      <c r="E26" s="210"/>
      <c r="F26" s="71">
        <v>0.54166666666666663</v>
      </c>
      <c r="G26" s="71">
        <v>0.66666666666666663</v>
      </c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6.2499999999999991</v>
      </c>
      <c r="R26" s="73">
        <f t="shared" si="1"/>
        <v>2.2499999999999991</v>
      </c>
      <c r="S26" s="74">
        <f t="shared" si="34"/>
        <v>77.249999999999986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6.2499999999999991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6.2499999999999991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>
        <f t="shared" si="41"/>
        <v>16.25</v>
      </c>
      <c r="AL26" s="85">
        <f t="shared" si="11"/>
        <v>3.2499999999999991</v>
      </c>
      <c r="AM26" s="86">
        <f t="shared" si="12"/>
        <v>0.75</v>
      </c>
      <c r="AN26" s="83">
        <f t="shared" si="54"/>
        <v>0</v>
      </c>
      <c r="AO26" s="86">
        <f t="shared" si="14"/>
        <v>6.2499999999999991</v>
      </c>
      <c r="AP26" s="86">
        <f t="shared" si="15"/>
        <v>0.75</v>
      </c>
      <c r="AQ26" s="83">
        <f t="shared" si="55"/>
        <v>0</v>
      </c>
      <c r="AR26" s="86">
        <f t="shared" si="17"/>
        <v>6.2499999999999991</v>
      </c>
      <c r="AS26" s="86">
        <f t="shared" si="18"/>
        <v>0.75</v>
      </c>
      <c r="AT26" s="83">
        <f t="shared" si="56"/>
        <v>0</v>
      </c>
      <c r="AU26" s="86">
        <f t="shared" si="20"/>
        <v>6.2499999999999991</v>
      </c>
      <c r="AV26" s="87">
        <f t="shared" si="21"/>
        <v>0.75</v>
      </c>
      <c r="AW26" s="83">
        <f t="shared" si="57"/>
        <v>0</v>
      </c>
      <c r="AX26" s="87">
        <f t="shared" si="23"/>
        <v>6.2499999999999991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3.2499999999999991</v>
      </c>
      <c r="BD26" s="86">
        <f t="shared" si="26"/>
        <v>0.75</v>
      </c>
      <c r="BE26" s="83">
        <f t="shared" si="45"/>
        <v>0</v>
      </c>
      <c r="BF26" s="86">
        <f t="shared" si="27"/>
        <v>6.2499999999999991</v>
      </c>
      <c r="BG26" s="86">
        <f t="shared" si="28"/>
        <v>0.75</v>
      </c>
      <c r="BH26" s="83">
        <f t="shared" si="46"/>
        <v>-0.25</v>
      </c>
      <c r="BI26" s="86">
        <f t="shared" si="29"/>
        <v>6.2499999999999991</v>
      </c>
      <c r="BJ26" s="86">
        <f t="shared" si="30"/>
        <v>0.75</v>
      </c>
      <c r="BK26" s="83">
        <f t="shared" si="47"/>
        <v>0</v>
      </c>
      <c r="BL26" s="86">
        <f t="shared" si="31"/>
        <v>6.2499999999999991</v>
      </c>
      <c r="BM26" s="87">
        <f t="shared" si="32"/>
        <v>0.75</v>
      </c>
      <c r="BN26" s="83">
        <f t="shared" si="48"/>
        <v>0</v>
      </c>
      <c r="BO26" s="87">
        <f t="shared" si="33"/>
        <v>6.2499999999999991</v>
      </c>
      <c r="BP26" s="83">
        <f t="shared" si="49"/>
        <v>0</v>
      </c>
      <c r="BQ26" s="88" t="str">
        <f t="shared" si="50"/>
        <v/>
      </c>
      <c r="BR26" s="92">
        <f t="shared" si="51"/>
        <v>-0.25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77.249999999999986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77.249999999999986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>
        <v>0.44791666666666669</v>
      </c>
      <c r="D29" s="71">
        <v>0.51041666666666663</v>
      </c>
      <c r="E29" s="210"/>
      <c r="F29" s="71">
        <v>0.54166666666666663</v>
      </c>
      <c r="G29" s="71">
        <v>0.6875</v>
      </c>
      <c r="H29" s="210"/>
      <c r="I29" s="71">
        <v>0.73958333333333337</v>
      </c>
      <c r="J29" s="71">
        <v>0.76041666666666663</v>
      </c>
      <c r="K29" s="212"/>
      <c r="L29" s="71"/>
      <c r="M29" s="71"/>
      <c r="N29" s="210"/>
      <c r="O29" s="71"/>
      <c r="P29" s="71"/>
      <c r="Q29" s="72">
        <f t="shared" si="0"/>
        <v>5.4999999999999982</v>
      </c>
      <c r="R29" s="73">
        <f t="shared" si="1"/>
        <v>1.4999999999999982</v>
      </c>
      <c r="S29" s="74">
        <f t="shared" si="34"/>
        <v>78.749999999999986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5.4999999999999982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5.4999999999999982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1.4999999999999987</v>
      </c>
      <c r="AM29" s="86">
        <f t="shared" si="12"/>
        <v>0.75</v>
      </c>
      <c r="AN29" s="83">
        <f t="shared" si="54"/>
        <v>0</v>
      </c>
      <c r="AO29" s="86">
        <f t="shared" si="14"/>
        <v>5</v>
      </c>
      <c r="AP29" s="86">
        <f t="shared" si="15"/>
        <v>2.0000000000000009</v>
      </c>
      <c r="AQ29" s="83">
        <f t="shared" si="55"/>
        <v>0</v>
      </c>
      <c r="AR29" s="86">
        <f t="shared" si="17"/>
        <v>5.4999999999999982</v>
      </c>
      <c r="AS29" s="86">
        <f t="shared" si="18"/>
        <v>2.0000000000000009</v>
      </c>
      <c r="AT29" s="83">
        <f t="shared" si="56"/>
        <v>0</v>
      </c>
      <c r="AU29" s="86">
        <f t="shared" si="20"/>
        <v>5.4999999999999982</v>
      </c>
      <c r="AV29" s="87">
        <f t="shared" si="21"/>
        <v>2.0000000000000009</v>
      </c>
      <c r="AW29" s="83">
        <f t="shared" si="57"/>
        <v>0</v>
      </c>
      <c r="AX29" s="87">
        <f t="shared" si="23"/>
        <v>5.4999999999999982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1.4999999999999987</v>
      </c>
      <c r="BD29" s="86">
        <f t="shared" si="26"/>
        <v>0.75</v>
      </c>
      <c r="BE29" s="83">
        <f t="shared" si="45"/>
        <v>0</v>
      </c>
      <c r="BF29" s="86">
        <f t="shared" si="27"/>
        <v>5</v>
      </c>
      <c r="BG29" s="86">
        <f t="shared" si="28"/>
        <v>2.0000000000000009</v>
      </c>
      <c r="BH29" s="83">
        <f t="shared" si="46"/>
        <v>0</v>
      </c>
      <c r="BI29" s="86">
        <f t="shared" si="29"/>
        <v>5.4999999999999982</v>
      </c>
      <c r="BJ29" s="86">
        <f t="shared" si="30"/>
        <v>2.0000000000000009</v>
      </c>
      <c r="BK29" s="83">
        <f t="shared" si="47"/>
        <v>0</v>
      </c>
      <c r="BL29" s="86">
        <f t="shared" si="31"/>
        <v>5.4999999999999982</v>
      </c>
      <c r="BM29" s="87">
        <f t="shared" si="32"/>
        <v>2.0000000000000009</v>
      </c>
      <c r="BN29" s="83">
        <f t="shared" si="48"/>
        <v>0</v>
      </c>
      <c r="BO29" s="87">
        <f t="shared" si="33"/>
        <v>5.4999999999999982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>
        <v>0.44791666666666669</v>
      </c>
      <c r="D30" s="71">
        <v>0.51041666666666663</v>
      </c>
      <c r="E30" s="210"/>
      <c r="F30" s="71">
        <v>0.54166666666666663</v>
      </c>
      <c r="G30" s="71">
        <v>0.69791666666666663</v>
      </c>
      <c r="H30" s="210"/>
      <c r="I30" s="71">
        <v>0.72916666666666663</v>
      </c>
      <c r="J30" s="71">
        <v>0.75</v>
      </c>
      <c r="K30" s="212"/>
      <c r="L30" s="71"/>
      <c r="M30" s="71"/>
      <c r="N30" s="210"/>
      <c r="O30" s="71"/>
      <c r="P30" s="71"/>
      <c r="Q30" s="72">
        <f t="shared" si="0"/>
        <v>5.75</v>
      </c>
      <c r="R30" s="73">
        <f t="shared" si="1"/>
        <v>1.75</v>
      </c>
      <c r="S30" s="74">
        <f t="shared" si="34"/>
        <v>80.499999999999986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5.75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5.75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>
        <f t="shared" si="41"/>
        <v>16.5</v>
      </c>
      <c r="AL30" s="85">
        <f t="shared" si="11"/>
        <v>1.4999999999999987</v>
      </c>
      <c r="AM30" s="86">
        <f t="shared" si="12"/>
        <v>0.75</v>
      </c>
      <c r="AN30" s="83">
        <f t="shared" si="54"/>
        <v>0</v>
      </c>
      <c r="AO30" s="86">
        <f t="shared" si="14"/>
        <v>5.2499999999999982</v>
      </c>
      <c r="AP30" s="86">
        <f t="shared" si="15"/>
        <v>1.5</v>
      </c>
      <c r="AQ30" s="83">
        <f t="shared" si="55"/>
        <v>0</v>
      </c>
      <c r="AR30" s="86">
        <f t="shared" si="17"/>
        <v>5.7499999999999991</v>
      </c>
      <c r="AS30" s="86">
        <f t="shared" si="18"/>
        <v>1.5</v>
      </c>
      <c r="AT30" s="83">
        <f t="shared" si="56"/>
        <v>0</v>
      </c>
      <c r="AU30" s="86">
        <f t="shared" si="20"/>
        <v>5.7499999999999991</v>
      </c>
      <c r="AV30" s="87">
        <f t="shared" si="21"/>
        <v>1.5</v>
      </c>
      <c r="AW30" s="83">
        <f t="shared" si="57"/>
        <v>0</v>
      </c>
      <c r="AX30" s="87">
        <f t="shared" si="23"/>
        <v>5.7499999999999991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1.4999999999999987</v>
      </c>
      <c r="BD30" s="86">
        <f t="shared" si="26"/>
        <v>0.75</v>
      </c>
      <c r="BE30" s="83">
        <f t="shared" si="45"/>
        <v>0</v>
      </c>
      <c r="BF30" s="86">
        <f t="shared" si="27"/>
        <v>5.2499999999999982</v>
      </c>
      <c r="BG30" s="86">
        <f t="shared" si="28"/>
        <v>1.5</v>
      </c>
      <c r="BH30" s="83">
        <f t="shared" si="46"/>
        <v>0</v>
      </c>
      <c r="BI30" s="86">
        <f t="shared" si="29"/>
        <v>5.7499999999999991</v>
      </c>
      <c r="BJ30" s="86">
        <f t="shared" si="30"/>
        <v>1.5</v>
      </c>
      <c r="BK30" s="83">
        <f t="shared" si="47"/>
        <v>0</v>
      </c>
      <c r="BL30" s="86">
        <f t="shared" si="31"/>
        <v>5.7499999999999991</v>
      </c>
      <c r="BM30" s="87">
        <f t="shared" si="32"/>
        <v>1.5</v>
      </c>
      <c r="BN30" s="83">
        <f t="shared" si="48"/>
        <v>0</v>
      </c>
      <c r="BO30" s="87">
        <f t="shared" si="33"/>
        <v>5.7499999999999991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>
        <v>0.4375</v>
      </c>
      <c r="D31" s="71">
        <v>0.51041666666666663</v>
      </c>
      <c r="E31" s="210"/>
      <c r="F31" s="71">
        <v>0.54166666666666663</v>
      </c>
      <c r="G31" s="71">
        <v>0.625</v>
      </c>
      <c r="H31" s="210"/>
      <c r="I31" s="71">
        <v>0.6875</v>
      </c>
      <c r="J31" s="71">
        <v>0.76041666666666663</v>
      </c>
      <c r="K31" s="212"/>
      <c r="L31" s="71"/>
      <c r="M31" s="71"/>
      <c r="N31" s="210"/>
      <c r="O31" s="71"/>
      <c r="P31" s="71"/>
      <c r="Q31" s="72">
        <f t="shared" si="0"/>
        <v>5.4999999999999991</v>
      </c>
      <c r="R31" s="73">
        <f t="shared" si="1"/>
        <v>1.4999999999999991</v>
      </c>
      <c r="S31" s="74">
        <f t="shared" si="34"/>
        <v>81.999999999999986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5.4999999999999991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5.4999999999999991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>
        <f t="shared" si="41"/>
        <v>16.5</v>
      </c>
      <c r="AL31" s="85">
        <f t="shared" si="11"/>
        <v>1.7499999999999991</v>
      </c>
      <c r="AM31" s="86">
        <f t="shared" si="12"/>
        <v>0.75</v>
      </c>
      <c r="AN31" s="83">
        <f t="shared" si="54"/>
        <v>0</v>
      </c>
      <c r="AO31" s="86">
        <f t="shared" si="14"/>
        <v>3.75</v>
      </c>
      <c r="AP31" s="86">
        <f t="shared" si="15"/>
        <v>2.25</v>
      </c>
      <c r="AQ31" s="83">
        <f t="shared" si="55"/>
        <v>0</v>
      </c>
      <c r="AR31" s="86">
        <f t="shared" si="17"/>
        <v>5.4999999999999991</v>
      </c>
      <c r="AS31" s="86">
        <f t="shared" si="18"/>
        <v>2.25</v>
      </c>
      <c r="AT31" s="83">
        <f t="shared" si="56"/>
        <v>0</v>
      </c>
      <c r="AU31" s="86">
        <f t="shared" si="20"/>
        <v>5.4999999999999991</v>
      </c>
      <c r="AV31" s="87">
        <f t="shared" si="21"/>
        <v>2.25</v>
      </c>
      <c r="AW31" s="83">
        <f t="shared" si="57"/>
        <v>0</v>
      </c>
      <c r="AX31" s="87">
        <f t="shared" si="23"/>
        <v>5.4999999999999991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1.7499999999999991</v>
      </c>
      <c r="BD31" s="86">
        <f t="shared" si="26"/>
        <v>0.75</v>
      </c>
      <c r="BE31" s="83">
        <f t="shared" si="45"/>
        <v>0</v>
      </c>
      <c r="BF31" s="86">
        <f t="shared" si="27"/>
        <v>3.75</v>
      </c>
      <c r="BG31" s="86">
        <f t="shared" si="28"/>
        <v>2.25</v>
      </c>
      <c r="BH31" s="83">
        <f t="shared" si="46"/>
        <v>0</v>
      </c>
      <c r="BI31" s="86">
        <f t="shared" si="29"/>
        <v>5.4999999999999991</v>
      </c>
      <c r="BJ31" s="86">
        <f t="shared" si="30"/>
        <v>2.25</v>
      </c>
      <c r="BK31" s="83">
        <f t="shared" si="47"/>
        <v>0</v>
      </c>
      <c r="BL31" s="86">
        <f t="shared" si="31"/>
        <v>5.4999999999999991</v>
      </c>
      <c r="BM31" s="87">
        <f t="shared" si="32"/>
        <v>2.25</v>
      </c>
      <c r="BN31" s="83">
        <f t="shared" si="48"/>
        <v>0</v>
      </c>
      <c r="BO31" s="87">
        <f t="shared" si="33"/>
        <v>5.4999999999999991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>
        <v>0.41666666666666669</v>
      </c>
      <c r="D32" s="71">
        <v>0.5</v>
      </c>
      <c r="E32" s="210"/>
      <c r="F32" s="71">
        <v>0.53125</v>
      </c>
      <c r="G32" s="71">
        <v>0.69444444444444453</v>
      </c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5.9166666666666679</v>
      </c>
      <c r="R32" s="73">
        <f t="shared" si="1"/>
        <v>1.9166666666666679</v>
      </c>
      <c r="S32" s="74">
        <f t="shared" si="34"/>
        <v>83.916666666666657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5.9166666666666679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5.9166666666666679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>
        <f t="shared" si="41"/>
        <v>15.75</v>
      </c>
      <c r="AL32" s="85">
        <f t="shared" si="11"/>
        <v>1.9999999999999996</v>
      </c>
      <c r="AM32" s="86">
        <f t="shared" si="12"/>
        <v>0.75</v>
      </c>
      <c r="AN32" s="83">
        <f t="shared" si="54"/>
        <v>0</v>
      </c>
      <c r="AO32" s="86">
        <f t="shared" si="14"/>
        <v>5.9166666666666679</v>
      </c>
      <c r="AP32" s="86">
        <f t="shared" si="15"/>
        <v>0.75</v>
      </c>
      <c r="AQ32" s="83">
        <f t="shared" si="55"/>
        <v>0</v>
      </c>
      <c r="AR32" s="86">
        <f t="shared" si="17"/>
        <v>5.9166666666666679</v>
      </c>
      <c r="AS32" s="86">
        <f t="shared" si="18"/>
        <v>0.75</v>
      </c>
      <c r="AT32" s="83">
        <f t="shared" si="56"/>
        <v>0</v>
      </c>
      <c r="AU32" s="86">
        <f t="shared" si="20"/>
        <v>5.9166666666666679</v>
      </c>
      <c r="AV32" s="87">
        <f t="shared" si="21"/>
        <v>0.75</v>
      </c>
      <c r="AW32" s="83">
        <f t="shared" si="57"/>
        <v>0</v>
      </c>
      <c r="AX32" s="87">
        <f t="shared" si="23"/>
        <v>5.9166666666666679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1.9999999999999996</v>
      </c>
      <c r="BD32" s="86">
        <f t="shared" si="26"/>
        <v>0.75</v>
      </c>
      <c r="BE32" s="83">
        <f t="shared" si="45"/>
        <v>0</v>
      </c>
      <c r="BF32" s="86">
        <f t="shared" si="27"/>
        <v>5.9166666666666679</v>
      </c>
      <c r="BG32" s="86">
        <f t="shared" si="28"/>
        <v>0.75</v>
      </c>
      <c r="BH32" s="83">
        <f t="shared" si="46"/>
        <v>0</v>
      </c>
      <c r="BI32" s="86">
        <f t="shared" si="29"/>
        <v>5.9166666666666679</v>
      </c>
      <c r="BJ32" s="86">
        <f t="shared" si="30"/>
        <v>0.75</v>
      </c>
      <c r="BK32" s="83">
        <f t="shared" si="47"/>
        <v>0</v>
      </c>
      <c r="BL32" s="86">
        <f t="shared" si="31"/>
        <v>5.9166666666666679</v>
      </c>
      <c r="BM32" s="87">
        <f t="shared" si="32"/>
        <v>0.75</v>
      </c>
      <c r="BN32" s="83">
        <f t="shared" si="48"/>
        <v>0</v>
      </c>
      <c r="BO32" s="87">
        <f t="shared" si="33"/>
        <v>5.9166666666666679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>
        <v>0.4375</v>
      </c>
      <c r="D33" s="71">
        <v>0.51041666666666663</v>
      </c>
      <c r="E33" s="210"/>
      <c r="F33" s="71">
        <v>0.54166666666666663</v>
      </c>
      <c r="G33" s="71">
        <v>0.65625</v>
      </c>
      <c r="H33" s="210"/>
      <c r="I33" s="71">
        <v>0.76041666666666663</v>
      </c>
      <c r="J33" s="71">
        <v>0.79166666666666663</v>
      </c>
      <c r="K33" s="212"/>
      <c r="L33" s="71"/>
      <c r="M33" s="71"/>
      <c r="N33" s="210"/>
      <c r="O33" s="71"/>
      <c r="P33" s="71"/>
      <c r="Q33" s="72">
        <f t="shared" si="0"/>
        <v>5.25</v>
      </c>
      <c r="R33" s="73">
        <f t="shared" si="1"/>
        <v>1.25</v>
      </c>
      <c r="S33" s="74">
        <f t="shared" si="34"/>
        <v>85.166666666666657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5.25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5.25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>
        <f t="shared" si="41"/>
        <v>17.833333333333332</v>
      </c>
      <c r="AL33" s="85">
        <f t="shared" si="11"/>
        <v>1.7499999999999991</v>
      </c>
      <c r="AM33" s="86">
        <f t="shared" si="12"/>
        <v>0.75</v>
      </c>
      <c r="AN33" s="83">
        <f t="shared" si="54"/>
        <v>0</v>
      </c>
      <c r="AO33" s="86">
        <f t="shared" si="14"/>
        <v>4.5</v>
      </c>
      <c r="AP33" s="86">
        <f t="shared" si="15"/>
        <v>3.2499999999999991</v>
      </c>
      <c r="AQ33" s="83">
        <f t="shared" si="55"/>
        <v>0</v>
      </c>
      <c r="AR33" s="86">
        <f t="shared" si="17"/>
        <v>5.25</v>
      </c>
      <c r="AS33" s="86">
        <f t="shared" si="18"/>
        <v>3.2499999999999991</v>
      </c>
      <c r="AT33" s="83">
        <f t="shared" si="56"/>
        <v>0</v>
      </c>
      <c r="AU33" s="86">
        <f t="shared" si="20"/>
        <v>5.25</v>
      </c>
      <c r="AV33" s="87">
        <f t="shared" si="21"/>
        <v>3.2499999999999991</v>
      </c>
      <c r="AW33" s="83">
        <f t="shared" si="57"/>
        <v>0</v>
      </c>
      <c r="AX33" s="87">
        <f t="shared" si="23"/>
        <v>5.25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1.7499999999999991</v>
      </c>
      <c r="BD33" s="86">
        <f t="shared" si="26"/>
        <v>0.75</v>
      </c>
      <c r="BE33" s="83">
        <f t="shared" si="45"/>
        <v>0</v>
      </c>
      <c r="BF33" s="86">
        <f t="shared" si="27"/>
        <v>4.5</v>
      </c>
      <c r="BG33" s="86">
        <f t="shared" si="28"/>
        <v>3.2499999999999991</v>
      </c>
      <c r="BH33" s="83">
        <f t="shared" si="46"/>
        <v>0</v>
      </c>
      <c r="BI33" s="86">
        <f t="shared" si="29"/>
        <v>5.25</v>
      </c>
      <c r="BJ33" s="86">
        <f t="shared" si="30"/>
        <v>3.2499999999999991</v>
      </c>
      <c r="BK33" s="83">
        <f t="shared" si="47"/>
        <v>0</v>
      </c>
      <c r="BL33" s="86">
        <f t="shared" si="31"/>
        <v>5.25</v>
      </c>
      <c r="BM33" s="87">
        <f t="shared" si="32"/>
        <v>3.2499999999999991</v>
      </c>
      <c r="BN33" s="83">
        <f t="shared" si="48"/>
        <v>0</v>
      </c>
      <c r="BO33" s="87">
        <f t="shared" si="33"/>
        <v>5.25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85.166666666666657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85.166666666666657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>
        <v>0.4375</v>
      </c>
      <c r="D36" s="71">
        <v>0.52083333333333337</v>
      </c>
      <c r="E36" s="210"/>
      <c r="F36" s="71">
        <v>0.57291666666666663</v>
      </c>
      <c r="G36" s="71">
        <v>0.69444444444444453</v>
      </c>
      <c r="H36" s="210"/>
      <c r="I36" s="71">
        <v>0.76041666666666663</v>
      </c>
      <c r="J36" s="71">
        <v>0.77430555555555547</v>
      </c>
      <c r="K36" s="212"/>
      <c r="L36" s="71"/>
      <c r="M36" s="71"/>
      <c r="N36" s="210"/>
      <c r="O36" s="71"/>
      <c r="P36" s="71"/>
      <c r="Q36" s="72">
        <f t="shared" si="0"/>
        <v>5.2500000000000027</v>
      </c>
      <c r="R36" s="73">
        <f t="shared" si="1"/>
        <v>1.2500000000000027</v>
      </c>
      <c r="S36" s="74">
        <f t="shared" si="34"/>
        <v>86.416666666666657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5.2500000000000027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5.2500000000000027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2.0000000000000009</v>
      </c>
      <c r="AM36" s="86">
        <f t="shared" si="12"/>
        <v>1.2499999999999982</v>
      </c>
      <c r="AN36" s="83">
        <f t="shared" si="54"/>
        <v>0</v>
      </c>
      <c r="AO36" s="86">
        <f t="shared" si="14"/>
        <v>4.9166666666666705</v>
      </c>
      <c r="AP36" s="86">
        <f t="shared" si="15"/>
        <v>2.8333333333333286</v>
      </c>
      <c r="AQ36" s="83">
        <f t="shared" si="55"/>
        <v>0</v>
      </c>
      <c r="AR36" s="86">
        <f t="shared" si="17"/>
        <v>5.2500000000000027</v>
      </c>
      <c r="AS36" s="86">
        <f t="shared" si="18"/>
        <v>2.8333333333333286</v>
      </c>
      <c r="AT36" s="83">
        <f t="shared" si="56"/>
        <v>0</v>
      </c>
      <c r="AU36" s="86">
        <f t="shared" si="20"/>
        <v>5.2500000000000027</v>
      </c>
      <c r="AV36" s="87">
        <f t="shared" si="21"/>
        <v>2.8333333333333286</v>
      </c>
      <c r="AW36" s="83">
        <f t="shared" si="57"/>
        <v>0</v>
      </c>
      <c r="AX36" s="87">
        <f t="shared" si="23"/>
        <v>5.2500000000000027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2.0000000000000009</v>
      </c>
      <c r="BD36" s="86">
        <f t="shared" si="26"/>
        <v>1.2499999999999982</v>
      </c>
      <c r="BE36" s="83">
        <f t="shared" si="45"/>
        <v>0</v>
      </c>
      <c r="BF36" s="86">
        <f t="shared" si="27"/>
        <v>4.9166666666666705</v>
      </c>
      <c r="BG36" s="86">
        <f t="shared" si="28"/>
        <v>2.8333333333333286</v>
      </c>
      <c r="BH36" s="83">
        <f t="shared" si="46"/>
        <v>0</v>
      </c>
      <c r="BI36" s="86">
        <f t="shared" si="29"/>
        <v>5.2500000000000027</v>
      </c>
      <c r="BJ36" s="86">
        <f t="shared" si="30"/>
        <v>2.8333333333333286</v>
      </c>
      <c r="BK36" s="83">
        <f t="shared" si="47"/>
        <v>0</v>
      </c>
      <c r="BL36" s="86">
        <f t="shared" si="31"/>
        <v>5.2500000000000027</v>
      </c>
      <c r="BM36" s="87">
        <f t="shared" si="32"/>
        <v>2.8333333333333286</v>
      </c>
      <c r="BN36" s="83">
        <f t="shared" si="48"/>
        <v>0</v>
      </c>
      <c r="BO36" s="87">
        <f t="shared" si="33"/>
        <v>5.2500000000000027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>
        <v>0.44791666666666669</v>
      </c>
      <c r="D37" s="71">
        <v>0.53125</v>
      </c>
      <c r="E37" s="210"/>
      <c r="F37" s="71">
        <v>0.58333333333333337</v>
      </c>
      <c r="G37" s="71">
        <v>0.6875</v>
      </c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4.4999999999999982</v>
      </c>
      <c r="R37" s="73">
        <f t="shared" si="1"/>
        <v>0.49999999999999822</v>
      </c>
      <c r="S37" s="74">
        <f t="shared" si="34"/>
        <v>86.916666666666657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4.4999999999999982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4.4999999999999982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>
        <f t="shared" si="41"/>
        <v>16.166666666666668</v>
      </c>
      <c r="AL37" s="85">
        <f t="shared" si="11"/>
        <v>1.9999999999999996</v>
      </c>
      <c r="AM37" s="86">
        <f t="shared" si="12"/>
        <v>1.2500000000000009</v>
      </c>
      <c r="AN37" s="83">
        <f t="shared" si="54"/>
        <v>0</v>
      </c>
      <c r="AO37" s="86">
        <f t="shared" si="14"/>
        <v>4.4999999999999982</v>
      </c>
      <c r="AP37" s="86">
        <f t="shared" si="15"/>
        <v>1.2500000000000009</v>
      </c>
      <c r="AQ37" s="83">
        <f t="shared" si="55"/>
        <v>0</v>
      </c>
      <c r="AR37" s="86">
        <f t="shared" si="17"/>
        <v>4.4999999999999982</v>
      </c>
      <c r="AS37" s="86">
        <f t="shared" si="18"/>
        <v>1.2500000000000009</v>
      </c>
      <c r="AT37" s="83">
        <f t="shared" si="56"/>
        <v>0</v>
      </c>
      <c r="AU37" s="86">
        <f t="shared" si="20"/>
        <v>4.4999999999999982</v>
      </c>
      <c r="AV37" s="87">
        <f t="shared" si="21"/>
        <v>1.2500000000000009</v>
      </c>
      <c r="AW37" s="83">
        <f t="shared" si="57"/>
        <v>0</v>
      </c>
      <c r="AX37" s="87">
        <f t="shared" si="23"/>
        <v>4.4999999999999982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1.9999999999999996</v>
      </c>
      <c r="BD37" s="86">
        <f t="shared" si="26"/>
        <v>1.2500000000000009</v>
      </c>
      <c r="BE37" s="83">
        <f t="shared" si="45"/>
        <v>0</v>
      </c>
      <c r="BF37" s="86">
        <f t="shared" si="27"/>
        <v>4.4999999999999982</v>
      </c>
      <c r="BG37" s="86">
        <f t="shared" si="28"/>
        <v>1.2500000000000009</v>
      </c>
      <c r="BH37" s="83">
        <f t="shared" si="46"/>
        <v>0</v>
      </c>
      <c r="BI37" s="86">
        <f t="shared" si="29"/>
        <v>4.4999999999999982</v>
      </c>
      <c r="BJ37" s="86">
        <f t="shared" si="30"/>
        <v>1.2500000000000009</v>
      </c>
      <c r="BK37" s="83">
        <f t="shared" si="47"/>
        <v>0</v>
      </c>
      <c r="BL37" s="86">
        <f t="shared" si="31"/>
        <v>4.4999999999999982</v>
      </c>
      <c r="BM37" s="87">
        <f t="shared" si="32"/>
        <v>1.2500000000000009</v>
      </c>
      <c r="BN37" s="83">
        <f t="shared" si="48"/>
        <v>0</v>
      </c>
      <c r="BO37" s="87">
        <f t="shared" si="33"/>
        <v>4.4999999999999982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117.75000000000001</v>
      </c>
      <c r="T42" s="150" t="str">
        <f t="shared" ref="T42:T47" si="107">CONCATENATE("( ",INT(ABS(S42)),"h ",ROUND(MOD(ABS(S42),1)*60,2),"min )")</f>
        <v>( 117h 45min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49.166666666666643</v>
      </c>
      <c r="T44" s="150" t="str">
        <f t="shared" si="107"/>
        <v>( 49h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86.916666666666657</v>
      </c>
      <c r="T47" s="150" t="str">
        <f t="shared" si="107"/>
        <v>( 86h 55min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tabSelected="1" zoomScaleNormal="100" workbookViewId="0">
      <pane ySplit="9" topLeftCell="A10" activePane="bottomLeft" state="frozen"/>
      <selection activeCell="S5" sqref="S5"/>
      <selection pane="bottomLeft" activeCell="I18" sqref="I18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DATE(YEAR('01'!D2:E2),MONTH('01'!D2:E2)+2,1)</f>
        <v>44986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'02'!D3:E3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'02'!D4:E4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86.916666666666657</v>
      </c>
      <c r="T6" s="143" t="str">
        <f>CONCATENATE("( ",INT(ABS(S6)),"h ",ROUND(MOD(ABS(S6),1)*60,2),"min )")</f>
        <v>( 86h 55min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>
        <v>0.45833333333333331</v>
      </c>
      <c r="D10" s="71">
        <v>0.55555555555555558</v>
      </c>
      <c r="E10" s="210"/>
      <c r="F10" s="71">
        <v>0.58333333333333337</v>
      </c>
      <c r="G10" s="71">
        <v>0.77083333333333337</v>
      </c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6.8333333333333339</v>
      </c>
      <c r="R10" s="73">
        <f t="shared" ref="R10:R40" si="1">IF(OR(AA10="freier Tag",AA10="Tausch-Tag",AA10="sa",AA10="so"),0,Q10-$D$5)</f>
        <v>2.8333333333333339</v>
      </c>
      <c r="S10" s="74">
        <f>IF(OR(R10="",S6=""),"",R10+S6)</f>
        <v>89.749999999999986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6.8333333333333339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6.8333333333333339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2.3333333333333344</v>
      </c>
      <c r="AM10" s="86">
        <f t="shared" ref="AM10:AM40" si="12">IF(F10&lt;&gt;"",(F10-D10)*24,0)</f>
        <v>0.66666666666666696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6.8333333333333339</v>
      </c>
      <c r="AP10" s="86">
        <f t="shared" ref="AP10:AP40" si="15">IF(I10&lt;&gt;"",(I10-G10)*24+AM10,AM10)</f>
        <v>0.66666666666666696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6.8333333333333339</v>
      </c>
      <c r="AS10" s="86">
        <f t="shared" ref="AS10:AS40" si="18">IF(L10&lt;&gt;"",(L10-J10)*24+AP10,AP10)</f>
        <v>0.66666666666666696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6.8333333333333339</v>
      </c>
      <c r="AV10" s="87">
        <f t="shared" ref="AV10:AV40" si="21">IF(O10&lt;&gt;"",(O10-M10)*24+AS10,AS10)</f>
        <v>0.66666666666666696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6.8333333333333339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2.3333333333333344</v>
      </c>
      <c r="BD10" s="86">
        <f t="shared" ref="BD10:BD40" si="26">IF(F10&lt;&gt;"",(F10-D10)*24,0)</f>
        <v>0.66666666666666696</v>
      </c>
      <c r="BE10" s="83">
        <f>IF(BC10&lt;=6,0,IF(BC10&lt;=6.5,BC10-6,IF(BC10&gt;6.5,0.5)))</f>
        <v>0</v>
      </c>
      <c r="BF10" s="86">
        <f t="shared" ref="BF10:BF40" si="27">(D10-C10)*24+(G10-F10)*24</f>
        <v>6.8333333333333339</v>
      </c>
      <c r="BG10" s="86">
        <f t="shared" ref="BG10:BG40" si="28">IF(I10&lt;&gt;"",(I10-G10)*24+BD10,BD10)</f>
        <v>0.66666666666666696</v>
      </c>
      <c r="BH10" s="83">
        <f>IF(BF10=BC10,0,IF(BE10&gt;0,0,IF(BF10&lt;=6,0,IF(BF10&gt;6,0.5-BD10))))</f>
        <v>-0.16666666666666696</v>
      </c>
      <c r="BI10" s="86">
        <f t="shared" ref="BI10:BI40" si="29">(D10-C10)*24+(G10-F10)*24+(J10-I10)*24</f>
        <v>6.8333333333333339</v>
      </c>
      <c r="BJ10" s="86">
        <f t="shared" ref="BJ10:BJ40" si="30">IF(L10&lt;&gt;"",(L10-J10)*24+BG10,BG10)</f>
        <v>0.66666666666666696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6.8333333333333339</v>
      </c>
      <c r="BM10" s="87">
        <f t="shared" ref="BM10:BM40" si="32">IF(O10&lt;&gt;"",(O10-M10)*24+BJ10,BJ10)</f>
        <v>0.66666666666666696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6.8333333333333339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-0.16666666666666696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>
        <v>0.45833333333333331</v>
      </c>
      <c r="D11" s="71">
        <v>0.60416666666666663</v>
      </c>
      <c r="E11" s="210"/>
      <c r="F11" s="71">
        <v>0.63541666666666663</v>
      </c>
      <c r="G11" s="71">
        <v>0.80208333333333337</v>
      </c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7.5000000000000018</v>
      </c>
      <c r="R11" s="73">
        <f t="shared" si="1"/>
        <v>3.5000000000000018</v>
      </c>
      <c r="S11" s="74">
        <f t="shared" ref="S11:S40" si="34">IF(OR(R11="",S10=""),"",R11+S10)</f>
        <v>93.249999999999986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7.5000000000000018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7.5000000000000018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16.5</v>
      </c>
      <c r="AL11" s="85">
        <f t="shared" si="11"/>
        <v>3.4999999999999996</v>
      </c>
      <c r="AM11" s="86">
        <f t="shared" si="12"/>
        <v>0.75</v>
      </c>
      <c r="AN11" s="83">
        <f t="shared" si="13"/>
        <v>0</v>
      </c>
      <c r="AO11" s="86">
        <f t="shared" si="14"/>
        <v>7.5000000000000018</v>
      </c>
      <c r="AP11" s="86">
        <f t="shared" si="15"/>
        <v>0.75</v>
      </c>
      <c r="AQ11" s="83">
        <f t="shared" si="16"/>
        <v>0</v>
      </c>
      <c r="AR11" s="86">
        <f t="shared" si="17"/>
        <v>7.5000000000000018</v>
      </c>
      <c r="AS11" s="86">
        <f t="shared" si="18"/>
        <v>0.75</v>
      </c>
      <c r="AT11" s="83">
        <f t="shared" si="19"/>
        <v>0</v>
      </c>
      <c r="AU11" s="86">
        <f t="shared" si="20"/>
        <v>7.5000000000000018</v>
      </c>
      <c r="AV11" s="87">
        <f t="shared" si="21"/>
        <v>0.75</v>
      </c>
      <c r="AW11" s="83">
        <f t="shared" si="22"/>
        <v>0</v>
      </c>
      <c r="AX11" s="87">
        <f t="shared" si="23"/>
        <v>7.5000000000000018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3.4999999999999996</v>
      </c>
      <c r="BD11" s="86">
        <f t="shared" si="26"/>
        <v>0.75</v>
      </c>
      <c r="BE11" s="83">
        <f t="shared" ref="BE11:BE40" si="44">IF(BC11&lt;=6,0,IF(BC11&lt;=6.5,BC11-6,IF(BC11&gt;6.5,0.5)))</f>
        <v>0</v>
      </c>
      <c r="BF11" s="86">
        <f t="shared" si="27"/>
        <v>7.5000000000000018</v>
      </c>
      <c r="BG11" s="86">
        <f t="shared" si="28"/>
        <v>0.75</v>
      </c>
      <c r="BH11" s="83">
        <f t="shared" ref="BH11:BH40" si="45">IF(BF11=BC11,0,IF(BE11&gt;0,0,IF(BF11&lt;=6,0,IF(BF11&gt;6,0.5-BD11))))</f>
        <v>-0.25</v>
      </c>
      <c r="BI11" s="86">
        <f t="shared" si="29"/>
        <v>7.5000000000000018</v>
      </c>
      <c r="BJ11" s="86">
        <f t="shared" si="30"/>
        <v>0.75</v>
      </c>
      <c r="BK11" s="83">
        <f t="shared" ref="BK11:BK40" si="46">IF(BI11=BF11,0,IF(BH11&gt;0,0,IF(BI11&lt;=6,0,IF(BI11&gt;6,0.5-BG11))))</f>
        <v>0</v>
      </c>
      <c r="BL11" s="86">
        <f t="shared" si="31"/>
        <v>7.5000000000000018</v>
      </c>
      <c r="BM11" s="87">
        <f t="shared" si="32"/>
        <v>0.75</v>
      </c>
      <c r="BN11" s="83">
        <f t="shared" ref="BN11:BN40" si="47">IF(BL11=BI11,0,IF(BK11&gt;0,0,IF(BL11&lt;=6,0,IF(BL11&gt;6,0.5-BJ11))))</f>
        <v>0</v>
      </c>
      <c r="BO11" s="87">
        <f t="shared" si="33"/>
        <v>7.5000000000000018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-0.25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>
        <v>0.45833333333333331</v>
      </c>
      <c r="D12" s="71">
        <v>0.66666666666666663</v>
      </c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5</v>
      </c>
      <c r="R12" s="73">
        <f t="shared" si="1"/>
        <v>1</v>
      </c>
      <c r="S12" s="74">
        <f t="shared" si="34"/>
        <v>94.249999999999986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5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5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>
        <f t="shared" si="40"/>
        <v>15.75</v>
      </c>
      <c r="AL12" s="85">
        <f t="shared" si="11"/>
        <v>5</v>
      </c>
      <c r="AM12" s="86">
        <f t="shared" si="12"/>
        <v>0</v>
      </c>
      <c r="AN12" s="83">
        <f t="shared" si="13"/>
        <v>0</v>
      </c>
      <c r="AO12" s="86">
        <f t="shared" si="14"/>
        <v>5</v>
      </c>
      <c r="AP12" s="86">
        <f t="shared" si="15"/>
        <v>0</v>
      </c>
      <c r="AQ12" s="83">
        <f t="shared" si="16"/>
        <v>0</v>
      </c>
      <c r="AR12" s="86">
        <f t="shared" si="17"/>
        <v>5</v>
      </c>
      <c r="AS12" s="86">
        <f t="shared" si="18"/>
        <v>0</v>
      </c>
      <c r="AT12" s="83">
        <f t="shared" si="19"/>
        <v>0</v>
      </c>
      <c r="AU12" s="86">
        <f t="shared" si="20"/>
        <v>5</v>
      </c>
      <c r="AV12" s="87">
        <f t="shared" si="21"/>
        <v>0</v>
      </c>
      <c r="AW12" s="83">
        <f t="shared" si="22"/>
        <v>0</v>
      </c>
      <c r="AX12" s="87">
        <f t="shared" si="23"/>
        <v>5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5</v>
      </c>
      <c r="BD12" s="86">
        <f t="shared" si="26"/>
        <v>0</v>
      </c>
      <c r="BE12" s="83">
        <f t="shared" si="44"/>
        <v>0</v>
      </c>
      <c r="BF12" s="86">
        <f t="shared" si="27"/>
        <v>5</v>
      </c>
      <c r="BG12" s="86">
        <f t="shared" si="28"/>
        <v>0</v>
      </c>
      <c r="BH12" s="83">
        <f t="shared" si="45"/>
        <v>0</v>
      </c>
      <c r="BI12" s="86">
        <f t="shared" si="29"/>
        <v>5</v>
      </c>
      <c r="BJ12" s="86">
        <f t="shared" si="30"/>
        <v>0</v>
      </c>
      <c r="BK12" s="83">
        <f t="shared" si="46"/>
        <v>0</v>
      </c>
      <c r="BL12" s="86">
        <f t="shared" si="31"/>
        <v>5</v>
      </c>
      <c r="BM12" s="87">
        <f t="shared" si="32"/>
        <v>0</v>
      </c>
      <c r="BN12" s="83">
        <f t="shared" si="47"/>
        <v>0</v>
      </c>
      <c r="BO12" s="87">
        <f t="shared" si="33"/>
        <v>5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94.249999999999986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94.249999999999986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">
        <v>267</v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4</v>
      </c>
      <c r="R15" s="73">
        <f t="shared" si="1"/>
        <v>0</v>
      </c>
      <c r="S15" s="74">
        <f t="shared" si="34"/>
        <v>94.249999999999986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>Krank</v>
      </c>
      <c r="AB15" s="78">
        <f t="shared" si="37"/>
        <v>4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>
        <v>0.42708333333333331</v>
      </c>
      <c r="D16" s="71">
        <v>0.51041666666666663</v>
      </c>
      <c r="E16" s="210"/>
      <c r="F16" s="71">
        <v>0.54166666666666663</v>
      </c>
      <c r="G16" s="71">
        <v>0.64583333333333337</v>
      </c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4.5000000000000018</v>
      </c>
      <c r="R16" s="73">
        <f t="shared" si="1"/>
        <v>0.50000000000000178</v>
      </c>
      <c r="S16" s="74">
        <f t="shared" si="34"/>
        <v>94.749999999999986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4.5000000000000018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4.5000000000000018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1.9999999999999996</v>
      </c>
      <c r="AM16" s="86">
        <f t="shared" si="12"/>
        <v>0.75</v>
      </c>
      <c r="AN16" s="83">
        <f t="shared" si="13"/>
        <v>0</v>
      </c>
      <c r="AO16" s="86">
        <f t="shared" si="14"/>
        <v>4.5000000000000018</v>
      </c>
      <c r="AP16" s="86">
        <f t="shared" si="15"/>
        <v>0.75</v>
      </c>
      <c r="AQ16" s="83">
        <f t="shared" si="16"/>
        <v>0</v>
      </c>
      <c r="AR16" s="86">
        <f t="shared" si="17"/>
        <v>4.5000000000000018</v>
      </c>
      <c r="AS16" s="86">
        <f t="shared" si="18"/>
        <v>0.75</v>
      </c>
      <c r="AT16" s="83">
        <f t="shared" si="19"/>
        <v>0</v>
      </c>
      <c r="AU16" s="86">
        <f t="shared" si="20"/>
        <v>4.5000000000000018</v>
      </c>
      <c r="AV16" s="87">
        <f t="shared" si="21"/>
        <v>0.75</v>
      </c>
      <c r="AW16" s="83">
        <f t="shared" si="22"/>
        <v>0</v>
      </c>
      <c r="AX16" s="87">
        <f t="shared" si="23"/>
        <v>4.5000000000000018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1.9999999999999996</v>
      </c>
      <c r="BD16" s="86">
        <f t="shared" si="26"/>
        <v>0.75</v>
      </c>
      <c r="BE16" s="83">
        <f t="shared" si="44"/>
        <v>0</v>
      </c>
      <c r="BF16" s="86">
        <f t="shared" si="27"/>
        <v>4.5000000000000018</v>
      </c>
      <c r="BG16" s="86">
        <f t="shared" si="28"/>
        <v>0.75</v>
      </c>
      <c r="BH16" s="83">
        <f t="shared" si="45"/>
        <v>0</v>
      </c>
      <c r="BI16" s="86">
        <f t="shared" si="29"/>
        <v>4.5000000000000018</v>
      </c>
      <c r="BJ16" s="86">
        <f t="shared" si="30"/>
        <v>0.75</v>
      </c>
      <c r="BK16" s="83">
        <f t="shared" si="46"/>
        <v>0</v>
      </c>
      <c r="BL16" s="86">
        <f t="shared" si="31"/>
        <v>4.5000000000000018</v>
      </c>
      <c r="BM16" s="87">
        <f t="shared" si="32"/>
        <v>0.75</v>
      </c>
      <c r="BN16" s="83">
        <f t="shared" si="47"/>
        <v>0</v>
      </c>
      <c r="BO16" s="87">
        <f t="shared" si="33"/>
        <v>4.5000000000000018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>
        <v>0.44444444444444442</v>
      </c>
      <c r="D17" s="71">
        <v>0.51041666666666663</v>
      </c>
      <c r="E17" s="210"/>
      <c r="F17" s="71">
        <v>0.55208333333333337</v>
      </c>
      <c r="G17" s="71">
        <v>0.72222222222222221</v>
      </c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5.6666666666666652</v>
      </c>
      <c r="R17" s="73">
        <f t="shared" si="1"/>
        <v>1.6666666666666652</v>
      </c>
      <c r="S17" s="74">
        <f t="shared" si="34"/>
        <v>96.416666666666657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5.6666666666666652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5.6666666666666652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>
        <f t="shared" si="40"/>
        <v>19.166666666666664</v>
      </c>
      <c r="AL17" s="85">
        <f t="shared" si="11"/>
        <v>1.583333333333333</v>
      </c>
      <c r="AM17" s="86">
        <f t="shared" si="12"/>
        <v>1.0000000000000018</v>
      </c>
      <c r="AN17" s="83">
        <f t="shared" si="13"/>
        <v>0</v>
      </c>
      <c r="AO17" s="86">
        <f t="shared" si="14"/>
        <v>5.6666666666666652</v>
      </c>
      <c r="AP17" s="86">
        <f t="shared" si="15"/>
        <v>1.0000000000000018</v>
      </c>
      <c r="AQ17" s="83">
        <f t="shared" si="16"/>
        <v>0</v>
      </c>
      <c r="AR17" s="86">
        <f t="shared" si="17"/>
        <v>5.6666666666666652</v>
      </c>
      <c r="AS17" s="86">
        <f t="shared" si="18"/>
        <v>1.0000000000000018</v>
      </c>
      <c r="AT17" s="83">
        <f t="shared" si="19"/>
        <v>0</v>
      </c>
      <c r="AU17" s="86">
        <f t="shared" si="20"/>
        <v>5.6666666666666652</v>
      </c>
      <c r="AV17" s="87">
        <f t="shared" si="21"/>
        <v>1.0000000000000018</v>
      </c>
      <c r="AW17" s="83">
        <f t="shared" si="22"/>
        <v>0</v>
      </c>
      <c r="AX17" s="87">
        <f t="shared" si="23"/>
        <v>5.6666666666666652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1.583333333333333</v>
      </c>
      <c r="BD17" s="86">
        <f t="shared" si="26"/>
        <v>1.0000000000000018</v>
      </c>
      <c r="BE17" s="83">
        <f t="shared" si="44"/>
        <v>0</v>
      </c>
      <c r="BF17" s="86">
        <f t="shared" si="27"/>
        <v>5.6666666666666652</v>
      </c>
      <c r="BG17" s="86">
        <f t="shared" si="28"/>
        <v>1.0000000000000018</v>
      </c>
      <c r="BH17" s="83">
        <f t="shared" si="45"/>
        <v>0</v>
      </c>
      <c r="BI17" s="86">
        <f t="shared" si="29"/>
        <v>5.6666666666666652</v>
      </c>
      <c r="BJ17" s="86">
        <f t="shared" si="30"/>
        <v>1.0000000000000018</v>
      </c>
      <c r="BK17" s="83">
        <f t="shared" si="46"/>
        <v>0</v>
      </c>
      <c r="BL17" s="86">
        <f t="shared" si="31"/>
        <v>5.6666666666666652</v>
      </c>
      <c r="BM17" s="87">
        <f t="shared" si="32"/>
        <v>1.0000000000000018</v>
      </c>
      <c r="BN17" s="83">
        <f t="shared" si="47"/>
        <v>0</v>
      </c>
      <c r="BO17" s="87">
        <f t="shared" si="33"/>
        <v>5.6666666666666652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>
        <v>0.41666666666666669</v>
      </c>
      <c r="D18" s="71">
        <v>0.52083333333333337</v>
      </c>
      <c r="E18" s="210"/>
      <c r="F18" s="71">
        <v>0.54166666666666663</v>
      </c>
      <c r="G18" s="71">
        <v>0.67708333333333337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5.7500000000000018</v>
      </c>
      <c r="R18" s="73">
        <f t="shared" si="1"/>
        <v>1.7500000000000018</v>
      </c>
      <c r="S18" s="74">
        <f t="shared" si="34"/>
        <v>98.166666666666657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5.7500000000000018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5.7500000000000018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>
        <f t="shared" si="40"/>
        <v>16.666666666666664</v>
      </c>
      <c r="AL18" s="85">
        <f t="shared" si="11"/>
        <v>2.5000000000000004</v>
      </c>
      <c r="AM18" s="86">
        <f t="shared" si="12"/>
        <v>0.49999999999999822</v>
      </c>
      <c r="AN18" s="83">
        <f t="shared" si="13"/>
        <v>0</v>
      </c>
      <c r="AO18" s="86">
        <f t="shared" si="14"/>
        <v>5.7500000000000018</v>
      </c>
      <c r="AP18" s="86">
        <f t="shared" si="15"/>
        <v>0.49999999999999822</v>
      </c>
      <c r="AQ18" s="83">
        <f t="shared" si="16"/>
        <v>0</v>
      </c>
      <c r="AR18" s="86">
        <f t="shared" si="17"/>
        <v>5.7500000000000018</v>
      </c>
      <c r="AS18" s="86">
        <f t="shared" si="18"/>
        <v>0.49999999999999822</v>
      </c>
      <c r="AT18" s="83">
        <f t="shared" si="19"/>
        <v>0</v>
      </c>
      <c r="AU18" s="86">
        <f t="shared" si="20"/>
        <v>5.7500000000000018</v>
      </c>
      <c r="AV18" s="87">
        <f t="shared" si="21"/>
        <v>0.49999999999999822</v>
      </c>
      <c r="AW18" s="83">
        <f t="shared" si="22"/>
        <v>0</v>
      </c>
      <c r="AX18" s="87">
        <f t="shared" si="23"/>
        <v>5.7500000000000018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2.5000000000000004</v>
      </c>
      <c r="BD18" s="86">
        <f t="shared" si="26"/>
        <v>0.49999999999999822</v>
      </c>
      <c r="BE18" s="83">
        <f t="shared" si="44"/>
        <v>0</v>
      </c>
      <c r="BF18" s="86">
        <f t="shared" si="27"/>
        <v>5.7500000000000018</v>
      </c>
      <c r="BG18" s="86">
        <f t="shared" si="28"/>
        <v>0.49999999999999822</v>
      </c>
      <c r="BH18" s="83">
        <f t="shared" si="45"/>
        <v>0</v>
      </c>
      <c r="BI18" s="86">
        <f t="shared" si="29"/>
        <v>5.7500000000000018</v>
      </c>
      <c r="BJ18" s="86">
        <f t="shared" si="30"/>
        <v>0.49999999999999822</v>
      </c>
      <c r="BK18" s="83">
        <f t="shared" si="46"/>
        <v>0</v>
      </c>
      <c r="BL18" s="86">
        <f t="shared" si="31"/>
        <v>5.7500000000000018</v>
      </c>
      <c r="BM18" s="87">
        <f t="shared" si="32"/>
        <v>0.49999999999999822</v>
      </c>
      <c r="BN18" s="83">
        <f t="shared" si="47"/>
        <v>0</v>
      </c>
      <c r="BO18" s="87">
        <f t="shared" si="33"/>
        <v>5.7500000000000018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94.166666666666657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94.166666666666657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94.166666666666657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90.166666666666657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86.166666666666657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82.166666666666657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78.166666666666657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74.166666666666657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74.166666666666657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74.166666666666657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">
        <v>266</v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4</v>
      </c>
      <c r="R29" s="73">
        <f t="shared" si="1"/>
        <v>0</v>
      </c>
      <c r="S29" s="74">
        <f t="shared" si="34"/>
        <v>74.166666666666657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>Urlaub</v>
      </c>
      <c r="AB29" s="78">
        <f t="shared" si="37"/>
        <v>4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">
        <v>266</v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4</v>
      </c>
      <c r="R30" s="73">
        <f t="shared" si="1"/>
        <v>0</v>
      </c>
      <c r="S30" s="74">
        <f t="shared" si="34"/>
        <v>74.166666666666657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>Urlaub</v>
      </c>
      <c r="AB30" s="78">
        <f t="shared" si="37"/>
        <v>4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70.166666666666657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66.166666666666657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62.166666666666657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62.166666666666657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62.166666666666657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58.166666666666657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54.166666666666657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50.166666666666657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46.166666666666657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42.166666666666657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47.25</v>
      </c>
      <c r="T42" s="150" t="str">
        <f t="shared" ref="T42:T47" si="58">CONCATENATE("( ",INT(ABS(S42)),"h ",ROUND(MOD(ABS(S42),1)*60,2),"min )")</f>
        <v>( 47h 15min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86.916666666666657</v>
      </c>
      <c r="T44" s="150" t="str">
        <f t="shared" si="58"/>
        <v>( 86h 55min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42.166666666666657</v>
      </c>
      <c r="T47" s="150" t="str">
        <f t="shared" si="58"/>
        <v>( 42h 10min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DATE(YEAR('01'!D2:E2),MONTH('01'!D2:E2)+3,1)</f>
        <v>45017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'03'!D3:E3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'03'!D4:E4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42.166666666666657</v>
      </c>
      <c r="T6" s="143" t="str">
        <f>CONCATENATE("( ",INT(ABS(S6)),"h ",ROUND(MOD(ABS(S6),1)*60,2),"min )")</f>
        <v>( 42h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42.166666666666657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42.166666666666657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38.166666666666657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34.166666666666657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30.166666666666657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26.166666666666657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26.166666666666657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26.166666666666657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26.166666666666657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26.166666666666657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22.166666666666657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18.166666666666657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14.166666666666657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10.166666666666657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10.166666666666657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10.166666666666657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6.1666666666666572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2.1666666666666572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-1.8333333333333428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-5.8333333333333428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-9.8333333333333428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-9.8333333333333428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-9.8333333333333428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-13.833333333333343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-17.833333333333343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-21.833333333333343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-25.833333333333343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-29.833333333333343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-29.833333333333343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-29.833333333333343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42.166666666666657</v>
      </c>
      <c r="T44" s="150" t="str">
        <f t="shared" si="58"/>
        <v>( 42h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-29.833333333333343</v>
      </c>
      <c r="T47" s="150" t="str">
        <f t="shared" si="58"/>
        <v>( 29h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B21" sqref="B2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DATE(YEAR('01'!D2:E2),MONTH('01'!D2:E2)+4,1)</f>
        <v>45047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'04'!D3:E3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'04'!D4:E4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-29.833333333333343</v>
      </c>
      <c r="T6" s="143" t="str">
        <f>CONCATENATE("( ",INT(ABS(S6)),"h ",ROUND(MOD(ABS(S6),1)*60,2),"min )")</f>
        <v>( 29h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-29.833333333333343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-33.833333333333343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-37.833333333333343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-41.833333333333343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-45.833333333333343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-45.833333333333343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-45.833333333333343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-49.833333333333343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-53.833333333333343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-57.833333333333343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">
        <v>266</v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4</v>
      </c>
      <c r="R20" s="73">
        <f t="shared" si="1"/>
        <v>0</v>
      </c>
      <c r="S20" s="74">
        <f t="shared" si="34"/>
        <v>-57.833333333333343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>Urlaub</v>
      </c>
      <c r="AB20" s="78">
        <f t="shared" si="37"/>
        <v>4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">
        <v>266</v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4</v>
      </c>
      <c r="R21" s="73">
        <f t="shared" si="1"/>
        <v>0</v>
      </c>
      <c r="S21" s="74">
        <f t="shared" si="34"/>
        <v>-57.833333333333343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>Urlaub</v>
      </c>
      <c r="AB21" s="78">
        <f t="shared" si="37"/>
        <v>4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-57.833333333333343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-57.833333333333343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-61.833333333333343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-65.833333333333343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-69.833333333333343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-69.833333333333343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-73.833333333333343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-73.833333333333343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-73.833333333333343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-77.833333333333343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-81.833333333333343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-85.833333333333343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-89.833333333333343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-93.833333333333343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-93.833333333333343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-93.833333333333343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-93.833333333333343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-97.833333333333343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-101.83333333333334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20</v>
      </c>
      <c r="T42" s="150" t="str">
        <f t="shared" ref="T42:T47" si="58">CONCATENATE("( ",INT(ABS(S42)),"h ",ROUND(MOD(ABS(S42),1)*60,2),"min )")</f>
        <v>( 20h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-29.833333333333343</v>
      </c>
      <c r="T44" s="150" t="str">
        <f t="shared" si="58"/>
        <v>( 29h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-101.83333333333334</v>
      </c>
      <c r="T47" s="150" t="str">
        <f t="shared" si="58"/>
        <v>( 101h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B25" sqref="B25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DATE(YEAR('01'!D2:E2),MONTH('01'!D2:E2)+5,1)</f>
        <v>45078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'05'!D3:E3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'05'!D4:E4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-101.83333333333334</v>
      </c>
      <c r="T6" s="143" t="str">
        <f>CONCATENATE("( ",INT(ABS(S6)),"h ",ROUND(MOD(ABS(S6),1)*60,2),"min )")</f>
        <v>( 101h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-105.83333333333334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-109.83333333333334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-109.83333333333334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-109.83333333333334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-113.83333333333334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-117.83333333333334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-121.83333333333334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-121.83333333333334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-125.83333333333334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-125.83333333333334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-125.83333333333334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-129.83333333333334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-133.83333333333334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-137.83333333333334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-141.83333333333334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">
        <v>266</v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4</v>
      </c>
      <c r="R25" s="73">
        <f t="shared" si="1"/>
        <v>0</v>
      </c>
      <c r="S25" s="74">
        <f t="shared" si="34"/>
        <v>-141.83333333333334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>Urlaub</v>
      </c>
      <c r="AB25" s="78">
        <f t="shared" si="37"/>
        <v>4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-141.83333333333334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-141.83333333333334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-145.83333333333334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-149.83333333333334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-153.83333333333334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-157.83333333333334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-161.83333333333334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-161.83333333333334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-161.83333333333334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-165.83333333333334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-169.83333333333334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-173.83333333333334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-177.83333333333334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-181.83333333333334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-101.83333333333334</v>
      </c>
      <c r="T44" s="150" t="str">
        <f t="shared" si="58"/>
        <v>( 101h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-181.83333333333334</v>
      </c>
      <c r="T47" s="150" t="str">
        <f t="shared" si="58"/>
        <v>( 181h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B37" sqref="B37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DATE(YEAR('01'!D2:E2),MONTH('01'!D2:E2)+6,1)</f>
        <v>45108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'06'!D3:E3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'06'!D4:E4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-181.83333333333334</v>
      </c>
      <c r="T6" s="143" t="str">
        <f>CONCATENATE("( ",INT(ABS(S6)),"h ",ROUND(MOD(ABS(S6),1)*60,2),"min )")</f>
        <v>( 181h 50min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-181.83333333333334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-181.83333333333334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-185.83333333333334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-189.83333333333334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-193.83333333333334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-197.83333333333334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-201.83333333333334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-201.83333333333334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-201.83333333333334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-205.83333333333334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-209.83333333333334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-213.83333333333334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-217.83333333333334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-221.83333333333334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-221.83333333333334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-221.83333333333334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-225.83333333333334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-229.83333333333334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-233.83333333333334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-237.83333333333334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">
        <v>266</v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4</v>
      </c>
      <c r="R30" s="73">
        <f t="shared" si="1"/>
        <v>0</v>
      </c>
      <c r="S30" s="74">
        <f t="shared" si="34"/>
        <v>-237.83333333333334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>Urlaub</v>
      </c>
      <c r="AB30" s="78">
        <f t="shared" si="37"/>
        <v>4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-237.83333333333334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-237.83333333333334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">
        <v>266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4</v>
      </c>
      <c r="R33" s="73">
        <f t="shared" si="1"/>
        <v>0</v>
      </c>
      <c r="S33" s="74">
        <f t="shared" si="34"/>
        <v>-237.83333333333334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>Urlaub</v>
      </c>
      <c r="AB33" s="78">
        <f t="shared" si="37"/>
        <v>4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">
        <v>266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-237.83333333333334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Urlaub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">
        <v>266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-237.83333333333334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Urlaub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">
        <v>266</v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4</v>
      </c>
      <c r="R36" s="73">
        <f t="shared" si="1"/>
        <v>0</v>
      </c>
      <c r="S36" s="74">
        <f t="shared" si="34"/>
        <v>-237.83333333333334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>Urlaub</v>
      </c>
      <c r="AB36" s="78">
        <f t="shared" si="37"/>
        <v>4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">
        <v>266</v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4</v>
      </c>
      <c r="R37" s="73">
        <f t="shared" si="1"/>
        <v>0</v>
      </c>
      <c r="S37" s="74">
        <f t="shared" si="34"/>
        <v>-237.83333333333334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>Urlaub</v>
      </c>
      <c r="AB37" s="78">
        <f t="shared" si="37"/>
        <v>4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-237.83333333333334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-237.83333333333334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-241.83333333333334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24</v>
      </c>
      <c r="T42" s="150" t="str">
        <f t="shared" ref="T42:T47" si="58">CONCATENATE("( ",INT(ABS(S42)),"h ",ROUND(MOD(ABS(S42),1)*60,2),"min )")</f>
        <v>( 24h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-181.83333333333334</v>
      </c>
      <c r="T44" s="150" t="str">
        <f t="shared" si="58"/>
        <v>( 181h 50min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-241.83333333333334</v>
      </c>
      <c r="T47" s="150" t="str">
        <f t="shared" si="58"/>
        <v>( 241h 50min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2023-03-09T09:00:34Z</dcterms:modified>
</cp:coreProperties>
</file>