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defaultThemeVersion="124226"/>
  <bookViews>
    <workbookView xWindow="-105" yWindow="-105" windowWidth="19425" windowHeight="104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28" i="1" l="1"/>
  <c r="E28" i="1"/>
  <c r="G28" i="1"/>
  <c r="F28" i="1"/>
  <c r="G8" i="1"/>
  <c r="G9" i="1"/>
  <c r="G10" i="1"/>
  <c r="G11" i="1"/>
  <c r="G12" i="1"/>
  <c r="G13" i="1"/>
  <c r="G14" i="1"/>
  <c r="G15" i="1"/>
  <c r="G16" i="1"/>
  <c r="G18" i="1"/>
  <c r="G19" i="1"/>
  <c r="G20" i="1"/>
  <c r="G21" i="1"/>
  <c r="G22" i="1"/>
  <c r="G23" i="1"/>
  <c r="G24" i="1"/>
  <c r="G25" i="1"/>
  <c r="G26" i="1"/>
  <c r="G27" i="1"/>
  <c r="G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7" i="1"/>
  <c r="H18" i="1"/>
  <c r="K18" i="1" s="1"/>
  <c r="H22" i="1"/>
  <c r="I22" i="1" s="1"/>
  <c r="K22" i="1"/>
  <c r="H9" i="1"/>
  <c r="K9" i="1"/>
  <c r="H23" i="1"/>
  <c r="K23" i="1" s="1"/>
  <c r="H8" i="1"/>
  <c r="I8" i="1" s="1"/>
  <c r="K8" i="1"/>
  <c r="H24" i="1"/>
  <c r="K24" i="1" s="1"/>
  <c r="I24" i="1"/>
  <c r="I21" i="1"/>
  <c r="J21" i="1" s="1"/>
  <c r="K21" i="1"/>
  <c r="H21" i="1"/>
  <c r="H13" i="1"/>
  <c r="K13" i="1" s="1"/>
  <c r="I13" i="1"/>
  <c r="H25" i="1"/>
  <c r="K25" i="1" s="1"/>
  <c r="I25" i="1"/>
  <c r="H27" i="1"/>
  <c r="I27" i="1" s="1"/>
  <c r="K27" i="1"/>
  <c r="H10" i="1"/>
  <c r="K10" i="1"/>
  <c r="H15" i="1"/>
  <c r="I15" i="1" s="1"/>
  <c r="K15" i="1"/>
  <c r="H16" i="1"/>
  <c r="I16" i="1" s="1"/>
  <c r="J16" i="1" s="1"/>
  <c r="H12" i="1"/>
  <c r="K12" i="1" s="1"/>
  <c r="K7" i="1"/>
  <c r="H14" i="1"/>
  <c r="I14" i="1" s="1"/>
  <c r="J14" i="1" s="1"/>
  <c r="H19" i="1"/>
  <c r="J19" i="1" s="1"/>
  <c r="I19" i="1"/>
  <c r="H26" i="1"/>
  <c r="K26" i="1" s="1"/>
  <c r="I26" i="1"/>
  <c r="K20" i="1"/>
  <c r="J20" i="1"/>
  <c r="H20" i="1"/>
  <c r="I20" i="1"/>
  <c r="H7" i="1"/>
  <c r="I7" i="1" s="1"/>
  <c r="H11" i="1"/>
  <c r="I11" i="1" s="1"/>
  <c r="J11" i="1" s="1"/>
  <c r="J7" i="1" l="1"/>
  <c r="I18" i="1"/>
  <c r="J18" i="1" s="1"/>
  <c r="J26" i="1"/>
  <c r="J15" i="1"/>
  <c r="J24" i="1"/>
  <c r="K19" i="1"/>
  <c r="I10" i="1"/>
  <c r="J10" i="1" s="1"/>
  <c r="J8" i="1"/>
  <c r="K14" i="1"/>
  <c r="J27" i="1"/>
  <c r="I23" i="1"/>
  <c r="J23" i="1" s="1"/>
  <c r="J25" i="1"/>
  <c r="I9" i="1"/>
  <c r="J9" i="1" s="1"/>
  <c r="I12" i="1"/>
  <c r="J12" i="1" s="1"/>
  <c r="K11" i="1"/>
  <c r="K28" i="1" s="1"/>
  <c r="J13" i="1"/>
  <c r="K16" i="1"/>
  <c r="J22" i="1"/>
  <c r="J28" i="1" l="1"/>
  <c r="I28" i="1"/>
</calcChain>
</file>

<file path=xl/sharedStrings.xml><?xml version="1.0" encoding="utf-8"?>
<sst xmlns="http://schemas.openxmlformats.org/spreadsheetml/2006/main" count="59" uniqueCount="46">
  <si>
    <t>STT</t>
  </si>
  <si>
    <t>LCB</t>
  </si>
  <si>
    <t>GD</t>
  </si>
  <si>
    <t xml:space="preserve">MINH </t>
  </si>
  <si>
    <t>PG</t>
  </si>
  <si>
    <t>TP</t>
  </si>
  <si>
    <t>KT</t>
  </si>
  <si>
    <t>PP</t>
  </si>
  <si>
    <t xml:space="preserve"> DANH </t>
  </si>
  <si>
    <t>NV</t>
  </si>
  <si>
    <t>TX</t>
  </si>
  <si>
    <t>QUANG</t>
  </si>
  <si>
    <t>KHANH</t>
  </si>
  <si>
    <t>SINH</t>
  </si>
  <si>
    <t>LAI</t>
  </si>
  <si>
    <t xml:space="preserve">BẢNG LƯƠNG CÔNG NHÂN XÍ NGHIỆP ĐÔNG ĐÔNG </t>
  </si>
  <si>
    <t>THÁNG 2/2004</t>
  </si>
  <si>
    <t>TỶ GIÁ:</t>
  </si>
  <si>
    <t>QUỸ LG:</t>
  </si>
  <si>
    <t>HỆ SỐ:</t>
  </si>
  <si>
    <t>HỌ TÊN</t>
  </si>
  <si>
    <t>CVỤ</t>
  </si>
  <si>
    <t>NGÀY</t>
  </si>
  <si>
    <t>PHỤ CẤP</t>
  </si>
  <si>
    <t>LƯƠNG</t>
  </si>
  <si>
    <t>THƯỞNG</t>
  </si>
  <si>
    <t>TẠM ỨNG</t>
  </si>
  <si>
    <t>CÒN LẠI</t>
  </si>
  <si>
    <t>TỶ LỆ</t>
  </si>
  <si>
    <t>PHÒNG KẾ HOẠCH</t>
  </si>
  <si>
    <t xml:space="preserve">YẾN </t>
  </si>
  <si>
    <t xml:space="preserve">THÀNH </t>
  </si>
  <si>
    <t>CÔNG</t>
  </si>
  <si>
    <t xml:space="preserve"> NGỌC</t>
  </si>
  <si>
    <t>LỘC</t>
  </si>
  <si>
    <t xml:space="preserve">TOÀN </t>
  </si>
  <si>
    <t>KIÊN</t>
  </si>
  <si>
    <t>PHÒNG KINH DOANH</t>
  </si>
  <si>
    <t>THÔNG</t>
  </si>
  <si>
    <t>THẢO</t>
  </si>
  <si>
    <t>ÁNH</t>
  </si>
  <si>
    <t>HỒNG</t>
  </si>
  <si>
    <t>HIỆP</t>
  </si>
  <si>
    <t>BẢO</t>
  </si>
  <si>
    <t>MIÊN</t>
  </si>
  <si>
    <t>TỔNG CỘNG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</si>
</sst>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63"/>
      <scheme val="minor"/>
    </font>
    <font>
      <b/>
      <sz val="18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 applyBorder="1" applyAlignment="1">
      <alignment vertical="top"/>
    </xf>
    <xf numFmtId="0" fontId="4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right" vertical="top"/>
    </xf>
    <xf numFmtId="0" fontId="4" fillId="0" borderId="1" xfId="0" applyFont="1" applyBorder="1" applyAlignment="1">
      <alignment vertical="top"/>
    </xf>
    <xf numFmtId="0" fontId="5" fillId="2" borderId="2" xfId="0" applyFont="1" applyFill="1" applyBorder="1" applyAlignment="1">
      <alignment horizontal="center" vertical="top"/>
    </xf>
    <xf numFmtId="0" fontId="5" fillId="2" borderId="2" xfId="0" applyFont="1" applyFill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vertical="top"/>
    </xf>
    <xf numFmtId="0" fontId="3" fillId="0" borderId="2" xfId="0" applyFont="1" applyBorder="1" applyAlignment="1">
      <alignment horizontal="right" vertical="top"/>
    </xf>
    <xf numFmtId="0" fontId="3" fillId="0" borderId="1" xfId="0" applyNumberFormat="1" applyFont="1" applyBorder="1" applyAlignment="1">
      <alignment horizontal="right" vertical="top"/>
    </xf>
    <xf numFmtId="0" fontId="4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activeCell="H28" sqref="H28"/>
    </sheetView>
  </sheetViews>
  <sheetFormatPr defaultRowHeight="15" x14ac:dyDescent="0.25"/>
  <cols>
    <col min="1" max="1" width="4.5703125" bestFit="1" customWidth="1"/>
    <col min="2" max="2" width="7.7109375" customWidth="1"/>
    <col min="3" max="3" width="5.140625" bestFit="1" customWidth="1"/>
    <col min="4" max="5" width="9.28515625" bestFit="1" customWidth="1"/>
    <col min="6" max="6" width="8" bestFit="1" customWidth="1"/>
    <col min="7" max="7" width="9" bestFit="1" customWidth="1"/>
    <col min="8" max="8" width="9.42578125" bestFit="1" customWidth="1"/>
    <col min="9" max="9" width="11.42578125" customWidth="1"/>
    <col min="10" max="10" width="8" customWidth="1"/>
    <col min="11" max="11" width="6.85546875" bestFit="1" customWidth="1"/>
  </cols>
  <sheetData>
    <row r="1" spans="1:11" ht="22.5" x14ac:dyDescent="0.25">
      <c r="A1" s="14" t="s">
        <v>15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 ht="18.75" x14ac:dyDescent="0.25">
      <c r="A2" s="15" t="s">
        <v>16</v>
      </c>
      <c r="B2" s="15"/>
      <c r="C2" s="15"/>
      <c r="D2" s="15"/>
      <c r="E2" s="15"/>
      <c r="F2" s="15"/>
      <c r="G2" s="15"/>
      <c r="H2" s="15"/>
      <c r="I2" s="15"/>
      <c r="J2" s="15"/>
      <c r="K2" s="15"/>
    </row>
    <row r="3" spans="1:1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ht="28.5" x14ac:dyDescent="0.25">
      <c r="A4" s="1"/>
      <c r="B4" s="1"/>
      <c r="C4" s="1"/>
      <c r="D4" s="1"/>
      <c r="E4" s="1"/>
      <c r="F4" s="2" t="s">
        <v>17</v>
      </c>
      <c r="G4" s="3">
        <v>120</v>
      </c>
      <c r="H4" s="4" t="s">
        <v>18</v>
      </c>
      <c r="I4" s="10">
        <v>8000000</v>
      </c>
      <c r="J4" s="2" t="s">
        <v>19</v>
      </c>
      <c r="K4" s="3">
        <v>30</v>
      </c>
    </row>
    <row r="5" spans="1:11" ht="28.5" x14ac:dyDescent="0.25">
      <c r="A5" s="5" t="s">
        <v>0</v>
      </c>
      <c r="B5" s="6" t="s">
        <v>20</v>
      </c>
      <c r="C5" s="5" t="s">
        <v>21</v>
      </c>
      <c r="D5" s="5" t="s">
        <v>1</v>
      </c>
      <c r="E5" s="5" t="s">
        <v>22</v>
      </c>
      <c r="F5" s="6" t="s">
        <v>23</v>
      </c>
      <c r="G5" s="5" t="s">
        <v>24</v>
      </c>
      <c r="H5" s="5" t="s">
        <v>25</v>
      </c>
      <c r="I5" s="6" t="s">
        <v>26</v>
      </c>
      <c r="J5" s="6" t="s">
        <v>27</v>
      </c>
      <c r="K5" s="5" t="s">
        <v>28</v>
      </c>
    </row>
    <row r="6" spans="1:11" x14ac:dyDescent="0.25">
      <c r="A6" s="11" t="s">
        <v>29</v>
      </c>
      <c r="B6" s="12"/>
      <c r="C6" s="12"/>
      <c r="D6" s="12"/>
      <c r="E6" s="12"/>
      <c r="F6" s="12"/>
      <c r="G6" s="12"/>
      <c r="H6" s="12"/>
      <c r="I6" s="12"/>
      <c r="J6" s="12"/>
      <c r="K6" s="13"/>
    </row>
    <row r="7" spans="1:11" x14ac:dyDescent="0.25">
      <c r="A7" s="7">
        <v>1</v>
      </c>
      <c r="B7" s="8" t="s">
        <v>30</v>
      </c>
      <c r="C7" s="8" t="s">
        <v>2</v>
      </c>
      <c r="D7" s="9">
        <v>30</v>
      </c>
      <c r="E7" s="9">
        <v>24</v>
      </c>
      <c r="F7" s="8">
        <f>IF(C7="GD",$K$4*5000,IF(OR(C7="PG",C7="TP"),4000*$K$4,IF(OR(C7="KT",C7="PP"),3000*$K$4,1200*$K$4)))</f>
        <v>150000</v>
      </c>
      <c r="G7" s="8">
        <f>D7*E7*$G$4</f>
        <v>86400</v>
      </c>
      <c r="H7" s="8">
        <f>ROUND(($H$28/$E$28)*E7,0)</f>
        <v>259603</v>
      </c>
      <c r="I7" s="8">
        <f>3/5*F7+G7+H7</f>
        <v>436003</v>
      </c>
      <c r="J7" s="8">
        <f>SUM(F7:H7)-I7</f>
        <v>60000</v>
      </c>
      <c r="K7" s="8">
        <f>SUM(F7:H7)/$I$4</f>
        <v>6.2000375000000003E-2</v>
      </c>
    </row>
    <row r="8" spans="1:11" x14ac:dyDescent="0.25">
      <c r="A8" s="7">
        <v>2</v>
      </c>
      <c r="B8" s="8" t="s">
        <v>3</v>
      </c>
      <c r="C8" s="8" t="s">
        <v>4</v>
      </c>
      <c r="D8" s="9">
        <v>25</v>
      </c>
      <c r="E8" s="9">
        <v>20</v>
      </c>
      <c r="F8" s="8">
        <f t="shared" ref="F8:F27" si="0">IF(C8="GD",$K$4*5000,IF(OR(C8="PG",C8="TP"),4000*$K$4,IF(OR(C8="KT",C8="PP"),3000*$K$4,1200*$K$4)))</f>
        <v>120000</v>
      </c>
      <c r="G8" s="8">
        <f t="shared" ref="G8:G27" si="1">D8*E8*$G$4</f>
        <v>60000</v>
      </c>
      <c r="H8" s="8">
        <f t="shared" ref="H8:H27" si="2">ROUND(($H$28/$E$28)*E8,0)</f>
        <v>216336</v>
      </c>
      <c r="I8" s="8">
        <f t="shared" ref="I8:I27" si="3">3/5*F8+G8+H8</f>
        <v>348336</v>
      </c>
      <c r="J8" s="8">
        <f t="shared" ref="J8:J27" si="4">SUM(F8:H8)-I8</f>
        <v>48000</v>
      </c>
      <c r="K8" s="8">
        <f t="shared" ref="K8:K27" si="5">SUM(F8:H8)/$I$4</f>
        <v>4.9542000000000003E-2</v>
      </c>
    </row>
    <row r="9" spans="1:11" x14ac:dyDescent="0.25">
      <c r="A9" s="7">
        <v>3</v>
      </c>
      <c r="B9" s="8" t="s">
        <v>31</v>
      </c>
      <c r="C9" s="8" t="s">
        <v>5</v>
      </c>
      <c r="D9" s="9">
        <v>30</v>
      </c>
      <c r="E9" s="9">
        <v>24</v>
      </c>
      <c r="F9" s="8">
        <f t="shared" si="0"/>
        <v>120000</v>
      </c>
      <c r="G9" s="8">
        <f t="shared" si="1"/>
        <v>86400</v>
      </c>
      <c r="H9" s="8">
        <f t="shared" si="2"/>
        <v>259603</v>
      </c>
      <c r="I9" s="8">
        <f t="shared" si="3"/>
        <v>418003</v>
      </c>
      <c r="J9" s="8">
        <f t="shared" si="4"/>
        <v>48000</v>
      </c>
      <c r="K9" s="8">
        <f t="shared" si="5"/>
        <v>5.8250375E-2</v>
      </c>
    </row>
    <row r="10" spans="1:11" x14ac:dyDescent="0.25">
      <c r="A10" s="7">
        <v>4</v>
      </c>
      <c r="B10" s="8" t="s">
        <v>32</v>
      </c>
      <c r="C10" s="8" t="s">
        <v>6</v>
      </c>
      <c r="D10" s="9">
        <v>26</v>
      </c>
      <c r="E10" s="9">
        <v>24</v>
      </c>
      <c r="F10" s="8">
        <f t="shared" si="0"/>
        <v>90000</v>
      </c>
      <c r="G10" s="8">
        <f t="shared" si="1"/>
        <v>74880</v>
      </c>
      <c r="H10" s="8">
        <f t="shared" si="2"/>
        <v>259603</v>
      </c>
      <c r="I10" s="8">
        <f t="shared" si="3"/>
        <v>388483</v>
      </c>
      <c r="J10" s="8">
        <f t="shared" si="4"/>
        <v>36000</v>
      </c>
      <c r="K10" s="8">
        <f t="shared" si="5"/>
        <v>5.3060375E-2</v>
      </c>
    </row>
    <row r="11" spans="1:11" x14ac:dyDescent="0.25">
      <c r="A11" s="7">
        <v>5</v>
      </c>
      <c r="B11" s="8" t="s">
        <v>33</v>
      </c>
      <c r="C11" s="8" t="s">
        <v>7</v>
      </c>
      <c r="D11" s="9">
        <v>25</v>
      </c>
      <c r="E11" s="9">
        <v>24</v>
      </c>
      <c r="F11" s="8">
        <f t="shared" si="0"/>
        <v>90000</v>
      </c>
      <c r="G11" s="8">
        <f t="shared" si="1"/>
        <v>72000</v>
      </c>
      <c r="H11" s="8">
        <f t="shared" si="2"/>
        <v>259603</v>
      </c>
      <c r="I11" s="8">
        <f t="shared" si="3"/>
        <v>385603</v>
      </c>
      <c r="J11" s="8">
        <f t="shared" si="4"/>
        <v>36000</v>
      </c>
      <c r="K11" s="8">
        <f t="shared" si="5"/>
        <v>5.2700375000000001E-2</v>
      </c>
    </row>
    <row r="12" spans="1:11" x14ac:dyDescent="0.25">
      <c r="A12" s="7">
        <v>6</v>
      </c>
      <c r="B12" s="8" t="s">
        <v>8</v>
      </c>
      <c r="C12" s="8" t="s">
        <v>9</v>
      </c>
      <c r="D12" s="9">
        <v>24</v>
      </c>
      <c r="E12" s="9">
        <v>25</v>
      </c>
      <c r="F12" s="8">
        <f t="shared" si="0"/>
        <v>36000</v>
      </c>
      <c r="G12" s="8">
        <f t="shared" si="1"/>
        <v>72000</v>
      </c>
      <c r="H12" s="8">
        <f t="shared" si="2"/>
        <v>270420</v>
      </c>
      <c r="I12" s="8">
        <f t="shared" si="3"/>
        <v>364020</v>
      </c>
      <c r="J12" s="8">
        <f t="shared" si="4"/>
        <v>14400</v>
      </c>
      <c r="K12" s="8">
        <f t="shared" si="5"/>
        <v>4.7302499999999997E-2</v>
      </c>
    </row>
    <row r="13" spans="1:11" x14ac:dyDescent="0.25">
      <c r="A13" s="7">
        <v>7</v>
      </c>
      <c r="B13" s="8" t="s">
        <v>34</v>
      </c>
      <c r="C13" s="8" t="s">
        <v>10</v>
      </c>
      <c r="D13" s="9">
        <v>25</v>
      </c>
      <c r="E13" s="9">
        <v>24</v>
      </c>
      <c r="F13" s="8">
        <f t="shared" si="0"/>
        <v>36000</v>
      </c>
      <c r="G13" s="8">
        <f t="shared" si="1"/>
        <v>72000</v>
      </c>
      <c r="H13" s="8">
        <f t="shared" si="2"/>
        <v>259603</v>
      </c>
      <c r="I13" s="8">
        <f t="shared" si="3"/>
        <v>353203</v>
      </c>
      <c r="J13" s="8">
        <f t="shared" si="4"/>
        <v>14400</v>
      </c>
      <c r="K13" s="8">
        <f t="shared" si="5"/>
        <v>4.5950375000000002E-2</v>
      </c>
    </row>
    <row r="14" spans="1:11" x14ac:dyDescent="0.25">
      <c r="A14" s="7">
        <v>8</v>
      </c>
      <c r="B14" s="8" t="s">
        <v>35</v>
      </c>
      <c r="C14" s="8" t="s">
        <v>9</v>
      </c>
      <c r="D14" s="9">
        <v>27</v>
      </c>
      <c r="E14" s="9">
        <v>25</v>
      </c>
      <c r="F14" s="8">
        <f t="shared" si="0"/>
        <v>36000</v>
      </c>
      <c r="G14" s="8">
        <f t="shared" si="1"/>
        <v>81000</v>
      </c>
      <c r="H14" s="8">
        <f t="shared" si="2"/>
        <v>270420</v>
      </c>
      <c r="I14" s="8">
        <f t="shared" si="3"/>
        <v>373020</v>
      </c>
      <c r="J14" s="8">
        <f t="shared" si="4"/>
        <v>14400</v>
      </c>
      <c r="K14" s="8">
        <f t="shared" si="5"/>
        <v>4.8427499999999998E-2</v>
      </c>
    </row>
    <row r="15" spans="1:11" x14ac:dyDescent="0.25">
      <c r="A15" s="7">
        <v>9</v>
      </c>
      <c r="B15" s="8" t="s">
        <v>11</v>
      </c>
      <c r="C15" s="8" t="s">
        <v>9</v>
      </c>
      <c r="D15" s="9">
        <v>27</v>
      </c>
      <c r="E15" s="9">
        <v>23</v>
      </c>
      <c r="F15" s="8">
        <f t="shared" si="0"/>
        <v>36000</v>
      </c>
      <c r="G15" s="8">
        <f t="shared" si="1"/>
        <v>74520</v>
      </c>
      <c r="H15" s="8">
        <f t="shared" si="2"/>
        <v>248787</v>
      </c>
      <c r="I15" s="8">
        <f t="shared" si="3"/>
        <v>344907</v>
      </c>
      <c r="J15" s="8">
        <f t="shared" si="4"/>
        <v>14400</v>
      </c>
      <c r="K15" s="8">
        <f t="shared" si="5"/>
        <v>4.4913374999999998E-2</v>
      </c>
    </row>
    <row r="16" spans="1:11" x14ac:dyDescent="0.25">
      <c r="A16" s="7">
        <v>10</v>
      </c>
      <c r="B16" s="8" t="s">
        <v>36</v>
      </c>
      <c r="C16" s="8" t="s">
        <v>6</v>
      </c>
      <c r="D16" s="9">
        <v>30</v>
      </c>
      <c r="E16" s="9">
        <v>25</v>
      </c>
      <c r="F16" s="8">
        <f t="shared" si="0"/>
        <v>90000</v>
      </c>
      <c r="G16" s="8">
        <f t="shared" si="1"/>
        <v>90000</v>
      </c>
      <c r="H16" s="8">
        <f t="shared" si="2"/>
        <v>270420</v>
      </c>
      <c r="I16" s="8">
        <f t="shared" si="3"/>
        <v>414420</v>
      </c>
      <c r="J16" s="8">
        <f t="shared" si="4"/>
        <v>36000</v>
      </c>
      <c r="K16" s="8">
        <f t="shared" si="5"/>
        <v>5.6302499999999998E-2</v>
      </c>
    </row>
    <row r="17" spans="1:11" x14ac:dyDescent="0.25">
      <c r="A17" s="11" t="s">
        <v>37</v>
      </c>
      <c r="B17" s="12"/>
      <c r="C17" s="12"/>
      <c r="D17" s="12"/>
      <c r="E17" s="12"/>
      <c r="F17" s="12"/>
      <c r="G17" s="12"/>
      <c r="H17" s="12"/>
      <c r="I17" s="12"/>
      <c r="J17" s="12"/>
      <c r="K17" s="13"/>
    </row>
    <row r="18" spans="1:11" x14ac:dyDescent="0.25">
      <c r="A18" s="7">
        <v>11</v>
      </c>
      <c r="B18" s="8" t="s">
        <v>38</v>
      </c>
      <c r="C18" s="8" t="s">
        <v>5</v>
      </c>
      <c r="D18" s="9">
        <v>26</v>
      </c>
      <c r="E18" s="9">
        <v>26</v>
      </c>
      <c r="F18" s="8">
        <f t="shared" si="0"/>
        <v>120000</v>
      </c>
      <c r="G18" s="8">
        <f t="shared" si="1"/>
        <v>81120</v>
      </c>
      <c r="H18" s="8">
        <f t="shared" si="2"/>
        <v>281237</v>
      </c>
      <c r="I18" s="8">
        <f>ROUND(3/5*(F18+G18+H18),-3)</f>
        <v>289000</v>
      </c>
      <c r="J18" s="8">
        <f t="shared" si="4"/>
        <v>193357</v>
      </c>
      <c r="K18" s="8">
        <f t="shared" si="5"/>
        <v>6.0294624999999998E-2</v>
      </c>
    </row>
    <row r="19" spans="1:11" x14ac:dyDescent="0.25">
      <c r="A19" s="7">
        <v>12</v>
      </c>
      <c r="B19" s="8" t="s">
        <v>39</v>
      </c>
      <c r="C19" s="8" t="s">
        <v>7</v>
      </c>
      <c r="D19" s="9">
        <v>30</v>
      </c>
      <c r="E19" s="9">
        <v>22</v>
      </c>
      <c r="F19" s="8">
        <f t="shared" si="0"/>
        <v>90000</v>
      </c>
      <c r="G19" s="8">
        <f t="shared" si="1"/>
        <v>79200</v>
      </c>
      <c r="H19" s="8">
        <f t="shared" si="2"/>
        <v>237970</v>
      </c>
      <c r="I19" s="8">
        <f t="shared" ref="I19:I27" si="6">ROUND(((3/5)*F19)+G19+H19,-3)</f>
        <v>371000</v>
      </c>
      <c r="J19" s="8">
        <f t="shared" si="4"/>
        <v>36170</v>
      </c>
      <c r="K19" s="8">
        <f t="shared" si="5"/>
        <v>5.0896249999999997E-2</v>
      </c>
    </row>
    <row r="20" spans="1:11" x14ac:dyDescent="0.25">
      <c r="A20" s="7">
        <v>13</v>
      </c>
      <c r="B20" s="8" t="s">
        <v>12</v>
      </c>
      <c r="C20" s="8" t="s">
        <v>9</v>
      </c>
      <c r="D20" s="9">
        <v>26</v>
      </c>
      <c r="E20" s="9">
        <v>24</v>
      </c>
      <c r="F20" s="8">
        <f t="shared" si="0"/>
        <v>36000</v>
      </c>
      <c r="G20" s="8">
        <f t="shared" si="1"/>
        <v>74880</v>
      </c>
      <c r="H20" s="8">
        <f t="shared" si="2"/>
        <v>259603</v>
      </c>
      <c r="I20" s="8">
        <f t="shared" si="6"/>
        <v>356000</v>
      </c>
      <c r="J20" s="8">
        <f t="shared" si="4"/>
        <v>14483</v>
      </c>
      <c r="K20" s="8">
        <f t="shared" si="5"/>
        <v>4.6310375000000001E-2</v>
      </c>
    </row>
    <row r="21" spans="1:11" x14ac:dyDescent="0.25">
      <c r="A21" s="7">
        <v>14</v>
      </c>
      <c r="B21" s="8" t="s">
        <v>40</v>
      </c>
      <c r="C21" s="8" t="s">
        <v>9</v>
      </c>
      <c r="D21" s="9">
        <v>25</v>
      </c>
      <c r="E21" s="9">
        <v>25</v>
      </c>
      <c r="F21" s="8">
        <f t="shared" si="0"/>
        <v>36000</v>
      </c>
      <c r="G21" s="8">
        <f t="shared" si="1"/>
        <v>75000</v>
      </c>
      <c r="H21" s="8">
        <f t="shared" si="2"/>
        <v>270420</v>
      </c>
      <c r="I21" s="8">
        <f t="shared" si="6"/>
        <v>367000</v>
      </c>
      <c r="J21" s="8">
        <f t="shared" si="4"/>
        <v>14420</v>
      </c>
      <c r="K21" s="8">
        <f t="shared" si="5"/>
        <v>4.7677499999999998E-2</v>
      </c>
    </row>
    <row r="22" spans="1:11" x14ac:dyDescent="0.25">
      <c r="A22" s="7">
        <v>15</v>
      </c>
      <c r="B22" s="8" t="s">
        <v>41</v>
      </c>
      <c r="C22" s="8" t="s">
        <v>7</v>
      </c>
      <c r="D22" s="9">
        <v>24</v>
      </c>
      <c r="E22" s="9">
        <v>23</v>
      </c>
      <c r="F22" s="8">
        <f t="shared" si="0"/>
        <v>90000</v>
      </c>
      <c r="G22" s="8">
        <f t="shared" si="1"/>
        <v>66240</v>
      </c>
      <c r="H22" s="8">
        <f t="shared" si="2"/>
        <v>248787</v>
      </c>
      <c r="I22" s="8">
        <f t="shared" si="6"/>
        <v>369000</v>
      </c>
      <c r="J22" s="8">
        <f t="shared" si="4"/>
        <v>36027</v>
      </c>
      <c r="K22" s="8">
        <f t="shared" si="5"/>
        <v>5.0628375000000003E-2</v>
      </c>
    </row>
    <row r="23" spans="1:11" x14ac:dyDescent="0.25">
      <c r="A23" s="7">
        <v>16</v>
      </c>
      <c r="B23" s="8" t="s">
        <v>42</v>
      </c>
      <c r="C23" s="8" t="s">
        <v>9</v>
      </c>
      <c r="D23" s="9">
        <v>25</v>
      </c>
      <c r="E23" s="9">
        <v>26</v>
      </c>
      <c r="F23" s="8">
        <f t="shared" si="0"/>
        <v>36000</v>
      </c>
      <c r="G23" s="8">
        <f t="shared" si="1"/>
        <v>78000</v>
      </c>
      <c r="H23" s="8">
        <f t="shared" si="2"/>
        <v>281237</v>
      </c>
      <c r="I23" s="8">
        <f t="shared" si="6"/>
        <v>381000</v>
      </c>
      <c r="J23" s="8">
        <f t="shared" si="4"/>
        <v>14237</v>
      </c>
      <c r="K23" s="8">
        <f t="shared" si="5"/>
        <v>4.9404625000000001E-2</v>
      </c>
    </row>
    <row r="24" spans="1:11" x14ac:dyDescent="0.25">
      <c r="A24" s="7">
        <v>17</v>
      </c>
      <c r="B24" s="8" t="s">
        <v>43</v>
      </c>
      <c r="C24" s="8" t="s">
        <v>10</v>
      </c>
      <c r="D24" s="9">
        <v>27</v>
      </c>
      <c r="E24" s="9">
        <v>24</v>
      </c>
      <c r="F24" s="8">
        <f t="shared" si="0"/>
        <v>36000</v>
      </c>
      <c r="G24" s="8">
        <f t="shared" si="1"/>
        <v>77760</v>
      </c>
      <c r="H24" s="8">
        <f t="shared" si="2"/>
        <v>259603</v>
      </c>
      <c r="I24" s="8">
        <f t="shared" si="6"/>
        <v>359000</v>
      </c>
      <c r="J24" s="8">
        <f t="shared" si="4"/>
        <v>14363</v>
      </c>
      <c r="K24" s="8">
        <f t="shared" si="5"/>
        <v>4.6670375E-2</v>
      </c>
    </row>
    <row r="25" spans="1:11" x14ac:dyDescent="0.25">
      <c r="A25" s="7">
        <v>18</v>
      </c>
      <c r="B25" s="8" t="s">
        <v>44</v>
      </c>
      <c r="C25" s="8" t="s">
        <v>9</v>
      </c>
      <c r="D25" s="9">
        <v>22</v>
      </c>
      <c r="E25" s="9">
        <v>21</v>
      </c>
      <c r="F25" s="8">
        <f t="shared" si="0"/>
        <v>36000</v>
      </c>
      <c r="G25" s="8">
        <f t="shared" si="1"/>
        <v>55440</v>
      </c>
      <c r="H25" s="8">
        <f t="shared" si="2"/>
        <v>227153</v>
      </c>
      <c r="I25" s="8">
        <f t="shared" si="6"/>
        <v>304000</v>
      </c>
      <c r="J25" s="8">
        <f t="shared" si="4"/>
        <v>14593</v>
      </c>
      <c r="K25" s="8">
        <f t="shared" si="5"/>
        <v>3.9824125000000002E-2</v>
      </c>
    </row>
    <row r="26" spans="1:11" x14ac:dyDescent="0.25">
      <c r="A26" s="7">
        <v>19</v>
      </c>
      <c r="B26" s="8" t="s">
        <v>13</v>
      </c>
      <c r="C26" s="8" t="s">
        <v>9</v>
      </c>
      <c r="D26" s="9">
        <v>24</v>
      </c>
      <c r="E26" s="9">
        <v>22</v>
      </c>
      <c r="F26" s="8">
        <f t="shared" si="0"/>
        <v>36000</v>
      </c>
      <c r="G26" s="8">
        <f t="shared" si="1"/>
        <v>63360</v>
      </c>
      <c r="H26" s="8">
        <f t="shared" si="2"/>
        <v>237970</v>
      </c>
      <c r="I26" s="8">
        <f t="shared" si="6"/>
        <v>323000</v>
      </c>
      <c r="J26" s="8">
        <f t="shared" si="4"/>
        <v>14330</v>
      </c>
      <c r="K26" s="8">
        <f t="shared" si="5"/>
        <v>4.2166250000000002E-2</v>
      </c>
    </row>
    <row r="27" spans="1:11" x14ac:dyDescent="0.25">
      <c r="A27" s="7">
        <v>20</v>
      </c>
      <c r="B27" s="8" t="s">
        <v>14</v>
      </c>
      <c r="C27" s="8" t="s">
        <v>9</v>
      </c>
      <c r="D27" s="9">
        <v>25</v>
      </c>
      <c r="E27" s="9">
        <v>25</v>
      </c>
      <c r="F27" s="8">
        <f t="shared" si="0"/>
        <v>36000</v>
      </c>
      <c r="G27" s="8">
        <f t="shared" si="1"/>
        <v>75000</v>
      </c>
      <c r="H27" s="8">
        <f t="shared" si="2"/>
        <v>270420</v>
      </c>
      <c r="I27" s="8">
        <f t="shared" si="6"/>
        <v>367000</v>
      </c>
      <c r="J27" s="8">
        <f t="shared" si="4"/>
        <v>14420</v>
      </c>
      <c r="K27" s="8">
        <f t="shared" si="5"/>
        <v>4.7677499999999998E-2</v>
      </c>
    </row>
    <row r="28" spans="1:11" x14ac:dyDescent="0.25">
      <c r="A28" s="11" t="s">
        <v>45</v>
      </c>
      <c r="B28" s="12"/>
      <c r="C28" s="12"/>
      <c r="D28" s="13"/>
      <c r="E28" s="8">
        <f>SUM(E7:E16,E18:E27)</f>
        <v>476</v>
      </c>
      <c r="F28" s="8">
        <f t="shared" ref="F28:K28" si="7">SUM(F7:F16,F18:F27)</f>
        <v>1356000</v>
      </c>
      <c r="G28" s="8">
        <f>SUM(G7:G16,G18:G27)</f>
        <v>1495200</v>
      </c>
      <c r="H28" s="8">
        <f>$I$4-F28-G28</f>
        <v>5148800</v>
      </c>
      <c r="I28" s="8">
        <f t="shared" ref="I28:K28" si="8">SUM(I7:I16,I18:I27)</f>
        <v>7311998</v>
      </c>
      <c r="J28" s="8">
        <f>SUM(J7:J16,J18:J27)</f>
        <v>688000</v>
      </c>
      <c r="K28" s="8">
        <f>SUM(K7:K16,K18:K27)</f>
        <v>0.99999975000000008</v>
      </c>
    </row>
  </sheetData>
  <mergeCells count="5">
    <mergeCell ref="A28:D28"/>
    <mergeCell ref="A6:K6"/>
    <mergeCell ref="A1:K1"/>
    <mergeCell ref="A2:K2"/>
    <mergeCell ref="A17:K1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NDLoc</dc:creator>
  <cp:lastModifiedBy>sv@fit</cp:lastModifiedBy>
  <dcterms:created xsi:type="dcterms:W3CDTF">2009-04-26T16:41:02Z</dcterms:created>
  <dcterms:modified xsi:type="dcterms:W3CDTF">2024-10-15T02:12:45Z</dcterms:modified>
</cp:coreProperties>
</file>