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ba\OneDrive\Documents\HCMUS Study\Nhập môn CNTT\Excel Tuần 03\24120267_Tuan03_6\"/>
    </mc:Choice>
  </mc:AlternateContent>
  <xr:revisionPtr revIDLastSave="0" documentId="13_ncr:1_{9015BC62-6053-4B34-900D-63DA98333E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Q5" i="1"/>
  <c r="N5" i="1"/>
  <c r="P5" i="1" s="1"/>
  <c r="M5" i="1"/>
  <c r="Q4" i="1"/>
  <c r="N4" i="1"/>
  <c r="P4" i="1" s="1"/>
  <c r="R4" i="1" s="1"/>
  <c r="M4" i="1"/>
  <c r="Q3" i="1"/>
  <c r="N3" i="1"/>
  <c r="P3" i="1" s="1"/>
  <c r="M3" i="1"/>
  <c r="G5" i="1"/>
  <c r="G6" i="1"/>
  <c r="G7" i="1"/>
  <c r="C4" i="1"/>
  <c r="C5" i="1"/>
  <c r="C6" i="1"/>
  <c r="C7" i="1"/>
  <c r="C8" i="1"/>
  <c r="C9" i="1"/>
  <c r="C3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/>
  <c r="F3" i="1" s="1"/>
  <c r="H5" i="1" l="1"/>
  <c r="H6" i="1"/>
  <c r="R3" i="1"/>
  <c r="H7" i="1"/>
  <c r="R5" i="1"/>
  <c r="G3" i="1"/>
  <c r="H3" i="1" s="1"/>
  <c r="G9" i="1"/>
  <c r="H9" i="1" s="1"/>
  <c r="G8" i="1"/>
  <c r="H8" i="1" s="1"/>
  <c r="G4" i="1"/>
  <c r="H4" i="1" s="1"/>
</calcChain>
</file>

<file path=xl/sharedStrings.xml><?xml version="1.0" encoding="utf-8"?>
<sst xmlns="http://schemas.openxmlformats.org/spreadsheetml/2006/main" count="84" uniqueCount="34">
  <si>
    <t>Stt</t>
  </si>
  <si>
    <t>H11</t>
  </si>
  <si>
    <t>G32</t>
  </si>
  <si>
    <t>C41</t>
  </si>
  <si>
    <t>D22</t>
  </si>
  <si>
    <t>G12</t>
  </si>
  <si>
    <t>H31</t>
  </si>
  <si>
    <t>C42</t>
  </si>
  <si>
    <t>H</t>
  </si>
  <si>
    <t>G</t>
  </si>
  <si>
    <t>C</t>
  </si>
  <si>
    <t>D</t>
  </si>
  <si>
    <t>x</t>
  </si>
  <si>
    <t>KẾT TOÁN HÀNG NHẬP KHO</t>
  </si>
  <si>
    <t>Mã hàng</t>
  </si>
  <si>
    <t>Tên hàng</t>
  </si>
  <si>
    <t>Loại hàng</t>
  </si>
  <si>
    <t>Số lượng</t>
  </si>
  <si>
    <t>Thành tiền</t>
  </si>
  <si>
    <t>Thuế</t>
  </si>
  <si>
    <t>Còn lại</t>
  </si>
  <si>
    <t>Bảng đơn giá</t>
  </si>
  <si>
    <t>Tỷ lệ thuế</t>
  </si>
  <si>
    <t>Mã SP</t>
  </si>
  <si>
    <t>ĐG 1</t>
  </si>
  <si>
    <t>ĐG 2</t>
  </si>
  <si>
    <t>Miễn thuế</t>
  </si>
  <si>
    <t>Mã</t>
  </si>
  <si>
    <t>Tỷ lệ</t>
  </si>
  <si>
    <t>Hột điều</t>
  </si>
  <si>
    <t>Gạo</t>
  </si>
  <si>
    <t>Cà phê</t>
  </si>
  <si>
    <t>Đường</t>
  </si>
  <si>
    <t>Tổng gtrị xuất(sau thuế)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</si>
</sst>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A3" zoomScale="110" zoomScaleNormal="110" workbookViewId="0">
      <selection activeCell="C23" sqref="C23"/>
    </sheetView>
  </sheetViews>
  <sheetFormatPr defaultColWidth="9" defaultRowHeight="15.6" x14ac:dyDescent="0.3"/>
  <cols>
    <col min="1" max="1" width="9" style="2" customWidth="1"/>
    <col min="2" max="2" width="13.6640625" style="2" bestFit="1" customWidth="1"/>
    <col min="3" max="3" width="22.44140625" style="2" bestFit="1" customWidth="1"/>
    <col min="4" max="4" width="10.5546875" style="2" bestFit="1" customWidth="1"/>
    <col min="5" max="5" width="9.33203125" style="2" bestFit="1" customWidth="1"/>
    <col min="6" max="6" width="11.33203125" style="2" bestFit="1" customWidth="1"/>
    <col min="7" max="7" width="9" style="2" customWidth="1"/>
    <col min="8" max="8" width="10.44140625" style="2" bestFit="1" customWidth="1"/>
    <col min="9" max="10" width="9" style="2"/>
    <col min="11" max="11" width="5.33203125" style="2" customWidth="1"/>
    <col min="12" max="12" width="9.33203125" style="2" bestFit="1" customWidth="1"/>
    <col min="13" max="13" width="9.88671875" style="2" bestFit="1" customWidth="1"/>
    <col min="14" max="14" width="10.5546875" style="2" bestFit="1" customWidth="1"/>
    <col min="15" max="15" width="9.33203125" style="2" bestFit="1" customWidth="1"/>
    <col min="16" max="16" width="11.33203125" style="2" bestFit="1" customWidth="1"/>
    <col min="17" max="16384" width="9" style="2"/>
  </cols>
  <sheetData>
    <row r="1" spans="1:18" ht="22.8" x14ac:dyDescent="0.4">
      <c r="A1" s="1" t="s">
        <v>13</v>
      </c>
      <c r="B1" s="1"/>
      <c r="C1" s="1"/>
      <c r="D1" s="1"/>
      <c r="E1" s="1"/>
      <c r="F1" s="1"/>
      <c r="G1" s="1"/>
      <c r="H1" s="1"/>
    </row>
    <row r="2" spans="1:18" x14ac:dyDescent="0.3">
      <c r="A2" s="3" t="s">
        <v>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K2" s="3" t="s">
        <v>0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</row>
    <row r="3" spans="1:18" x14ac:dyDescent="0.3">
      <c r="A3" s="4">
        <v>1</v>
      </c>
      <c r="B3" s="4" t="s">
        <v>3</v>
      </c>
      <c r="C3" s="4" t="str">
        <f>IF(LEFT(B3,1)="H",$C$13,IF(LEFT(B3,1)="G",$C$14,IF(LEFT(B3,1)="C",$C$15,$C$16)))</f>
        <v>Cà phê</v>
      </c>
      <c r="D3" s="4">
        <f>INT(RIGHT(B3,1))</f>
        <v>1</v>
      </c>
      <c r="E3" s="4">
        <v>90</v>
      </c>
      <c r="F3" s="4">
        <f>IF(AND(LEFT(B3,1)="H",D3=1),$D$13*E3,IF(AND(LEFT(B3,1)="G",D3=1),$D$14*E3,IF(AND(LEFT(B3,1)="C",D3=1),$D$15*E3,IF(AND(LEFT(B3,1)="D",D3=1),$D$16*E3,IF(AND(LEFT(B3,1)="H",D3=2),$E$13*E3,IF(AND(LEFT(B3,1)="G",D3=2),$E$14*E3,IF(AND(LEFT(B3,1)="C",D3=2),$E$15*E3,IF(AND(LEFT(B3,1)="D",D3=2),$E$16*E3))))))))</f>
        <v>4500000</v>
      </c>
      <c r="G3" s="4">
        <f>IF(AND(MID(B3,2,1)="1",LEFT(B3,1)="H"),$I$13*F3,IF(AND(MID(B3,2,1)="1",LEFT(B3,1)="G"),0,IF(AND(MID(B3,2,1)="1",LEFT(B3,1)="C"),$I$13*F3,IF(AND(MID(B3,2,1)="1",LEFT(B3,1)="D"),0,IF(AND(MID(B3,2,1)="2",LEFT(B3,1)="H"),$I$14*F3,IF(AND(MID(B3,2,1)="2",LEFT(B3,1)="G"),0,IF(AND(MID(B3,2,1)="2",LEFT(B3,1)="C"),$I$14*F3,IF(AND(MID(B3,2,1)="2",LEFT(B3,1)="D"),0,IF(AND(MID(B3,2,1)="3",LEFT(B3,1)="H"),$I$15*F3,IF(AND(MID(B3,2,1)="3",LEFT(B3,1)="G"),0,IF(AND(MID(B3,2,1)="3",LEFT(B3,1)="C"),$I$15*F3,IF(AND(MID(B3,2,1)="3",LEFT(B3,1)="D"),0,IF(AND(MID(B3,2,1)="4",LEFT(B3,1)="H"),$I$16*F3,IF(AND(MID(B3,2,1)="4",LEFT(B3,1)="G"),0,IF(AND(MID(B3,2,1)="4",LEFT(B3,1)="C"),$I$16*F3,IF(AND(MID(B3,2,1)="4",LEFT(B3,1)="D"),0))))))))))))))))</f>
        <v>90000</v>
      </c>
      <c r="H3" s="4">
        <f>F3-G3</f>
        <v>4410000</v>
      </c>
      <c r="K3" s="4">
        <v>3</v>
      </c>
      <c r="L3" s="4" t="s">
        <v>4</v>
      </c>
      <c r="M3" s="4" t="str">
        <f t="shared" ref="M3:M5" si="0">IF(LEFT(L3,1)="H",$C$13,IF(LEFT(L3,1)="G",$C$14,IF(LEFT(L3,1)="C",$C$15,$C$16)))</f>
        <v>Đường</v>
      </c>
      <c r="N3" s="4">
        <f t="shared" ref="N3:N5" si="1">INT(RIGHT(L3,1))</f>
        <v>2</v>
      </c>
      <c r="O3" s="4">
        <v>80</v>
      </c>
      <c r="P3" s="4">
        <f t="shared" ref="P3:P5" si="2">IF(AND(LEFT(L3,1)="H",N3=1),$D$13*O3,IF(AND(LEFT(L3,1)="G",N3=1),$D$14*O3,IF(AND(LEFT(L3,1)="C",N3=1),$D$15*O3,IF(AND(LEFT(L3,1)="D",N3=1),$D$16*O3,IF(AND(LEFT(L3,1)="H",N3=2),$E$13*O3,IF(AND(LEFT(L3,1)="G",N3=2),$E$14*O3,IF(AND(LEFT(L3,1)="C",N3=2),$E$15*O3,IF(AND(LEFT(L3,1)="D",N3=2),$E$16*O3))))))))</f>
        <v>1440000</v>
      </c>
      <c r="Q3" s="4">
        <f t="shared" ref="Q3:Q5" si="3">IF(AND(MID(L3,2,1)="1",LEFT(L3,1)="H"),$I$13*P3,IF(AND(MID(L3,2,1)="1",LEFT(L3,1)="G"),0,IF(AND(MID(L3,2,1)="1",LEFT(L3,1)="C"),$I$13*P3,IF(AND(MID(L3,2,1)="1",LEFT(L3,1)="D"),0,IF(AND(MID(L3,2,1)="2",LEFT(L3,1)="H"),$I$14*P3,IF(AND(MID(L3,2,1)="2",LEFT(L3,1)="G"),0,IF(AND(MID(L3,2,1)="2",LEFT(L3,1)="C"),$I$14*P3,IF(AND(MID(L3,2,1)="2",LEFT(L3,1)="D"),0,IF(AND(MID(L3,2,1)="3",LEFT(L3,1)="H"),$I$15*P3,IF(AND(MID(L3,2,1)="3",LEFT(L3,1)="G"),0,IF(AND(MID(L3,2,1)="3",LEFT(L3,1)="C"),$I$15*P3,IF(AND(MID(L3,2,1)="3",LEFT(L3,1)="D"),0,IF(AND(MID(L3,2,1)="4",LEFT(L3,1)="H"),$I$16*P3,IF(AND(MID(L3,2,1)="4",LEFT(L3,1)="G"),0,IF(AND(MID(L3,2,1)="4",LEFT(L3,1)="C"),$I$16*P3,IF(AND(MID(L3,2,1)="4",LEFT(L3,1)="D"),0))))))))))))))))</f>
        <v>0</v>
      </c>
      <c r="R3" s="4">
        <f t="shared" ref="R3:R5" si="4">P3-Q3</f>
        <v>1440000</v>
      </c>
    </row>
    <row r="4" spans="1:18" x14ac:dyDescent="0.3">
      <c r="A4" s="4">
        <v>2</v>
      </c>
      <c r="B4" s="4" t="s">
        <v>7</v>
      </c>
      <c r="C4" s="4" t="str">
        <f t="shared" ref="C4:C9" si="5">IF(LEFT(B4,1)="H",$C$13,IF(LEFT(B4,1)="G",$C$14,IF(LEFT(B4,1)="C",$C$15,$C$16)))</f>
        <v>Cà phê</v>
      </c>
      <c r="D4" s="4">
        <f t="shared" ref="D4:D9" si="6">INT(RIGHT(B4,1))</f>
        <v>2</v>
      </c>
      <c r="E4" s="4">
        <v>70</v>
      </c>
      <c r="F4" s="4">
        <f t="shared" ref="F4:F9" si="7">IF(AND(LEFT(B4,1)="H",D4=1),$D$13*E4,IF(AND(LEFT(B4,1)="G",D4=1),$D$14*E4,IF(AND(LEFT(B4,1)="C",D4=1),$D$15*E4,IF(AND(LEFT(B4,1)="D",D4=1),$D$16*E4,IF(AND(LEFT(B4,1)="H",D4=2),$E$13*E4,IF(AND(LEFT(B4,1)="G",D4=2),$E$14*E4,IF(AND(LEFT(B4,1)="C",D4=2),$E$15*E4,IF(AND(LEFT(B4,1)="D",D4=2),$E$16*E4))))))))</f>
        <v>2800000</v>
      </c>
      <c r="G4" s="4">
        <f t="shared" ref="G4:G9" si="8">IF(AND(MID(B4,2,1)="1",LEFT(B4,1)="H"),$I$13*F4,IF(AND(MID(B4,2,1)="1",LEFT(B4,1)="G"),0,IF(AND(MID(B4,2,1)="1",LEFT(B4,1)="C"),$I$13*F4,IF(AND(MID(B4,2,1)="1",LEFT(B4,1)="D"),0,IF(AND(MID(B4,2,1)="2",LEFT(B4,1)="H"),$I$14*F4,IF(AND(MID(B4,2,1)="2",LEFT(B4,1)="G"),0,IF(AND(MID(B4,2,1)="2",LEFT(B4,1)="C"),$I$14*F4,IF(AND(MID(B4,2,1)="2",LEFT(B4,1)="D"),0,IF(AND(MID(B4,2,1)="3",LEFT(B4,1)="H"),$I$15*F4,IF(AND(MID(B4,2,1)="3",LEFT(B4,1)="G"),0,IF(AND(MID(B4,2,1)="3",LEFT(B4,1)="C"),$I$15*F4,IF(AND(MID(B4,2,1)="3",LEFT(B4,1)="D"),0,IF(AND(MID(B4,2,1)="4",LEFT(B4,1)="H"),$I$16*F4,IF(AND(MID(B4,2,1)="4",LEFT(B4,1)="G"),0,IF(AND(MID(B4,2,1)="4",LEFT(B4,1)="C"),$I$16*F4,IF(AND(MID(B4,2,1)="4",LEFT(B4,1)="D"),0))))))))))))))))</f>
        <v>56000</v>
      </c>
      <c r="H4" s="4">
        <f t="shared" ref="H4:H9" si="9">F4-G4</f>
        <v>2744000</v>
      </c>
      <c r="K4" s="4">
        <v>4</v>
      </c>
      <c r="L4" s="4" t="s">
        <v>5</v>
      </c>
      <c r="M4" s="4" t="str">
        <f t="shared" si="0"/>
        <v>Gạo</v>
      </c>
      <c r="N4" s="4">
        <f t="shared" si="1"/>
        <v>2</v>
      </c>
      <c r="O4" s="4">
        <v>60</v>
      </c>
      <c r="P4" s="4">
        <f t="shared" si="2"/>
        <v>300000</v>
      </c>
      <c r="Q4" s="4">
        <f t="shared" si="3"/>
        <v>0</v>
      </c>
      <c r="R4" s="4">
        <f t="shared" si="4"/>
        <v>300000</v>
      </c>
    </row>
    <row r="5" spans="1:18" x14ac:dyDescent="0.3">
      <c r="A5" s="4">
        <v>3</v>
      </c>
      <c r="B5" s="4" t="s">
        <v>4</v>
      </c>
      <c r="C5" s="4" t="str">
        <f t="shared" si="5"/>
        <v>Đường</v>
      </c>
      <c r="D5" s="4">
        <f t="shared" si="6"/>
        <v>2</v>
      </c>
      <c r="E5" s="4">
        <v>80</v>
      </c>
      <c r="F5" s="4">
        <f t="shared" si="7"/>
        <v>1440000</v>
      </c>
      <c r="G5" s="4">
        <f t="shared" si="8"/>
        <v>0</v>
      </c>
      <c r="H5" s="4">
        <f t="shared" si="9"/>
        <v>1440000</v>
      </c>
      <c r="K5" s="4">
        <v>5</v>
      </c>
      <c r="L5" s="4" t="s">
        <v>2</v>
      </c>
      <c r="M5" s="4" t="str">
        <f t="shared" si="0"/>
        <v>Gạo</v>
      </c>
      <c r="N5" s="4">
        <f t="shared" si="1"/>
        <v>2</v>
      </c>
      <c r="O5" s="4">
        <v>40</v>
      </c>
      <c r="P5" s="4">
        <f t="shared" si="2"/>
        <v>200000</v>
      </c>
      <c r="Q5" s="4">
        <f t="shared" si="3"/>
        <v>0</v>
      </c>
      <c r="R5" s="4">
        <f t="shared" si="4"/>
        <v>200000</v>
      </c>
    </row>
    <row r="6" spans="1:18" x14ac:dyDescent="0.3">
      <c r="A6" s="4">
        <v>4</v>
      </c>
      <c r="B6" s="4" t="s">
        <v>5</v>
      </c>
      <c r="C6" s="4" t="str">
        <f t="shared" si="5"/>
        <v>Gạo</v>
      </c>
      <c r="D6" s="4">
        <f t="shared" si="6"/>
        <v>2</v>
      </c>
      <c r="E6" s="4">
        <v>60</v>
      </c>
      <c r="F6" s="4">
        <f t="shared" si="7"/>
        <v>300000</v>
      </c>
      <c r="G6" s="4">
        <f t="shared" si="8"/>
        <v>0</v>
      </c>
      <c r="H6" s="4">
        <f t="shared" si="9"/>
        <v>300000</v>
      </c>
    </row>
    <row r="7" spans="1:18" x14ac:dyDescent="0.3">
      <c r="A7" s="4">
        <v>5</v>
      </c>
      <c r="B7" s="4" t="s">
        <v>2</v>
      </c>
      <c r="C7" s="4" t="str">
        <f t="shared" si="5"/>
        <v>Gạo</v>
      </c>
      <c r="D7" s="4">
        <f t="shared" si="6"/>
        <v>2</v>
      </c>
      <c r="E7" s="4">
        <v>40</v>
      </c>
      <c r="F7" s="4">
        <f t="shared" si="7"/>
        <v>200000</v>
      </c>
      <c r="G7" s="4">
        <f t="shared" si="8"/>
        <v>0</v>
      </c>
      <c r="H7" s="4">
        <f t="shared" si="9"/>
        <v>200000</v>
      </c>
      <c r="K7" s="3" t="s">
        <v>0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19</v>
      </c>
      <c r="R7" s="3" t="s">
        <v>20</v>
      </c>
    </row>
    <row r="8" spans="1:18" x14ac:dyDescent="0.3">
      <c r="A8" s="4">
        <v>6</v>
      </c>
      <c r="B8" s="4" t="s">
        <v>1</v>
      </c>
      <c r="C8" s="4" t="str">
        <f t="shared" si="5"/>
        <v>Hột điều</v>
      </c>
      <c r="D8" s="4">
        <f t="shared" si="6"/>
        <v>1</v>
      </c>
      <c r="E8" s="4">
        <v>30</v>
      </c>
      <c r="F8" s="4">
        <f t="shared" si="7"/>
        <v>750000</v>
      </c>
      <c r="G8" s="4">
        <f t="shared" si="8"/>
        <v>75000</v>
      </c>
      <c r="H8" s="4">
        <f t="shared" si="9"/>
        <v>675000</v>
      </c>
      <c r="K8" s="4">
        <v>4</v>
      </c>
      <c r="L8" s="4" t="s">
        <v>5</v>
      </c>
      <c r="M8" s="4" t="s">
        <v>30</v>
      </c>
      <c r="N8" s="4">
        <v>2</v>
      </c>
      <c r="O8" s="4">
        <v>60</v>
      </c>
      <c r="P8" s="4">
        <v>300000</v>
      </c>
      <c r="Q8" s="4">
        <v>0</v>
      </c>
      <c r="R8" s="4">
        <v>300000</v>
      </c>
    </row>
    <row r="9" spans="1:18" x14ac:dyDescent="0.3">
      <c r="A9" s="4">
        <v>7</v>
      </c>
      <c r="B9" s="4" t="s">
        <v>6</v>
      </c>
      <c r="C9" s="4" t="str">
        <f t="shared" si="5"/>
        <v>Hột điều</v>
      </c>
      <c r="D9" s="4">
        <f t="shared" si="6"/>
        <v>1</v>
      </c>
      <c r="E9" s="4">
        <v>50</v>
      </c>
      <c r="F9" s="4">
        <f t="shared" si="7"/>
        <v>1250000</v>
      </c>
      <c r="G9" s="4">
        <f t="shared" si="8"/>
        <v>62500</v>
      </c>
      <c r="H9" s="4">
        <f t="shared" si="9"/>
        <v>1187500</v>
      </c>
      <c r="K9" s="4">
        <v>5</v>
      </c>
      <c r="L9" s="4" t="s">
        <v>2</v>
      </c>
      <c r="M9" s="4" t="s">
        <v>30</v>
      </c>
      <c r="N9" s="4">
        <v>2</v>
      </c>
      <c r="O9" s="4">
        <v>40</v>
      </c>
      <c r="P9" s="4">
        <v>200000</v>
      </c>
      <c r="Q9" s="4">
        <v>0</v>
      </c>
      <c r="R9" s="4">
        <v>200000</v>
      </c>
    </row>
    <row r="10" spans="1:18" x14ac:dyDescent="0.3">
      <c r="K10" s="4">
        <v>6</v>
      </c>
      <c r="L10" s="4" t="s">
        <v>1</v>
      </c>
      <c r="M10" s="4" t="s">
        <v>29</v>
      </c>
      <c r="N10" s="4">
        <v>1</v>
      </c>
      <c r="O10" s="4">
        <v>30</v>
      </c>
      <c r="P10" s="4">
        <v>750000</v>
      </c>
      <c r="Q10" s="4">
        <v>75000</v>
      </c>
      <c r="R10" s="4">
        <v>675000</v>
      </c>
    </row>
    <row r="11" spans="1:18" x14ac:dyDescent="0.3">
      <c r="B11" s="5" t="s">
        <v>21</v>
      </c>
      <c r="C11" s="6"/>
      <c r="D11" s="6"/>
      <c r="E11" s="6"/>
      <c r="F11" s="7"/>
      <c r="H11" s="5" t="s">
        <v>22</v>
      </c>
      <c r="I11" s="7"/>
      <c r="K11" s="4">
        <v>7</v>
      </c>
      <c r="L11" s="4" t="s">
        <v>6</v>
      </c>
      <c r="M11" s="4" t="s">
        <v>29</v>
      </c>
      <c r="N11" s="4">
        <v>1</v>
      </c>
      <c r="O11" s="4">
        <v>50</v>
      </c>
      <c r="P11" s="4">
        <v>1250000</v>
      </c>
      <c r="Q11" s="4">
        <v>62500</v>
      </c>
      <c r="R11" s="4">
        <v>1187500</v>
      </c>
    </row>
    <row r="12" spans="1:18" x14ac:dyDescent="0.3">
      <c r="B12" s="3" t="s">
        <v>23</v>
      </c>
      <c r="C12" s="3" t="s">
        <v>15</v>
      </c>
      <c r="D12" s="3" t="s">
        <v>24</v>
      </c>
      <c r="E12" s="3" t="s">
        <v>25</v>
      </c>
      <c r="F12" s="3" t="s">
        <v>26</v>
      </c>
      <c r="H12" s="3" t="s">
        <v>27</v>
      </c>
      <c r="I12" s="3" t="s">
        <v>28</v>
      </c>
    </row>
    <row r="13" spans="1:18" x14ac:dyDescent="0.3">
      <c r="B13" s="8" t="s">
        <v>8</v>
      </c>
      <c r="C13" s="4" t="s">
        <v>29</v>
      </c>
      <c r="D13" s="4">
        <v>25000</v>
      </c>
      <c r="E13" s="4">
        <v>23000</v>
      </c>
      <c r="F13" s="8"/>
      <c r="H13" s="8">
        <v>1</v>
      </c>
      <c r="I13" s="9">
        <v>0.1</v>
      </c>
      <c r="K13" s="3" t="s">
        <v>0</v>
      </c>
      <c r="L13" s="3" t="s">
        <v>14</v>
      </c>
      <c r="M13" s="3" t="s">
        <v>15</v>
      </c>
      <c r="N13" s="3" t="s">
        <v>16</v>
      </c>
      <c r="O13" s="3" t="s">
        <v>17</v>
      </c>
      <c r="P13" s="3" t="s">
        <v>18</v>
      </c>
      <c r="Q13" s="3" t="s">
        <v>19</v>
      </c>
      <c r="R13" s="3" t="s">
        <v>20</v>
      </c>
    </row>
    <row r="14" spans="1:18" x14ac:dyDescent="0.3">
      <c r="B14" s="8" t="s">
        <v>9</v>
      </c>
      <c r="C14" s="4" t="s">
        <v>30</v>
      </c>
      <c r="D14" s="4">
        <v>6000</v>
      </c>
      <c r="E14" s="4">
        <v>5000</v>
      </c>
      <c r="F14" s="8" t="s">
        <v>12</v>
      </c>
      <c r="H14" s="8">
        <v>2</v>
      </c>
      <c r="I14" s="9">
        <v>0.08</v>
      </c>
      <c r="K14" s="4">
        <v>2</v>
      </c>
      <c r="L14" s="4" t="s">
        <v>7</v>
      </c>
      <c r="M14" s="4" t="s">
        <v>31</v>
      </c>
      <c r="N14" s="4">
        <v>2</v>
      </c>
      <c r="O14" s="4">
        <v>70</v>
      </c>
      <c r="P14" s="4">
        <v>2800000</v>
      </c>
      <c r="Q14" s="4">
        <v>56000</v>
      </c>
      <c r="R14" s="4">
        <v>2744000</v>
      </c>
    </row>
    <row r="15" spans="1:18" x14ac:dyDescent="0.3">
      <c r="B15" s="8" t="s">
        <v>10</v>
      </c>
      <c r="C15" s="4" t="s">
        <v>31</v>
      </c>
      <c r="D15" s="4">
        <v>50000</v>
      </c>
      <c r="E15" s="4">
        <v>40000</v>
      </c>
      <c r="F15" s="8"/>
      <c r="H15" s="8">
        <v>3</v>
      </c>
      <c r="I15" s="9">
        <v>0.05</v>
      </c>
      <c r="K15" s="4">
        <v>4</v>
      </c>
      <c r="L15" s="4" t="s">
        <v>5</v>
      </c>
      <c r="M15" s="4" t="s">
        <v>30</v>
      </c>
      <c r="N15" s="4">
        <v>2</v>
      </c>
      <c r="O15" s="4">
        <v>60</v>
      </c>
      <c r="P15" s="4">
        <v>300000</v>
      </c>
      <c r="Q15" s="4">
        <v>0</v>
      </c>
      <c r="R15" s="4">
        <v>300000</v>
      </c>
    </row>
    <row r="16" spans="1:18" x14ac:dyDescent="0.3">
      <c r="B16" s="8" t="s">
        <v>11</v>
      </c>
      <c r="C16" s="4" t="s">
        <v>32</v>
      </c>
      <c r="D16" s="4">
        <v>20000</v>
      </c>
      <c r="E16" s="4">
        <v>18000</v>
      </c>
      <c r="F16" s="8" t="s">
        <v>12</v>
      </c>
      <c r="H16" s="8">
        <v>4</v>
      </c>
      <c r="I16" s="9">
        <v>0.02</v>
      </c>
      <c r="K16" s="4">
        <v>5</v>
      </c>
      <c r="L16" s="4" t="s">
        <v>2</v>
      </c>
      <c r="M16" s="4" t="s">
        <v>30</v>
      </c>
      <c r="N16" s="4">
        <v>2</v>
      </c>
      <c r="O16" s="4">
        <v>40</v>
      </c>
      <c r="P16" s="4">
        <v>200000</v>
      </c>
      <c r="Q16" s="4">
        <v>0</v>
      </c>
      <c r="R16" s="4">
        <v>200000</v>
      </c>
    </row>
    <row r="17" spans="2:18" x14ac:dyDescent="0.3">
      <c r="K17" s="4">
        <v>7</v>
      </c>
      <c r="L17" s="4" t="s">
        <v>6</v>
      </c>
      <c r="M17" s="4" t="s">
        <v>29</v>
      </c>
      <c r="N17" s="4">
        <v>1</v>
      </c>
      <c r="O17" s="4">
        <v>50</v>
      </c>
      <c r="P17" s="4">
        <v>1250000</v>
      </c>
      <c r="Q17" s="4">
        <v>62500</v>
      </c>
      <c r="R17" s="4">
        <v>1187500</v>
      </c>
    </row>
    <row r="18" spans="2:18" x14ac:dyDescent="0.3">
      <c r="B18" s="4" t="s">
        <v>15</v>
      </c>
      <c r="C18" s="4" t="s">
        <v>33</v>
      </c>
    </row>
    <row r="19" spans="2:18" x14ac:dyDescent="0.3">
      <c r="B19" s="4" t="s">
        <v>29</v>
      </c>
      <c r="C19" s="4">
        <f>SUM(H8:H9)</f>
        <v>1862500</v>
      </c>
    </row>
    <row r="20" spans="2:18" x14ac:dyDescent="0.3">
      <c r="B20" s="4" t="s">
        <v>30</v>
      </c>
      <c r="C20" s="4">
        <f>SUM(H6:H7)</f>
        <v>500000</v>
      </c>
    </row>
    <row r="21" spans="2:18" x14ac:dyDescent="0.3">
      <c r="B21" s="4" t="s">
        <v>31</v>
      </c>
      <c r="C21" s="4">
        <f>SUM(H3:H4)</f>
        <v>7154000</v>
      </c>
    </row>
    <row r="22" spans="2:18" x14ac:dyDescent="0.3">
      <c r="B22" s="4" t="s">
        <v>32</v>
      </c>
      <c r="C22" s="4">
        <f>SUM(H5)</f>
        <v>1440000</v>
      </c>
    </row>
  </sheetData>
  <sortState xmlns:xlrd2="http://schemas.microsoft.com/office/spreadsheetml/2017/richdata2" ref="A3:H9">
    <sortCondition ref="B3:B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NDLoc</dc:creator>
  <cp:lastModifiedBy>Bao Tran</cp:lastModifiedBy>
  <dcterms:created xsi:type="dcterms:W3CDTF">2009-04-26T17:10:57Z</dcterms:created>
  <dcterms:modified xsi:type="dcterms:W3CDTF">2024-10-17T07:34:36Z</dcterms:modified>
</cp:coreProperties>
</file>