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D:\FPTU\ELCA\Materials-Setup\"/>
    </mc:Choice>
  </mc:AlternateContent>
  <xr:revisionPtr revIDLastSave="0" documentId="13_ncr:1_{60D5ABED-3BCE-40A2-B52C-6A632B9589AB}" xr6:coauthVersionLast="47" xr6:coauthVersionMax="47" xr10:uidLastSave="{00000000-0000-0000-0000-000000000000}"/>
  <bookViews>
    <workbookView xWindow="-108" yWindow="-108" windowWidth="23256" windowHeight="13176" tabRatio="979" xr2:uid="{00000000-000D-0000-FFFF-FFFF00000000}"/>
  </bookViews>
  <sheets>
    <sheet name="Training_program_JAVA" sheetId="14" r:id="rId1"/>
    <sheet name="Holidays" sheetId="15" state="hidden" r:id="rId2"/>
    <sheet name="Training_program_JAVA_even" sheetId="7" state="hidden" r:id="rId3"/>
  </sheets>
  <definedNames>
    <definedName name="_xlnm._FilterDatabase" localSheetId="0" hidden="1">Training_program_JAVA!$A$3:$H$55</definedName>
    <definedName name="_xlnm.Print_Titles" localSheetId="0">Training_program_JAVA!$3:$3</definedName>
    <definedName name="Z_1659603B_AF12_45C9_AEE4_E9D2AFB4EC6C_.wvu.Cols" localSheetId="0" hidden="1">Training_program_JAVA!#REF!</definedName>
    <definedName name="Z_1659603B_AF12_45C9_AEE4_E9D2AFB4EC6C_.wvu.FilterData" localSheetId="0" hidden="1">Training_program_JAVA!$A$3:$H$55</definedName>
    <definedName name="Z_1659603B_AF12_45C9_AEE4_E9D2AFB4EC6C_.wvu.PrintTitles" localSheetId="0" hidden="1">Training_program_JAVA!$3:$3</definedName>
    <definedName name="Z_1659603B_AF12_45C9_AEE4_E9D2AFB4EC6C_.wvu.Rows" localSheetId="0" hidden="1">Training_program_JAVA!$2:$2,Training_program_JAVA!$57:$66</definedName>
    <definedName name="Z_B0D103FE_5C5A_4435_8857_3BF24A277D37_.wvu.Cols" localSheetId="0" hidden="1">Training_program_JAVA!#REF!</definedName>
    <definedName name="Z_B0D103FE_5C5A_4435_8857_3BF24A277D37_.wvu.Cols" localSheetId="2" hidden="1">Training_program_JAVA_even!$F:$F</definedName>
    <definedName name="Z_B0D103FE_5C5A_4435_8857_3BF24A277D37_.wvu.FilterData" localSheetId="0" hidden="1">Training_program_JAVA!$A$3:$H$55</definedName>
    <definedName name="Z_B0D103FE_5C5A_4435_8857_3BF24A277D37_.wvu.PrintTitles" localSheetId="0" hidden="1">Training_program_JAVA!$3:$3</definedName>
    <definedName name="Z_B0D103FE_5C5A_4435_8857_3BF24A277D37_.wvu.Rows" localSheetId="0" hidden="1">Training_program_JAVA!$2:$2,Training_program_JAVA!$57:$66</definedName>
    <definedName name="Z_B0D103FE_5C5A_4435_8857_3BF24A277D37_.wvu.Rows" localSheetId="2" hidden="1">Training_program_JAVA_even!$2:$2</definedName>
    <definedName name="Z_CF8F5655_32C7_42AF_BCA2_09FDF785A9BE_.wvu.Cols" localSheetId="0" hidden="1">Training_program_JAVA!#REF!</definedName>
    <definedName name="Z_CF8F5655_32C7_42AF_BCA2_09FDF785A9BE_.wvu.Cols" localSheetId="2" hidden="1">Training_program_JAVA_even!$F:$F</definedName>
    <definedName name="Z_CF8F5655_32C7_42AF_BCA2_09FDF785A9BE_.wvu.FilterData" localSheetId="0" hidden="1">Training_program_JAVA!$A$3:$H$55</definedName>
    <definedName name="Z_CF8F5655_32C7_42AF_BCA2_09FDF785A9BE_.wvu.PrintTitles" localSheetId="0" hidden="1">Training_program_JAVA!$3:$3</definedName>
    <definedName name="Z_CF8F5655_32C7_42AF_BCA2_09FDF785A9BE_.wvu.Rows" localSheetId="0" hidden="1">Training_program_JAVA!$2:$2,Training_program_JAVA!$57:$66</definedName>
    <definedName name="Z_CF8F5655_32C7_42AF_BCA2_09FDF785A9BE_.wvu.Rows" localSheetId="2" hidden="1">Training_program_JAVA_even!$2:$2</definedName>
  </definedNames>
  <calcPr calcId="191029"/>
  <customWorkbookViews>
    <customWorkbookView name="Tran Trong Vu Vo, Mr - Personal View" guid="{1659603B-AF12-45C9-AEE4-E9D2AFB4EC6C}" mergeInterval="0" personalView="1" maximized="1" windowWidth="1600" windowHeight="687" activeSheetId="2"/>
    <customWorkbookView name="Ha Chi Oai, Mr - Personal View" guid="{B0D103FE-5C5A-4435-8857-3BF24A277D37}" mergeInterval="0" personalView="1" maximized="1" windowWidth="1600" windowHeight="655" activeSheetId="1"/>
    <customWorkbookView name="Nguyen Ba Anh Thu, Ms - Personal View" guid="{CF8F5655-32C7-42AF-BCA2-09FDF785A9BE}" mergeInterval="0" personalView="1" maximized="1" windowWidth="1600" windowHeight="615" activeSheetId="3"/>
  </customWorkbookViews>
</workbook>
</file>

<file path=xl/calcChain.xml><?xml version="1.0" encoding="utf-8"?>
<calcChain xmlns="http://schemas.openxmlformats.org/spreadsheetml/2006/main">
  <c r="C9" i="14" l="1"/>
  <c r="D1" i="15"/>
  <c r="C7" i="14" l="1"/>
  <c r="C15" i="14" s="1"/>
  <c r="C17" i="14" s="1"/>
  <c r="C19" i="14" s="1"/>
  <c r="C21" i="14" s="1"/>
  <c r="C22" i="14" s="1"/>
  <c r="C23" i="14" s="1"/>
  <c r="C25" i="14" s="1"/>
  <c r="C26" i="14" s="1"/>
  <c r="C28" i="14" s="1"/>
  <c r="C31" i="14" l="1"/>
  <c r="C32" i="14" s="1"/>
  <c r="C34" i="14" s="1"/>
  <c r="C38" i="14" s="1"/>
  <c r="C40" i="14" s="1"/>
  <c r="C41" i="14" s="1"/>
  <c r="C42" i="14" s="1"/>
  <c r="C44" i="14" s="1"/>
  <c r="C45" i="14" s="1"/>
  <c r="C47" i="14" s="1"/>
  <c r="G87" i="7"/>
  <c r="G85" i="7"/>
  <c r="G83" i="7"/>
  <c r="G81" i="7"/>
  <c r="G79" i="7"/>
  <c r="G75" i="7"/>
  <c r="G74" i="7"/>
  <c r="G72" i="7"/>
  <c r="G70" i="7"/>
  <c r="G68" i="7"/>
  <c r="G65" i="7"/>
  <c r="G63" i="7"/>
  <c r="G61" i="7"/>
  <c r="G58" i="7"/>
  <c r="G54" i="7"/>
  <c r="G52" i="7"/>
  <c r="G49" i="7"/>
  <c r="G46" i="7"/>
  <c r="G45" i="7"/>
  <c r="G43" i="7"/>
  <c r="G41" i="7"/>
  <c r="G38" i="7"/>
  <c r="G36" i="7"/>
  <c r="G33" i="7"/>
  <c r="G32" i="7"/>
  <c r="G29" i="7"/>
  <c r="G27" i="7"/>
  <c r="G24" i="7"/>
  <c r="G22" i="7"/>
  <c r="G18" i="7"/>
  <c r="G17" i="7"/>
  <c r="G14" i="7"/>
  <c r="G8" i="7"/>
  <c r="G12" i="7"/>
  <c r="G10" i="7"/>
  <c r="G4" i="7"/>
  <c r="C48" i="14" l="1"/>
  <c r="C49" i="14" s="1"/>
  <c r="C51" i="14" s="1"/>
  <c r="C52" i="14" s="1"/>
  <c r="C53" i="14" s="1"/>
  <c r="C54" i="14" s="1"/>
  <c r="C55" i="14" s="1"/>
</calcChain>
</file>

<file path=xl/sharedStrings.xml><?xml version="1.0" encoding="utf-8"?>
<sst xmlns="http://schemas.openxmlformats.org/spreadsheetml/2006/main" count="531" uniqueCount="189">
  <si>
    <t xml:space="preserve">Sprint </t>
  </si>
  <si>
    <t>Week</t>
  </si>
  <si>
    <t>Objective</t>
  </si>
  <si>
    <t>Basics</t>
  </si>
  <si>
    <t>Control</t>
  </si>
  <si>
    <t>Topic</t>
  </si>
  <si>
    <t>Detail</t>
  </si>
  <si>
    <t>Front</t>
  </si>
  <si>
    <t>Back</t>
  </si>
  <si>
    <t>Q&amp;A</t>
  </si>
  <si>
    <t>Day</t>
  </si>
  <si>
    <t>Type</t>
  </si>
  <si>
    <t>Assessment</t>
  </si>
  <si>
    <t>Buffer</t>
  </si>
  <si>
    <t>JIRA</t>
  </si>
  <si>
    <t>Duration (h)</t>
  </si>
  <si>
    <t>Subversion</t>
  </si>
  <si>
    <t>Eclipse Debugging</t>
  </si>
  <si>
    <t>Self training</t>
  </si>
  <si>
    <t>Formal training</t>
  </si>
  <si>
    <t>C-S-04.1</t>
  </si>
  <si>
    <t>C-S-03.1</t>
  </si>
  <si>
    <t>E-T-26</t>
  </si>
  <si>
    <t>E-T-05</t>
  </si>
  <si>
    <t>ET2</t>
  </si>
  <si>
    <t>E-T-11</t>
  </si>
  <si>
    <t>E-T-06</t>
  </si>
  <si>
    <t>E-T-07</t>
  </si>
  <si>
    <t>Practice</t>
  </si>
  <si>
    <t>C-N-04.1</t>
  </si>
  <si>
    <t>C-N-02</t>
  </si>
  <si>
    <t>On-boarding program introduction</t>
  </si>
  <si>
    <t>AM</t>
  </si>
  <si>
    <t>PM</t>
  </si>
  <si>
    <t>Presentation</t>
  </si>
  <si>
    <t>1st presentation</t>
  </si>
  <si>
    <t>English Test</t>
  </si>
  <si>
    <t>1st presentation - Preparation</t>
  </si>
  <si>
    <t>Trainer</t>
  </si>
  <si>
    <t>Hours</t>
  </si>
  <si>
    <t>QAN</t>
  </si>
  <si>
    <t>NTA</t>
  </si>
  <si>
    <t>APL</t>
  </si>
  <si>
    <t>ATN</t>
  </si>
  <si>
    <t>PHD</t>
  </si>
  <si>
    <t>DHN</t>
  </si>
  <si>
    <t>QHD</t>
  </si>
  <si>
    <t>Ref.</t>
  </si>
  <si>
    <t>Description</t>
  </si>
  <si>
    <t>Unit testing in JAVA - Exercise</t>
  </si>
  <si>
    <t>JAVA 6</t>
  </si>
  <si>
    <t>ET1</t>
  </si>
  <si>
    <t>Coding best practices (for Web)</t>
  </si>
  <si>
    <t>CSS</t>
  </si>
  <si>
    <t>EB2</t>
  </si>
  <si>
    <t>EB1</t>
  </si>
  <si>
    <t xml:space="preserve"> </t>
  </si>
  <si>
    <t>E-T-12</t>
  </si>
  <si>
    <t>UI design &amp; Testing</t>
  </si>
  <si>
    <t>Pres.</t>
  </si>
  <si>
    <t>UI Implementation</t>
  </si>
  <si>
    <t>Tools &amp; Libraries</t>
  </si>
  <si>
    <t>Service Desgin &amp; Testing</t>
  </si>
  <si>
    <t>Service implementation</t>
  </si>
  <si>
    <t>Pilot project - Frontend - Test &amp; Correction</t>
  </si>
  <si>
    <t>Reading</t>
  </si>
  <si>
    <t>Coding best practices (formal)</t>
  </si>
  <si>
    <t>Introduction from coach</t>
  </si>
  <si>
    <t>JS</t>
  </si>
  <si>
    <t>SQL - Exercise</t>
  </si>
  <si>
    <r>
      <t>Exercises</t>
    </r>
    <r>
      <rPr>
        <sz val="12"/>
        <color theme="1"/>
        <rFont val="Calibri"/>
        <family val="2"/>
        <scheme val="minor"/>
      </rPr>
      <t xml:space="preserve">
</t>
    </r>
  </si>
  <si>
    <t>Coach</t>
  </si>
  <si>
    <t>Spring MVC</t>
  </si>
  <si>
    <t>To give the trainee the context / scope before doing the exercise</t>
  </si>
  <si>
    <t>JAVA - Exercise</t>
  </si>
  <si>
    <t>JAVA Important Classes - Exercise</t>
  </si>
  <si>
    <t>Exception handling - Exercises</t>
  </si>
  <si>
    <t>Design patterns - Exercises</t>
  </si>
  <si>
    <t>Check &amp; explain on Maven, Eclipse, JAVA - Exercise, JAVA Important Classes</t>
  </si>
  <si>
    <t>Check &amp; explain BKH</t>
  </si>
  <si>
    <t>Check out code from SVN, JIRA assignment</t>
  </si>
  <si>
    <t>Pilot project - Frontend - Setup &amp; Requirement clarification</t>
  </si>
  <si>
    <t>Pilot project - Frontend - Implementation</t>
  </si>
  <si>
    <t>Screen Live Test</t>
  </si>
  <si>
    <t>Pilot project - Frontend - Correction after Q&amp;A</t>
  </si>
  <si>
    <t>Application security - Exercises</t>
  </si>
  <si>
    <t>Surrogate key &amp; Concurrent update - Exercises</t>
  </si>
  <si>
    <t>OOP - Exercises</t>
  </si>
  <si>
    <t>EB4</t>
  </si>
  <si>
    <t>Pilot project - Backend - Correction after Q&amp;A</t>
  </si>
  <si>
    <t>Pilot project - Backend - Requirement clarification</t>
  </si>
  <si>
    <t>Pilot project - Backend - Implementation</t>
  </si>
  <si>
    <t>Review &amp; check + Code Inspection</t>
  </si>
  <si>
    <t>Hibernate</t>
  </si>
  <si>
    <t>Check &amp; explain BKH, Unit test, SQL</t>
  </si>
  <si>
    <t>Multi-tiers, Multilingual - Exercises</t>
  </si>
  <si>
    <t>Check Hibernate</t>
  </si>
  <si>
    <t>Pilot project - Backend - Test &amp; correction - Finalization</t>
  </si>
  <si>
    <t>Final Q&amp;A</t>
  </si>
  <si>
    <t>Coding convention</t>
  </si>
  <si>
    <t>Introdution</t>
  </si>
  <si>
    <t xml:space="preserve">Introduction exercise context for:
BKH - Concepts (Topic: Surrogate key &amp; Concurrent update, Application security)
</t>
  </si>
  <si>
    <t xml:space="preserve">Introduce exercise context for:
BKH - Concepts (Topic: Multi-tiers, Multilingual)
BKH - Programming (Topic: Exception handling &amp; Design patterns, OOP)
</t>
  </si>
  <si>
    <t>Setup environment - Maven</t>
  </si>
  <si>
    <t>Check &amp; explain Spring MVC, Coding convention</t>
  </si>
  <si>
    <t>CSS self-training point 1,2,4,6,8,9,12,14,16 with the exercises inside each topic mention in the link.</t>
  </si>
  <si>
    <t>JS self-training point 1, 2, 3, 4, 6, 7 + check point.</t>
  </si>
  <si>
    <t>R1</t>
  </si>
  <si>
    <t>JAVA Training on-boarding schedule</t>
  </si>
  <si>
    <t>Powerpoint &amp; word version</t>
  </si>
  <si>
    <t>Word version</t>
  </si>
  <si>
    <t>Date</t>
  </si>
  <si>
    <t>Entry Date</t>
  </si>
  <si>
    <t>MyELCA introduction III - Agile IT</t>
  </si>
  <si>
    <t xml:space="preserve">MyELCA introduction I - MyELCA </t>
  </si>
  <si>
    <t>MyELCA introduction II - QHB Introduction</t>
  </si>
  <si>
    <t>Review &amp; check Pilot project - Front end</t>
  </si>
  <si>
    <t>MinimumProgrammingPractices</t>
  </si>
  <si>
    <t>Read Self-training-JAVA6-12.doc (13.5h)
Point 1, 2, 3, 4, 5.</t>
  </si>
  <si>
    <t>Check &amp; explain about Spring core</t>
  </si>
  <si>
    <t>- JS:
o General programming: 2101 , 2102, 2104, 2105.
o Optimization: 2203.
o Language specialties: 2301, 2302, 2303, 2309.
o Security: 2401.
- HTML: 3001.
- CSS: 4001.</t>
  </si>
  <si>
    <t>Debugging</t>
  </si>
  <si>
    <t>Setup environment</t>
  </si>
  <si>
    <t>BKH Exception handling</t>
  </si>
  <si>
    <t>BKH Application security</t>
  </si>
  <si>
    <t>Spring</t>
  </si>
  <si>
    <t>Javascript</t>
  </si>
  <si>
    <t>Pilot project - Setup &amp; Requirement clarification</t>
  </si>
  <si>
    <t>Pilot project - Correction after Q&amp;A</t>
  </si>
  <si>
    <t>Presentation - Preparation</t>
  </si>
  <si>
    <t>Pilot project - Implementation</t>
  </si>
  <si>
    <t>Pilot project</t>
  </si>
  <si>
    <t>Java</t>
  </si>
  <si>
    <t>Checkpoint</t>
  </si>
  <si>
    <t>Hibernate - Exercise</t>
  </si>
  <si>
    <t>Java - Exercise</t>
  </si>
  <si>
    <t>Introduction</t>
  </si>
  <si>
    <t>Unit testing in Java</t>
  </si>
  <si>
    <t>Spring - Exercise</t>
  </si>
  <si>
    <t>Maven</t>
  </si>
  <si>
    <t>https://maven.apache.org/guides/getting-started/index.html
https://itfromzerotohero.wordpress.com/2016/02/20/maven-notes-introduction/</t>
  </si>
  <si>
    <t>IDE Key mapping</t>
  </si>
  <si>
    <t>BKH Transaction</t>
  </si>
  <si>
    <r>
      <t>Spring</t>
    </r>
    <r>
      <rPr>
        <sz val="11"/>
        <color theme="1"/>
        <rFont val="Calibri"/>
        <family val="2"/>
        <scheme val="minor"/>
      </rPr>
      <t xml:space="preserve">
</t>
    </r>
  </si>
  <si>
    <t>BKH Surrogate key</t>
  </si>
  <si>
    <t>BKH Concurrent update</t>
  </si>
  <si>
    <t>BKH Multilingual</t>
  </si>
  <si>
    <t>Read SunCodeConventions.pdf
Ensure your Java exercise follows coding convention</t>
  </si>
  <si>
    <t>https://www.jetbrains.com/help/idea/debugging-your-first-java-application.html
https://www.jetbrains.com/help/idea/tutorial-set-value.html#solution</t>
  </si>
  <si>
    <t>Note</t>
  </si>
  <si>
    <t>Use this formula for part time:</t>
  </si>
  <si>
    <t>Non-working days:</t>
  </si>
  <si>
    <t>BKH Multi-tier</t>
  </si>
  <si>
    <t>Distinguish between n-tier and n-layer</t>
  </si>
  <si>
    <t>Use pseudo-code for exercises</t>
  </si>
  <si>
    <t>https://www.baeldung.com/java-exceptions</t>
  </si>
  <si>
    <t>Java for beginner (optional)</t>
  </si>
  <si>
    <t>Workshop</t>
  </si>
  <si>
    <t>HR Workshop</t>
  </si>
  <si>
    <t>Presentation in English</t>
  </si>
  <si>
    <t>Demo &amp; Code Inspection</t>
  </si>
  <si>
    <t>HR</t>
  </si>
  <si>
    <t>Introduction from ELCA trainers</t>
  </si>
  <si>
    <t xml:space="preserve">Install Maven, Java 8, IntelliJ (Ultimate), SonarLint (IntelliJ plugin) and other tools:
- https://adoptium.net/temurin/releases/?version=8
- https://maven.apache.org/download.cgi
- https://www.jetbrains.com/idea/download/#section=windows
(Optional) Configure Settings &gt; Keymap to use Eclipse preset
Configure IntelliJ to use Java and Maven that you just installed
</t>
  </si>
  <si>
    <t>Basic OOP concepts:
https://www.tutorialspoint.com/What-is-object-oriented-programming-OOP
For basic training, Tutorialpoints should provide sufficient information: https://www.tutorialspoint.com/java/index.htm
From this page, check the navigation bar on the left to go through each topic:
- Java tutorials: basic syntax and fundamental of Java programming language
- Java Object oriented: how OOP concepts are applied in Java
- Java advanced: skip this section
For more detail and in-depth explanations, Baeldung is a better alternative: https://www.baeldung.com/get-started-with-java-series</t>
  </si>
  <si>
    <t>Follow Java roadmap. Main focuses are Java collection framework and Stream api</t>
  </si>
  <si>
    <t>Follow Spring roadmap. Spring is a very board topic, please focus your training/reading to be able to answer the questions in Checkpoint section in Spring Roadmap.</t>
  </si>
  <si>
    <t>Introduce Spring framework</t>
  </si>
  <si>
    <t>Apply at least 2 design patterns in your exercise. If possible, use Factory &amp; Template method.
Practice debugging and using hotkeys when coding the exercise. Strictly follow SunCodeConventions.</t>
  </si>
  <si>
    <t>Also called i18n</t>
  </si>
  <si>
    <t>Angular</t>
  </si>
  <si>
    <t>Introduce Angular framework</t>
  </si>
  <si>
    <t>Follow Css roadmap</t>
  </si>
  <si>
    <t>Follow Javascript roadmap</t>
  </si>
  <si>
    <t>Follow the topics and exercises at 
https://angular.io/docs</t>
  </si>
  <si>
    <t>Also called technical id</t>
  </si>
  <si>
    <t>Test:
- Css
- Javascript
- Spring concepts &amp; exercises
- Unit testing</t>
  </si>
  <si>
    <t>Understand ACID properties, transaction in Spring &amp; Hibernate</t>
  </si>
  <si>
    <t>Introduce Hibernate framework &amp; Basic know how (BKH) concepts</t>
  </si>
  <si>
    <t xml:space="preserve">Practice with unit tests in Spring exercises
https://www.baeldung.com/java-unit-testing-best-practices
https://www.baeldung.com/cs/code-coverage
</t>
  </si>
  <si>
    <t>Test:
- BKH topics
- Angular</t>
  </si>
  <si>
    <t>Test:
- Hibernate concepts &amp; exercises
- BKH Transaction &amp; Concurrent update</t>
  </si>
  <si>
    <t xml:space="preserve">Test:
- OOP concepts
- Maven
- Java concepts &amp; exercsies
- Exception handling &amp; Design patterns
</t>
  </si>
  <si>
    <t>- Checkout code &amp; Setup environment
- Create feature branch, name format "/feature/{id}".
- Create Pull request to "master"
- Read requirements &amp; clarify</t>
  </si>
  <si>
    <t>JAVA University program schedule</t>
  </si>
  <si>
    <t>Optional</t>
  </si>
  <si>
    <t xml:space="preserve">Read "IDE hotkeys" for commonly used keys
</t>
  </si>
  <si>
    <t>component -&gt; lifecycle , component communication, overview change detection, reactive form and validation form, http client, internationalization i18n</t>
  </si>
  <si>
    <t>chua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</si>
</sst>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18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3" fillId="0" borderId="12" xfId="0" applyFont="1" applyBorder="1" applyAlignment="1">
      <alignment horizontal="right" vertical="top"/>
    </xf>
    <xf numFmtId="0" fontId="3" fillId="2" borderId="12" xfId="0" applyFont="1" applyFill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1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14" fontId="1" fillId="0" borderId="0" xfId="0" applyNumberFormat="1" applyFont="1" applyAlignment="1">
      <alignment vertical="top"/>
    </xf>
    <xf numFmtId="14" fontId="4" fillId="0" borderId="3" xfId="0" applyNumberFormat="1" applyFont="1" applyBorder="1" applyAlignment="1">
      <alignment horizontal="center" vertical="top"/>
    </xf>
    <xf numFmtId="14" fontId="4" fillId="0" borderId="12" xfId="0" applyNumberFormat="1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horizontal="right" vertical="top"/>
    </xf>
    <xf numFmtId="14" fontId="4" fillId="0" borderId="23" xfId="0" applyNumberFormat="1" applyFont="1" applyBorder="1" applyAlignment="1">
      <alignment horizontal="center" vertical="top"/>
    </xf>
    <xf numFmtId="0" fontId="3" fillId="0" borderId="19" xfId="0" applyFont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0" borderId="2" xfId="0" quotePrefix="1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0" fillId="0" borderId="0" xfId="0" applyNumberFormat="1"/>
    <xf numFmtId="14" fontId="8" fillId="6" borderId="0" xfId="2" applyNumberFormat="1"/>
    <xf numFmtId="0" fontId="8" fillId="6" borderId="0" xfId="2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/>
    </xf>
    <xf numFmtId="14" fontId="1" fillId="0" borderId="3" xfId="0" applyNumberFormat="1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horizontal="center" vertical="top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0" xfId="0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9" fillId="0" borderId="2" xfId="0" applyFont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horizontal="center" vertical="top"/>
    </xf>
    <xf numFmtId="0" fontId="9" fillId="3" borderId="2" xfId="0" applyFont="1" applyFill="1" applyBorder="1" applyAlignment="1">
      <alignment vertical="top"/>
    </xf>
    <xf numFmtId="0" fontId="9" fillId="0" borderId="5" xfId="0" applyFont="1" applyBorder="1" applyAlignment="1">
      <alignment vertical="top"/>
    </xf>
    <xf numFmtId="0" fontId="0" fillId="0" borderId="24" xfId="0" applyBorder="1" applyAlignment="1">
      <alignment vertical="top"/>
    </xf>
    <xf numFmtId="14" fontId="1" fillId="0" borderId="14" xfId="0" applyNumberFormat="1" applyFont="1" applyBorder="1" applyAlignment="1">
      <alignment horizontal="center" vertical="top"/>
    </xf>
    <xf numFmtId="0" fontId="0" fillId="5" borderId="2" xfId="0" applyFill="1" applyBorder="1" applyAlignment="1">
      <alignment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vertical="top"/>
    </xf>
    <xf numFmtId="0" fontId="0" fillId="5" borderId="21" xfId="0" applyFill="1" applyBorder="1" applyAlignment="1">
      <alignment vertical="top"/>
    </xf>
    <xf numFmtId="14" fontId="0" fillId="0" borderId="2" xfId="0" applyNumberFormat="1" applyBorder="1" applyAlignment="1">
      <alignment horizontal="left" vertical="top"/>
    </xf>
    <xf numFmtId="0" fontId="7" fillId="0" borderId="5" xfId="1" applyBorder="1" applyAlignment="1">
      <alignment vertical="top" wrapText="1"/>
    </xf>
    <xf numFmtId="0" fontId="7" fillId="0" borderId="2" xfId="1" applyBorder="1" applyAlignment="1">
      <alignment vertical="top" wrapText="1"/>
    </xf>
    <xf numFmtId="0" fontId="9" fillId="0" borderId="5" xfId="0" applyFont="1" applyBorder="1" applyAlignment="1">
      <alignment horizontal="left" vertical="top" wrapText="1"/>
    </xf>
    <xf numFmtId="0" fontId="7" fillId="0" borderId="5" xfId="1" applyBorder="1" applyAlignment="1">
      <alignment horizontal="left" vertical="top" wrapText="1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center" vertical="top"/>
    </xf>
    <xf numFmtId="0" fontId="0" fillId="3" borderId="12" xfId="0" applyFill="1" applyBorder="1" applyAlignment="1">
      <alignment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9" fillId="2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vertical="top"/>
    </xf>
    <xf numFmtId="0" fontId="1" fillId="5" borderId="2" xfId="0" applyFont="1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horizontal="center" vertical="top"/>
    </xf>
    <xf numFmtId="0" fontId="0" fillId="0" borderId="25" xfId="0" applyBorder="1" applyAlignment="1">
      <alignment vertical="top"/>
    </xf>
    <xf numFmtId="14" fontId="1" fillId="0" borderId="12" xfId="0" applyNumberFormat="1" applyFont="1" applyBorder="1" applyAlignment="1">
      <alignment horizontal="center" vertical="top"/>
    </xf>
    <xf numFmtId="0" fontId="0" fillId="2" borderId="10" xfId="0" applyFill="1" applyBorder="1" applyAlignment="1">
      <alignment vertical="top"/>
    </xf>
    <xf numFmtId="0" fontId="7" fillId="0" borderId="0" xfId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0" fillId="3" borderId="5" xfId="0" applyFill="1" applyBorder="1" applyAlignment="1">
      <alignment vertical="top"/>
    </xf>
    <xf numFmtId="0" fontId="0" fillId="3" borderId="5" xfId="0" applyFill="1" applyBorder="1" applyAlignment="1">
      <alignment horizontal="center" vertical="top"/>
    </xf>
    <xf numFmtId="0" fontId="0" fillId="3" borderId="5" xfId="0" applyFill="1" applyBorder="1" applyAlignment="1">
      <alignment horizontal="left" vertical="top" wrapText="1"/>
    </xf>
    <xf numFmtId="0" fontId="0" fillId="3" borderId="24" xfId="0" applyFill="1" applyBorder="1" applyAlignment="1">
      <alignment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0" fillId="0" borderId="14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1" fillId="0" borderId="1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1" fillId="0" borderId="19" xfId="0" applyNumberFormat="1" applyFont="1" applyBorder="1" applyAlignment="1">
      <alignment horizontal="center" vertical="top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14" fontId="4" fillId="0" borderId="3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14" fontId="4" fillId="0" borderId="1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4" fontId="4" fillId="0" borderId="4" xfId="0" applyNumberFormat="1" applyFont="1" applyBorder="1" applyAlignment="1">
      <alignment horizontal="center" vertical="top"/>
    </xf>
    <xf numFmtId="0" fontId="3" fillId="0" borderId="1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3" fillId="0" borderId="11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right" vertical="top"/>
    </xf>
    <xf numFmtId="0" fontId="3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0" borderId="6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14" fontId="4" fillId="0" borderId="5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14" fontId="4" fillId="0" borderId="17" xfId="0" applyNumberFormat="1" applyFont="1" applyBorder="1" applyAlignment="1">
      <alignment horizontal="center" vertical="top"/>
    </xf>
    <xf numFmtId="14" fontId="4" fillId="0" borderId="18" xfId="0" applyNumberFormat="1" applyFont="1" applyBorder="1" applyAlignment="1">
      <alignment horizontal="center" vertical="top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eldung.com/java-exceptions" TargetMode="External"/><Relationship Id="rId1" Type="http://schemas.openxmlformats.org/officeDocument/2006/relationships/hyperlink" Target="https://maven.apache.org/guides/getting-started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"/>
  <sheetViews>
    <sheetView tabSelected="1" zoomScaleNormal="100" workbookViewId="0">
      <pane ySplit="3" topLeftCell="A44" activePane="bottomLeft" state="frozen"/>
      <selection pane="bottomLeft" activeCell="G53" sqref="G53"/>
    </sheetView>
  </sheetViews>
  <sheetFormatPr defaultColWidth="9.109375" defaultRowHeight="14.4" x14ac:dyDescent="0.3"/>
  <cols>
    <col min="1" max="1" width="9" style="1" customWidth="1"/>
    <col min="2" max="2" width="15.44140625" style="1" customWidth="1"/>
    <col min="3" max="3" width="13.33203125" style="1" customWidth="1"/>
    <col min="4" max="4" width="52" style="1" customWidth="1"/>
    <col min="5" max="5" width="11.6640625" style="1" bestFit="1" customWidth="1"/>
    <col min="6" max="6" width="15.6640625" style="53" bestFit="1" customWidth="1"/>
    <col min="7" max="7" width="84.88671875" style="1" customWidth="1"/>
    <col min="8" max="8" width="12.6640625" style="1" customWidth="1"/>
    <col min="9" max="9" width="23" style="1" customWidth="1"/>
    <col min="10" max="16384" width="9.109375" style="1"/>
  </cols>
  <sheetData>
    <row r="1" spans="1:9" ht="28.8" x14ac:dyDescent="0.3">
      <c r="A1" s="130" t="s">
        <v>184</v>
      </c>
      <c r="B1" s="130"/>
      <c r="C1" s="130"/>
      <c r="D1" s="130"/>
      <c r="E1" s="3"/>
      <c r="F1" s="52"/>
    </row>
    <row r="2" spans="1:9" ht="15" hidden="1" customHeight="1" x14ac:dyDescent="0.3">
      <c r="A2" s="6"/>
      <c r="B2" s="6"/>
      <c r="C2" s="6"/>
      <c r="D2" s="6"/>
    </row>
    <row r="3" spans="1:9" s="2" customFormat="1" ht="15" thickBot="1" x14ac:dyDescent="0.35">
      <c r="A3" s="7" t="s">
        <v>1</v>
      </c>
      <c r="B3" s="7" t="s">
        <v>5</v>
      </c>
      <c r="C3" s="7" t="s">
        <v>111</v>
      </c>
      <c r="D3" s="7" t="s">
        <v>6</v>
      </c>
      <c r="E3" s="7" t="s">
        <v>11</v>
      </c>
      <c r="F3" s="54" t="s">
        <v>15</v>
      </c>
      <c r="G3" s="7" t="s">
        <v>149</v>
      </c>
      <c r="H3" s="7" t="s">
        <v>38</v>
      </c>
    </row>
    <row r="4" spans="1:9" s="3" customFormat="1" ht="172.8" x14ac:dyDescent="0.3">
      <c r="A4" s="122">
        <v>1</v>
      </c>
      <c r="B4" s="126" t="s">
        <v>132</v>
      </c>
      <c r="C4" s="112" t="s">
        <v>185</v>
      </c>
      <c r="D4" s="8" t="s">
        <v>156</v>
      </c>
      <c r="E4" s="8" t="s">
        <v>18</v>
      </c>
      <c r="F4" s="58"/>
      <c r="G4" s="59" t="s">
        <v>164</v>
      </c>
      <c r="H4" s="8"/>
      <c r="I4" s="50"/>
    </row>
    <row r="5" spans="1:9" s="3" customFormat="1" x14ac:dyDescent="0.3">
      <c r="A5" s="124"/>
      <c r="B5" s="128"/>
      <c r="C5" s="116">
        <v>45076</v>
      </c>
      <c r="D5" s="108" t="s">
        <v>31</v>
      </c>
      <c r="E5" s="108" t="s">
        <v>136</v>
      </c>
      <c r="F5" s="109">
        <v>1</v>
      </c>
      <c r="G5" s="110" t="s">
        <v>162</v>
      </c>
      <c r="H5" s="111" t="s">
        <v>71</v>
      </c>
      <c r="I5" s="51"/>
    </row>
    <row r="6" spans="1:9" ht="115.2" x14ac:dyDescent="0.3">
      <c r="A6" s="124"/>
      <c r="B6" s="128"/>
      <c r="C6" s="114"/>
      <c r="D6" s="106" t="s">
        <v>122</v>
      </c>
      <c r="E6" s="106" t="s">
        <v>136</v>
      </c>
      <c r="F6" s="58">
        <v>1</v>
      </c>
      <c r="G6" s="107" t="s">
        <v>163</v>
      </c>
      <c r="H6" s="106"/>
      <c r="I6" s="51"/>
    </row>
    <row r="7" spans="1:9" ht="28.8" x14ac:dyDescent="0.3">
      <c r="A7" s="124"/>
      <c r="B7" s="128"/>
      <c r="C7" s="113">
        <f>WORKDAY(C5, 1, Holidays!B:B)</f>
        <v>45077</v>
      </c>
      <c r="D7" s="8" t="s">
        <v>139</v>
      </c>
      <c r="E7" s="8" t="s">
        <v>18</v>
      </c>
      <c r="F7" s="58">
        <v>2</v>
      </c>
      <c r="G7" s="104" t="s">
        <v>140</v>
      </c>
      <c r="H7" s="60"/>
      <c r="I7" s="51"/>
    </row>
    <row r="8" spans="1:9" ht="17.25" customHeight="1" x14ac:dyDescent="0.3">
      <c r="A8" s="124"/>
      <c r="B8" s="128"/>
      <c r="C8" s="116"/>
      <c r="D8" s="8" t="s">
        <v>132</v>
      </c>
      <c r="E8" s="8" t="s">
        <v>18</v>
      </c>
      <c r="F8" s="58">
        <v>6</v>
      </c>
      <c r="G8" s="62" t="s">
        <v>165</v>
      </c>
      <c r="H8" s="60"/>
      <c r="I8" s="51"/>
    </row>
    <row r="9" spans="1:9" ht="17.25" customHeight="1" x14ac:dyDescent="0.3">
      <c r="A9" s="124"/>
      <c r="B9" s="128"/>
      <c r="C9" s="113">
        <f>WORKDAY(C7, 1, Holidays!B:B)</f>
        <v>45078</v>
      </c>
      <c r="D9" s="8" t="s">
        <v>132</v>
      </c>
      <c r="E9" s="8" t="s">
        <v>18</v>
      </c>
      <c r="F9" s="58">
        <v>2</v>
      </c>
      <c r="G9" s="85"/>
      <c r="H9" s="77"/>
      <c r="I9" s="51"/>
    </row>
    <row r="10" spans="1:9" ht="21.75" customHeight="1" x14ac:dyDescent="0.3">
      <c r="A10" s="124"/>
      <c r="B10" s="128"/>
      <c r="C10" s="116"/>
      <c r="D10" s="62" t="s">
        <v>123</v>
      </c>
      <c r="E10" s="8" t="s">
        <v>18</v>
      </c>
      <c r="F10" s="58">
        <v>2</v>
      </c>
      <c r="G10" s="85" t="s">
        <v>155</v>
      </c>
      <c r="H10" s="77"/>
      <c r="I10" s="51"/>
    </row>
    <row r="11" spans="1:9" ht="21.75" customHeight="1" x14ac:dyDescent="0.3">
      <c r="A11" s="124"/>
      <c r="B11" s="128"/>
      <c r="C11" s="116"/>
      <c r="D11" s="83" t="s">
        <v>141</v>
      </c>
      <c r="E11" s="8" t="s">
        <v>18</v>
      </c>
      <c r="F11" s="58">
        <v>0.5</v>
      </c>
      <c r="G11" s="59" t="s">
        <v>186</v>
      </c>
      <c r="H11" s="77"/>
      <c r="I11" s="51"/>
    </row>
    <row r="12" spans="1:9" ht="39" customHeight="1" x14ac:dyDescent="0.3">
      <c r="A12" s="124"/>
      <c r="B12" s="128"/>
      <c r="C12" s="116"/>
      <c r="D12" s="8" t="s">
        <v>99</v>
      </c>
      <c r="E12" s="8" t="s">
        <v>18</v>
      </c>
      <c r="F12" s="58">
        <v>0.5</v>
      </c>
      <c r="G12" s="59" t="s">
        <v>147</v>
      </c>
      <c r="H12" s="77"/>
      <c r="I12" s="51"/>
    </row>
    <row r="13" spans="1:9" ht="39" customHeight="1" x14ac:dyDescent="0.3">
      <c r="A13" s="124"/>
      <c r="B13" s="128"/>
      <c r="C13" s="116"/>
      <c r="D13" s="71" t="s">
        <v>121</v>
      </c>
      <c r="E13" s="71" t="s">
        <v>18</v>
      </c>
      <c r="F13" s="69">
        <v>1</v>
      </c>
      <c r="G13" s="87" t="s">
        <v>148</v>
      </c>
      <c r="H13" s="77"/>
      <c r="I13" s="51"/>
    </row>
    <row r="14" spans="1:9" ht="49.5" customHeight="1" x14ac:dyDescent="0.3">
      <c r="A14" s="124"/>
      <c r="B14" s="128"/>
      <c r="C14" s="114"/>
      <c r="D14" s="83" t="s">
        <v>135</v>
      </c>
      <c r="E14" s="83" t="s">
        <v>28</v>
      </c>
      <c r="F14" s="58">
        <v>2</v>
      </c>
      <c r="G14" s="59" t="s">
        <v>168</v>
      </c>
      <c r="H14" s="60"/>
      <c r="I14" s="51"/>
    </row>
    <row r="15" spans="1:9" ht="19.5" customHeight="1" x14ac:dyDescent="0.3">
      <c r="A15" s="124"/>
      <c r="B15" s="128"/>
      <c r="C15" s="113">
        <f>WORKDAY(C9, 1, Holidays!B:B)</f>
        <v>45079</v>
      </c>
      <c r="D15" s="83" t="s">
        <v>135</v>
      </c>
      <c r="E15" s="83" t="s">
        <v>28</v>
      </c>
      <c r="F15" s="58">
        <v>6</v>
      </c>
      <c r="G15" s="8"/>
      <c r="H15" s="60"/>
      <c r="I15" s="51"/>
    </row>
    <row r="16" spans="1:9" ht="84" customHeight="1" thickBot="1" x14ac:dyDescent="0.35">
      <c r="A16" s="124"/>
      <c r="B16" s="128"/>
      <c r="C16" s="116"/>
      <c r="D16" s="88" t="s">
        <v>133</v>
      </c>
      <c r="E16" s="88" t="s">
        <v>9</v>
      </c>
      <c r="F16" s="89">
        <v>2</v>
      </c>
      <c r="G16" s="91" t="s">
        <v>182</v>
      </c>
      <c r="H16" s="92" t="s">
        <v>71</v>
      </c>
      <c r="I16" s="51"/>
    </row>
    <row r="17" spans="1:9" ht="16.2" customHeight="1" x14ac:dyDescent="0.3">
      <c r="A17" s="122">
        <v>2</v>
      </c>
      <c r="B17" s="126" t="s">
        <v>143</v>
      </c>
      <c r="C17" s="115">
        <f>WORKDAY(C15, 1, Holidays!B:B)</f>
        <v>45082</v>
      </c>
      <c r="D17" s="71" t="s">
        <v>53</v>
      </c>
      <c r="E17" s="71" t="s">
        <v>18</v>
      </c>
      <c r="F17" s="69">
        <v>3</v>
      </c>
      <c r="G17" s="70" t="s">
        <v>172</v>
      </c>
      <c r="H17" s="60"/>
      <c r="I17" s="51"/>
    </row>
    <row r="18" spans="1:9" ht="15.6" customHeight="1" x14ac:dyDescent="0.3">
      <c r="A18" s="123"/>
      <c r="B18" s="127"/>
      <c r="C18" s="114"/>
      <c r="D18" s="71" t="s">
        <v>126</v>
      </c>
      <c r="E18" s="71" t="s">
        <v>18</v>
      </c>
      <c r="F18" s="69">
        <v>5</v>
      </c>
      <c r="G18" s="70" t="s">
        <v>173</v>
      </c>
      <c r="H18" s="60"/>
      <c r="I18" s="51"/>
    </row>
    <row r="19" spans="1:9" ht="31.2" customHeight="1" x14ac:dyDescent="0.3">
      <c r="A19" s="123"/>
      <c r="B19" s="127"/>
      <c r="C19" s="113">
        <f>WORKDAY(C17, 1, Holidays!B:B)</f>
        <v>45083</v>
      </c>
      <c r="D19" s="72" t="s">
        <v>125</v>
      </c>
      <c r="E19" s="8" t="s">
        <v>18</v>
      </c>
      <c r="F19" s="58">
        <v>6</v>
      </c>
      <c r="G19" s="59" t="s">
        <v>166</v>
      </c>
      <c r="H19" s="60"/>
      <c r="I19" s="51"/>
    </row>
    <row r="20" spans="1:9" ht="15.75" customHeight="1" x14ac:dyDescent="0.3">
      <c r="A20" s="123"/>
      <c r="B20" s="127"/>
      <c r="C20" s="114"/>
      <c r="D20" s="63" t="s">
        <v>133</v>
      </c>
      <c r="E20" s="63" t="s">
        <v>9</v>
      </c>
      <c r="F20" s="64">
        <v>2</v>
      </c>
      <c r="G20" s="66" t="s">
        <v>167</v>
      </c>
      <c r="H20" s="67" t="s">
        <v>71</v>
      </c>
      <c r="I20" s="51"/>
    </row>
    <row r="21" spans="1:9" ht="17.25" customHeight="1" x14ac:dyDescent="0.3">
      <c r="A21" s="123"/>
      <c r="B21" s="127"/>
      <c r="C21" s="61">
        <f>WORKDAY(C19, 1, Holidays!B:B)</f>
        <v>45084</v>
      </c>
      <c r="D21" s="76" t="s">
        <v>125</v>
      </c>
      <c r="E21" s="8" t="s">
        <v>18</v>
      </c>
      <c r="F21" s="69">
        <v>8</v>
      </c>
      <c r="G21" s="70"/>
      <c r="H21" s="60"/>
      <c r="I21" s="51"/>
    </row>
    <row r="22" spans="1:9" ht="16.5" customHeight="1" x14ac:dyDescent="0.3">
      <c r="A22" s="123"/>
      <c r="B22" s="127"/>
      <c r="C22" s="61">
        <f>WORKDAY(C21, 1, Holidays!B:B)</f>
        <v>45085</v>
      </c>
      <c r="D22" s="76" t="s">
        <v>138</v>
      </c>
      <c r="E22" s="71" t="s">
        <v>28</v>
      </c>
      <c r="F22" s="69">
        <v>8</v>
      </c>
      <c r="G22" s="71"/>
      <c r="H22" s="60"/>
      <c r="I22" s="51"/>
    </row>
    <row r="23" spans="1:9" ht="48" customHeight="1" x14ac:dyDescent="0.3">
      <c r="A23" s="124"/>
      <c r="B23" s="128"/>
      <c r="C23" s="113">
        <f>WORKDAY(C22, 1, Holidays!B:B)</f>
        <v>45086</v>
      </c>
      <c r="D23" s="73" t="s">
        <v>137</v>
      </c>
      <c r="E23" s="8" t="s">
        <v>18</v>
      </c>
      <c r="F23" s="58">
        <v>4</v>
      </c>
      <c r="G23" s="93" t="s">
        <v>179</v>
      </c>
      <c r="H23" s="60"/>
      <c r="I23" s="51"/>
    </row>
    <row r="24" spans="1:9" ht="75" customHeight="1" thickBot="1" x14ac:dyDescent="0.35">
      <c r="A24" s="124"/>
      <c r="B24" s="128"/>
      <c r="C24" s="121"/>
      <c r="D24" s="88" t="s">
        <v>133</v>
      </c>
      <c r="E24" s="88" t="s">
        <v>9</v>
      </c>
      <c r="F24" s="89">
        <v>2</v>
      </c>
      <c r="G24" s="91" t="s">
        <v>176</v>
      </c>
      <c r="H24" s="92" t="s">
        <v>71</v>
      </c>
      <c r="I24" s="51"/>
    </row>
    <row r="25" spans="1:9" x14ac:dyDescent="0.3">
      <c r="A25" s="131">
        <v>3</v>
      </c>
      <c r="B25" s="126" t="s">
        <v>93</v>
      </c>
      <c r="C25" s="78">
        <f>WORKDAY(C23, 1, Holidays!B:B)</f>
        <v>45089</v>
      </c>
      <c r="D25" s="76" t="s">
        <v>93</v>
      </c>
      <c r="E25" s="71" t="s">
        <v>18</v>
      </c>
      <c r="F25" s="69">
        <v>8</v>
      </c>
      <c r="G25" s="86"/>
      <c r="H25" s="77"/>
      <c r="I25" s="51"/>
    </row>
    <row r="26" spans="1:9" x14ac:dyDescent="0.3">
      <c r="A26" s="132"/>
      <c r="B26" s="127"/>
      <c r="C26" s="113">
        <f>WORKDAY(C25, 1, Holidays!B:B)</f>
        <v>45090</v>
      </c>
      <c r="D26" s="72" t="s">
        <v>93</v>
      </c>
      <c r="E26" s="8" t="s">
        <v>18</v>
      </c>
      <c r="F26" s="58">
        <v>6</v>
      </c>
      <c r="G26" s="73"/>
      <c r="H26" s="60"/>
      <c r="I26" s="51"/>
    </row>
    <row r="27" spans="1:9" x14ac:dyDescent="0.3">
      <c r="A27" s="132"/>
      <c r="B27" s="127"/>
      <c r="C27" s="116"/>
      <c r="D27" s="63" t="s">
        <v>133</v>
      </c>
      <c r="E27" s="63" t="s">
        <v>9</v>
      </c>
      <c r="F27" s="64">
        <v>2</v>
      </c>
      <c r="G27" s="75" t="s">
        <v>178</v>
      </c>
      <c r="H27" s="67" t="s">
        <v>71</v>
      </c>
      <c r="I27" s="51"/>
    </row>
    <row r="28" spans="1:9" x14ac:dyDescent="0.3">
      <c r="A28" s="133"/>
      <c r="B28" s="128"/>
      <c r="C28" s="113">
        <f>WORKDAY(C26, 1, Holidays!B:B)</f>
        <v>45091</v>
      </c>
      <c r="D28" s="73" t="s">
        <v>93</v>
      </c>
      <c r="E28" s="8" t="s">
        <v>18</v>
      </c>
      <c r="F28" s="58">
        <v>4</v>
      </c>
      <c r="G28" s="73"/>
      <c r="H28" s="60"/>
      <c r="I28" s="51"/>
    </row>
    <row r="29" spans="1:9" x14ac:dyDescent="0.3">
      <c r="A29" s="133"/>
      <c r="B29" s="128"/>
      <c r="C29" s="116"/>
      <c r="D29" s="8" t="s">
        <v>145</v>
      </c>
      <c r="E29" s="8" t="s">
        <v>18</v>
      </c>
      <c r="F29" s="58">
        <v>2</v>
      </c>
      <c r="G29" s="8" t="s">
        <v>154</v>
      </c>
      <c r="H29" s="60"/>
      <c r="I29" s="51"/>
    </row>
    <row r="30" spans="1:9" x14ac:dyDescent="0.3">
      <c r="A30" s="133"/>
      <c r="B30" s="128"/>
      <c r="C30" s="116"/>
      <c r="D30" s="73" t="s">
        <v>142</v>
      </c>
      <c r="E30" s="8" t="s">
        <v>18</v>
      </c>
      <c r="F30" s="58">
        <v>2</v>
      </c>
      <c r="G30" s="73" t="s">
        <v>177</v>
      </c>
      <c r="H30" s="60"/>
      <c r="I30" s="51"/>
    </row>
    <row r="31" spans="1:9" x14ac:dyDescent="0.3">
      <c r="A31" s="133"/>
      <c r="B31" s="128"/>
      <c r="C31" s="61">
        <f>WORKDAY(C28, 1, Holidays!B:B)</f>
        <v>45092</v>
      </c>
      <c r="D31" s="76" t="s">
        <v>134</v>
      </c>
      <c r="E31" s="71" t="s">
        <v>28</v>
      </c>
      <c r="F31" s="69">
        <v>8</v>
      </c>
      <c r="G31" s="73"/>
      <c r="H31" s="77"/>
      <c r="I31" s="51"/>
    </row>
    <row r="32" spans="1:9" ht="15.75" customHeight="1" x14ac:dyDescent="0.3">
      <c r="A32" s="133"/>
      <c r="B32" s="128"/>
      <c r="C32" s="113">
        <f>WORKDAY(C31, 1, Holidays!B:B)</f>
        <v>45093</v>
      </c>
      <c r="D32" s="76" t="s">
        <v>134</v>
      </c>
      <c r="E32" s="71" t="s">
        <v>28</v>
      </c>
      <c r="F32" s="69">
        <v>6</v>
      </c>
      <c r="G32" s="70"/>
      <c r="H32" s="77"/>
      <c r="I32" s="51"/>
    </row>
    <row r="33" spans="1:9" ht="46.95" customHeight="1" thickBot="1" x14ac:dyDescent="0.35">
      <c r="A33" s="133"/>
      <c r="B33" s="128"/>
      <c r="C33" s="121"/>
      <c r="D33" s="88" t="s">
        <v>133</v>
      </c>
      <c r="E33" s="88" t="s">
        <v>9</v>
      </c>
      <c r="F33" s="89">
        <v>2</v>
      </c>
      <c r="G33" s="90" t="s">
        <v>181</v>
      </c>
      <c r="H33" s="92" t="s">
        <v>71</v>
      </c>
      <c r="I33" s="51"/>
    </row>
    <row r="34" spans="1:9" x14ac:dyDescent="0.3">
      <c r="A34" s="117">
        <v>4</v>
      </c>
      <c r="B34" s="119" t="s">
        <v>170</v>
      </c>
      <c r="C34" s="115">
        <f>WORKDAY(C32, 1, Holidays!B:B)</f>
        <v>45096</v>
      </c>
      <c r="D34" s="8" t="s">
        <v>146</v>
      </c>
      <c r="E34" s="71" t="s">
        <v>18</v>
      </c>
      <c r="F34" s="69">
        <v>3</v>
      </c>
      <c r="G34" s="71" t="s">
        <v>169</v>
      </c>
      <c r="H34" s="77"/>
      <c r="I34" s="51"/>
    </row>
    <row r="35" spans="1:9" x14ac:dyDescent="0.3">
      <c r="A35" s="118"/>
      <c r="B35" s="120"/>
      <c r="C35" s="116"/>
      <c r="D35" s="8" t="s">
        <v>152</v>
      </c>
      <c r="E35" s="71" t="s">
        <v>18</v>
      </c>
      <c r="F35" s="69">
        <v>1</v>
      </c>
      <c r="G35" s="71" t="s">
        <v>153</v>
      </c>
      <c r="H35" s="77"/>
      <c r="I35" s="51"/>
    </row>
    <row r="36" spans="1:9" x14ac:dyDescent="0.3">
      <c r="A36" s="118"/>
      <c r="B36" s="120"/>
      <c r="C36" s="116"/>
      <c r="D36" s="8" t="s">
        <v>124</v>
      </c>
      <c r="E36" s="73" t="s">
        <v>18</v>
      </c>
      <c r="F36" s="74">
        <v>2</v>
      </c>
      <c r="G36" s="72" t="s">
        <v>154</v>
      </c>
      <c r="H36" s="77"/>
      <c r="I36" s="51"/>
    </row>
    <row r="37" spans="1:9" ht="17.399999999999999" customHeight="1" x14ac:dyDescent="0.3">
      <c r="A37" s="118"/>
      <c r="B37" s="120"/>
      <c r="C37" s="114"/>
      <c r="D37" s="8" t="s">
        <v>144</v>
      </c>
      <c r="E37" s="8" t="s">
        <v>18</v>
      </c>
      <c r="F37" s="58">
        <v>2</v>
      </c>
      <c r="G37" s="8" t="s">
        <v>175</v>
      </c>
      <c r="H37" s="77"/>
      <c r="I37" s="51"/>
    </row>
    <row r="38" spans="1:9" ht="32.4" customHeight="1" x14ac:dyDescent="0.3">
      <c r="A38" s="118"/>
      <c r="B38" s="120"/>
      <c r="C38" s="113">
        <f>WORKDAY(C34, 1, Holidays!B:B)</f>
        <v>45097</v>
      </c>
      <c r="D38" s="73" t="s">
        <v>170</v>
      </c>
      <c r="E38" s="8" t="s">
        <v>18</v>
      </c>
      <c r="F38" s="58">
        <v>6</v>
      </c>
      <c r="G38" s="93" t="s">
        <v>174</v>
      </c>
      <c r="H38" s="60"/>
      <c r="I38" s="51"/>
    </row>
    <row r="39" spans="1:9" ht="16.2" customHeight="1" x14ac:dyDescent="0.3">
      <c r="A39" s="118"/>
      <c r="B39" s="120"/>
      <c r="C39" s="114"/>
      <c r="D39" s="63" t="s">
        <v>133</v>
      </c>
      <c r="E39" s="63" t="s">
        <v>9</v>
      </c>
      <c r="F39" s="64">
        <v>2</v>
      </c>
      <c r="G39" s="65" t="s">
        <v>171</v>
      </c>
      <c r="H39" s="67" t="s">
        <v>71</v>
      </c>
      <c r="I39" s="51"/>
    </row>
    <row r="40" spans="1:9" ht="16.2" customHeight="1" x14ac:dyDescent="0.3">
      <c r="A40" s="118"/>
      <c r="B40" s="120"/>
      <c r="C40" s="61">
        <f>WORKDAY(C38, 1, Holidays!B:B)</f>
        <v>45098</v>
      </c>
      <c r="D40" s="73" t="s">
        <v>170</v>
      </c>
      <c r="E40" s="8" t="s">
        <v>18</v>
      </c>
      <c r="F40" s="58">
        <v>8</v>
      </c>
      <c r="G40" s="93" t="s">
        <v>187</v>
      </c>
      <c r="H40" s="60"/>
      <c r="I40" s="51"/>
    </row>
    <row r="41" spans="1:9" x14ac:dyDescent="0.3">
      <c r="A41" s="118"/>
      <c r="B41" s="120"/>
      <c r="C41" s="61">
        <f>WORKDAY(C40, 1, Holidays!B:B)</f>
        <v>45099</v>
      </c>
      <c r="D41" s="73" t="s">
        <v>170</v>
      </c>
      <c r="E41" s="8" t="s">
        <v>18</v>
      </c>
      <c r="F41" s="69">
        <v>8</v>
      </c>
      <c r="G41" s="73"/>
      <c r="H41" s="77"/>
      <c r="I41" s="51"/>
    </row>
    <row r="42" spans="1:9" x14ac:dyDescent="0.3">
      <c r="A42" s="118"/>
      <c r="B42" s="120"/>
      <c r="C42" s="113">
        <f>WORKDAY(C41, 1, Holidays!B:B)</f>
        <v>45100</v>
      </c>
      <c r="D42" s="73" t="s">
        <v>170</v>
      </c>
      <c r="E42" s="8" t="s">
        <v>18</v>
      </c>
      <c r="F42" s="69">
        <v>6</v>
      </c>
      <c r="G42" s="70"/>
      <c r="H42" s="77"/>
      <c r="I42" s="51"/>
    </row>
    <row r="43" spans="1:9" ht="48.6" customHeight="1" thickBot="1" x14ac:dyDescent="0.35">
      <c r="A43" s="118"/>
      <c r="B43" s="120"/>
      <c r="C43" s="121"/>
      <c r="D43" s="88" t="s">
        <v>133</v>
      </c>
      <c r="E43" s="88" t="s">
        <v>9</v>
      </c>
      <c r="F43" s="89">
        <v>2</v>
      </c>
      <c r="G43" s="94" t="s">
        <v>180</v>
      </c>
      <c r="H43" s="92" t="s">
        <v>71</v>
      </c>
      <c r="I43" s="51"/>
    </row>
    <row r="44" spans="1:9" ht="61.95" customHeight="1" x14ac:dyDescent="0.3">
      <c r="A44" s="117">
        <v>5</v>
      </c>
      <c r="B44" s="119" t="s">
        <v>131</v>
      </c>
      <c r="C44" s="78">
        <f>WORKDAY(C42, 1, Holidays!B:B)</f>
        <v>45103</v>
      </c>
      <c r="D44" s="8" t="s">
        <v>127</v>
      </c>
      <c r="E44" s="8" t="s">
        <v>28</v>
      </c>
      <c r="F44" s="58">
        <v>8</v>
      </c>
      <c r="G44" s="105" t="s">
        <v>183</v>
      </c>
      <c r="H44" s="60"/>
    </row>
    <row r="45" spans="1:9" ht="16.5" customHeight="1" x14ac:dyDescent="0.3">
      <c r="A45" s="118"/>
      <c r="B45" s="120"/>
      <c r="C45" s="113">
        <f>WORKDAY(C44, 1, Holidays!B:B)</f>
        <v>45104</v>
      </c>
      <c r="D45" s="8" t="s">
        <v>130</v>
      </c>
      <c r="E45" s="8" t="s">
        <v>28</v>
      </c>
      <c r="F45" s="58">
        <v>6</v>
      </c>
      <c r="G45" s="8"/>
      <c r="H45" s="60"/>
    </row>
    <row r="46" spans="1:9" ht="15.75" customHeight="1" x14ac:dyDescent="0.3">
      <c r="A46" s="118"/>
      <c r="B46" s="120"/>
      <c r="C46" s="114"/>
      <c r="D46" s="68" t="s">
        <v>157</v>
      </c>
      <c r="E46" s="68" t="s">
        <v>9</v>
      </c>
      <c r="F46" s="95">
        <v>2</v>
      </c>
      <c r="G46" s="68" t="s">
        <v>158</v>
      </c>
      <c r="H46" s="103" t="s">
        <v>161</v>
      </c>
    </row>
    <row r="47" spans="1:9" x14ac:dyDescent="0.3">
      <c r="A47" s="118"/>
      <c r="B47" s="120"/>
      <c r="C47" s="61">
        <f>WORKDAY(C45, 1, Holidays!B:B)</f>
        <v>45105</v>
      </c>
      <c r="D47" s="8" t="s">
        <v>130</v>
      </c>
      <c r="E47" s="8" t="s">
        <v>28</v>
      </c>
      <c r="F47" s="69">
        <v>8</v>
      </c>
      <c r="G47" s="84"/>
      <c r="H47" s="77"/>
    </row>
    <row r="48" spans="1:9" x14ac:dyDescent="0.3">
      <c r="A48" s="118"/>
      <c r="B48" s="120"/>
      <c r="C48" s="61">
        <f>WORKDAY(C47, 1, Holidays!B:B)</f>
        <v>45106</v>
      </c>
      <c r="D48" s="8" t="s">
        <v>130</v>
      </c>
      <c r="E48" s="8" t="s">
        <v>28</v>
      </c>
      <c r="F48" s="58">
        <v>8</v>
      </c>
      <c r="G48" s="59"/>
      <c r="H48" s="77"/>
    </row>
    <row r="49" spans="1:8" x14ac:dyDescent="0.3">
      <c r="A49" s="118"/>
      <c r="B49" s="120"/>
      <c r="C49" s="113">
        <f>WORKDAY(C48, 1, Holidays!B:B)</f>
        <v>45107</v>
      </c>
      <c r="D49" s="8" t="s">
        <v>130</v>
      </c>
      <c r="E49" s="8" t="s">
        <v>28</v>
      </c>
      <c r="F49" s="58">
        <v>6</v>
      </c>
      <c r="G49" s="59"/>
      <c r="H49" s="60"/>
    </row>
    <row r="50" spans="1:8" ht="15" thickBot="1" x14ac:dyDescent="0.35">
      <c r="A50" s="118"/>
      <c r="B50" s="120"/>
      <c r="C50" s="121"/>
      <c r="D50" s="88" t="s">
        <v>133</v>
      </c>
      <c r="E50" s="88" t="s">
        <v>9</v>
      </c>
      <c r="F50" s="89">
        <v>2</v>
      </c>
      <c r="G50" s="91" t="s">
        <v>160</v>
      </c>
      <c r="H50" s="92" t="s">
        <v>71</v>
      </c>
    </row>
    <row r="51" spans="1:8" x14ac:dyDescent="0.3">
      <c r="A51" s="122">
        <v>6</v>
      </c>
      <c r="B51" s="126" t="s">
        <v>34</v>
      </c>
      <c r="C51" s="78">
        <f>WORKDAY(C49, 1, Holidays!B:B)</f>
        <v>45110</v>
      </c>
      <c r="D51" s="72" t="s">
        <v>128</v>
      </c>
      <c r="E51" s="8" t="s">
        <v>28</v>
      </c>
      <c r="F51" s="58">
        <v>8</v>
      </c>
      <c r="G51" s="8"/>
      <c r="H51" s="60"/>
    </row>
    <row r="52" spans="1:8" x14ac:dyDescent="0.3">
      <c r="A52" s="123"/>
      <c r="B52" s="127"/>
      <c r="C52" s="61">
        <f>WORKDAY(C51, 1, Holidays!B:B)</f>
        <v>45111</v>
      </c>
      <c r="D52" s="79" t="s">
        <v>129</v>
      </c>
      <c r="E52" s="79" t="s">
        <v>34</v>
      </c>
      <c r="F52" s="80">
        <v>8</v>
      </c>
      <c r="G52" s="81" t="s">
        <v>159</v>
      </c>
      <c r="H52" s="82"/>
    </row>
    <row r="53" spans="1:8" x14ac:dyDescent="0.3">
      <c r="A53" s="123"/>
      <c r="B53" s="127"/>
      <c r="C53" s="61">
        <f>WORKDAY(C52, 1, Holidays!B:B)</f>
        <v>45112</v>
      </c>
      <c r="D53" s="96" t="s">
        <v>34</v>
      </c>
      <c r="E53" s="96" t="s">
        <v>34</v>
      </c>
      <c r="F53" s="97">
        <v>8</v>
      </c>
      <c r="G53" s="79" t="s">
        <v>188</v>
      </c>
      <c r="H53" s="98"/>
    </row>
    <row r="54" spans="1:8" x14ac:dyDescent="0.3">
      <c r="A54" s="124"/>
      <c r="B54" s="128"/>
      <c r="C54" s="61">
        <f>WORKDAY(C53, 1, Holidays!B:B)</f>
        <v>45113</v>
      </c>
      <c r="D54" s="96" t="s">
        <v>34</v>
      </c>
      <c r="E54" s="96" t="s">
        <v>34</v>
      </c>
      <c r="F54" s="97">
        <v>8</v>
      </c>
      <c r="G54" s="79"/>
      <c r="H54" s="98"/>
    </row>
    <row r="55" spans="1:8" ht="15" thickBot="1" x14ac:dyDescent="0.35">
      <c r="A55" s="125"/>
      <c r="B55" s="129"/>
      <c r="C55" s="102">
        <f>WORKDAY(C54, 1, Holidays!B:B)</f>
        <v>45114</v>
      </c>
      <c r="D55" s="99" t="s">
        <v>13</v>
      </c>
      <c r="E55" s="99" t="s">
        <v>13</v>
      </c>
      <c r="F55" s="100" t="s">
        <v>13</v>
      </c>
      <c r="G55" s="99"/>
      <c r="H55" s="101"/>
    </row>
    <row r="56" spans="1:8" ht="15" customHeight="1" x14ac:dyDescent="0.3">
      <c r="B56" s="3"/>
      <c r="G56" s="1" t="s">
        <v>56</v>
      </c>
    </row>
    <row r="57" spans="1:8" hidden="1" x14ac:dyDescent="0.3">
      <c r="G57" s="1" t="s">
        <v>56</v>
      </c>
    </row>
    <row r="58" spans="1:8" hidden="1" x14ac:dyDescent="0.3">
      <c r="G58" s="1" t="s">
        <v>56</v>
      </c>
    </row>
    <row r="59" spans="1:8" hidden="1" x14ac:dyDescent="0.3">
      <c r="G59" s="1" t="s">
        <v>56</v>
      </c>
    </row>
    <row r="60" spans="1:8" hidden="1" x14ac:dyDescent="0.3">
      <c r="G60" s="1" t="s">
        <v>56</v>
      </c>
    </row>
    <row r="61" spans="1:8" hidden="1" x14ac:dyDescent="0.3">
      <c r="G61" s="1" t="s">
        <v>56</v>
      </c>
    </row>
    <row r="62" spans="1:8" hidden="1" x14ac:dyDescent="0.3">
      <c r="G62" s="1" t="s">
        <v>56</v>
      </c>
    </row>
    <row r="63" spans="1:8" hidden="1" x14ac:dyDescent="0.3">
      <c r="G63" s="1" t="s">
        <v>56</v>
      </c>
    </row>
    <row r="64" spans="1:8" hidden="1" x14ac:dyDescent="0.3">
      <c r="G64" s="1" t="s">
        <v>56</v>
      </c>
    </row>
    <row r="65" spans="7:7" hidden="1" x14ac:dyDescent="0.3">
      <c r="G65" s="1" t="s">
        <v>56</v>
      </c>
    </row>
    <row r="66" spans="7:7" hidden="1" x14ac:dyDescent="0.3">
      <c r="G66" s="1" t="s">
        <v>56</v>
      </c>
    </row>
    <row r="67" spans="7:7" x14ac:dyDescent="0.3">
      <c r="G67" s="1" t="s">
        <v>56</v>
      </c>
    </row>
    <row r="68" spans="7:7" x14ac:dyDescent="0.3">
      <c r="G68" s="1" t="s">
        <v>56</v>
      </c>
    </row>
    <row r="75" spans="7:7" ht="15.75" customHeight="1" x14ac:dyDescent="0.3"/>
    <row r="99" spans="7:7" x14ac:dyDescent="0.3">
      <c r="G99" s="104"/>
    </row>
  </sheetData>
  <autoFilter ref="A3:H55" xr:uid="{00000000-0009-0000-0000-000000000000}"/>
  <mergeCells count="28">
    <mergeCell ref="A17:A24"/>
    <mergeCell ref="B17:B24"/>
    <mergeCell ref="C23:C24"/>
    <mergeCell ref="C15:C16"/>
    <mergeCell ref="C28:C30"/>
    <mergeCell ref="A25:A33"/>
    <mergeCell ref="B25:B33"/>
    <mergeCell ref="C19:C20"/>
    <mergeCell ref="C32:C33"/>
    <mergeCell ref="C26:C27"/>
    <mergeCell ref="C17:C18"/>
    <mergeCell ref="A1:D1"/>
    <mergeCell ref="C7:C8"/>
    <mergeCell ref="A4:A16"/>
    <mergeCell ref="B4:B16"/>
    <mergeCell ref="C5:C6"/>
    <mergeCell ref="C9:C14"/>
    <mergeCell ref="A44:A50"/>
    <mergeCell ref="B44:B50"/>
    <mergeCell ref="C49:C50"/>
    <mergeCell ref="A51:A55"/>
    <mergeCell ref="B51:B55"/>
    <mergeCell ref="C45:C46"/>
    <mergeCell ref="C38:C39"/>
    <mergeCell ref="C34:C37"/>
    <mergeCell ref="A34:A43"/>
    <mergeCell ref="B34:B43"/>
    <mergeCell ref="C42:C43"/>
  </mergeCells>
  <hyperlinks>
    <hyperlink ref="G7" r:id="rId1" display="https://maven.apache.org/guides/getting-started/index.html" xr:uid="{89735284-0D91-4219-B159-84AE7D9999C4}"/>
    <hyperlink ref="G10" r:id="rId2" xr:uid="{34592BFF-C57D-45B4-ACA6-53511495F622}"/>
  </hyperlinks>
  <pageMargins left="0.23622047244094491" right="0.23622047244094491" top="0.74803149606299213" bottom="0.74803149606299213" header="0.31496062992125984" footer="0.31496062992125984"/>
  <pageSetup paperSize="9" scale="53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1" sqref="B1"/>
    </sheetView>
  </sheetViews>
  <sheetFormatPr defaultRowHeight="14.4" x14ac:dyDescent="0.3"/>
  <cols>
    <col min="1" max="1" width="18.88671875" customWidth="1"/>
    <col min="2" max="2" width="14.33203125" style="57" customWidth="1"/>
    <col min="3" max="3" width="28" customWidth="1"/>
    <col min="4" max="4" width="13.109375" customWidth="1"/>
  </cols>
  <sheetData>
    <row r="1" spans="1:4" x14ac:dyDescent="0.3">
      <c r="A1" s="55" t="s">
        <v>151</v>
      </c>
      <c r="B1" s="56">
        <v>44683</v>
      </c>
      <c r="C1" t="s">
        <v>150</v>
      </c>
      <c r="D1" s="55">
        <f>B1+7</f>
        <v>44690</v>
      </c>
    </row>
    <row r="2" spans="1:4" x14ac:dyDescent="0.3">
      <c r="B2" s="56">
        <v>44684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87"/>
  <sheetViews>
    <sheetView zoomScale="70" zoomScaleNormal="70" workbookViewId="0">
      <selection activeCell="K20" sqref="K20"/>
    </sheetView>
  </sheetViews>
  <sheetFormatPr defaultRowHeight="14.4" x14ac:dyDescent="0.3"/>
  <cols>
    <col min="1" max="1" width="6.6640625" bestFit="1" customWidth="1"/>
    <col min="2" max="2" width="6.33203125" bestFit="1" customWidth="1"/>
    <col min="3" max="3" width="9.5546875" bestFit="1" customWidth="1"/>
    <col min="4" max="4" width="9.6640625" bestFit="1" customWidth="1"/>
    <col min="5" max="5" width="18.33203125" customWidth="1"/>
    <col min="6" max="6" width="9.109375" hidden="1" customWidth="1"/>
    <col min="7" max="7" width="13.33203125" customWidth="1"/>
    <col min="8" max="8" width="4" bestFit="1" customWidth="1"/>
    <col min="9" max="9" width="82.88671875" bestFit="1" customWidth="1"/>
    <col min="10" max="10" width="18.44140625" bestFit="1" customWidth="1"/>
    <col min="11" max="11" width="14.33203125" customWidth="1"/>
    <col min="12" max="12" width="12.109375" customWidth="1"/>
    <col min="13" max="13" width="45.44140625" customWidth="1"/>
  </cols>
  <sheetData>
    <row r="1" spans="1:15" ht="28.8" x14ac:dyDescent="0.3">
      <c r="A1" s="8"/>
      <c r="B1" s="130" t="s">
        <v>108</v>
      </c>
      <c r="C1" s="130"/>
      <c r="D1" s="130"/>
      <c r="E1" s="130"/>
      <c r="F1" s="130"/>
      <c r="G1" s="130"/>
      <c r="H1" s="130"/>
      <c r="I1" s="130"/>
      <c r="J1" s="3" t="s">
        <v>112</v>
      </c>
      <c r="K1" s="34">
        <v>42352</v>
      </c>
    </row>
    <row r="2" spans="1:15" ht="28.8" hidden="1" x14ac:dyDescent="0.3">
      <c r="A2" s="5"/>
      <c r="B2" s="6"/>
      <c r="C2" s="6"/>
      <c r="D2" s="6"/>
      <c r="E2" s="6"/>
      <c r="F2" s="6"/>
      <c r="G2" s="6"/>
      <c r="H2" s="6"/>
      <c r="I2" s="6"/>
    </row>
    <row r="3" spans="1:15" ht="15" thickBot="1" x14ac:dyDescent="0.35">
      <c r="A3" s="7" t="s">
        <v>0</v>
      </c>
      <c r="B3" s="7" t="s">
        <v>1</v>
      </c>
      <c r="C3" s="7" t="s">
        <v>2</v>
      </c>
      <c r="D3" s="7" t="s">
        <v>4</v>
      </c>
      <c r="E3" s="7" t="s">
        <v>5</v>
      </c>
      <c r="F3" s="7" t="s">
        <v>10</v>
      </c>
      <c r="G3" s="7" t="s">
        <v>111</v>
      </c>
      <c r="H3" s="7"/>
      <c r="I3" s="7" t="s">
        <v>6</v>
      </c>
      <c r="J3" s="7" t="s">
        <v>11</v>
      </c>
      <c r="K3" s="7" t="s">
        <v>15</v>
      </c>
      <c r="L3" s="7" t="s">
        <v>47</v>
      </c>
      <c r="M3" s="7" t="s">
        <v>48</v>
      </c>
      <c r="N3" s="7" t="s">
        <v>38</v>
      </c>
      <c r="O3" s="7" t="s">
        <v>39</v>
      </c>
    </row>
    <row r="4" spans="1:15" ht="15.6" x14ac:dyDescent="0.3">
      <c r="A4" s="149">
        <v>1</v>
      </c>
      <c r="B4" s="153">
        <v>1</v>
      </c>
      <c r="C4" s="156" t="s">
        <v>3</v>
      </c>
      <c r="D4" s="156"/>
      <c r="E4" s="159" t="s">
        <v>61</v>
      </c>
      <c r="F4" s="153">
        <v>1</v>
      </c>
      <c r="G4" s="136">
        <f>$K$1</f>
        <v>42352</v>
      </c>
      <c r="H4" s="156" t="s">
        <v>32</v>
      </c>
      <c r="I4" s="9" t="s">
        <v>114</v>
      </c>
      <c r="J4" s="9" t="s">
        <v>19</v>
      </c>
      <c r="K4" s="9">
        <v>2</v>
      </c>
      <c r="L4" s="9" t="s">
        <v>30</v>
      </c>
      <c r="M4" s="10"/>
      <c r="N4" s="9" t="s">
        <v>40</v>
      </c>
      <c r="O4" s="11">
        <v>2</v>
      </c>
    </row>
    <row r="5" spans="1:15" ht="15.6" x14ac:dyDescent="0.3">
      <c r="A5" s="151"/>
      <c r="B5" s="154"/>
      <c r="C5" s="157"/>
      <c r="D5" s="157"/>
      <c r="E5" s="161"/>
      <c r="F5" s="154"/>
      <c r="G5" s="138"/>
      <c r="H5" s="157"/>
      <c r="I5" s="12" t="s">
        <v>115</v>
      </c>
      <c r="J5" s="12" t="s">
        <v>19</v>
      </c>
      <c r="K5" s="12">
        <v>2</v>
      </c>
      <c r="L5" s="12" t="s">
        <v>29</v>
      </c>
      <c r="M5" s="13"/>
      <c r="N5" s="12" t="s">
        <v>41</v>
      </c>
      <c r="O5" s="14">
        <v>2</v>
      </c>
    </row>
    <row r="6" spans="1:15" ht="15.6" x14ac:dyDescent="0.3">
      <c r="A6" s="151"/>
      <c r="B6" s="154"/>
      <c r="C6" s="157"/>
      <c r="D6" s="157"/>
      <c r="E6" s="161"/>
      <c r="F6" s="154"/>
      <c r="G6" s="138"/>
      <c r="H6" s="157" t="s">
        <v>33</v>
      </c>
      <c r="I6" s="12" t="s">
        <v>31</v>
      </c>
      <c r="J6" s="12" t="s">
        <v>100</v>
      </c>
      <c r="K6" s="12">
        <v>1</v>
      </c>
      <c r="L6" s="28"/>
      <c r="M6" s="12" t="s">
        <v>67</v>
      </c>
      <c r="N6" s="12" t="s">
        <v>71</v>
      </c>
      <c r="O6" s="14">
        <v>1</v>
      </c>
    </row>
    <row r="7" spans="1:15" ht="15.6" x14ac:dyDescent="0.3">
      <c r="A7" s="151"/>
      <c r="B7" s="154"/>
      <c r="C7" s="157"/>
      <c r="D7" s="157"/>
      <c r="E7" s="161"/>
      <c r="F7" s="154"/>
      <c r="G7" s="176"/>
      <c r="H7" s="157"/>
      <c r="I7" s="12" t="s">
        <v>103</v>
      </c>
      <c r="J7" s="12" t="s">
        <v>18</v>
      </c>
      <c r="K7" s="12">
        <v>3</v>
      </c>
      <c r="L7" s="21" t="s">
        <v>107</v>
      </c>
      <c r="M7" s="12"/>
      <c r="N7" s="12"/>
      <c r="O7" s="14"/>
    </row>
    <row r="8" spans="1:15" ht="15.6" x14ac:dyDescent="0.3">
      <c r="A8" s="151"/>
      <c r="B8" s="154"/>
      <c r="C8" s="157"/>
      <c r="D8" s="157"/>
      <c r="E8" s="161"/>
      <c r="F8" s="154">
        <v>2</v>
      </c>
      <c r="G8" s="134">
        <f>$K$1+1</f>
        <v>42353</v>
      </c>
      <c r="H8" s="15" t="s">
        <v>32</v>
      </c>
      <c r="I8" s="12" t="s">
        <v>17</v>
      </c>
      <c r="J8" s="12" t="s">
        <v>18</v>
      </c>
      <c r="K8" s="12">
        <v>4</v>
      </c>
      <c r="L8" s="12" t="s">
        <v>22</v>
      </c>
      <c r="M8" s="12"/>
      <c r="N8" s="12"/>
      <c r="O8" s="14"/>
    </row>
    <row r="9" spans="1:15" ht="31.2" x14ac:dyDescent="0.3">
      <c r="A9" s="151"/>
      <c r="B9" s="154"/>
      <c r="C9" s="157"/>
      <c r="D9" s="157"/>
      <c r="E9" s="161"/>
      <c r="F9" s="154"/>
      <c r="G9" s="176"/>
      <c r="H9" s="15" t="s">
        <v>33</v>
      </c>
      <c r="I9" s="12" t="s">
        <v>50</v>
      </c>
      <c r="J9" s="12" t="s">
        <v>18</v>
      </c>
      <c r="K9" s="12">
        <v>4</v>
      </c>
      <c r="L9" s="12" t="s">
        <v>23</v>
      </c>
      <c r="M9" s="47" t="s">
        <v>118</v>
      </c>
      <c r="N9" s="12"/>
      <c r="O9" s="14"/>
    </row>
    <row r="10" spans="1:15" ht="15.75" customHeight="1" x14ac:dyDescent="0.3">
      <c r="A10" s="151"/>
      <c r="B10" s="154"/>
      <c r="C10" s="157"/>
      <c r="D10" s="157"/>
      <c r="E10" s="161"/>
      <c r="F10" s="154">
        <v>3</v>
      </c>
      <c r="G10" s="134">
        <f>$K$1+2</f>
        <v>42354</v>
      </c>
      <c r="H10" s="12" t="s">
        <v>32</v>
      </c>
      <c r="I10" s="12" t="s">
        <v>50</v>
      </c>
      <c r="J10" s="12" t="s">
        <v>18</v>
      </c>
      <c r="K10" s="12">
        <v>4</v>
      </c>
      <c r="L10" s="12" t="s">
        <v>23</v>
      </c>
      <c r="M10" s="48"/>
      <c r="N10" s="12"/>
      <c r="O10" s="14"/>
    </row>
    <row r="11" spans="1:15" ht="15.6" x14ac:dyDescent="0.3">
      <c r="A11" s="151"/>
      <c r="B11" s="154"/>
      <c r="C11" s="157"/>
      <c r="D11" s="157"/>
      <c r="E11" s="161"/>
      <c r="F11" s="154"/>
      <c r="G11" s="176"/>
      <c r="H11" s="12" t="s">
        <v>33</v>
      </c>
      <c r="I11" s="12" t="s">
        <v>50</v>
      </c>
      <c r="J11" s="12" t="s">
        <v>18</v>
      </c>
      <c r="K11" s="12">
        <v>4</v>
      </c>
      <c r="L11" s="12" t="s">
        <v>23</v>
      </c>
      <c r="M11" s="49"/>
      <c r="N11" s="12"/>
      <c r="O11" s="14"/>
    </row>
    <row r="12" spans="1:15" ht="15.6" x14ac:dyDescent="0.3">
      <c r="A12" s="151"/>
      <c r="B12" s="154"/>
      <c r="C12" s="157"/>
      <c r="D12" s="157"/>
      <c r="E12" s="161"/>
      <c r="F12" s="154">
        <v>4</v>
      </c>
      <c r="G12" s="134">
        <f>$K$1+3</f>
        <v>42355</v>
      </c>
      <c r="H12" s="12" t="s">
        <v>32</v>
      </c>
      <c r="I12" s="12" t="s">
        <v>74</v>
      </c>
      <c r="J12" s="12" t="s">
        <v>18</v>
      </c>
      <c r="K12" s="12">
        <v>4</v>
      </c>
      <c r="L12" s="12" t="s">
        <v>51</v>
      </c>
      <c r="M12" s="8"/>
      <c r="N12" s="12"/>
      <c r="O12" s="14"/>
    </row>
    <row r="13" spans="1:15" ht="15.6" x14ac:dyDescent="0.3">
      <c r="A13" s="151"/>
      <c r="B13" s="154"/>
      <c r="C13" s="157"/>
      <c r="D13" s="157"/>
      <c r="E13" s="161"/>
      <c r="F13" s="154"/>
      <c r="G13" s="176"/>
      <c r="H13" s="12" t="s">
        <v>33</v>
      </c>
      <c r="I13" s="12" t="s">
        <v>74</v>
      </c>
      <c r="J13" s="12" t="s">
        <v>18</v>
      </c>
      <c r="K13" s="12">
        <v>4</v>
      </c>
      <c r="L13" s="12" t="s">
        <v>51</v>
      </c>
      <c r="N13" s="12"/>
      <c r="O13" s="14"/>
    </row>
    <row r="14" spans="1:15" ht="15.6" x14ac:dyDescent="0.3">
      <c r="A14" s="151"/>
      <c r="B14" s="154"/>
      <c r="C14" s="157"/>
      <c r="D14" s="157"/>
      <c r="E14" s="161"/>
      <c r="F14" s="154">
        <v>5</v>
      </c>
      <c r="G14" s="134">
        <f>$K$1+4</f>
        <v>42356</v>
      </c>
      <c r="H14" s="12" t="s">
        <v>32</v>
      </c>
      <c r="I14" s="12" t="s">
        <v>117</v>
      </c>
      <c r="J14" s="12" t="s">
        <v>65</v>
      </c>
      <c r="K14" s="12">
        <v>1</v>
      </c>
      <c r="L14" s="12" t="s">
        <v>24</v>
      </c>
      <c r="M14" s="12"/>
      <c r="N14" s="12"/>
      <c r="O14" s="14"/>
    </row>
    <row r="15" spans="1:15" ht="15.6" x14ac:dyDescent="0.3">
      <c r="A15" s="151"/>
      <c r="B15" s="154"/>
      <c r="C15" s="157"/>
      <c r="D15" s="157"/>
      <c r="E15" s="161"/>
      <c r="F15" s="154"/>
      <c r="G15" s="138"/>
      <c r="H15" s="142" t="s">
        <v>33</v>
      </c>
      <c r="I15" s="12" t="s">
        <v>75</v>
      </c>
      <c r="J15" s="12" t="s">
        <v>18</v>
      </c>
      <c r="K15" s="12">
        <v>3</v>
      </c>
      <c r="L15" s="12" t="s">
        <v>24</v>
      </c>
      <c r="M15" s="12"/>
      <c r="N15" s="12"/>
      <c r="O15" s="14"/>
    </row>
    <row r="16" spans="1:15" ht="16.2" thickBot="1" x14ac:dyDescent="0.35">
      <c r="A16" s="151"/>
      <c r="B16" s="154"/>
      <c r="C16" s="157"/>
      <c r="D16" s="157"/>
      <c r="E16" s="161"/>
      <c r="F16" s="154"/>
      <c r="G16" s="176"/>
      <c r="H16" s="143"/>
      <c r="I16" s="18" t="s">
        <v>75</v>
      </c>
      <c r="J16" s="18" t="s">
        <v>18</v>
      </c>
      <c r="K16" s="18">
        <v>4</v>
      </c>
      <c r="L16" s="18" t="s">
        <v>24</v>
      </c>
      <c r="M16" s="18"/>
      <c r="N16" s="12"/>
      <c r="O16" s="14"/>
    </row>
    <row r="17" spans="1:15" ht="16.2" thickBot="1" x14ac:dyDescent="0.35">
      <c r="A17" s="152"/>
      <c r="B17" s="155"/>
      <c r="C17" s="158"/>
      <c r="D17" s="158"/>
      <c r="E17" s="162"/>
      <c r="F17" s="16">
        <v>6</v>
      </c>
      <c r="G17" s="36">
        <f>$K$1+5</f>
        <v>42357</v>
      </c>
      <c r="H17" s="17" t="s">
        <v>32</v>
      </c>
      <c r="I17" s="17" t="s">
        <v>13</v>
      </c>
      <c r="J17" s="17" t="s">
        <v>13</v>
      </c>
      <c r="K17" s="17">
        <v>0</v>
      </c>
      <c r="L17" s="18"/>
      <c r="M17" s="18"/>
      <c r="N17" s="18"/>
      <c r="O17" s="19"/>
    </row>
    <row r="18" spans="1:15" ht="15.6" x14ac:dyDescent="0.3">
      <c r="A18" s="149">
        <v>1</v>
      </c>
      <c r="B18" s="153">
        <v>2</v>
      </c>
      <c r="C18" s="156"/>
      <c r="D18" s="156" t="s">
        <v>9</v>
      </c>
      <c r="E18" s="159" t="s">
        <v>70</v>
      </c>
      <c r="F18" s="168">
        <v>1</v>
      </c>
      <c r="G18" s="134">
        <f>$K$1+7</f>
        <v>42359</v>
      </c>
      <c r="H18" s="20" t="s">
        <v>32</v>
      </c>
      <c r="I18" s="21" t="s">
        <v>99</v>
      </c>
      <c r="J18" s="12" t="s">
        <v>18</v>
      </c>
      <c r="K18" s="12">
        <v>1</v>
      </c>
      <c r="L18" s="28"/>
      <c r="M18" s="12" t="s">
        <v>65</v>
      </c>
      <c r="N18" s="9"/>
      <c r="O18" s="11"/>
    </row>
    <row r="19" spans="1:15" ht="31.2" x14ac:dyDescent="0.3">
      <c r="A19" s="150"/>
      <c r="B19" s="148"/>
      <c r="C19" s="140"/>
      <c r="D19" s="140"/>
      <c r="E19" s="160"/>
      <c r="F19" s="169"/>
      <c r="G19" s="138"/>
      <c r="H19" s="39"/>
      <c r="I19" s="26" t="s">
        <v>9</v>
      </c>
      <c r="J19" s="26" t="s">
        <v>9</v>
      </c>
      <c r="K19" s="26">
        <v>2</v>
      </c>
      <c r="L19" s="26"/>
      <c r="M19" s="27" t="s">
        <v>78</v>
      </c>
      <c r="N19" s="26" t="s">
        <v>71</v>
      </c>
      <c r="O19" s="37">
        <v>2</v>
      </c>
    </row>
    <row r="20" spans="1:15" ht="15.6" x14ac:dyDescent="0.3">
      <c r="A20" s="150"/>
      <c r="B20" s="148"/>
      <c r="C20" s="140"/>
      <c r="D20" s="140"/>
      <c r="E20" s="160"/>
      <c r="F20" s="169"/>
      <c r="G20" s="138"/>
      <c r="H20" s="39"/>
      <c r="I20" s="21" t="s">
        <v>72</v>
      </c>
      <c r="J20" s="12" t="s">
        <v>18</v>
      </c>
      <c r="K20" s="12">
        <v>1</v>
      </c>
      <c r="L20" s="12" t="s">
        <v>26</v>
      </c>
      <c r="M20" s="21"/>
      <c r="N20" s="21"/>
      <c r="O20" s="14"/>
    </row>
    <row r="21" spans="1:15" ht="15.6" x14ac:dyDescent="0.3">
      <c r="A21" s="150"/>
      <c r="B21" s="148"/>
      <c r="C21" s="140"/>
      <c r="D21" s="140"/>
      <c r="E21" s="160"/>
      <c r="F21" s="169"/>
      <c r="G21" s="138"/>
      <c r="H21" s="15" t="s">
        <v>33</v>
      </c>
      <c r="I21" s="21" t="s">
        <v>72</v>
      </c>
      <c r="J21" s="12" t="s">
        <v>18</v>
      </c>
      <c r="K21" s="12">
        <v>4</v>
      </c>
      <c r="L21" s="12" t="s">
        <v>26</v>
      </c>
      <c r="M21" s="21"/>
      <c r="N21" s="21"/>
      <c r="O21" s="14"/>
    </row>
    <row r="22" spans="1:15" ht="15.6" x14ac:dyDescent="0.3">
      <c r="A22" s="151"/>
      <c r="B22" s="154"/>
      <c r="C22" s="157"/>
      <c r="D22" s="157"/>
      <c r="E22" s="161"/>
      <c r="F22" s="147">
        <v>2</v>
      </c>
      <c r="G22" s="134">
        <f>$K$1+8</f>
        <v>42360</v>
      </c>
      <c r="H22" s="15" t="s">
        <v>32</v>
      </c>
      <c r="I22" s="21" t="s">
        <v>72</v>
      </c>
      <c r="J22" s="12" t="s">
        <v>18</v>
      </c>
      <c r="K22" s="12">
        <v>4</v>
      </c>
      <c r="L22" s="12" t="s">
        <v>26</v>
      </c>
      <c r="M22" s="12"/>
      <c r="N22" s="12"/>
      <c r="O22" s="14"/>
    </row>
    <row r="23" spans="1:15" ht="15.6" x14ac:dyDescent="0.3">
      <c r="A23" s="151"/>
      <c r="B23" s="154"/>
      <c r="C23" s="157"/>
      <c r="D23" s="157"/>
      <c r="E23" s="161"/>
      <c r="F23" s="169"/>
      <c r="G23" s="138"/>
      <c r="H23" s="24" t="s">
        <v>33</v>
      </c>
      <c r="I23" s="21" t="s">
        <v>72</v>
      </c>
      <c r="J23" s="12" t="s">
        <v>18</v>
      </c>
      <c r="K23" s="12">
        <v>4</v>
      </c>
      <c r="L23" s="12" t="s">
        <v>26</v>
      </c>
      <c r="M23" s="12"/>
      <c r="N23" s="12"/>
      <c r="O23" s="14"/>
    </row>
    <row r="24" spans="1:15" ht="15.6" x14ac:dyDescent="0.3">
      <c r="A24" s="151"/>
      <c r="B24" s="154"/>
      <c r="C24" s="157"/>
      <c r="D24" s="157"/>
      <c r="E24" s="161"/>
      <c r="F24" s="147">
        <v>3</v>
      </c>
      <c r="G24" s="134">
        <f>$K$1+9</f>
        <v>42361</v>
      </c>
      <c r="H24" s="141" t="s">
        <v>32</v>
      </c>
      <c r="I24" s="21" t="s">
        <v>72</v>
      </c>
      <c r="J24" s="12" t="s">
        <v>18</v>
      </c>
      <c r="K24" s="12">
        <v>3</v>
      </c>
      <c r="L24" s="12" t="s">
        <v>26</v>
      </c>
      <c r="M24" s="12"/>
      <c r="N24" s="12"/>
      <c r="O24" s="14"/>
    </row>
    <row r="25" spans="1:15" ht="15.6" x14ac:dyDescent="0.3">
      <c r="A25" s="151"/>
      <c r="B25" s="154"/>
      <c r="C25" s="157"/>
      <c r="D25" s="157"/>
      <c r="E25" s="161"/>
      <c r="F25" s="169"/>
      <c r="G25" s="138"/>
      <c r="H25" s="140"/>
      <c r="I25" s="30" t="s">
        <v>9</v>
      </c>
      <c r="J25" s="26" t="s">
        <v>9</v>
      </c>
      <c r="K25" s="26">
        <v>1</v>
      </c>
      <c r="L25" s="26" t="s">
        <v>26</v>
      </c>
      <c r="M25" s="26" t="s">
        <v>119</v>
      </c>
      <c r="N25" s="26" t="s">
        <v>71</v>
      </c>
      <c r="O25" s="37">
        <v>1</v>
      </c>
    </row>
    <row r="26" spans="1:15" ht="15.6" x14ac:dyDescent="0.3">
      <c r="A26" s="151"/>
      <c r="B26" s="154"/>
      <c r="C26" s="157"/>
      <c r="D26" s="157"/>
      <c r="E26" s="161"/>
      <c r="F26" s="148"/>
      <c r="G26" s="135"/>
      <c r="H26" s="22" t="s">
        <v>33</v>
      </c>
      <c r="I26" s="21" t="s">
        <v>72</v>
      </c>
      <c r="J26" s="12" t="s">
        <v>18</v>
      </c>
      <c r="K26" s="12">
        <v>4</v>
      </c>
      <c r="L26" s="12" t="s">
        <v>26</v>
      </c>
      <c r="M26" s="12"/>
      <c r="N26" s="12"/>
      <c r="O26" s="14"/>
    </row>
    <row r="27" spans="1:15" ht="15.6" x14ac:dyDescent="0.3">
      <c r="A27" s="151"/>
      <c r="B27" s="154"/>
      <c r="C27" s="157"/>
      <c r="D27" s="157"/>
      <c r="E27" s="161"/>
      <c r="F27" s="147">
        <v>4</v>
      </c>
      <c r="G27" s="134">
        <f>$K$1+10</f>
        <v>42362</v>
      </c>
      <c r="H27" s="22" t="s">
        <v>32</v>
      </c>
      <c r="I27" s="21" t="s">
        <v>72</v>
      </c>
      <c r="J27" s="12" t="s">
        <v>18</v>
      </c>
      <c r="K27" s="12">
        <v>4</v>
      </c>
      <c r="L27" s="12" t="s">
        <v>26</v>
      </c>
      <c r="M27" s="12"/>
      <c r="N27" s="12"/>
      <c r="O27" s="14"/>
    </row>
    <row r="28" spans="1:15" ht="15.6" x14ac:dyDescent="0.3">
      <c r="A28" s="151"/>
      <c r="B28" s="154"/>
      <c r="C28" s="157"/>
      <c r="D28" s="157"/>
      <c r="E28" s="161"/>
      <c r="F28" s="148"/>
      <c r="G28" s="135"/>
      <c r="H28" s="22" t="s">
        <v>33</v>
      </c>
      <c r="I28" s="21" t="s">
        <v>72</v>
      </c>
      <c r="J28" s="12" t="s">
        <v>18</v>
      </c>
      <c r="K28" s="12">
        <v>4</v>
      </c>
      <c r="L28" s="12" t="s">
        <v>26</v>
      </c>
      <c r="M28" s="12"/>
      <c r="N28" s="12"/>
      <c r="O28" s="14"/>
    </row>
    <row r="29" spans="1:15" ht="15.6" x14ac:dyDescent="0.3">
      <c r="A29" s="151"/>
      <c r="B29" s="154"/>
      <c r="C29" s="157"/>
      <c r="D29" s="157"/>
      <c r="E29" s="161"/>
      <c r="F29" s="147">
        <v>5</v>
      </c>
      <c r="G29" s="134">
        <f>$K$1+11</f>
        <v>42363</v>
      </c>
      <c r="H29" s="15" t="s">
        <v>32</v>
      </c>
      <c r="I29" s="21" t="s">
        <v>72</v>
      </c>
      <c r="J29" s="12" t="s">
        <v>18</v>
      </c>
      <c r="K29" s="12">
        <v>4</v>
      </c>
      <c r="L29" s="12" t="s">
        <v>26</v>
      </c>
      <c r="M29" s="12"/>
      <c r="N29" s="12"/>
      <c r="O29" s="14"/>
    </row>
    <row r="30" spans="1:15" ht="15.6" x14ac:dyDescent="0.3">
      <c r="A30" s="151"/>
      <c r="B30" s="154"/>
      <c r="C30" s="157"/>
      <c r="D30" s="157"/>
      <c r="E30" s="161"/>
      <c r="F30" s="169"/>
      <c r="G30" s="137"/>
      <c r="H30" s="141" t="s">
        <v>33</v>
      </c>
      <c r="I30" s="21" t="s">
        <v>72</v>
      </c>
      <c r="J30" s="12" t="s">
        <v>18</v>
      </c>
      <c r="K30" s="12">
        <v>3</v>
      </c>
      <c r="L30" s="12" t="s">
        <v>26</v>
      </c>
      <c r="M30" s="12"/>
      <c r="N30" s="12"/>
      <c r="O30" s="14"/>
    </row>
    <row r="31" spans="1:15" ht="15.6" x14ac:dyDescent="0.3">
      <c r="A31" s="151"/>
      <c r="B31" s="154"/>
      <c r="C31" s="157"/>
      <c r="D31" s="157"/>
      <c r="E31" s="161"/>
      <c r="F31" s="148"/>
      <c r="G31" s="135"/>
      <c r="H31" s="140"/>
      <c r="I31" s="26" t="s">
        <v>9</v>
      </c>
      <c r="J31" s="26" t="s">
        <v>9</v>
      </c>
      <c r="K31" s="26">
        <v>1</v>
      </c>
      <c r="L31" s="26"/>
      <c r="M31" s="26" t="s">
        <v>104</v>
      </c>
      <c r="N31" s="26" t="s">
        <v>71</v>
      </c>
      <c r="O31" s="37">
        <v>1</v>
      </c>
    </row>
    <row r="32" spans="1:15" ht="16.2" thickBot="1" x14ac:dyDescent="0.35">
      <c r="A32" s="152"/>
      <c r="B32" s="155"/>
      <c r="C32" s="158"/>
      <c r="D32" s="158"/>
      <c r="E32" s="162"/>
      <c r="F32" s="16">
        <v>6</v>
      </c>
      <c r="G32" s="36">
        <f>$K$1+12</f>
        <v>42364</v>
      </c>
      <c r="H32" s="17" t="s">
        <v>32</v>
      </c>
      <c r="I32" s="17" t="s">
        <v>13</v>
      </c>
      <c r="J32" s="17" t="s">
        <v>13</v>
      </c>
      <c r="K32" s="17">
        <v>0</v>
      </c>
      <c r="L32" s="18"/>
      <c r="M32" s="18"/>
      <c r="N32" s="18"/>
      <c r="O32" s="19"/>
    </row>
    <row r="33" spans="1:15" ht="62.4" x14ac:dyDescent="0.3">
      <c r="A33" s="170">
        <v>2</v>
      </c>
      <c r="B33" s="173">
        <v>3</v>
      </c>
      <c r="C33" s="164" t="s">
        <v>7</v>
      </c>
      <c r="D33" s="156"/>
      <c r="E33" s="159" t="s">
        <v>58</v>
      </c>
      <c r="F33" s="168">
        <v>1</v>
      </c>
      <c r="G33" s="136">
        <f>$K$1+14</f>
        <v>42366</v>
      </c>
      <c r="H33" s="139" t="s">
        <v>32</v>
      </c>
      <c r="I33" s="29" t="s">
        <v>102</v>
      </c>
      <c r="J33" s="12" t="s">
        <v>100</v>
      </c>
      <c r="K33" s="12">
        <v>1</v>
      </c>
      <c r="L33" s="12"/>
      <c r="M33" s="33" t="s">
        <v>73</v>
      </c>
      <c r="N33" s="12" t="s">
        <v>71</v>
      </c>
      <c r="O33" s="14">
        <v>1</v>
      </c>
    </row>
    <row r="34" spans="1:15" ht="15.6" x14ac:dyDescent="0.3">
      <c r="A34" s="171"/>
      <c r="B34" s="174"/>
      <c r="C34" s="143"/>
      <c r="D34" s="140"/>
      <c r="E34" s="160"/>
      <c r="F34" s="169"/>
      <c r="G34" s="137"/>
      <c r="H34" s="140"/>
      <c r="I34" s="12" t="s">
        <v>95</v>
      </c>
      <c r="J34" s="12" t="s">
        <v>18</v>
      </c>
      <c r="K34" s="12">
        <v>3</v>
      </c>
      <c r="L34" s="12" t="s">
        <v>55</v>
      </c>
      <c r="M34" s="28"/>
      <c r="N34" s="12" t="s">
        <v>43</v>
      </c>
      <c r="O34" s="14">
        <v>1.5</v>
      </c>
    </row>
    <row r="35" spans="1:15" ht="15.6" x14ac:dyDescent="0.3">
      <c r="A35" s="171"/>
      <c r="B35" s="174"/>
      <c r="C35" s="143"/>
      <c r="D35" s="140"/>
      <c r="E35" s="160"/>
      <c r="F35" s="169"/>
      <c r="G35" s="135"/>
      <c r="H35" s="15" t="s">
        <v>33</v>
      </c>
      <c r="I35" s="12" t="s">
        <v>87</v>
      </c>
      <c r="J35" s="12" t="s">
        <v>18</v>
      </c>
      <c r="K35" s="12">
        <v>4</v>
      </c>
      <c r="L35" s="12" t="s">
        <v>55</v>
      </c>
      <c r="M35" s="28"/>
      <c r="N35" s="12" t="s">
        <v>44</v>
      </c>
      <c r="O35" s="14">
        <v>0.5</v>
      </c>
    </row>
    <row r="36" spans="1:15" ht="15.6" x14ac:dyDescent="0.3">
      <c r="A36" s="172"/>
      <c r="B36" s="175"/>
      <c r="C36" s="165"/>
      <c r="D36" s="157"/>
      <c r="E36" s="161"/>
      <c r="F36" s="147">
        <v>2</v>
      </c>
      <c r="G36" s="134">
        <f>$K$1+15</f>
        <v>42367</v>
      </c>
      <c r="H36" s="15" t="s">
        <v>32</v>
      </c>
      <c r="I36" s="12" t="s">
        <v>76</v>
      </c>
      <c r="J36" s="12" t="s">
        <v>18</v>
      </c>
      <c r="K36" s="12">
        <v>6</v>
      </c>
      <c r="L36" s="12" t="s">
        <v>54</v>
      </c>
      <c r="M36" s="21" t="s">
        <v>109</v>
      </c>
      <c r="N36" s="12" t="s">
        <v>45</v>
      </c>
      <c r="O36" s="14">
        <v>0.5</v>
      </c>
    </row>
    <row r="37" spans="1:15" ht="15.6" x14ac:dyDescent="0.3">
      <c r="A37" s="172"/>
      <c r="B37" s="175"/>
      <c r="C37" s="165"/>
      <c r="D37" s="157"/>
      <c r="E37" s="161"/>
      <c r="F37" s="169"/>
      <c r="G37" s="135"/>
      <c r="H37" s="12" t="s">
        <v>33</v>
      </c>
      <c r="I37" s="12" t="s">
        <v>77</v>
      </c>
      <c r="J37" s="12" t="s">
        <v>18</v>
      </c>
      <c r="K37" s="12">
        <v>2</v>
      </c>
      <c r="L37" s="12" t="s">
        <v>54</v>
      </c>
      <c r="M37" s="28"/>
      <c r="N37" s="12" t="s">
        <v>42</v>
      </c>
      <c r="O37" s="14">
        <v>0.5</v>
      </c>
    </row>
    <row r="38" spans="1:15" ht="15.6" x14ac:dyDescent="0.3">
      <c r="A38" s="172"/>
      <c r="B38" s="175"/>
      <c r="C38" s="165"/>
      <c r="D38" s="157"/>
      <c r="E38" s="161"/>
      <c r="F38" s="147">
        <v>3</v>
      </c>
      <c r="G38" s="134">
        <f>$K$1+16</f>
        <v>42368</v>
      </c>
      <c r="H38" s="15" t="s">
        <v>32</v>
      </c>
      <c r="I38" s="12" t="s">
        <v>113</v>
      </c>
      <c r="J38" s="12" t="s">
        <v>19</v>
      </c>
      <c r="K38" s="12">
        <v>4</v>
      </c>
      <c r="L38" s="28"/>
      <c r="M38" s="28"/>
      <c r="N38" s="12" t="s">
        <v>46</v>
      </c>
      <c r="O38" s="14">
        <v>0.5</v>
      </c>
    </row>
    <row r="39" spans="1:15" ht="15.6" x14ac:dyDescent="0.3">
      <c r="A39" s="172"/>
      <c r="B39" s="175"/>
      <c r="C39" s="165"/>
      <c r="D39" s="157"/>
      <c r="E39" s="161"/>
      <c r="F39" s="169"/>
      <c r="G39" s="137"/>
      <c r="H39" s="141" t="s">
        <v>33</v>
      </c>
      <c r="I39" s="26" t="s">
        <v>9</v>
      </c>
      <c r="J39" s="26" t="s">
        <v>9</v>
      </c>
      <c r="K39" s="26">
        <v>2</v>
      </c>
      <c r="L39" s="26"/>
      <c r="M39" s="30" t="s">
        <v>79</v>
      </c>
      <c r="N39" s="26" t="s">
        <v>71</v>
      </c>
      <c r="O39" s="37">
        <v>2</v>
      </c>
    </row>
    <row r="40" spans="1:15" ht="15.6" x14ac:dyDescent="0.3">
      <c r="A40" s="172"/>
      <c r="B40" s="175"/>
      <c r="C40" s="165"/>
      <c r="D40" s="157"/>
      <c r="E40" s="161"/>
      <c r="F40" s="169"/>
      <c r="G40" s="135"/>
      <c r="H40" s="140"/>
      <c r="I40" s="12" t="s">
        <v>53</v>
      </c>
      <c r="J40" s="12" t="s">
        <v>18</v>
      </c>
      <c r="K40" s="12">
        <v>2</v>
      </c>
      <c r="L40" s="12" t="s">
        <v>57</v>
      </c>
      <c r="M40" s="144" t="s">
        <v>105</v>
      </c>
      <c r="N40" s="12"/>
      <c r="O40" s="14"/>
    </row>
    <row r="41" spans="1:15" ht="15.6" x14ac:dyDescent="0.3">
      <c r="A41" s="172"/>
      <c r="B41" s="175"/>
      <c r="C41" s="165"/>
      <c r="D41" s="157"/>
      <c r="E41" s="161"/>
      <c r="F41" s="147">
        <v>4</v>
      </c>
      <c r="G41" s="134">
        <f>$K$1+17</f>
        <v>42369</v>
      </c>
      <c r="H41" s="12" t="s">
        <v>32</v>
      </c>
      <c r="I41" s="12" t="s">
        <v>53</v>
      </c>
      <c r="J41" s="12" t="s">
        <v>18</v>
      </c>
      <c r="K41" s="12">
        <v>4</v>
      </c>
      <c r="L41" s="12" t="s">
        <v>57</v>
      </c>
      <c r="M41" s="145"/>
      <c r="N41" s="12"/>
      <c r="O41" s="14"/>
    </row>
    <row r="42" spans="1:15" ht="15.6" x14ac:dyDescent="0.3">
      <c r="A42" s="172"/>
      <c r="B42" s="175"/>
      <c r="C42" s="165"/>
      <c r="D42" s="157"/>
      <c r="E42" s="161"/>
      <c r="F42" s="169"/>
      <c r="G42" s="135"/>
      <c r="H42" s="15" t="s">
        <v>33</v>
      </c>
      <c r="I42" s="12" t="s">
        <v>53</v>
      </c>
      <c r="J42" s="12" t="s">
        <v>18</v>
      </c>
      <c r="K42" s="12">
        <v>4</v>
      </c>
      <c r="L42" s="12" t="s">
        <v>57</v>
      </c>
      <c r="M42" s="146"/>
      <c r="N42" s="12"/>
      <c r="O42" s="14"/>
    </row>
    <row r="43" spans="1:15" ht="15.6" x14ac:dyDescent="0.3">
      <c r="A43" s="172"/>
      <c r="B43" s="175"/>
      <c r="C43" s="165"/>
      <c r="D43" s="157"/>
      <c r="E43" s="161"/>
      <c r="F43" s="147">
        <v>5</v>
      </c>
      <c r="G43" s="134">
        <f>$K$1+18</f>
        <v>42370</v>
      </c>
      <c r="H43" s="15" t="s">
        <v>32</v>
      </c>
      <c r="I43" s="12" t="s">
        <v>68</v>
      </c>
      <c r="J43" s="12" t="s">
        <v>18</v>
      </c>
      <c r="K43" s="12">
        <v>4</v>
      </c>
      <c r="L43" s="12" t="s">
        <v>25</v>
      </c>
      <c r="M43" s="144" t="s">
        <v>106</v>
      </c>
      <c r="N43" s="12"/>
      <c r="O43" s="14"/>
    </row>
    <row r="44" spans="1:15" ht="15.6" x14ac:dyDescent="0.3">
      <c r="A44" s="172"/>
      <c r="B44" s="175"/>
      <c r="C44" s="165"/>
      <c r="D44" s="157"/>
      <c r="E44" s="161"/>
      <c r="F44" s="169"/>
      <c r="G44" s="135"/>
      <c r="H44" s="15" t="s">
        <v>33</v>
      </c>
      <c r="I44" s="12" t="s">
        <v>68</v>
      </c>
      <c r="J44" s="12" t="s">
        <v>18</v>
      </c>
      <c r="K44" s="12">
        <v>4</v>
      </c>
      <c r="L44" s="12" t="s">
        <v>25</v>
      </c>
      <c r="M44" s="145"/>
      <c r="N44" s="12"/>
      <c r="O44" s="14"/>
    </row>
    <row r="45" spans="1:15" ht="16.2" thickBot="1" x14ac:dyDescent="0.35">
      <c r="A45" s="172"/>
      <c r="B45" s="175"/>
      <c r="C45" s="165"/>
      <c r="D45" s="157"/>
      <c r="E45" s="161"/>
      <c r="F45" s="23">
        <v>6</v>
      </c>
      <c r="G45" s="35">
        <f>$K$1+19</f>
        <v>42371</v>
      </c>
      <c r="H45" s="15" t="s">
        <v>32</v>
      </c>
      <c r="I45" s="12" t="s">
        <v>68</v>
      </c>
      <c r="J45" s="12" t="s">
        <v>18</v>
      </c>
      <c r="K45" s="12">
        <v>4</v>
      </c>
      <c r="L45" s="12" t="s">
        <v>25</v>
      </c>
      <c r="M45" s="146"/>
      <c r="N45" s="18"/>
      <c r="O45" s="19"/>
    </row>
    <row r="46" spans="1:15" ht="15.6" x14ac:dyDescent="0.3">
      <c r="A46" s="149">
        <v>2</v>
      </c>
      <c r="B46" s="153">
        <v>4</v>
      </c>
      <c r="C46" s="156"/>
      <c r="D46" s="164" t="s">
        <v>9</v>
      </c>
      <c r="E46" s="159" t="s">
        <v>60</v>
      </c>
      <c r="F46" s="168">
        <v>1</v>
      </c>
      <c r="G46" s="136">
        <f>$K$1+21</f>
        <v>42373</v>
      </c>
      <c r="H46" s="139" t="s">
        <v>32</v>
      </c>
      <c r="I46" s="9" t="s">
        <v>14</v>
      </c>
      <c r="J46" s="9" t="s">
        <v>19</v>
      </c>
      <c r="K46" s="9">
        <v>2</v>
      </c>
      <c r="L46" s="9" t="s">
        <v>20</v>
      </c>
      <c r="M46" s="10"/>
      <c r="N46" s="12" t="s">
        <v>42</v>
      </c>
      <c r="O46" s="14">
        <v>2</v>
      </c>
    </row>
    <row r="47" spans="1:15" ht="15.6" x14ac:dyDescent="0.3">
      <c r="A47" s="151"/>
      <c r="B47" s="154"/>
      <c r="C47" s="157"/>
      <c r="D47" s="165"/>
      <c r="E47" s="161"/>
      <c r="F47" s="169"/>
      <c r="G47" s="137"/>
      <c r="H47" s="177"/>
      <c r="I47" s="12" t="s">
        <v>16</v>
      </c>
      <c r="J47" s="12" t="s">
        <v>19</v>
      </c>
      <c r="K47" s="12">
        <v>2</v>
      </c>
      <c r="L47" s="12" t="s">
        <v>21</v>
      </c>
      <c r="M47" s="12"/>
      <c r="N47" s="12" t="s">
        <v>42</v>
      </c>
      <c r="O47" s="14">
        <v>2</v>
      </c>
    </row>
    <row r="48" spans="1:15" ht="15.6" x14ac:dyDescent="0.3">
      <c r="A48" s="151"/>
      <c r="B48" s="154"/>
      <c r="C48" s="157"/>
      <c r="D48" s="165"/>
      <c r="E48" s="161"/>
      <c r="F48" s="169"/>
      <c r="G48" s="137"/>
      <c r="H48" s="15" t="s">
        <v>33</v>
      </c>
      <c r="I48" s="12" t="s">
        <v>36</v>
      </c>
      <c r="J48" s="12" t="s">
        <v>12</v>
      </c>
      <c r="K48" s="12">
        <v>4</v>
      </c>
      <c r="L48" s="28"/>
      <c r="M48" s="12"/>
      <c r="N48" s="12"/>
      <c r="O48" s="14"/>
    </row>
    <row r="49" spans="1:15" ht="145.5" customHeight="1" x14ac:dyDescent="0.3">
      <c r="A49" s="151"/>
      <c r="B49" s="154"/>
      <c r="C49" s="157"/>
      <c r="D49" s="165"/>
      <c r="E49" s="161"/>
      <c r="F49" s="147">
        <v>2</v>
      </c>
      <c r="G49" s="178">
        <f>$K$1+22</f>
        <v>42374</v>
      </c>
      <c r="H49" s="15" t="s">
        <v>32</v>
      </c>
      <c r="I49" s="40" t="s">
        <v>52</v>
      </c>
      <c r="J49" s="12" t="s">
        <v>65</v>
      </c>
      <c r="K49" s="12">
        <v>2</v>
      </c>
      <c r="L49" s="28"/>
      <c r="M49" s="46" t="s">
        <v>120</v>
      </c>
      <c r="N49" s="12"/>
      <c r="O49" s="14"/>
    </row>
    <row r="50" spans="1:15" ht="15.6" x14ac:dyDescent="0.3">
      <c r="A50" s="151"/>
      <c r="B50" s="154"/>
      <c r="C50" s="157"/>
      <c r="D50" s="165"/>
      <c r="E50" s="161"/>
      <c r="F50" s="169"/>
      <c r="G50" s="179"/>
      <c r="H50" s="38"/>
      <c r="I50" s="40" t="s">
        <v>81</v>
      </c>
      <c r="J50" s="12" t="s">
        <v>28</v>
      </c>
      <c r="K50" s="12">
        <v>2</v>
      </c>
      <c r="L50" s="12"/>
      <c r="M50" s="12" t="s">
        <v>80</v>
      </c>
      <c r="N50" s="12"/>
      <c r="O50" s="14"/>
    </row>
    <row r="51" spans="1:15" ht="15.6" x14ac:dyDescent="0.3">
      <c r="A51" s="151"/>
      <c r="B51" s="154"/>
      <c r="C51" s="157"/>
      <c r="D51" s="165"/>
      <c r="E51" s="161"/>
      <c r="F51" s="169"/>
      <c r="G51" s="135"/>
      <c r="H51" s="39" t="s">
        <v>33</v>
      </c>
      <c r="I51" s="12" t="s">
        <v>82</v>
      </c>
      <c r="J51" s="12" t="s">
        <v>28</v>
      </c>
      <c r="K51" s="12">
        <v>4</v>
      </c>
      <c r="L51" s="12"/>
      <c r="M51" s="21"/>
      <c r="N51" s="12"/>
      <c r="O51" s="14"/>
    </row>
    <row r="52" spans="1:15" ht="15.6" x14ac:dyDescent="0.3">
      <c r="A52" s="151"/>
      <c r="B52" s="154"/>
      <c r="C52" s="157"/>
      <c r="D52" s="165"/>
      <c r="E52" s="161"/>
      <c r="F52" s="147">
        <v>3</v>
      </c>
      <c r="G52" s="134">
        <f>$K$1+23</f>
        <v>42375</v>
      </c>
      <c r="H52" s="15" t="s">
        <v>32</v>
      </c>
      <c r="I52" s="12" t="s">
        <v>82</v>
      </c>
      <c r="J52" s="12" t="s">
        <v>28</v>
      </c>
      <c r="K52" s="12">
        <v>4</v>
      </c>
      <c r="L52" s="12"/>
      <c r="M52" s="21"/>
      <c r="N52" s="12"/>
      <c r="O52" s="14"/>
    </row>
    <row r="53" spans="1:15" ht="15.6" x14ac:dyDescent="0.3">
      <c r="A53" s="151"/>
      <c r="B53" s="154"/>
      <c r="C53" s="157"/>
      <c r="D53" s="165"/>
      <c r="E53" s="161"/>
      <c r="F53" s="169"/>
      <c r="G53" s="137"/>
      <c r="H53" s="15" t="s">
        <v>33</v>
      </c>
      <c r="I53" s="12" t="s">
        <v>82</v>
      </c>
      <c r="J53" s="12" t="s">
        <v>28</v>
      </c>
      <c r="K53" s="12">
        <v>4</v>
      </c>
      <c r="L53" s="21"/>
      <c r="M53" s="21"/>
      <c r="N53" s="12"/>
      <c r="O53" s="14"/>
    </row>
    <row r="54" spans="1:15" ht="15.6" x14ac:dyDescent="0.3">
      <c r="A54" s="151"/>
      <c r="B54" s="154"/>
      <c r="C54" s="157"/>
      <c r="D54" s="165"/>
      <c r="E54" s="161"/>
      <c r="F54" s="147">
        <v>4</v>
      </c>
      <c r="G54" s="134">
        <f>$K$1+24</f>
        <v>42376</v>
      </c>
      <c r="H54" s="141" t="s">
        <v>32</v>
      </c>
      <c r="I54" s="12" t="s">
        <v>83</v>
      </c>
      <c r="J54" s="12" t="s">
        <v>65</v>
      </c>
      <c r="K54" s="12">
        <v>2</v>
      </c>
      <c r="L54" s="21"/>
      <c r="M54" s="21" t="s">
        <v>65</v>
      </c>
      <c r="N54" s="12"/>
      <c r="O54" s="14"/>
    </row>
    <row r="55" spans="1:15" ht="15.6" x14ac:dyDescent="0.3">
      <c r="A55" s="151"/>
      <c r="B55" s="154"/>
      <c r="C55" s="157"/>
      <c r="D55" s="165"/>
      <c r="E55" s="161"/>
      <c r="F55" s="169"/>
      <c r="G55" s="137"/>
      <c r="H55" s="140"/>
      <c r="I55" s="12" t="s">
        <v>64</v>
      </c>
      <c r="J55" s="12" t="s">
        <v>28</v>
      </c>
      <c r="K55" s="12">
        <v>2</v>
      </c>
      <c r="L55" s="21"/>
      <c r="M55" s="21"/>
      <c r="N55" s="12"/>
      <c r="O55" s="14"/>
    </row>
    <row r="56" spans="1:15" ht="15.6" x14ac:dyDescent="0.3">
      <c r="A56" s="151"/>
      <c r="B56" s="154"/>
      <c r="C56" s="157"/>
      <c r="D56" s="165"/>
      <c r="E56" s="161"/>
      <c r="F56" s="169"/>
      <c r="G56" s="137"/>
      <c r="H56" s="15" t="s">
        <v>33</v>
      </c>
      <c r="I56" s="30" t="s">
        <v>9</v>
      </c>
      <c r="J56" s="26" t="s">
        <v>9</v>
      </c>
      <c r="K56" s="26">
        <v>2</v>
      </c>
      <c r="L56" s="30"/>
      <c r="M56" s="26" t="s">
        <v>116</v>
      </c>
      <c r="N56" s="26" t="s">
        <v>71</v>
      </c>
      <c r="O56" s="37">
        <v>2</v>
      </c>
    </row>
    <row r="57" spans="1:15" ht="15.6" x14ac:dyDescent="0.3">
      <c r="A57" s="151"/>
      <c r="B57" s="154"/>
      <c r="C57" s="157"/>
      <c r="D57" s="165"/>
      <c r="E57" s="161"/>
      <c r="F57" s="169"/>
      <c r="G57" s="135"/>
      <c r="H57" s="38"/>
      <c r="I57" s="21" t="s">
        <v>84</v>
      </c>
      <c r="J57" s="12" t="s">
        <v>28</v>
      </c>
      <c r="K57" s="12">
        <v>2</v>
      </c>
      <c r="L57" s="21"/>
      <c r="M57" s="12"/>
      <c r="N57" s="12"/>
      <c r="O57" s="14"/>
    </row>
    <row r="58" spans="1:15" ht="15.6" x14ac:dyDescent="0.3">
      <c r="A58" s="151"/>
      <c r="B58" s="154"/>
      <c r="C58" s="157"/>
      <c r="D58" s="165"/>
      <c r="E58" s="161"/>
      <c r="F58" s="147">
        <v>5</v>
      </c>
      <c r="G58" s="134">
        <f>$K$1+25</f>
        <v>42377</v>
      </c>
      <c r="H58" s="15" t="s">
        <v>32</v>
      </c>
      <c r="I58" s="21" t="s">
        <v>84</v>
      </c>
      <c r="J58" s="12" t="s">
        <v>28</v>
      </c>
      <c r="K58" s="12">
        <v>4</v>
      </c>
      <c r="L58" s="12"/>
      <c r="M58" s="33"/>
      <c r="N58" s="12"/>
      <c r="O58" s="14"/>
    </row>
    <row r="59" spans="1:15" ht="46.8" x14ac:dyDescent="0.3">
      <c r="A59" s="151"/>
      <c r="B59" s="154"/>
      <c r="C59" s="157"/>
      <c r="D59" s="165"/>
      <c r="E59" s="161"/>
      <c r="F59" s="169"/>
      <c r="G59" s="137"/>
      <c r="H59" s="142" t="s">
        <v>33</v>
      </c>
      <c r="I59" s="29" t="s">
        <v>101</v>
      </c>
      <c r="J59" s="12" t="s">
        <v>100</v>
      </c>
      <c r="K59" s="12">
        <v>1</v>
      </c>
      <c r="L59" s="12"/>
      <c r="M59" s="33" t="s">
        <v>73</v>
      </c>
      <c r="N59" s="12" t="s">
        <v>71</v>
      </c>
      <c r="O59" s="14">
        <v>1</v>
      </c>
    </row>
    <row r="60" spans="1:15" ht="15.6" x14ac:dyDescent="0.3">
      <c r="A60" s="151"/>
      <c r="B60" s="154"/>
      <c r="C60" s="157"/>
      <c r="D60" s="165"/>
      <c r="E60" s="161"/>
      <c r="F60" s="169"/>
      <c r="G60" s="135"/>
      <c r="H60" s="143"/>
      <c r="I60" s="12" t="s">
        <v>85</v>
      </c>
      <c r="J60" s="12" t="s">
        <v>18</v>
      </c>
      <c r="K60" s="12">
        <v>3</v>
      </c>
      <c r="L60" s="12" t="s">
        <v>55</v>
      </c>
      <c r="M60" s="28"/>
      <c r="N60" s="12"/>
      <c r="O60" s="14"/>
    </row>
    <row r="61" spans="1:15" ht="16.2" thickBot="1" x14ac:dyDescent="0.35">
      <c r="A61" s="163"/>
      <c r="B61" s="147"/>
      <c r="C61" s="141"/>
      <c r="D61" s="142"/>
      <c r="E61" s="167"/>
      <c r="F61" s="16">
        <v>6</v>
      </c>
      <c r="G61" s="35">
        <f>$K$1+26</f>
        <v>42378</v>
      </c>
      <c r="H61" s="4" t="s">
        <v>32</v>
      </c>
      <c r="I61" s="12" t="s">
        <v>86</v>
      </c>
      <c r="J61" s="12" t="s">
        <v>18</v>
      </c>
      <c r="K61" s="12">
        <v>2</v>
      </c>
      <c r="L61" s="12" t="s">
        <v>55</v>
      </c>
      <c r="M61" s="4"/>
      <c r="N61" s="4"/>
      <c r="O61" s="41"/>
    </row>
    <row r="62" spans="1:15" ht="16.2" thickBot="1" x14ac:dyDescent="0.35">
      <c r="A62" s="152"/>
      <c r="B62" s="155"/>
      <c r="C62" s="158"/>
      <c r="D62" s="166"/>
      <c r="E62" s="162"/>
      <c r="F62" s="42">
        <v>6</v>
      </c>
      <c r="G62" s="43"/>
      <c r="H62" s="44"/>
      <c r="I62" s="32" t="s">
        <v>49</v>
      </c>
      <c r="J62" s="32" t="s">
        <v>18</v>
      </c>
      <c r="K62" s="32">
        <v>2</v>
      </c>
      <c r="L62" s="32" t="s">
        <v>88</v>
      </c>
      <c r="M62" s="18"/>
      <c r="N62" s="18"/>
      <c r="O62" s="19"/>
    </row>
    <row r="63" spans="1:15" ht="15.6" x14ac:dyDescent="0.3">
      <c r="A63" s="149">
        <v>3</v>
      </c>
      <c r="B63" s="153">
        <v>5</v>
      </c>
      <c r="C63" s="164" t="s">
        <v>8</v>
      </c>
      <c r="D63" s="156"/>
      <c r="E63" s="159" t="s">
        <v>62</v>
      </c>
      <c r="F63" s="168">
        <v>1</v>
      </c>
      <c r="G63" s="138">
        <f>$K$1+28</f>
        <v>42380</v>
      </c>
      <c r="H63" s="39" t="s">
        <v>32</v>
      </c>
      <c r="I63" s="45" t="s">
        <v>49</v>
      </c>
      <c r="J63" s="45" t="s">
        <v>18</v>
      </c>
      <c r="K63" s="45">
        <v>4</v>
      </c>
      <c r="L63" s="45" t="s">
        <v>88</v>
      </c>
      <c r="M63" s="33"/>
      <c r="N63" s="12"/>
      <c r="O63" s="14"/>
    </row>
    <row r="64" spans="1:15" ht="15.6" x14ac:dyDescent="0.3">
      <c r="A64" s="150"/>
      <c r="B64" s="148"/>
      <c r="C64" s="143"/>
      <c r="D64" s="140"/>
      <c r="E64" s="160"/>
      <c r="F64" s="169"/>
      <c r="G64" s="135"/>
      <c r="H64" s="15" t="s">
        <v>33</v>
      </c>
      <c r="I64" s="12" t="s">
        <v>69</v>
      </c>
      <c r="J64" s="12" t="s">
        <v>18</v>
      </c>
      <c r="K64" s="12">
        <v>4</v>
      </c>
      <c r="L64" s="12"/>
      <c r="M64" s="33" t="s">
        <v>110</v>
      </c>
      <c r="N64" s="12"/>
      <c r="O64" s="14"/>
    </row>
    <row r="65" spans="1:15" ht="15.6" x14ac:dyDescent="0.3">
      <c r="A65" s="151"/>
      <c r="B65" s="154"/>
      <c r="C65" s="165"/>
      <c r="D65" s="157"/>
      <c r="E65" s="161"/>
      <c r="F65" s="147">
        <v>2</v>
      </c>
      <c r="G65" s="134">
        <f>$K$1+29</f>
        <v>42381</v>
      </c>
      <c r="H65" s="15" t="s">
        <v>32</v>
      </c>
      <c r="I65" s="21" t="s">
        <v>93</v>
      </c>
      <c r="J65" s="12" t="s">
        <v>18</v>
      </c>
      <c r="K65" s="12">
        <v>4</v>
      </c>
      <c r="L65" s="12" t="s">
        <v>27</v>
      </c>
      <c r="M65" s="12"/>
      <c r="N65" s="12"/>
      <c r="O65" s="14"/>
    </row>
    <row r="66" spans="1:15" ht="15.6" x14ac:dyDescent="0.3">
      <c r="A66" s="151"/>
      <c r="B66" s="154"/>
      <c r="C66" s="165"/>
      <c r="D66" s="157"/>
      <c r="E66" s="161"/>
      <c r="F66" s="169"/>
      <c r="G66" s="137"/>
      <c r="H66" s="141" t="s">
        <v>33</v>
      </c>
      <c r="I66" s="21" t="s">
        <v>93</v>
      </c>
      <c r="J66" s="12" t="s">
        <v>18</v>
      </c>
      <c r="K66" s="12">
        <v>2</v>
      </c>
      <c r="L66" s="12" t="s">
        <v>27</v>
      </c>
      <c r="M66" s="12"/>
      <c r="N66" s="12"/>
      <c r="O66" s="14"/>
    </row>
    <row r="67" spans="1:15" ht="15.6" x14ac:dyDescent="0.3">
      <c r="A67" s="151"/>
      <c r="B67" s="154"/>
      <c r="C67" s="165"/>
      <c r="D67" s="157"/>
      <c r="E67" s="161"/>
      <c r="F67" s="148"/>
      <c r="G67" s="135"/>
      <c r="H67" s="140"/>
      <c r="I67" s="30" t="s">
        <v>9</v>
      </c>
      <c r="J67" s="26" t="s">
        <v>9</v>
      </c>
      <c r="K67" s="26">
        <v>2</v>
      </c>
      <c r="L67" s="30"/>
      <c r="M67" s="26" t="s">
        <v>94</v>
      </c>
      <c r="N67" s="26" t="s">
        <v>71</v>
      </c>
      <c r="O67" s="37">
        <v>2</v>
      </c>
    </row>
    <row r="68" spans="1:15" ht="15.6" x14ac:dyDescent="0.3">
      <c r="A68" s="151"/>
      <c r="B68" s="154"/>
      <c r="C68" s="165"/>
      <c r="D68" s="157"/>
      <c r="E68" s="161"/>
      <c r="F68" s="147">
        <v>3</v>
      </c>
      <c r="G68" s="134">
        <f>$K$1+30</f>
        <v>42382</v>
      </c>
      <c r="H68" s="15" t="s">
        <v>32</v>
      </c>
      <c r="I68" s="21" t="s">
        <v>93</v>
      </c>
      <c r="J68" s="12" t="s">
        <v>18</v>
      </c>
      <c r="K68" s="12">
        <v>4</v>
      </c>
      <c r="L68" s="12" t="s">
        <v>27</v>
      </c>
      <c r="M68" s="12"/>
      <c r="N68" s="12"/>
      <c r="O68" s="14"/>
    </row>
    <row r="69" spans="1:15" ht="15.6" x14ac:dyDescent="0.3">
      <c r="A69" s="151"/>
      <c r="B69" s="154"/>
      <c r="C69" s="165"/>
      <c r="D69" s="157"/>
      <c r="E69" s="161"/>
      <c r="F69" s="148"/>
      <c r="G69" s="135"/>
      <c r="H69" s="12" t="s">
        <v>33</v>
      </c>
      <c r="I69" s="21" t="s">
        <v>93</v>
      </c>
      <c r="J69" s="12" t="s">
        <v>18</v>
      </c>
      <c r="K69" s="12">
        <v>4</v>
      </c>
      <c r="L69" s="12" t="s">
        <v>27</v>
      </c>
      <c r="M69" s="12"/>
      <c r="N69" s="12"/>
      <c r="O69" s="14"/>
    </row>
    <row r="70" spans="1:15" ht="15.6" x14ac:dyDescent="0.3">
      <c r="A70" s="151"/>
      <c r="B70" s="154"/>
      <c r="C70" s="165"/>
      <c r="D70" s="157"/>
      <c r="E70" s="161"/>
      <c r="F70" s="147">
        <v>4</v>
      </c>
      <c r="G70" s="134">
        <f>$K$1+31</f>
        <v>42383</v>
      </c>
      <c r="H70" s="24" t="s">
        <v>32</v>
      </c>
      <c r="I70" s="21" t="s">
        <v>93</v>
      </c>
      <c r="J70" s="12" t="s">
        <v>18</v>
      </c>
      <c r="K70" s="12">
        <v>4</v>
      </c>
      <c r="L70" s="12" t="s">
        <v>27</v>
      </c>
      <c r="M70" s="12"/>
      <c r="N70" s="12"/>
      <c r="O70" s="14"/>
    </row>
    <row r="71" spans="1:15" ht="15.6" x14ac:dyDescent="0.3">
      <c r="A71" s="151"/>
      <c r="B71" s="154"/>
      <c r="C71" s="165"/>
      <c r="D71" s="157"/>
      <c r="E71" s="161"/>
      <c r="F71" s="169"/>
      <c r="G71" s="135"/>
      <c r="H71" s="15" t="s">
        <v>33</v>
      </c>
      <c r="I71" s="21" t="s">
        <v>93</v>
      </c>
      <c r="J71" s="12" t="s">
        <v>18</v>
      </c>
      <c r="K71" s="12">
        <v>4</v>
      </c>
      <c r="L71" s="12" t="s">
        <v>27</v>
      </c>
      <c r="M71" s="12"/>
      <c r="N71" s="12"/>
      <c r="O71" s="14"/>
    </row>
    <row r="72" spans="1:15" ht="15.6" x14ac:dyDescent="0.3">
      <c r="A72" s="151"/>
      <c r="B72" s="154"/>
      <c r="C72" s="165"/>
      <c r="D72" s="157"/>
      <c r="E72" s="161"/>
      <c r="F72" s="147">
        <v>5</v>
      </c>
      <c r="G72" s="134">
        <f>$K$1+32</f>
        <v>42384</v>
      </c>
      <c r="H72" s="15" t="s">
        <v>32</v>
      </c>
      <c r="I72" s="21" t="s">
        <v>93</v>
      </c>
      <c r="J72" s="12" t="s">
        <v>18</v>
      </c>
      <c r="K72" s="12">
        <v>4</v>
      </c>
      <c r="L72" s="12" t="s">
        <v>27</v>
      </c>
      <c r="M72" s="12"/>
      <c r="N72" s="12"/>
      <c r="O72" s="14"/>
    </row>
    <row r="73" spans="1:15" ht="15.6" x14ac:dyDescent="0.3">
      <c r="A73" s="151"/>
      <c r="B73" s="154"/>
      <c r="C73" s="165"/>
      <c r="D73" s="157"/>
      <c r="E73" s="161"/>
      <c r="F73" s="148"/>
      <c r="G73" s="135"/>
      <c r="H73" s="12" t="s">
        <v>33</v>
      </c>
      <c r="I73" s="21" t="s">
        <v>93</v>
      </c>
      <c r="J73" s="12" t="s">
        <v>18</v>
      </c>
      <c r="K73" s="12">
        <v>4</v>
      </c>
      <c r="L73" s="12" t="s">
        <v>27</v>
      </c>
      <c r="M73" s="12"/>
      <c r="N73" s="12"/>
      <c r="O73" s="14"/>
    </row>
    <row r="74" spans="1:15" ht="16.2" thickBot="1" x14ac:dyDescent="0.35">
      <c r="A74" s="152"/>
      <c r="B74" s="155"/>
      <c r="C74" s="166"/>
      <c r="D74" s="158"/>
      <c r="E74" s="162"/>
      <c r="F74" s="16">
        <v>6</v>
      </c>
      <c r="G74" s="36">
        <f>$K$1+33</f>
        <v>42385</v>
      </c>
      <c r="H74" s="18" t="s">
        <v>32</v>
      </c>
      <c r="I74" s="18" t="s">
        <v>93</v>
      </c>
      <c r="J74" s="18" t="s">
        <v>18</v>
      </c>
      <c r="K74" s="18">
        <v>4</v>
      </c>
      <c r="L74" s="18" t="s">
        <v>27</v>
      </c>
      <c r="M74" s="18"/>
      <c r="N74" s="18"/>
      <c r="O74" s="19"/>
    </row>
    <row r="75" spans="1:15" ht="15.6" x14ac:dyDescent="0.3">
      <c r="A75" s="149">
        <v>3</v>
      </c>
      <c r="B75" s="153">
        <v>6</v>
      </c>
      <c r="C75" s="156"/>
      <c r="D75" s="156" t="s">
        <v>59</v>
      </c>
      <c r="E75" s="159" t="s">
        <v>63</v>
      </c>
      <c r="F75" s="168">
        <v>1</v>
      </c>
      <c r="G75" s="136">
        <f>$K$1+35</f>
        <v>42387</v>
      </c>
      <c r="H75" s="139" t="s">
        <v>32</v>
      </c>
      <c r="I75" s="30" t="s">
        <v>9</v>
      </c>
      <c r="J75" s="26" t="s">
        <v>9</v>
      </c>
      <c r="K75" s="26">
        <v>2</v>
      </c>
      <c r="L75" s="26"/>
      <c r="M75" s="31" t="s">
        <v>96</v>
      </c>
      <c r="N75" s="26" t="s">
        <v>71</v>
      </c>
      <c r="O75" s="37">
        <v>2</v>
      </c>
    </row>
    <row r="76" spans="1:15" ht="15.6" x14ac:dyDescent="0.3">
      <c r="A76" s="150"/>
      <c r="B76" s="148"/>
      <c r="C76" s="140"/>
      <c r="D76" s="140"/>
      <c r="E76" s="160"/>
      <c r="F76" s="169"/>
      <c r="G76" s="137"/>
      <c r="H76" s="140"/>
      <c r="I76" s="12" t="s">
        <v>66</v>
      </c>
      <c r="J76" s="12" t="s">
        <v>28</v>
      </c>
      <c r="K76" s="12">
        <v>2</v>
      </c>
      <c r="L76" s="28"/>
      <c r="M76" s="12" t="s">
        <v>65</v>
      </c>
      <c r="N76" s="12"/>
      <c r="O76" s="14"/>
    </row>
    <row r="77" spans="1:15" ht="15.6" x14ac:dyDescent="0.3">
      <c r="A77" s="150"/>
      <c r="B77" s="148"/>
      <c r="C77" s="140"/>
      <c r="D77" s="140"/>
      <c r="E77" s="160"/>
      <c r="F77" s="169"/>
      <c r="G77" s="137"/>
      <c r="H77" s="141" t="s">
        <v>33</v>
      </c>
      <c r="I77" s="12" t="s">
        <v>90</v>
      </c>
      <c r="J77" s="12" t="s">
        <v>28</v>
      </c>
      <c r="K77" s="12">
        <v>2</v>
      </c>
      <c r="L77" s="12"/>
      <c r="M77" s="12"/>
      <c r="N77" s="12"/>
      <c r="O77" s="14"/>
    </row>
    <row r="78" spans="1:15" ht="15.6" x14ac:dyDescent="0.3">
      <c r="A78" s="150"/>
      <c r="B78" s="148"/>
      <c r="C78" s="140"/>
      <c r="D78" s="140"/>
      <c r="E78" s="160"/>
      <c r="F78" s="169"/>
      <c r="G78" s="135"/>
      <c r="H78" s="140"/>
      <c r="I78" s="12" t="s">
        <v>91</v>
      </c>
      <c r="J78" s="12" t="s">
        <v>28</v>
      </c>
      <c r="K78" s="12">
        <v>2</v>
      </c>
      <c r="L78" s="12"/>
      <c r="N78" s="12"/>
      <c r="O78" s="14"/>
    </row>
    <row r="79" spans="1:15" ht="15.6" x14ac:dyDescent="0.3">
      <c r="A79" s="151"/>
      <c r="B79" s="154"/>
      <c r="C79" s="157"/>
      <c r="D79" s="157"/>
      <c r="E79" s="161"/>
      <c r="F79" s="147">
        <v>2</v>
      </c>
      <c r="G79" s="134">
        <f>$K$1+36</f>
        <v>42388</v>
      </c>
      <c r="H79" s="15" t="s">
        <v>32</v>
      </c>
      <c r="I79" s="12" t="s">
        <v>91</v>
      </c>
      <c r="J79" s="12" t="s">
        <v>28</v>
      </c>
      <c r="K79" s="12">
        <v>4</v>
      </c>
      <c r="L79" s="12"/>
      <c r="M79" s="12"/>
      <c r="N79" s="12"/>
      <c r="O79" s="14"/>
    </row>
    <row r="80" spans="1:15" ht="15.6" x14ac:dyDescent="0.3">
      <c r="A80" s="151"/>
      <c r="B80" s="154"/>
      <c r="C80" s="157"/>
      <c r="D80" s="157"/>
      <c r="E80" s="161"/>
      <c r="F80" s="169"/>
      <c r="G80" s="135"/>
      <c r="H80" s="15" t="s">
        <v>33</v>
      </c>
      <c r="I80" s="12" t="s">
        <v>91</v>
      </c>
      <c r="J80" s="12" t="s">
        <v>28</v>
      </c>
      <c r="K80" s="12">
        <v>4</v>
      </c>
      <c r="L80" s="12"/>
      <c r="M80" s="12"/>
      <c r="N80" s="12"/>
      <c r="O80" s="14"/>
    </row>
    <row r="81" spans="1:15" ht="15.6" x14ac:dyDescent="0.3">
      <c r="A81" s="151"/>
      <c r="B81" s="154"/>
      <c r="C81" s="157"/>
      <c r="D81" s="157"/>
      <c r="E81" s="161"/>
      <c r="F81" s="147">
        <v>3</v>
      </c>
      <c r="G81" s="134">
        <f>$K$1+37</f>
        <v>42389</v>
      </c>
      <c r="H81" s="15" t="s">
        <v>32</v>
      </c>
      <c r="I81" s="12" t="s">
        <v>91</v>
      </c>
      <c r="J81" s="12" t="s">
        <v>28</v>
      </c>
      <c r="K81" s="12">
        <v>4</v>
      </c>
      <c r="L81" s="12"/>
      <c r="M81" s="12"/>
      <c r="N81" s="12"/>
      <c r="O81" s="14"/>
    </row>
    <row r="82" spans="1:15" ht="15.6" x14ac:dyDescent="0.3">
      <c r="A82" s="151"/>
      <c r="B82" s="154"/>
      <c r="C82" s="157"/>
      <c r="D82" s="157"/>
      <c r="E82" s="161"/>
      <c r="F82" s="169"/>
      <c r="G82" s="135"/>
      <c r="H82" s="15" t="s">
        <v>33</v>
      </c>
      <c r="I82" s="12" t="s">
        <v>97</v>
      </c>
      <c r="J82" s="12" t="s">
        <v>28</v>
      </c>
      <c r="K82" s="12">
        <v>4</v>
      </c>
      <c r="L82" s="12"/>
      <c r="M82" s="12"/>
      <c r="N82" s="12"/>
      <c r="O82" s="14"/>
    </row>
    <row r="83" spans="1:15" ht="15.6" x14ac:dyDescent="0.3">
      <c r="A83" s="151"/>
      <c r="B83" s="154"/>
      <c r="C83" s="157"/>
      <c r="D83" s="157"/>
      <c r="E83" s="161"/>
      <c r="F83" s="147">
        <v>4</v>
      </c>
      <c r="G83" s="134">
        <f>$K$1+38</f>
        <v>42390</v>
      </c>
      <c r="H83" s="22" t="s">
        <v>32</v>
      </c>
      <c r="I83" s="30" t="s">
        <v>98</v>
      </c>
      <c r="J83" s="26" t="s">
        <v>9</v>
      </c>
      <c r="K83" s="26">
        <v>2</v>
      </c>
      <c r="L83" s="30"/>
      <c r="M83" s="26" t="s">
        <v>92</v>
      </c>
      <c r="N83" s="26" t="s">
        <v>71</v>
      </c>
      <c r="O83" s="37">
        <v>2</v>
      </c>
    </row>
    <row r="84" spans="1:15" ht="15.6" x14ac:dyDescent="0.3">
      <c r="A84" s="151"/>
      <c r="B84" s="154"/>
      <c r="C84" s="157"/>
      <c r="D84" s="157"/>
      <c r="E84" s="161"/>
      <c r="F84" s="148"/>
      <c r="G84" s="135"/>
      <c r="H84" s="15" t="s">
        <v>33</v>
      </c>
      <c r="I84" s="21" t="s">
        <v>89</v>
      </c>
      <c r="J84" s="12" t="s">
        <v>28</v>
      </c>
      <c r="K84" s="12">
        <v>6</v>
      </c>
      <c r="L84" s="21"/>
      <c r="M84" s="12"/>
      <c r="N84" s="12"/>
      <c r="O84" s="14"/>
    </row>
    <row r="85" spans="1:15" ht="15.6" x14ac:dyDescent="0.3">
      <c r="A85" s="151"/>
      <c r="B85" s="154"/>
      <c r="C85" s="157"/>
      <c r="D85" s="157"/>
      <c r="E85" s="161"/>
      <c r="F85" s="147">
        <v>5</v>
      </c>
      <c r="G85" s="134">
        <f>$K$1+39</f>
        <v>42391</v>
      </c>
      <c r="H85" s="22" t="s">
        <v>32</v>
      </c>
      <c r="I85" s="12" t="s">
        <v>37</v>
      </c>
      <c r="J85" s="12" t="s">
        <v>34</v>
      </c>
      <c r="K85" s="12">
        <v>4</v>
      </c>
      <c r="L85" s="12"/>
      <c r="M85" s="12"/>
      <c r="N85" s="12"/>
      <c r="O85" s="14"/>
    </row>
    <row r="86" spans="1:15" ht="15.6" x14ac:dyDescent="0.3">
      <c r="A86" s="151"/>
      <c r="B86" s="154"/>
      <c r="C86" s="157"/>
      <c r="D86" s="157"/>
      <c r="E86" s="161"/>
      <c r="F86" s="148"/>
      <c r="G86" s="135"/>
      <c r="H86" s="22" t="s">
        <v>33</v>
      </c>
      <c r="I86" s="12" t="s">
        <v>35</v>
      </c>
      <c r="J86" s="12" t="s">
        <v>34</v>
      </c>
      <c r="K86" s="12">
        <v>4</v>
      </c>
      <c r="L86" s="12"/>
      <c r="M86" s="12"/>
      <c r="N86" s="12"/>
      <c r="O86" s="14"/>
    </row>
    <row r="87" spans="1:15" ht="16.2" thickBot="1" x14ac:dyDescent="0.35">
      <c r="A87" s="152"/>
      <c r="B87" s="155"/>
      <c r="C87" s="158"/>
      <c r="D87" s="158"/>
      <c r="E87" s="162"/>
      <c r="F87" s="16">
        <v>6</v>
      </c>
      <c r="G87" s="36">
        <f>$K$1+40</f>
        <v>42392</v>
      </c>
      <c r="H87" s="25" t="s">
        <v>32</v>
      </c>
      <c r="I87" s="17" t="s">
        <v>13</v>
      </c>
      <c r="J87" s="17" t="s">
        <v>13</v>
      </c>
      <c r="K87" s="17">
        <v>0</v>
      </c>
      <c r="L87" s="18"/>
      <c r="M87" s="18"/>
      <c r="N87" s="18"/>
      <c r="O87" s="19"/>
    </row>
  </sheetData>
  <customSheetViews>
    <customSheetView guid="{B0D103FE-5C5A-4435-8857-3BF24A277D37}" scale="70" hiddenRows="1" hiddenColumns="1">
      <selection activeCell="E4" sqref="E4:E17"/>
      <pageMargins left="0.7" right="0.7" top="0.75" bottom="0.75" header="0.3" footer="0.3"/>
      <pageSetup paperSize="9" orientation="portrait" r:id="rId1"/>
    </customSheetView>
    <customSheetView guid="{CF8F5655-32C7-42AF-BCA2-09FDF785A9BE}" scale="70" hiddenRows="1" hiddenColumns="1">
      <selection activeCell="E4" sqref="E4:E17"/>
      <pageMargins left="0.7" right="0.7" top="0.75" bottom="0.75" header="0.3" footer="0.3"/>
      <pageSetup paperSize="9" orientation="portrait" r:id="rId2"/>
    </customSheetView>
  </customSheetViews>
  <mergeCells count="106">
    <mergeCell ref="H77:H78"/>
    <mergeCell ref="F36:F37"/>
    <mergeCell ref="H33:H34"/>
    <mergeCell ref="H39:H40"/>
    <mergeCell ref="M40:M42"/>
    <mergeCell ref="F18:F21"/>
    <mergeCell ref="F33:F35"/>
    <mergeCell ref="F22:F23"/>
    <mergeCell ref="F24:F26"/>
    <mergeCell ref="F27:F28"/>
    <mergeCell ref="F29:F31"/>
    <mergeCell ref="F52:F53"/>
    <mergeCell ref="F38:F40"/>
    <mergeCell ref="F41:F42"/>
    <mergeCell ref="F72:F73"/>
    <mergeCell ref="F65:F67"/>
    <mergeCell ref="F68:F69"/>
    <mergeCell ref="F43:F44"/>
    <mergeCell ref="F46:F48"/>
    <mergeCell ref="H46:H47"/>
    <mergeCell ref="F49:F51"/>
    <mergeCell ref="H59:H60"/>
    <mergeCell ref="G49:G51"/>
    <mergeCell ref="G18:G21"/>
    <mergeCell ref="B1:I1"/>
    <mergeCell ref="A4:A17"/>
    <mergeCell ref="B4:B17"/>
    <mergeCell ref="C4:C17"/>
    <mergeCell ref="D4:D17"/>
    <mergeCell ref="E4:E17"/>
    <mergeCell ref="F4:F7"/>
    <mergeCell ref="H4:H5"/>
    <mergeCell ref="H6:H7"/>
    <mergeCell ref="F8:F9"/>
    <mergeCell ref="F10:F11"/>
    <mergeCell ref="F12:F13"/>
    <mergeCell ref="F14:F16"/>
    <mergeCell ref="G4:G7"/>
    <mergeCell ref="G8:G9"/>
    <mergeCell ref="G10:G11"/>
    <mergeCell ref="G12:G13"/>
    <mergeCell ref="G14:G16"/>
    <mergeCell ref="A18:A32"/>
    <mergeCell ref="B18:B32"/>
    <mergeCell ref="C18:C32"/>
    <mergeCell ref="D18:D32"/>
    <mergeCell ref="E18:E32"/>
    <mergeCell ref="A33:A45"/>
    <mergeCell ref="B33:B45"/>
    <mergeCell ref="C33:C45"/>
    <mergeCell ref="D33:D45"/>
    <mergeCell ref="E33:E45"/>
    <mergeCell ref="F85:F86"/>
    <mergeCell ref="A75:A87"/>
    <mergeCell ref="B75:B87"/>
    <mergeCell ref="C75:C87"/>
    <mergeCell ref="D75:D87"/>
    <mergeCell ref="E75:E87"/>
    <mergeCell ref="A46:A62"/>
    <mergeCell ref="B46:B62"/>
    <mergeCell ref="C46:C62"/>
    <mergeCell ref="D46:D62"/>
    <mergeCell ref="E46:E62"/>
    <mergeCell ref="A63:A74"/>
    <mergeCell ref="B63:B74"/>
    <mergeCell ref="C63:C74"/>
    <mergeCell ref="D63:D74"/>
    <mergeCell ref="E63:E74"/>
    <mergeCell ref="F75:F78"/>
    <mergeCell ref="F79:F80"/>
    <mergeCell ref="F81:F82"/>
    <mergeCell ref="F83:F84"/>
    <mergeCell ref="F70:F71"/>
    <mergeCell ref="F54:F57"/>
    <mergeCell ref="F58:F60"/>
    <mergeCell ref="F63:F64"/>
    <mergeCell ref="H75:H76"/>
    <mergeCell ref="H66:H67"/>
    <mergeCell ref="H30:H31"/>
    <mergeCell ref="H54:H55"/>
    <mergeCell ref="H15:H16"/>
    <mergeCell ref="H24:H25"/>
    <mergeCell ref="M43:M45"/>
    <mergeCell ref="G36:G37"/>
    <mergeCell ref="G38:G40"/>
    <mergeCell ref="G41:G42"/>
    <mergeCell ref="G43:G44"/>
    <mergeCell ref="G46:G48"/>
    <mergeCell ref="G22:G23"/>
    <mergeCell ref="G24:G26"/>
    <mergeCell ref="G27:G28"/>
    <mergeCell ref="G29:G31"/>
    <mergeCell ref="G33:G35"/>
    <mergeCell ref="G81:G82"/>
    <mergeCell ref="G83:G84"/>
    <mergeCell ref="G85:G86"/>
    <mergeCell ref="G68:G69"/>
    <mergeCell ref="G70:G71"/>
    <mergeCell ref="G72:G73"/>
    <mergeCell ref="G75:G78"/>
    <mergeCell ref="G79:G80"/>
    <mergeCell ref="G52:G53"/>
    <mergeCell ref="G54:G57"/>
    <mergeCell ref="G58:G60"/>
    <mergeCell ref="G63:G64"/>
    <mergeCell ref="G65:G67"/>
  </mergeCells>
  <pageMargins left="0.7" right="0.7" top="0.75" bottom="0.75" header="0.3" footer="0.3"/>
  <pageSetup paperSize="9" scale="5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Training_program_JAVA</vt:lpstr>
      <vt:lpstr>Holidays</vt:lpstr>
      <vt:lpstr>Training_program_JAVA_even</vt:lpstr>
      <vt:lpstr>Training_program_JAVA!Print_Titles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Oai</dc:creator>
  <cp:lastModifiedBy>Gia Bao</cp:lastModifiedBy>
  <cp:lastPrinted>2016-06-16T02:15:11Z</cp:lastPrinted>
  <dcterms:created xsi:type="dcterms:W3CDTF">2015-08-17T23:12:50Z</dcterms:created>
  <dcterms:modified xsi:type="dcterms:W3CDTF">2023-06-20T12:00:35Z</dcterms:modified>
</cp:coreProperties>
</file>