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SUS\Desktop\P.SAN XUAT\"/>
    </mc:Choice>
  </mc:AlternateContent>
  <bookViews>
    <workbookView xWindow="0" yWindow="0" windowWidth="20400" windowHeight="6825" activeTab="5"/>
  </bookViews>
  <sheets>
    <sheet name="01.12" sheetId="7" r:id="rId1"/>
    <sheet name="02.12" sheetId="8" r:id="rId2"/>
    <sheet name="03.12" sheetId="9" r:id="rId3"/>
    <sheet name="04.12" sheetId="10" r:id="rId4"/>
    <sheet name="06.12" sheetId="11" r:id="rId5"/>
    <sheet name="07.12" sheetId="12" r:id="rId6"/>
  </sheets>
  <definedNames>
    <definedName name="_xlnm._FilterDatabase" localSheetId="0" hidden="1">'01.12'!$A$7:$S$19</definedName>
    <definedName name="_xlnm._FilterDatabase" localSheetId="1" hidden="1">'02.12'!$A$7:$S$17</definedName>
    <definedName name="_xlnm._FilterDatabase" localSheetId="2" hidden="1">'03.12'!$A$7:$S$30</definedName>
    <definedName name="_xlnm._FilterDatabase" localSheetId="4" hidden="1">'06.12'!$A$7:$S$24</definedName>
    <definedName name="_xlnm._FilterDatabase" localSheetId="5" hidden="1">'07.12'!$A$7:$S$28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0" i="12" l="1"/>
  <c r="D12" i="12"/>
  <c r="I12" i="12"/>
  <c r="L12" i="12"/>
  <c r="R12" i="12"/>
  <c r="D13" i="12"/>
  <c r="I13" i="12"/>
  <c r="L13" i="12"/>
  <c r="N13" i="12" s="1"/>
  <c r="O13" i="12" s="1"/>
  <c r="R13" i="12"/>
  <c r="D14" i="12"/>
  <c r="I14" i="12"/>
  <c r="L14" i="12"/>
  <c r="N14" i="12"/>
  <c r="O14" i="12" s="1"/>
  <c r="R14" i="12"/>
  <c r="D15" i="12"/>
  <c r="I15" i="12"/>
  <c r="L15" i="12"/>
  <c r="N15" i="12" s="1"/>
  <c r="O15" i="12" s="1"/>
  <c r="R15" i="12"/>
  <c r="D11" i="12" l="1"/>
  <c r="D16" i="12"/>
  <c r="D17" i="12"/>
  <c r="D18" i="12"/>
  <c r="D19" i="12"/>
  <c r="D20" i="12"/>
  <c r="D21" i="12"/>
  <c r="D22" i="12"/>
  <c r="D23" i="12"/>
  <c r="D24" i="12"/>
  <c r="D25" i="12"/>
  <c r="D26" i="12"/>
  <c r="D27" i="12"/>
  <c r="I11" i="12"/>
  <c r="I16" i="12"/>
  <c r="N16" i="12" s="1"/>
  <c r="O16" i="12" s="1"/>
  <c r="I17" i="12"/>
  <c r="I18" i="12"/>
  <c r="I19" i="12"/>
  <c r="I20" i="12"/>
  <c r="I21" i="12"/>
  <c r="I22" i="12"/>
  <c r="I23" i="12"/>
  <c r="I24" i="12"/>
  <c r="I25" i="12"/>
  <c r="I26" i="12"/>
  <c r="I27" i="12"/>
  <c r="M28" i="12"/>
  <c r="H28" i="12"/>
  <c r="R27" i="12"/>
  <c r="L27" i="12"/>
  <c r="R26" i="12"/>
  <c r="L26" i="12"/>
  <c r="R25" i="12"/>
  <c r="L25" i="12"/>
  <c r="R24" i="12"/>
  <c r="L24" i="12"/>
  <c r="R23" i="12"/>
  <c r="L23" i="12"/>
  <c r="R22" i="12"/>
  <c r="L22" i="12"/>
  <c r="R21" i="12"/>
  <c r="L21" i="12"/>
  <c r="R20" i="12"/>
  <c r="L20" i="12"/>
  <c r="R19" i="12"/>
  <c r="L19" i="12"/>
  <c r="R18" i="12"/>
  <c r="L18" i="12"/>
  <c r="F28" i="12"/>
  <c r="R17" i="12"/>
  <c r="L17" i="12"/>
  <c r="R16" i="12"/>
  <c r="L16" i="12"/>
  <c r="R11" i="12"/>
  <c r="L11" i="12"/>
  <c r="R10" i="12"/>
  <c r="L10" i="12"/>
  <c r="N26" i="12" l="1"/>
  <c r="O26" i="12" s="1"/>
  <c r="N24" i="12"/>
  <c r="O24" i="12" s="1"/>
  <c r="N22" i="12"/>
  <c r="O22" i="12" s="1"/>
  <c r="N20" i="12"/>
  <c r="O20" i="12" s="1"/>
  <c r="N18" i="12"/>
  <c r="O18" i="12" s="1"/>
  <c r="N27" i="12"/>
  <c r="O27" i="12" s="1"/>
  <c r="N25" i="12"/>
  <c r="O25" i="12" s="1"/>
  <c r="N23" i="12"/>
  <c r="O23" i="12" s="1"/>
  <c r="N21" i="12"/>
  <c r="O21" i="12" s="1"/>
  <c r="N19" i="12"/>
  <c r="O19" i="12" s="1"/>
  <c r="N17" i="12"/>
  <c r="O17" i="12" s="1"/>
  <c r="O10" i="12"/>
  <c r="L28" i="12"/>
  <c r="I28" i="12"/>
  <c r="E28" i="12"/>
  <c r="E23" i="11"/>
  <c r="G22" i="11"/>
  <c r="F22" i="11"/>
  <c r="N14" i="11"/>
  <c r="G14" i="11"/>
  <c r="F14" i="11"/>
  <c r="N19" i="11"/>
  <c r="G19" i="11"/>
  <c r="F19" i="11"/>
  <c r="N16" i="11"/>
  <c r="G16" i="11"/>
  <c r="F16" i="11"/>
  <c r="G18" i="11"/>
  <c r="F18" i="11"/>
  <c r="N10" i="11"/>
  <c r="M24" i="11"/>
  <c r="H24" i="11"/>
  <c r="E24" i="11"/>
  <c r="R23" i="11"/>
  <c r="L23" i="11"/>
  <c r="I23" i="11"/>
  <c r="N23" i="11" s="1"/>
  <c r="O23" i="11" s="1"/>
  <c r="D23" i="11"/>
  <c r="R22" i="11"/>
  <c r="L22" i="11"/>
  <c r="I22" i="11"/>
  <c r="N22" i="11" s="1"/>
  <c r="O22" i="11" s="1"/>
  <c r="D22" i="11"/>
  <c r="R21" i="11"/>
  <c r="L21" i="11"/>
  <c r="I21" i="11"/>
  <c r="D21" i="11"/>
  <c r="R20" i="11"/>
  <c r="L20" i="11"/>
  <c r="I20" i="11"/>
  <c r="D20" i="11"/>
  <c r="R19" i="11"/>
  <c r="L19" i="11"/>
  <c r="I19" i="11"/>
  <c r="O19" i="11" s="1"/>
  <c r="D19" i="11"/>
  <c r="R18" i="11"/>
  <c r="L18" i="11"/>
  <c r="I18" i="11"/>
  <c r="N18" i="11" s="1"/>
  <c r="O18" i="11" s="1"/>
  <c r="D18" i="11"/>
  <c r="R17" i="11"/>
  <c r="L17" i="11"/>
  <c r="I17" i="11"/>
  <c r="D17" i="11"/>
  <c r="R16" i="11"/>
  <c r="L16" i="11"/>
  <c r="I16" i="11"/>
  <c r="O16" i="11" s="1"/>
  <c r="D16" i="11"/>
  <c r="R15" i="11"/>
  <c r="L15" i="11"/>
  <c r="I15" i="11"/>
  <c r="D15" i="11"/>
  <c r="R14" i="11"/>
  <c r="L14" i="11"/>
  <c r="I14" i="11"/>
  <c r="O14" i="11" s="1"/>
  <c r="D14" i="11"/>
  <c r="R13" i="11"/>
  <c r="L13" i="11"/>
  <c r="I13" i="11"/>
  <c r="N13" i="11" s="1"/>
  <c r="O13" i="11" s="1"/>
  <c r="F24" i="11"/>
  <c r="D13" i="11"/>
  <c r="R12" i="11"/>
  <c r="L12" i="11"/>
  <c r="R11" i="11"/>
  <c r="L11" i="11"/>
  <c r="R10" i="11"/>
  <c r="L10" i="11"/>
  <c r="L24" i="11" s="1"/>
  <c r="N28" i="12" l="1"/>
  <c r="O28" i="12" s="1"/>
  <c r="O10" i="11"/>
  <c r="I24" i="11"/>
  <c r="N24" i="11"/>
  <c r="G27" i="10"/>
  <c r="F27" i="10"/>
  <c r="G24" i="10"/>
  <c r="F24" i="10"/>
  <c r="G23" i="10"/>
  <c r="F23" i="10"/>
  <c r="G22" i="10"/>
  <c r="F22" i="10"/>
  <c r="G19" i="10"/>
  <c r="F19" i="10"/>
  <c r="G16" i="10"/>
  <c r="F16" i="10"/>
  <c r="G13" i="10"/>
  <c r="F13" i="10"/>
  <c r="R29" i="10"/>
  <c r="R28" i="10"/>
  <c r="N27" i="10"/>
  <c r="L28" i="10"/>
  <c r="L29" i="10"/>
  <c r="I27" i="10"/>
  <c r="I24" i="10"/>
  <c r="H22" i="10"/>
  <c r="H21" i="10"/>
  <c r="R18" i="10"/>
  <c r="O24" i="11" l="1"/>
  <c r="K16" i="10"/>
  <c r="L18" i="10"/>
  <c r="H16" i="10"/>
  <c r="I16" i="10" s="1"/>
  <c r="R15" i="10"/>
  <c r="M13" i="10"/>
  <c r="I13" i="10"/>
  <c r="L15" i="10"/>
  <c r="M12" i="10"/>
  <c r="M10" i="10"/>
  <c r="M30" i="10" s="1"/>
  <c r="K10" i="10"/>
  <c r="E10" i="10"/>
  <c r="E30" i="10" s="1"/>
  <c r="H30" i="10"/>
  <c r="R27" i="10"/>
  <c r="L27" i="10"/>
  <c r="R26" i="10"/>
  <c r="L26" i="10"/>
  <c r="R25" i="10"/>
  <c r="L25" i="10"/>
  <c r="R24" i="10"/>
  <c r="L24" i="10"/>
  <c r="N24" i="10" s="1"/>
  <c r="R23" i="10"/>
  <c r="L23" i="10"/>
  <c r="I23" i="10"/>
  <c r="D23" i="10"/>
  <c r="R22" i="10"/>
  <c r="L22" i="10"/>
  <c r="I22" i="10"/>
  <c r="D22" i="10"/>
  <c r="R21" i="10"/>
  <c r="L21" i="10"/>
  <c r="I21" i="10"/>
  <c r="D21" i="10"/>
  <c r="R20" i="10"/>
  <c r="L20" i="10"/>
  <c r="I20" i="10"/>
  <c r="D20" i="10"/>
  <c r="R19" i="10"/>
  <c r="L19" i="10"/>
  <c r="I19" i="10"/>
  <c r="D19" i="10"/>
  <c r="R17" i="10"/>
  <c r="L17" i="10"/>
  <c r="R16" i="10"/>
  <c r="L16" i="10"/>
  <c r="R14" i="10"/>
  <c r="L14" i="10"/>
  <c r="R13" i="10"/>
  <c r="L13" i="10"/>
  <c r="N13" i="10" s="1"/>
  <c r="R12" i="10"/>
  <c r="L12" i="10"/>
  <c r="I12" i="10"/>
  <c r="F30" i="10"/>
  <c r="D12" i="10"/>
  <c r="R11" i="10"/>
  <c r="L11" i="10"/>
  <c r="I11" i="10"/>
  <c r="D11" i="10"/>
  <c r="R10" i="10"/>
  <c r="L10" i="10"/>
  <c r="I10" i="10"/>
  <c r="N19" i="10" l="1"/>
  <c r="N22" i="10"/>
  <c r="O22" i="10" s="1"/>
  <c r="N16" i="10"/>
  <c r="N10" i="10"/>
  <c r="L30" i="10"/>
  <c r="N12" i="10"/>
  <c r="O12" i="10" s="1"/>
  <c r="O13" i="10"/>
  <c r="O16" i="10"/>
  <c r="O19" i="10"/>
  <c r="N21" i="10"/>
  <c r="O21" i="10" s="1"/>
  <c r="N23" i="10"/>
  <c r="O23" i="10" s="1"/>
  <c r="O24" i="10"/>
  <c r="O27" i="10"/>
  <c r="I30" i="10"/>
  <c r="O10" i="10"/>
  <c r="N14" i="9"/>
  <c r="I14" i="9"/>
  <c r="N22" i="9"/>
  <c r="G22" i="9"/>
  <c r="F22" i="9"/>
  <c r="N26" i="9"/>
  <c r="G26" i="9"/>
  <c r="F26" i="9"/>
  <c r="G21" i="9"/>
  <c r="F21" i="9"/>
  <c r="G17" i="9"/>
  <c r="F17" i="9"/>
  <c r="N18" i="9"/>
  <c r="G18" i="9"/>
  <c r="F18" i="9"/>
  <c r="G25" i="9"/>
  <c r="F25" i="9"/>
  <c r="G16" i="9"/>
  <c r="F16" i="9"/>
  <c r="G13" i="9"/>
  <c r="F13" i="9"/>
  <c r="G28" i="9"/>
  <c r="F28" i="9"/>
  <c r="N10" i="9"/>
  <c r="I16" i="8"/>
  <c r="D11" i="9"/>
  <c r="I11" i="9"/>
  <c r="L11" i="9"/>
  <c r="R11" i="9"/>
  <c r="D12" i="9"/>
  <c r="I12" i="9"/>
  <c r="L12" i="9"/>
  <c r="R12" i="9"/>
  <c r="D13" i="9"/>
  <c r="I13" i="9"/>
  <c r="L13" i="9"/>
  <c r="N13" i="9" s="1"/>
  <c r="O13" i="9" s="1"/>
  <c r="R13" i="9"/>
  <c r="D14" i="9"/>
  <c r="L14" i="9"/>
  <c r="R14" i="9"/>
  <c r="D15" i="9"/>
  <c r="I15" i="9"/>
  <c r="L15" i="9"/>
  <c r="R15" i="9"/>
  <c r="D16" i="9"/>
  <c r="I16" i="9"/>
  <c r="L16" i="9"/>
  <c r="N16" i="9" s="1"/>
  <c r="O16" i="9" s="1"/>
  <c r="R16" i="9"/>
  <c r="D17" i="9"/>
  <c r="I17" i="9"/>
  <c r="L17" i="9"/>
  <c r="N17" i="9" s="1"/>
  <c r="O17" i="9" s="1"/>
  <c r="R17" i="9"/>
  <c r="D18" i="9"/>
  <c r="I18" i="9"/>
  <c r="L18" i="9"/>
  <c r="R18" i="9"/>
  <c r="D19" i="9"/>
  <c r="I19" i="9"/>
  <c r="L19" i="9"/>
  <c r="R19" i="9"/>
  <c r="D20" i="9"/>
  <c r="I20" i="9"/>
  <c r="L20" i="9"/>
  <c r="R20" i="9"/>
  <c r="D21" i="9"/>
  <c r="I21" i="9"/>
  <c r="L21" i="9"/>
  <c r="N21" i="9" s="1"/>
  <c r="O21" i="9" s="1"/>
  <c r="R21" i="9"/>
  <c r="D22" i="9"/>
  <c r="I22" i="9"/>
  <c r="L22" i="9"/>
  <c r="R22" i="9"/>
  <c r="D23" i="9"/>
  <c r="I23" i="9"/>
  <c r="L23" i="9"/>
  <c r="R23" i="9"/>
  <c r="D24" i="9"/>
  <c r="I24" i="9"/>
  <c r="L24" i="9"/>
  <c r="R24" i="9"/>
  <c r="D25" i="9"/>
  <c r="I25" i="9"/>
  <c r="L25" i="9"/>
  <c r="N25" i="9" s="1"/>
  <c r="O25" i="9" s="1"/>
  <c r="R25" i="9"/>
  <c r="D26" i="9"/>
  <c r="I26" i="9"/>
  <c r="L26" i="9"/>
  <c r="O26" i="9" s="1"/>
  <c r="R26" i="9"/>
  <c r="D27" i="9"/>
  <c r="I27" i="9"/>
  <c r="L27" i="9"/>
  <c r="R27" i="9"/>
  <c r="D28" i="9"/>
  <c r="I28" i="9"/>
  <c r="L28" i="9"/>
  <c r="N28" i="9" s="1"/>
  <c r="O28" i="9" s="1"/>
  <c r="R28" i="9"/>
  <c r="M30" i="9"/>
  <c r="H30" i="9"/>
  <c r="E30" i="9"/>
  <c r="R29" i="9"/>
  <c r="L29" i="9"/>
  <c r="I29" i="9"/>
  <c r="D29" i="9"/>
  <c r="F30" i="9"/>
  <c r="R10" i="9"/>
  <c r="L10" i="9"/>
  <c r="I10" i="9"/>
  <c r="D10" i="9"/>
  <c r="N30" i="10" l="1"/>
  <c r="O30" i="10" s="1"/>
  <c r="N29" i="9"/>
  <c r="O29" i="9" s="1"/>
  <c r="O22" i="9"/>
  <c r="O18" i="9"/>
  <c r="O14" i="9"/>
  <c r="L30" i="9"/>
  <c r="O10" i="9"/>
  <c r="G15" i="8"/>
  <c r="F15" i="8"/>
  <c r="G14" i="8"/>
  <c r="F14" i="8"/>
  <c r="N14" i="8"/>
  <c r="O14" i="8"/>
  <c r="N15" i="8"/>
  <c r="O15" i="8"/>
  <c r="N16" i="8"/>
  <c r="O16" i="8" s="1"/>
  <c r="N13" i="8"/>
  <c r="I13" i="8"/>
  <c r="G13" i="8"/>
  <c r="F13" i="8"/>
  <c r="I12" i="8"/>
  <c r="D12" i="8"/>
  <c r="I11" i="8"/>
  <c r="D11" i="8"/>
  <c r="I10" i="8"/>
  <c r="D10" i="8"/>
  <c r="L11" i="8"/>
  <c r="R11" i="8"/>
  <c r="L12" i="8"/>
  <c r="R12" i="8"/>
  <c r="D13" i="8"/>
  <c r="L13" i="8"/>
  <c r="R13" i="8"/>
  <c r="D14" i="8"/>
  <c r="I14" i="8"/>
  <c r="L14" i="8"/>
  <c r="R14" i="8"/>
  <c r="D15" i="8"/>
  <c r="I15" i="8"/>
  <c r="L15" i="8"/>
  <c r="R15" i="8"/>
  <c r="D16" i="8"/>
  <c r="L16" i="8"/>
  <c r="R16" i="8"/>
  <c r="M17" i="8"/>
  <c r="H17" i="8"/>
  <c r="E17" i="8"/>
  <c r="R10" i="8"/>
  <c r="L10" i="8"/>
  <c r="F17" i="8"/>
  <c r="N30" i="9" l="1"/>
  <c r="I30" i="9"/>
  <c r="N10" i="8"/>
  <c r="L17" i="8"/>
  <c r="O10" i="8"/>
  <c r="N10" i="7"/>
  <c r="G10" i="7"/>
  <c r="F10" i="7"/>
  <c r="G15" i="7"/>
  <c r="F15" i="7"/>
  <c r="N12" i="7"/>
  <c r="G12" i="7"/>
  <c r="F12" i="7"/>
  <c r="R11" i="7"/>
  <c r="R12" i="7"/>
  <c r="R13" i="7"/>
  <c r="R14" i="7"/>
  <c r="R15" i="7"/>
  <c r="R16" i="7"/>
  <c r="R17" i="7"/>
  <c r="R18" i="7"/>
  <c r="R10" i="7"/>
  <c r="G16" i="7"/>
  <c r="F16" i="7"/>
  <c r="O30" i="9" l="1"/>
  <c r="O13" i="8"/>
  <c r="N17" i="8"/>
  <c r="I17" i="8"/>
  <c r="K18" i="7"/>
  <c r="E16" i="7"/>
  <c r="D11" i="7"/>
  <c r="I11" i="7"/>
  <c r="L11" i="7"/>
  <c r="D12" i="7"/>
  <c r="I12" i="7"/>
  <c r="L12" i="7"/>
  <c r="D13" i="7"/>
  <c r="I13" i="7"/>
  <c r="L13" i="7"/>
  <c r="D14" i="7"/>
  <c r="I14" i="7"/>
  <c r="L14" i="7"/>
  <c r="D15" i="7"/>
  <c r="I15" i="7"/>
  <c r="L15" i="7"/>
  <c r="D16" i="7"/>
  <c r="I16" i="7"/>
  <c r="L16" i="7"/>
  <c r="D17" i="7"/>
  <c r="I17" i="7"/>
  <c r="L17" i="7"/>
  <c r="D18" i="7"/>
  <c r="I18" i="7"/>
  <c r="L18" i="7"/>
  <c r="I10" i="7"/>
  <c r="O17" i="8" l="1"/>
  <c r="O12" i="7"/>
  <c r="N16" i="7"/>
  <c r="O16" i="7" s="1"/>
  <c r="N15" i="7"/>
  <c r="O15" i="7" s="1"/>
  <c r="M19" i="7" l="1"/>
  <c r="H19" i="7"/>
  <c r="E19" i="7"/>
  <c r="F19" i="7"/>
  <c r="L10" i="7"/>
  <c r="D10" i="7"/>
  <c r="L19" i="7" l="1"/>
  <c r="O10" i="7"/>
  <c r="I19" i="7"/>
  <c r="N19" i="7" l="1"/>
  <c r="O19" i="7" s="1"/>
</calcChain>
</file>

<file path=xl/sharedStrings.xml><?xml version="1.0" encoding="utf-8"?>
<sst xmlns="http://schemas.openxmlformats.org/spreadsheetml/2006/main" count="281" uniqueCount="80">
  <si>
    <t xml:space="preserve">CÔNG TY TNHH TM &amp; CN SINH HÓA </t>
  </si>
  <si>
    <t>Trụ sở : Số 102 Đường Ngụy Như Kon Tum, quận Thanh Xuân - TP. Hà Nội</t>
  </si>
  <si>
    <t>Nhà máy: Lô 44G, KCN Quang Minh, Mê Linh, Hà Nội</t>
  </si>
  <si>
    <t xml:space="preserve">Ca sản xuất     :1 +2 </t>
  </si>
  <si>
    <t>BC-829S</t>
  </si>
  <si>
    <t>CV-MAMA</t>
  </si>
  <si>
    <t>BN-612</t>
  </si>
  <si>
    <t>BC-802SP</t>
  </si>
  <si>
    <t>CV-1102ST</t>
  </si>
  <si>
    <t>BC-616</t>
  </si>
  <si>
    <t>BN-316</t>
  </si>
  <si>
    <t>BN-602S</t>
  </si>
  <si>
    <t>Thực hiện KHSX</t>
  </si>
  <si>
    <t>MÃ SẢN PHẨM</t>
  </si>
  <si>
    <t>KH</t>
  </si>
  <si>
    <t>THỰC HIỆN</t>
  </si>
  <si>
    <t>TỒN KH</t>
  </si>
  <si>
    <t>Lệnh SX</t>
  </si>
  <si>
    <t>Cân TĐ</t>
  </si>
  <si>
    <t>Cân tay</t>
  </si>
  <si>
    <t>Tái chế</t>
  </si>
  <si>
    <t>KHỐI LƯỢNG ĐẦU RA (KG)</t>
  </si>
  <si>
    <t>KHỐI LƯỢNG ĐẦU VÀO (KG)</t>
  </si>
  <si>
    <t>CỠ BAO</t>
  </si>
  <si>
    <t>SỐ BAO</t>
  </si>
  <si>
    <t>KHỐI LƯỢNG
(KG)</t>
  </si>
  <si>
    <t>CÁM HỒI</t>
  </si>
  <si>
    <t>QUYẾT TOÁN HAO HỤT SẢN XUẤT</t>
  </si>
  <si>
    <t>BAO BÌ</t>
  </si>
  <si>
    <t>TỒN</t>
  </si>
  <si>
    <t>KL HAO HỤT</t>
  </si>
  <si>
    <t>TỶ LỆ HAO HỤT</t>
  </si>
  <si>
    <t>TỔNG 
CỘNG</t>
  </si>
  <si>
    <t>Ngày sản xuất :</t>
  </si>
  <si>
    <t>BÁO CÁO QUYẾT TOÁN SẢN XUẤT</t>
  </si>
  <si>
    <t>TỔNG 
XUẤT</t>
  </si>
  <si>
    <t>SỬ 
DỤNG</t>
  </si>
  <si>
    <t>tồn bin</t>
  </si>
  <si>
    <t>Tháng 12/2021</t>
  </si>
  <si>
    <t>ghi chú</t>
  </si>
  <si>
    <t>Ngày sản xuất :02/12/2021</t>
  </si>
  <si>
    <t>BN-601S</t>
  </si>
  <si>
    <t>BC-802S</t>
  </si>
  <si>
    <t>BC-828S</t>
  </si>
  <si>
    <t>CV-SOW</t>
  </si>
  <si>
    <t>BC-602GT</t>
  </si>
  <si>
    <t>CV-102S</t>
  </si>
  <si>
    <t>BC-603</t>
  </si>
  <si>
    <t>BC-801SN</t>
  </si>
  <si>
    <t>BC-800S</t>
  </si>
  <si>
    <t>CV-101</t>
  </si>
  <si>
    <t>BN-MILK</t>
  </si>
  <si>
    <t>BN-319</t>
  </si>
  <si>
    <t>CV-200</t>
  </si>
  <si>
    <t>BN-303</t>
  </si>
  <si>
    <t>BN-317</t>
  </si>
  <si>
    <t>CV-2212</t>
  </si>
  <si>
    <t>BN-301</t>
  </si>
  <si>
    <t>BC-803S</t>
  </si>
  <si>
    <t>CV-101PL</t>
  </si>
  <si>
    <t>BN-602</t>
  </si>
  <si>
    <t>BC-812</t>
  </si>
  <si>
    <t>BN-628S</t>
  </si>
  <si>
    <t>BN-629S</t>
  </si>
  <si>
    <t>CV-555</t>
  </si>
  <si>
    <t>BC-822</t>
  </si>
  <si>
    <t>BC-802</t>
  </si>
  <si>
    <t>BN-602SP</t>
  </si>
  <si>
    <t>CV-STAR2</t>
  </si>
  <si>
    <t>BC-888</t>
  </si>
  <si>
    <t>BC-828TM</t>
  </si>
  <si>
    <t>BN-628</t>
  </si>
  <si>
    <t>Ngày sản xuất :07/12/2021</t>
  </si>
  <si>
    <t>BC-666</t>
  </si>
  <si>
    <t>BC-602</t>
  </si>
  <si>
    <t>BC-502</t>
  </si>
  <si>
    <t>CV-4212</t>
  </si>
  <si>
    <t>BC-505</t>
  </si>
  <si>
    <t>BC-504</t>
  </si>
  <si>
    <t>BMSX 2021.01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</si>
</sst>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(* #,##0.00_);_(* \(#,##0.00\);_(* &quot;-&quot;??_);_(@_)"/>
    <numFmt numFmtId="164" formatCode="#,##0.0"/>
    <numFmt numFmtId="165" formatCode="#,##0;[Red]#,##0"/>
    <numFmt numFmtId="166" formatCode="_(* #,##0.0_);_(* \(#,##0.0\);_(* &quot;-&quot;??_);_(@_)"/>
    <numFmt numFmtId="167" formatCode="_(* #,##0_);_(* \(#,##0\);_(* &quot;-&quot;??_);_(@_)"/>
    <numFmt numFmtId="168" formatCode="_(* #,##0.0_);_(* \(#,##0.0\);_(* &quot;-&quot;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8"/>
      <color theme="1"/>
      <name val="Times New Roman"/>
      <family val="1"/>
    </font>
    <font>
      <b/>
      <i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4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39">
    <xf numFmtId="0" fontId="0" fillId="0" borderId="0" xfId="0"/>
    <xf numFmtId="0" fontId="2" fillId="0" borderId="0" xfId="0" applyFont="1" applyBorder="1" applyAlignment="1"/>
    <xf numFmtId="0" fontId="3" fillId="2" borderId="0" xfId="0" applyFont="1" applyFill="1" applyBorder="1" applyAlignment="1">
      <alignment vertical="center"/>
    </xf>
    <xf numFmtId="0" fontId="2" fillId="0" borderId="0" xfId="0" applyFont="1" applyBorder="1" applyAlignment="1">
      <alignment horizontal="center"/>
    </xf>
    <xf numFmtId="164" fontId="3" fillId="0" borderId="0" xfId="1" applyNumberFormat="1" applyFont="1" applyFill="1" applyBorder="1" applyAlignment="1">
      <alignment horizontal="right" vertical="center"/>
    </xf>
    <xf numFmtId="0" fontId="3" fillId="0" borderId="0" xfId="0" applyFont="1" applyFill="1" applyBorder="1" applyAlignment="1">
      <alignment vertical="center"/>
    </xf>
    <xf numFmtId="165" fontId="3" fillId="0" borderId="0" xfId="0" applyNumberFormat="1" applyFont="1" applyFill="1" applyBorder="1" applyAlignment="1">
      <alignment vertical="center"/>
    </xf>
    <xf numFmtId="166" fontId="2" fillId="0" borderId="0" xfId="1" applyNumberFormat="1" applyFont="1" applyBorder="1"/>
    <xf numFmtId="0" fontId="2" fillId="0" borderId="0" xfId="0" applyFont="1" applyBorder="1"/>
    <xf numFmtId="43" fontId="2" fillId="0" borderId="0" xfId="1" applyFont="1" applyBorder="1"/>
    <xf numFmtId="0" fontId="2" fillId="0" borderId="0" xfId="0" applyFont="1"/>
    <xf numFmtId="164" fontId="4" fillId="0" borderId="0" xfId="1" applyNumberFormat="1" applyFont="1" applyFill="1" applyBorder="1" applyAlignment="1">
      <alignment horizontal="right" vertical="center"/>
    </xf>
    <xf numFmtId="0" fontId="4" fillId="2" borderId="0" xfId="0" applyFont="1" applyFill="1" applyBorder="1" applyAlignment="1">
      <alignment vertical="center"/>
    </xf>
    <xf numFmtId="3" fontId="4" fillId="0" borderId="0" xfId="1" applyNumberFormat="1" applyFont="1" applyFill="1" applyBorder="1" applyAlignment="1">
      <alignment horizontal="right" vertical="center"/>
    </xf>
    <xf numFmtId="0" fontId="3" fillId="0" borderId="0" xfId="0" applyFont="1" applyFill="1" applyBorder="1" applyAlignment="1">
      <alignment horizontal="center" vertical="center"/>
    </xf>
    <xf numFmtId="164" fontId="3" fillId="0" borderId="0" xfId="0" applyNumberFormat="1" applyFont="1" applyFill="1" applyBorder="1" applyAlignment="1">
      <alignment vertical="center"/>
    </xf>
    <xf numFmtId="167" fontId="3" fillId="0" borderId="0" xfId="0" applyNumberFormat="1" applyFont="1" applyFill="1" applyBorder="1" applyAlignment="1">
      <alignment vertical="center"/>
    </xf>
    <xf numFmtId="14" fontId="2" fillId="0" borderId="0" xfId="0" applyNumberFormat="1" applyFont="1"/>
    <xf numFmtId="165" fontId="3" fillId="0" borderId="1" xfId="0" applyNumberFormat="1" applyFont="1" applyFill="1" applyBorder="1" applyAlignment="1">
      <alignment vertical="center"/>
    </xf>
    <xf numFmtId="0" fontId="6" fillId="0" borderId="0" xfId="0" applyFont="1" applyAlignment="1"/>
    <xf numFmtId="0" fontId="5" fillId="0" borderId="0" xfId="0" applyFont="1" applyBorder="1" applyAlignment="1"/>
    <xf numFmtId="168" fontId="5" fillId="0" borderId="0" xfId="0" applyNumberFormat="1" applyFont="1" applyBorder="1" applyAlignment="1"/>
    <xf numFmtId="0" fontId="5" fillId="0" borderId="0" xfId="0" applyFont="1" applyBorder="1" applyAlignment="1">
      <alignment horizontal="center"/>
    </xf>
    <xf numFmtId="0" fontId="7" fillId="0" borderId="0" xfId="0" applyFont="1" applyBorder="1" applyAlignment="1"/>
    <xf numFmtId="43" fontId="7" fillId="0" borderId="0" xfId="1" applyFont="1" applyBorder="1"/>
    <xf numFmtId="43" fontId="6" fillId="0" borderId="0" xfId="1" applyFont="1" applyBorder="1"/>
    <xf numFmtId="0" fontId="7" fillId="0" borderId="0" xfId="0" applyFont="1" applyBorder="1"/>
    <xf numFmtId="0" fontId="7" fillId="0" borderId="0" xfId="0" applyFont="1"/>
    <xf numFmtId="0" fontId="6" fillId="0" borderId="0" xfId="0" applyFont="1" applyBorder="1"/>
    <xf numFmtId="0" fontId="7" fillId="0" borderId="0" xfId="0" applyFont="1" applyFill="1" applyBorder="1"/>
    <xf numFmtId="0" fontId="7" fillId="0" borderId="10" xfId="0" applyFont="1" applyFill="1" applyBorder="1"/>
    <xf numFmtId="165" fontId="2" fillId="3" borderId="12" xfId="0" applyNumberFormat="1" applyFont="1" applyFill="1" applyBorder="1" applyAlignment="1">
      <alignment horizontal="center" vertical="center"/>
    </xf>
    <xf numFmtId="167" fontId="2" fillId="3" borderId="12" xfId="0" applyNumberFormat="1" applyFont="1" applyFill="1" applyBorder="1" applyAlignment="1">
      <alignment horizontal="center" vertical="center"/>
    </xf>
    <xf numFmtId="0" fontId="7" fillId="2" borderId="0" xfId="0" applyFont="1" applyFill="1" applyBorder="1"/>
    <xf numFmtId="0" fontId="7" fillId="2" borderId="0" xfId="0" applyFont="1" applyFill="1"/>
    <xf numFmtId="0" fontId="7" fillId="0" borderId="0" xfId="0" applyFont="1" applyAlignment="1"/>
    <xf numFmtId="0" fontId="7" fillId="2" borderId="0" xfId="0" applyFont="1" applyFill="1" applyAlignment="1"/>
    <xf numFmtId="0" fontId="7" fillId="0" borderId="0" xfId="0" applyFont="1" applyAlignment="1">
      <alignment horizontal="center"/>
    </xf>
    <xf numFmtId="164" fontId="7" fillId="0" borderId="0" xfId="1" applyNumberFormat="1" applyFont="1" applyAlignment="1">
      <alignment horizontal="right"/>
    </xf>
    <xf numFmtId="165" fontId="7" fillId="0" borderId="0" xfId="0" applyNumberFormat="1" applyFont="1"/>
    <xf numFmtId="166" fontId="7" fillId="0" borderId="0" xfId="1" applyNumberFormat="1" applyFont="1" applyBorder="1"/>
    <xf numFmtId="168" fontId="7" fillId="0" borderId="0" xfId="0" applyNumberFormat="1" applyFont="1" applyBorder="1"/>
    <xf numFmtId="167" fontId="7" fillId="0" borderId="0" xfId="0" applyNumberFormat="1" applyFont="1" applyBorder="1"/>
    <xf numFmtId="43" fontId="7" fillId="0" borderId="0" xfId="0" applyNumberFormat="1" applyFont="1" applyBorder="1"/>
    <xf numFmtId="167" fontId="2" fillId="0" borderId="0" xfId="0" applyNumberFormat="1" applyFont="1" applyBorder="1"/>
    <xf numFmtId="0" fontId="2" fillId="0" borderId="0" xfId="0" applyFont="1" applyFill="1" applyBorder="1" applyAlignment="1"/>
    <xf numFmtId="167" fontId="2" fillId="0" borderId="0" xfId="1" applyNumberFormat="1" applyFont="1" applyFill="1" applyBorder="1" applyAlignment="1"/>
    <xf numFmtId="167" fontId="2" fillId="0" borderId="0" xfId="1" applyNumberFormat="1" applyFont="1" applyFill="1" applyBorder="1" applyAlignment="1">
      <alignment horizontal="center"/>
    </xf>
    <xf numFmtId="165" fontId="2" fillId="3" borderId="8" xfId="0" applyNumberFormat="1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" fillId="3" borderId="14" xfId="0" applyFont="1" applyFill="1" applyBorder="1" applyAlignment="1">
      <alignment horizontal="center" vertical="center" wrapText="1"/>
    </xf>
    <xf numFmtId="166" fontId="2" fillId="3" borderId="13" xfId="0" applyNumberFormat="1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165" fontId="2" fillId="3" borderId="9" xfId="1" applyNumberFormat="1" applyFont="1" applyFill="1" applyBorder="1" applyAlignment="1">
      <alignment horizontal="center" vertical="center" wrapText="1"/>
    </xf>
    <xf numFmtId="167" fontId="7" fillId="0" borderId="0" xfId="0" applyNumberFormat="1" applyFont="1" applyFill="1" applyBorder="1"/>
    <xf numFmtId="166" fontId="7" fillId="0" borderId="0" xfId="1" applyNumberFormat="1" applyFont="1" applyFill="1" applyBorder="1"/>
    <xf numFmtId="0" fontId="2" fillId="0" borderId="0" xfId="0" applyFont="1" applyFill="1" applyBorder="1"/>
    <xf numFmtId="43" fontId="7" fillId="0" borderId="0" xfId="1" applyFont="1" applyFill="1" applyBorder="1" applyAlignment="1"/>
    <xf numFmtId="168" fontId="7" fillId="0" borderId="0" xfId="0" applyNumberFormat="1" applyFont="1" applyFill="1" applyBorder="1"/>
    <xf numFmtId="167" fontId="7" fillId="0" borderId="0" xfId="1" applyNumberFormat="1" applyFont="1" applyFill="1" applyBorder="1"/>
    <xf numFmtId="0" fontId="7" fillId="0" borderId="0" xfId="0" applyFont="1" applyFill="1" applyBorder="1" applyAlignment="1"/>
    <xf numFmtId="43" fontId="7" fillId="0" borderId="0" xfId="1" applyFont="1" applyFill="1" applyBorder="1"/>
    <xf numFmtId="167" fontId="2" fillId="0" borderId="0" xfId="1" applyNumberFormat="1" applyFont="1" applyFill="1" applyBorder="1" applyAlignment="1">
      <alignment horizontal="left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/>
    </xf>
    <xf numFmtId="165" fontId="2" fillId="0" borderId="0" xfId="0" applyNumberFormat="1" applyFont="1" applyFill="1" applyBorder="1" applyAlignment="1">
      <alignment horizontal="center"/>
    </xf>
    <xf numFmtId="3" fontId="7" fillId="0" borderId="0" xfId="0" applyNumberFormat="1" applyFont="1" applyFill="1" applyBorder="1" applyAlignment="1">
      <alignment horizontal="center"/>
    </xf>
    <xf numFmtId="3" fontId="7" fillId="0" borderId="0" xfId="1" applyNumberFormat="1" applyFont="1" applyFill="1" applyBorder="1" applyAlignment="1">
      <alignment horizontal="center" vertical="center"/>
    </xf>
    <xf numFmtId="165" fontId="7" fillId="0" borderId="0" xfId="1" applyNumberFormat="1" applyFont="1" applyFill="1" applyBorder="1" applyAlignment="1">
      <alignment horizontal="center" vertical="center"/>
    </xf>
    <xf numFmtId="37" fontId="7" fillId="0" borderId="0" xfId="1" applyNumberFormat="1" applyFont="1" applyFill="1" applyBorder="1" applyAlignment="1">
      <alignment horizontal="center" vertical="center"/>
    </xf>
    <xf numFmtId="37" fontId="2" fillId="0" borderId="0" xfId="1" applyNumberFormat="1" applyFont="1" applyFill="1" applyBorder="1" applyAlignment="1">
      <alignment horizontal="center" vertical="center"/>
    </xf>
    <xf numFmtId="167" fontId="7" fillId="0" borderId="0" xfId="1" applyNumberFormat="1" applyFont="1" applyFill="1" applyBorder="1" applyAlignment="1"/>
    <xf numFmtId="0" fontId="7" fillId="0" borderId="0" xfId="0" applyFont="1" applyFill="1" applyBorder="1" applyAlignment="1">
      <alignment horizontal="center"/>
    </xf>
    <xf numFmtId="164" fontId="7" fillId="0" borderId="0" xfId="1" applyNumberFormat="1" applyFont="1" applyFill="1" applyBorder="1" applyAlignment="1">
      <alignment horizontal="right"/>
    </xf>
    <xf numFmtId="165" fontId="7" fillId="0" borderId="0" xfId="1" applyNumberFormat="1" applyFont="1" applyFill="1" applyBorder="1"/>
    <xf numFmtId="165" fontId="7" fillId="0" borderId="0" xfId="0" applyNumberFormat="1" applyFont="1" applyFill="1" applyBorder="1"/>
    <xf numFmtId="167" fontId="2" fillId="0" borderId="0" xfId="1" applyNumberFormat="1" applyFont="1" applyFill="1" applyBorder="1" applyAlignment="1">
      <alignment horizontal="center" vertical="center" wrapText="1"/>
    </xf>
    <xf numFmtId="167" fontId="2" fillId="0" borderId="0" xfId="1" applyNumberFormat="1" applyFont="1" applyFill="1" applyBorder="1" applyAlignment="1">
      <alignment horizontal="center" vertical="center"/>
    </xf>
    <xf numFmtId="43" fontId="2" fillId="0" borderId="0" xfId="1" applyFont="1" applyFill="1" applyBorder="1" applyAlignment="1">
      <alignment horizontal="center" vertical="center" wrapText="1"/>
    </xf>
    <xf numFmtId="164" fontId="7" fillId="0" borderId="0" xfId="1" applyNumberFormat="1" applyFont="1" applyFill="1" applyBorder="1" applyAlignment="1">
      <alignment horizontal="center" vertical="center"/>
    </xf>
    <xf numFmtId="3" fontId="7" fillId="0" borderId="0" xfId="0" applyNumberFormat="1" applyFont="1" applyFill="1" applyBorder="1" applyAlignment="1">
      <alignment horizontal="center" vertical="center"/>
    </xf>
    <xf numFmtId="164" fontId="7" fillId="0" borderId="0" xfId="0" applyNumberFormat="1" applyFont="1" applyFill="1" applyBorder="1" applyAlignment="1">
      <alignment horizontal="center" vertical="center"/>
    </xf>
    <xf numFmtId="3" fontId="7" fillId="0" borderId="0" xfId="1" applyNumberFormat="1" applyFont="1" applyFill="1" applyBorder="1"/>
    <xf numFmtId="3" fontId="7" fillId="0" borderId="0" xfId="1" applyNumberFormat="1" applyFont="1" applyFill="1" applyBorder="1" applyAlignment="1">
      <alignment horizontal="center"/>
    </xf>
    <xf numFmtId="166" fontId="7" fillId="0" borderId="0" xfId="1" applyNumberFormat="1" applyFont="1" applyFill="1" applyBorder="1" applyAlignment="1"/>
    <xf numFmtId="0" fontId="2" fillId="3" borderId="7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 wrapText="1"/>
    </xf>
    <xf numFmtId="14" fontId="4" fillId="0" borderId="3" xfId="0" applyNumberFormat="1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165" fontId="4" fillId="0" borderId="3" xfId="1" applyNumberFormat="1" applyFont="1" applyFill="1" applyBorder="1" applyAlignment="1">
      <alignment horizontal="center" vertical="center"/>
    </xf>
    <xf numFmtId="1" fontId="2" fillId="0" borderId="0" xfId="0" applyNumberFormat="1" applyFont="1" applyBorder="1" applyAlignment="1"/>
    <xf numFmtId="1" fontId="2" fillId="0" borderId="0" xfId="0" applyNumberFormat="1" applyFont="1" applyBorder="1" applyAlignment="1">
      <alignment horizontal="center"/>
    </xf>
    <xf numFmtId="1" fontId="2" fillId="3" borderId="5" xfId="0" applyNumberFormat="1" applyFont="1" applyFill="1" applyBorder="1" applyAlignment="1">
      <alignment horizontal="center" vertical="center" wrapText="1"/>
    </xf>
    <xf numFmtId="1" fontId="2" fillId="3" borderId="7" xfId="0" applyNumberFormat="1" applyFont="1" applyFill="1" applyBorder="1" applyAlignment="1">
      <alignment horizontal="center" vertical="center" wrapText="1"/>
    </xf>
    <xf numFmtId="1" fontId="4" fillId="0" borderId="3" xfId="0" applyNumberFormat="1" applyFont="1" applyFill="1" applyBorder="1" applyAlignment="1">
      <alignment horizontal="center" vertical="center"/>
    </xf>
    <xf numFmtId="1" fontId="7" fillId="0" borderId="0" xfId="0" applyNumberFormat="1" applyFont="1" applyAlignment="1"/>
    <xf numFmtId="1" fontId="2" fillId="0" borderId="0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/>
    </xf>
    <xf numFmtId="1" fontId="2" fillId="0" borderId="0" xfId="1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/>
    <xf numFmtId="1" fontId="2" fillId="0" borderId="0" xfId="1" applyNumberFormat="1" applyFont="1" applyFill="1" applyBorder="1" applyAlignment="1">
      <alignment horizontal="center" vertical="center"/>
    </xf>
    <xf numFmtId="1" fontId="7" fillId="0" borderId="0" xfId="1" applyNumberFormat="1" applyFont="1" applyFill="1" applyBorder="1" applyAlignment="1">
      <alignment horizontal="center" vertical="center"/>
    </xf>
    <xf numFmtId="1" fontId="7" fillId="0" borderId="0" xfId="0" applyNumberFormat="1" applyFont="1" applyFill="1" applyBorder="1" applyAlignment="1">
      <alignment horizontal="center" vertical="center"/>
    </xf>
    <xf numFmtId="1" fontId="7" fillId="0" borderId="0" xfId="1" applyNumberFormat="1" applyFont="1" applyFill="1" applyBorder="1" applyAlignment="1"/>
    <xf numFmtId="3" fontId="4" fillId="0" borderId="3" xfId="1" applyNumberFormat="1" applyFont="1" applyFill="1" applyBorder="1" applyAlignment="1">
      <alignment horizontal="center" vertical="center"/>
    </xf>
    <xf numFmtId="3" fontId="2" fillId="3" borderId="13" xfId="0" applyNumberFormat="1" applyFont="1" applyFill="1" applyBorder="1" applyAlignment="1">
      <alignment horizontal="center" vertical="center"/>
    </xf>
    <xf numFmtId="3" fontId="2" fillId="0" borderId="0" xfId="1" applyNumberFormat="1" applyFont="1" applyFill="1" applyBorder="1" applyAlignment="1">
      <alignment horizontal="center" vertical="center"/>
    </xf>
    <xf numFmtId="3" fontId="7" fillId="0" borderId="0" xfId="1" applyNumberFormat="1" applyFont="1" applyFill="1" applyBorder="1" applyAlignment="1"/>
    <xf numFmtId="3" fontId="2" fillId="3" borderId="7" xfId="0" applyNumberFormat="1" applyFont="1" applyFill="1" applyBorder="1" applyAlignment="1">
      <alignment horizontal="center" vertical="center" wrapText="1"/>
    </xf>
    <xf numFmtId="3" fontId="2" fillId="0" borderId="0" xfId="0" applyNumberFormat="1" applyFont="1" applyBorder="1" applyAlignment="1"/>
    <xf numFmtId="3" fontId="3" fillId="2" borderId="0" xfId="0" applyNumberFormat="1" applyFont="1" applyFill="1" applyBorder="1" applyAlignment="1">
      <alignment vertical="center"/>
    </xf>
    <xf numFmtId="3" fontId="4" fillId="2" borderId="0" xfId="0" applyNumberFormat="1" applyFont="1" applyFill="1" applyBorder="1" applyAlignment="1">
      <alignment vertical="center"/>
    </xf>
    <xf numFmtId="3" fontId="2" fillId="3" borderId="4" xfId="0" applyNumberFormat="1" applyFont="1" applyFill="1" applyBorder="1" applyAlignment="1">
      <alignment horizontal="center" vertical="center" wrapText="1"/>
    </xf>
    <xf numFmtId="3" fontId="7" fillId="0" borderId="0" xfId="0" applyNumberFormat="1" applyFont="1" applyAlignment="1"/>
    <xf numFmtId="3" fontId="7" fillId="0" borderId="0" xfId="0" applyNumberFormat="1" applyFont="1" applyFill="1" applyBorder="1" applyAlignment="1"/>
    <xf numFmtId="3" fontId="2" fillId="0" borderId="0" xfId="1" applyNumberFormat="1" applyFont="1" applyFill="1" applyBorder="1" applyAlignment="1">
      <alignment horizontal="center" vertical="center" wrapText="1"/>
    </xf>
    <xf numFmtId="165" fontId="7" fillId="0" borderId="0" xfId="0" applyNumberFormat="1" applyFont="1" applyAlignment="1">
      <alignment horizontal="center"/>
    </xf>
    <xf numFmtId="167" fontId="7" fillId="0" borderId="0" xfId="1" applyNumberFormat="1" applyFont="1" applyFill="1" applyBorder="1" applyAlignment="1">
      <alignment horizontal="center"/>
    </xf>
    <xf numFmtId="165" fontId="7" fillId="0" borderId="0" xfId="1" applyNumberFormat="1" applyFont="1" applyFill="1" applyBorder="1" applyAlignment="1">
      <alignment horizontal="center"/>
    </xf>
    <xf numFmtId="165" fontId="7" fillId="0" borderId="0" xfId="0" applyNumberFormat="1" applyFont="1" applyFill="1" applyBorder="1" applyAlignment="1">
      <alignment horizontal="center"/>
    </xf>
    <xf numFmtId="168" fontId="7" fillId="0" borderId="0" xfId="0" applyNumberFormat="1" applyFont="1" applyFill="1" applyBorder="1" applyAlignment="1">
      <alignment horizontal="center"/>
    </xf>
    <xf numFmtId="168" fontId="7" fillId="0" borderId="0" xfId="0" applyNumberFormat="1" applyFont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165" fontId="4" fillId="0" borderId="0" xfId="0" applyNumberFormat="1" applyFont="1" applyFill="1" applyBorder="1" applyAlignment="1">
      <alignment horizontal="center" vertical="center"/>
    </xf>
    <xf numFmtId="165" fontId="4" fillId="0" borderId="1" xfId="0" applyNumberFormat="1" applyFont="1" applyFill="1" applyBorder="1" applyAlignment="1">
      <alignment horizontal="center" vertical="center"/>
    </xf>
    <xf numFmtId="167" fontId="7" fillId="3" borderId="12" xfId="0" applyNumberFormat="1" applyFont="1" applyFill="1" applyBorder="1" applyAlignment="1">
      <alignment horizontal="center" vertical="center"/>
    </xf>
    <xf numFmtId="166" fontId="7" fillId="3" borderId="12" xfId="0" applyNumberFormat="1" applyFont="1" applyFill="1" applyBorder="1" applyAlignment="1">
      <alignment horizontal="center" vertical="center"/>
    </xf>
    <xf numFmtId="167" fontId="7" fillId="0" borderId="0" xfId="1" applyNumberFormat="1" applyFont="1" applyFill="1" applyBorder="1" applyAlignment="1">
      <alignment horizontal="center" vertical="center" wrapText="1"/>
    </xf>
    <xf numFmtId="167" fontId="7" fillId="0" borderId="0" xfId="1" applyNumberFormat="1" applyFont="1" applyFill="1" applyBorder="1" applyAlignment="1">
      <alignment horizontal="center" vertical="center"/>
    </xf>
    <xf numFmtId="3" fontId="3" fillId="0" borderId="0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/>
    </xf>
    <xf numFmtId="3" fontId="6" fillId="0" borderId="0" xfId="0" applyNumberFormat="1" applyFont="1" applyAlignment="1">
      <alignment horizontal="center"/>
    </xf>
    <xf numFmtId="3" fontId="7" fillId="0" borderId="0" xfId="0" applyNumberFormat="1" applyFont="1" applyAlignment="1">
      <alignment horizontal="center"/>
    </xf>
    <xf numFmtId="0" fontId="6" fillId="0" borderId="0" xfId="0" applyFont="1" applyAlignment="1">
      <alignment horizontal="left"/>
    </xf>
    <xf numFmtId="37" fontId="4" fillId="0" borderId="3" xfId="1" applyNumberFormat="1" applyFont="1" applyFill="1" applyBorder="1" applyAlignment="1">
      <alignment horizontal="center" vertical="center"/>
    </xf>
    <xf numFmtId="3" fontId="4" fillId="0" borderId="3" xfId="0" applyNumberFormat="1" applyFont="1" applyFill="1" applyBorder="1" applyAlignment="1">
      <alignment vertical="center"/>
    </xf>
    <xf numFmtId="167" fontId="4" fillId="4" borderId="3" xfId="1" applyNumberFormat="1" applyFont="1" applyFill="1" applyBorder="1" applyAlignment="1">
      <alignment horizontal="center" vertical="center"/>
    </xf>
    <xf numFmtId="166" fontId="4" fillId="4" borderId="3" xfId="1" applyNumberFormat="1" applyFont="1" applyFill="1" applyBorder="1" applyAlignment="1">
      <alignment horizontal="center" vertical="center"/>
    </xf>
    <xf numFmtId="165" fontId="7" fillId="0" borderId="0" xfId="1" applyNumberFormat="1" applyFont="1" applyFill="1" applyBorder="1" applyAlignment="1">
      <alignment horizontal="center" vertical="center"/>
    </xf>
    <xf numFmtId="167" fontId="4" fillId="0" borderId="3" xfId="1" applyNumberFormat="1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3" fontId="7" fillId="0" borderId="0" xfId="0" applyNumberFormat="1" applyFont="1" applyFill="1" applyBorder="1" applyAlignment="1">
      <alignment horizontal="center"/>
    </xf>
    <xf numFmtId="165" fontId="7" fillId="0" borderId="0" xfId="1" applyNumberFormat="1" applyFont="1" applyFill="1" applyBorder="1" applyAlignment="1">
      <alignment horizontal="center" vertical="center"/>
    </xf>
    <xf numFmtId="37" fontId="7" fillId="0" borderId="0" xfId="1" applyNumberFormat="1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 wrapText="1"/>
    </xf>
    <xf numFmtId="37" fontId="2" fillId="0" borderId="0" xfId="1" applyNumberFormat="1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/>
    </xf>
    <xf numFmtId="0" fontId="2" fillId="3" borderId="14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3" fontId="7" fillId="0" borderId="0" xfId="0" applyNumberFormat="1" applyFont="1" applyFill="1" applyBorder="1" applyAlignment="1">
      <alignment horizontal="center"/>
    </xf>
    <xf numFmtId="165" fontId="7" fillId="0" borderId="0" xfId="1" applyNumberFormat="1" applyFont="1" applyFill="1" applyBorder="1" applyAlignment="1">
      <alignment horizontal="center" vertical="center"/>
    </xf>
    <xf numFmtId="37" fontId="7" fillId="0" borderId="0" xfId="1" applyNumberFormat="1" applyFont="1" applyFill="1" applyBorder="1" applyAlignment="1">
      <alignment horizontal="center" vertical="center"/>
    </xf>
    <xf numFmtId="37" fontId="2" fillId="0" borderId="0" xfId="1" applyNumberFormat="1" applyFont="1" applyFill="1" applyBorder="1" applyAlignment="1">
      <alignment horizontal="center" vertical="center"/>
    </xf>
    <xf numFmtId="3" fontId="4" fillId="0" borderId="3" xfId="0" applyNumberFormat="1" applyFont="1" applyFill="1" applyBorder="1" applyAlignment="1">
      <alignment horizontal="center" vertical="center"/>
    </xf>
    <xf numFmtId="166" fontId="4" fillId="4" borderId="7" xfId="1" applyNumberFormat="1" applyFont="1" applyFill="1" applyBorder="1" applyAlignment="1">
      <alignment horizontal="center" vertical="center"/>
    </xf>
    <xf numFmtId="3" fontId="4" fillId="0" borderId="7" xfId="0" applyNumberFormat="1" applyFont="1" applyFill="1" applyBorder="1" applyAlignment="1">
      <alignment horizontal="center" vertical="center"/>
    </xf>
    <xf numFmtId="37" fontId="2" fillId="0" borderId="0" xfId="1" applyNumberFormat="1" applyFont="1" applyFill="1" applyBorder="1" applyAlignment="1">
      <alignment horizontal="center" vertical="center"/>
    </xf>
    <xf numFmtId="3" fontId="7" fillId="0" borderId="0" xfId="0" applyNumberFormat="1" applyFont="1" applyFill="1" applyBorder="1" applyAlignment="1">
      <alignment horizontal="center"/>
    </xf>
    <xf numFmtId="165" fontId="7" fillId="0" borderId="0" xfId="1" applyNumberFormat="1" applyFont="1" applyFill="1" applyBorder="1" applyAlignment="1">
      <alignment horizontal="center" vertical="center"/>
    </xf>
    <xf numFmtId="37" fontId="7" fillId="0" borderId="0" xfId="1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/>
    </xf>
    <xf numFmtId="167" fontId="4" fillId="0" borderId="7" xfId="1" applyNumberFormat="1" applyFont="1" applyFill="1" applyBorder="1" applyAlignment="1">
      <alignment horizontal="center" vertical="center"/>
    </xf>
    <xf numFmtId="167" fontId="4" fillId="0" borderId="12" xfId="1" applyNumberFormat="1" applyFont="1" applyFill="1" applyBorder="1" applyAlignment="1">
      <alignment horizontal="center" vertical="center"/>
    </xf>
    <xf numFmtId="167" fontId="4" fillId="4" borderId="7" xfId="1" applyNumberFormat="1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/>
    </xf>
    <xf numFmtId="0" fontId="2" fillId="3" borderId="14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center"/>
    </xf>
    <xf numFmtId="0" fontId="2" fillId="3" borderId="14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3" fontId="7" fillId="0" borderId="0" xfId="0" applyNumberFormat="1" applyFont="1" applyFill="1" applyBorder="1" applyAlignment="1">
      <alignment horizontal="center"/>
    </xf>
    <xf numFmtId="165" fontId="7" fillId="0" borderId="0" xfId="1" applyNumberFormat="1" applyFont="1" applyFill="1" applyBorder="1" applyAlignment="1">
      <alignment horizontal="center" vertical="center"/>
    </xf>
    <xf numFmtId="37" fontId="7" fillId="0" borderId="0" xfId="1" applyNumberFormat="1" applyFont="1" applyFill="1" applyBorder="1" applyAlignment="1">
      <alignment horizontal="center" vertical="center"/>
    </xf>
    <xf numFmtId="37" fontId="2" fillId="0" borderId="0" xfId="1" applyNumberFormat="1" applyFont="1" applyFill="1" applyBorder="1" applyAlignment="1">
      <alignment horizontal="center" vertical="center"/>
    </xf>
    <xf numFmtId="14" fontId="4" fillId="0" borderId="12" xfId="0" applyNumberFormat="1" applyFont="1" applyFill="1" applyBorder="1" applyAlignment="1">
      <alignment horizontal="center" vertical="center"/>
    </xf>
    <xf numFmtId="3" fontId="4" fillId="0" borderId="13" xfId="1" applyNumberFormat="1" applyFont="1" applyFill="1" applyBorder="1" applyAlignment="1">
      <alignment horizontal="center" vertical="center"/>
    </xf>
    <xf numFmtId="37" fontId="4" fillId="0" borderId="13" xfId="1" applyNumberFormat="1" applyFont="1" applyFill="1" applyBorder="1" applyAlignment="1">
      <alignment horizontal="center" vertical="center"/>
    </xf>
    <xf numFmtId="37" fontId="2" fillId="0" borderId="0" xfId="1" applyNumberFormat="1" applyFont="1" applyFill="1" applyBorder="1" applyAlignment="1">
      <alignment horizontal="center" vertical="center"/>
    </xf>
    <xf numFmtId="3" fontId="7" fillId="0" borderId="0" xfId="0" applyNumberFormat="1" applyFont="1" applyFill="1" applyBorder="1" applyAlignment="1">
      <alignment horizontal="center"/>
    </xf>
    <xf numFmtId="165" fontId="7" fillId="0" borderId="0" xfId="1" applyNumberFormat="1" applyFont="1" applyFill="1" applyBorder="1" applyAlignment="1">
      <alignment horizontal="center" vertical="center"/>
    </xf>
    <xf numFmtId="37" fontId="7" fillId="0" borderId="0" xfId="1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2" fillId="3" borderId="14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 wrapText="1"/>
    </xf>
    <xf numFmtId="167" fontId="4" fillId="0" borderId="3" xfId="1" applyNumberFormat="1" applyFont="1" applyFill="1" applyBorder="1" applyAlignment="1">
      <alignment vertical="center"/>
    </xf>
    <xf numFmtId="167" fontId="4" fillId="4" borderId="3" xfId="1" applyNumberFormat="1" applyFont="1" applyFill="1" applyBorder="1" applyAlignment="1">
      <alignment vertical="center"/>
    </xf>
    <xf numFmtId="166" fontId="4" fillId="4" borderId="3" xfId="1" applyNumberFormat="1" applyFont="1" applyFill="1" applyBorder="1" applyAlignment="1">
      <alignment vertical="center"/>
    </xf>
    <xf numFmtId="166" fontId="4" fillId="4" borderId="7" xfId="1" applyNumberFormat="1" applyFont="1" applyFill="1" applyBorder="1" applyAlignment="1">
      <alignment horizontal="center" vertical="center"/>
    </xf>
    <xf numFmtId="166" fontId="4" fillId="4" borderId="11" xfId="1" applyNumberFormat="1" applyFont="1" applyFill="1" applyBorder="1" applyAlignment="1">
      <alignment horizontal="center" vertical="center"/>
    </xf>
    <xf numFmtId="166" fontId="4" fillId="4" borderId="12" xfId="1" applyNumberFormat="1" applyFont="1" applyFill="1" applyBorder="1" applyAlignment="1">
      <alignment horizontal="center" vertical="center"/>
    </xf>
    <xf numFmtId="3" fontId="4" fillId="0" borderId="7" xfId="0" applyNumberFormat="1" applyFont="1" applyFill="1" applyBorder="1" applyAlignment="1">
      <alignment horizontal="center" vertical="center"/>
    </xf>
    <xf numFmtId="3" fontId="4" fillId="0" borderId="11" xfId="0" applyNumberFormat="1" applyFont="1" applyFill="1" applyBorder="1" applyAlignment="1">
      <alignment horizontal="center" vertical="center"/>
    </xf>
    <xf numFmtId="3" fontId="4" fillId="0" borderId="12" xfId="0" applyNumberFormat="1" applyFont="1" applyFill="1" applyBorder="1" applyAlignment="1">
      <alignment horizontal="center" vertical="center"/>
    </xf>
    <xf numFmtId="167" fontId="4" fillId="0" borderId="7" xfId="1" applyNumberFormat="1" applyFont="1" applyFill="1" applyBorder="1" applyAlignment="1">
      <alignment horizontal="center" vertical="center"/>
    </xf>
    <xf numFmtId="167" fontId="4" fillId="0" borderId="11" xfId="1" applyNumberFormat="1" applyFont="1" applyFill="1" applyBorder="1" applyAlignment="1">
      <alignment horizontal="center" vertical="center"/>
    </xf>
    <xf numFmtId="167" fontId="4" fillId="0" borderId="12" xfId="1" applyNumberFormat="1" applyFont="1" applyFill="1" applyBorder="1" applyAlignment="1">
      <alignment horizontal="center" vertical="center"/>
    </xf>
    <xf numFmtId="167" fontId="4" fillId="4" borderId="7" xfId="1" applyNumberFormat="1" applyFont="1" applyFill="1" applyBorder="1" applyAlignment="1">
      <alignment horizontal="center" vertical="center"/>
    </xf>
    <xf numFmtId="167" fontId="4" fillId="4" borderId="11" xfId="1" applyNumberFormat="1" applyFont="1" applyFill="1" applyBorder="1" applyAlignment="1">
      <alignment horizontal="center" vertical="center"/>
    </xf>
    <xf numFmtId="167" fontId="4" fillId="4" borderId="12" xfId="1" applyNumberFormat="1" applyFont="1" applyFill="1" applyBorder="1" applyAlignment="1">
      <alignment horizontal="center" vertical="center"/>
    </xf>
    <xf numFmtId="3" fontId="2" fillId="0" borderId="0" xfId="0" applyNumberFormat="1" applyFont="1" applyFill="1" applyBorder="1" applyAlignment="1">
      <alignment horizontal="center"/>
    </xf>
    <xf numFmtId="3" fontId="2" fillId="0" borderId="0" xfId="1" applyNumberFormat="1" applyFont="1" applyFill="1" applyBorder="1" applyAlignment="1">
      <alignment horizontal="center"/>
    </xf>
    <xf numFmtId="37" fontId="2" fillId="0" borderId="0" xfId="1" applyNumberFormat="1" applyFont="1" applyFill="1" applyBorder="1" applyAlignment="1">
      <alignment horizontal="center" vertical="center"/>
    </xf>
    <xf numFmtId="3" fontId="7" fillId="0" borderId="0" xfId="0" applyNumberFormat="1" applyFont="1" applyFill="1" applyBorder="1" applyAlignment="1">
      <alignment horizontal="center"/>
    </xf>
    <xf numFmtId="165" fontId="7" fillId="0" borderId="0" xfId="1" applyNumberFormat="1" applyFont="1" applyFill="1" applyBorder="1" applyAlignment="1">
      <alignment horizontal="center" vertical="center"/>
    </xf>
    <xf numFmtId="37" fontId="7" fillId="0" borderId="0" xfId="1" applyNumberFormat="1" applyFont="1" applyFill="1" applyBorder="1" applyAlignment="1">
      <alignment horizontal="center" vertical="center"/>
    </xf>
    <xf numFmtId="37" fontId="2" fillId="0" borderId="0" xfId="1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 vertical="center"/>
    </xf>
    <xf numFmtId="164" fontId="2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2" fillId="3" borderId="2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1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/>
    </xf>
    <xf numFmtId="165" fontId="2" fillId="3" borderId="13" xfId="1" applyNumberFormat="1" applyFont="1" applyFill="1" applyBorder="1" applyAlignment="1">
      <alignment horizontal="center" vertical="center" wrapText="1"/>
    </xf>
    <xf numFmtId="165" fontId="2" fillId="3" borderId="1" xfId="1" applyNumberFormat="1" applyFont="1" applyFill="1" applyBorder="1" applyAlignment="1">
      <alignment horizontal="center" vertical="center" wrapText="1"/>
    </xf>
    <xf numFmtId="165" fontId="2" fillId="3" borderId="15" xfId="1" applyNumberFormat="1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166" fontId="4" fillId="0" borderId="7" xfId="1" applyNumberFormat="1" applyFont="1" applyFill="1" applyBorder="1" applyAlignment="1">
      <alignment horizontal="center" vertical="center"/>
    </xf>
    <xf numFmtId="166" fontId="4" fillId="0" borderId="11" xfId="1" applyNumberFormat="1" applyFont="1" applyFill="1" applyBorder="1" applyAlignment="1">
      <alignment horizontal="center" vertical="center"/>
    </xf>
    <xf numFmtId="166" fontId="4" fillId="0" borderId="12" xfId="1" applyNumberFormat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U83"/>
  <sheetViews>
    <sheetView zoomScale="77" zoomScaleNormal="77" workbookViewId="0">
      <pane xSplit="1" ySplit="9" topLeftCell="B16" activePane="bottomRight" state="frozen"/>
      <selection pane="topRight" activeCell="C1" sqref="C1"/>
      <selection pane="bottomLeft" activeCell="A11" sqref="A11"/>
      <selection pane="bottomRight" activeCell="B16" sqref="B16:I18"/>
    </sheetView>
  </sheetViews>
  <sheetFormatPr defaultColWidth="8.7109375" defaultRowHeight="15" x14ac:dyDescent="0.25"/>
  <cols>
    <col min="1" max="1" width="13.7109375" style="35" customWidth="1"/>
    <col min="2" max="2" width="7" style="116" customWidth="1"/>
    <col min="3" max="3" width="7" style="35" customWidth="1"/>
    <col min="4" max="4" width="7.5703125" style="98" customWidth="1"/>
    <col min="5" max="5" width="10.7109375" style="36" customWidth="1"/>
    <col min="6" max="6" width="10.85546875" style="36" customWidth="1"/>
    <col min="7" max="7" width="8.85546875" style="36" customWidth="1"/>
    <col min="8" max="8" width="8.7109375" style="37" customWidth="1"/>
    <col min="9" max="9" width="11.42578125" style="38" customWidth="1"/>
    <col min="10" max="11" width="9.7109375" style="27" customWidth="1"/>
    <col min="12" max="12" width="16.42578125" style="27" customWidth="1"/>
    <col min="13" max="13" width="10" style="27" customWidth="1"/>
    <col min="14" max="14" width="13" style="37" customWidth="1"/>
    <col min="15" max="15" width="11.28515625" style="119" customWidth="1"/>
    <col min="16" max="16" width="8" style="135" customWidth="1"/>
    <col min="17" max="17" width="11.28515625" style="135" customWidth="1"/>
    <col min="18" max="18" width="8.85546875" style="39" customWidth="1"/>
    <col min="19" max="19" width="13.7109375" style="39" customWidth="1"/>
    <col min="20" max="22" width="14.28515625" style="40" customWidth="1"/>
    <col min="23" max="23" width="13.7109375" style="40" customWidth="1"/>
    <col min="24" max="24" width="12.85546875" style="26" customWidth="1"/>
    <col min="25" max="25" width="14.140625" style="26" customWidth="1"/>
    <col min="26" max="26" width="14.7109375" style="26" customWidth="1"/>
    <col min="27" max="27" width="10.85546875" style="26" customWidth="1"/>
    <col min="28" max="28" width="11.85546875" style="26" customWidth="1"/>
    <col min="29" max="29" width="13.85546875" style="26" customWidth="1"/>
    <col min="30" max="30" width="15.7109375" style="23" customWidth="1"/>
    <col min="31" max="31" width="15.7109375" style="24" customWidth="1"/>
    <col min="32" max="32" width="15.42578125" style="24" customWidth="1"/>
    <col min="33" max="428" width="8.7109375" style="26"/>
    <col min="429" max="16384" width="8.7109375" style="27"/>
  </cols>
  <sheetData>
    <row r="1" spans="1:428" s="10" customFormat="1" ht="15.75" x14ac:dyDescent="0.2">
      <c r="A1" s="1"/>
      <c r="B1" s="112"/>
      <c r="C1" s="1"/>
      <c r="D1" s="93"/>
      <c r="E1" s="2"/>
      <c r="F1" s="2"/>
      <c r="G1" s="2"/>
      <c r="H1" s="3"/>
      <c r="I1" s="4"/>
      <c r="J1" s="5"/>
      <c r="K1" s="5"/>
      <c r="L1" s="5"/>
      <c r="M1" s="5"/>
      <c r="N1" s="125"/>
      <c r="O1" s="126"/>
      <c r="P1" s="132"/>
      <c r="Q1" s="132"/>
      <c r="R1" s="6"/>
      <c r="S1" s="6"/>
      <c r="T1" s="7"/>
      <c r="U1" s="7"/>
      <c r="V1" s="7"/>
      <c r="W1" s="7"/>
      <c r="X1" s="8"/>
      <c r="Y1" s="8"/>
      <c r="Z1" s="8"/>
      <c r="AA1" s="8"/>
      <c r="AB1" s="8"/>
      <c r="AC1" s="8"/>
      <c r="AD1" s="1"/>
      <c r="AE1" s="9"/>
      <c r="AF1" s="9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  <c r="CF1" s="8"/>
      <c r="CG1" s="8"/>
      <c r="CH1" s="8"/>
      <c r="CI1" s="8"/>
      <c r="CJ1" s="8"/>
      <c r="CK1" s="8"/>
      <c r="CL1" s="8"/>
      <c r="CM1" s="8"/>
      <c r="CN1" s="8"/>
      <c r="CO1" s="8"/>
      <c r="CP1" s="8"/>
      <c r="CQ1" s="8"/>
      <c r="CR1" s="8"/>
      <c r="CS1" s="8"/>
      <c r="CT1" s="8"/>
      <c r="CU1" s="8"/>
      <c r="CV1" s="8"/>
      <c r="CW1" s="8"/>
      <c r="CX1" s="8"/>
      <c r="CY1" s="8"/>
      <c r="CZ1" s="8"/>
      <c r="DA1" s="8"/>
      <c r="DB1" s="8"/>
      <c r="DC1" s="8"/>
      <c r="DD1" s="8"/>
      <c r="DE1" s="8"/>
      <c r="DF1" s="8"/>
      <c r="DG1" s="8"/>
      <c r="DH1" s="8"/>
      <c r="DI1" s="8"/>
      <c r="DJ1" s="8"/>
      <c r="DK1" s="8"/>
      <c r="DL1" s="8"/>
      <c r="DM1" s="8"/>
      <c r="DN1" s="8"/>
      <c r="DO1" s="8"/>
      <c r="DP1" s="8"/>
      <c r="DQ1" s="8"/>
      <c r="DR1" s="8"/>
      <c r="DS1" s="8"/>
      <c r="DT1" s="8"/>
      <c r="DU1" s="8"/>
      <c r="DV1" s="8"/>
      <c r="DW1" s="8"/>
      <c r="DX1" s="8"/>
      <c r="DY1" s="8"/>
      <c r="DZ1" s="8"/>
      <c r="EA1" s="8"/>
      <c r="EB1" s="8"/>
      <c r="EC1" s="8"/>
      <c r="ED1" s="8"/>
      <c r="EE1" s="8"/>
      <c r="EF1" s="8"/>
      <c r="EG1" s="8"/>
      <c r="EH1" s="8"/>
      <c r="EI1" s="8"/>
      <c r="EJ1" s="8"/>
      <c r="EK1" s="8"/>
      <c r="EL1" s="8"/>
      <c r="EM1" s="8"/>
      <c r="EN1" s="8"/>
      <c r="EO1" s="8"/>
      <c r="EP1" s="8"/>
      <c r="EQ1" s="8"/>
      <c r="ER1" s="8"/>
      <c r="ES1" s="8"/>
      <c r="ET1" s="8"/>
      <c r="EU1" s="8"/>
      <c r="EV1" s="8"/>
      <c r="EW1" s="8"/>
      <c r="EX1" s="8"/>
      <c r="EY1" s="8"/>
      <c r="EZ1" s="8"/>
      <c r="FA1" s="8"/>
      <c r="FB1" s="8"/>
      <c r="FC1" s="8"/>
      <c r="FD1" s="8"/>
      <c r="FE1" s="8"/>
      <c r="FF1" s="8"/>
      <c r="FG1" s="8"/>
      <c r="FH1" s="8"/>
      <c r="FI1" s="8"/>
      <c r="FJ1" s="8"/>
      <c r="FK1" s="8"/>
      <c r="FL1" s="8"/>
      <c r="FM1" s="8"/>
      <c r="FN1" s="8"/>
      <c r="FO1" s="8"/>
      <c r="FP1" s="8"/>
      <c r="FQ1" s="8"/>
      <c r="FR1" s="8"/>
      <c r="FS1" s="8"/>
      <c r="FT1" s="8"/>
      <c r="FU1" s="8"/>
      <c r="FV1" s="8"/>
      <c r="FW1" s="8"/>
      <c r="FX1" s="8"/>
      <c r="FY1" s="8"/>
      <c r="FZ1" s="8"/>
      <c r="GA1" s="8"/>
      <c r="GB1" s="8"/>
      <c r="GC1" s="8"/>
      <c r="GD1" s="8"/>
      <c r="GE1" s="8"/>
      <c r="GF1" s="8"/>
      <c r="GG1" s="8"/>
      <c r="GH1" s="8"/>
      <c r="GI1" s="8"/>
      <c r="GJ1" s="8"/>
      <c r="GK1" s="8"/>
      <c r="GL1" s="8"/>
      <c r="GM1" s="8"/>
      <c r="GN1" s="8"/>
      <c r="GO1" s="8"/>
      <c r="GP1" s="8"/>
      <c r="GQ1" s="8"/>
      <c r="GR1" s="8"/>
      <c r="GS1" s="8"/>
      <c r="GT1" s="8"/>
      <c r="GU1" s="8"/>
      <c r="GV1" s="8"/>
      <c r="GW1" s="8"/>
      <c r="GX1" s="8"/>
      <c r="GY1" s="8"/>
      <c r="GZ1" s="8"/>
      <c r="HA1" s="8"/>
      <c r="HB1" s="8"/>
      <c r="HC1" s="8"/>
      <c r="HD1" s="8"/>
      <c r="HE1" s="8"/>
      <c r="HF1" s="8"/>
      <c r="HG1" s="8"/>
      <c r="HH1" s="8"/>
      <c r="HI1" s="8"/>
      <c r="HJ1" s="8"/>
      <c r="HK1" s="8"/>
      <c r="HL1" s="8"/>
      <c r="HM1" s="8"/>
      <c r="HN1" s="8"/>
      <c r="HO1" s="8"/>
      <c r="HP1" s="8"/>
      <c r="HQ1" s="8"/>
      <c r="HR1" s="8"/>
      <c r="HS1" s="8"/>
      <c r="HT1" s="8"/>
      <c r="HU1" s="8"/>
      <c r="HV1" s="8"/>
      <c r="HW1" s="8"/>
      <c r="HX1" s="8"/>
      <c r="HY1" s="8"/>
      <c r="HZ1" s="8"/>
      <c r="IA1" s="8"/>
      <c r="IB1" s="8"/>
      <c r="IC1" s="8"/>
      <c r="ID1" s="8"/>
      <c r="IE1" s="8"/>
      <c r="IF1" s="8"/>
      <c r="IG1" s="8"/>
      <c r="IH1" s="8"/>
      <c r="II1" s="8"/>
      <c r="IJ1" s="8"/>
      <c r="IK1" s="8"/>
      <c r="IL1" s="8"/>
      <c r="IM1" s="8"/>
      <c r="IN1" s="8"/>
      <c r="IO1" s="8"/>
      <c r="IP1" s="8"/>
      <c r="IQ1" s="8"/>
      <c r="IR1" s="8"/>
      <c r="IS1" s="8"/>
      <c r="IT1" s="8"/>
      <c r="IU1" s="8"/>
      <c r="IV1" s="8"/>
      <c r="IW1" s="8"/>
      <c r="IX1" s="8"/>
      <c r="IY1" s="8"/>
      <c r="IZ1" s="8"/>
      <c r="JA1" s="8"/>
      <c r="JB1" s="8"/>
      <c r="JC1" s="8"/>
      <c r="JD1" s="8"/>
      <c r="JE1" s="8"/>
      <c r="JF1" s="8"/>
      <c r="JG1" s="8"/>
      <c r="JH1" s="8"/>
      <c r="JI1" s="8"/>
      <c r="JJ1" s="8"/>
      <c r="JK1" s="8"/>
      <c r="JL1" s="8"/>
      <c r="JM1" s="8"/>
      <c r="JN1" s="8"/>
      <c r="JO1" s="8"/>
      <c r="JP1" s="8"/>
      <c r="JQ1" s="8"/>
      <c r="JR1" s="8"/>
      <c r="JS1" s="8"/>
      <c r="JT1" s="8"/>
      <c r="JU1" s="8"/>
      <c r="JV1" s="8"/>
      <c r="JW1" s="8"/>
      <c r="JX1" s="8"/>
      <c r="JY1" s="8"/>
      <c r="JZ1" s="8"/>
      <c r="KA1" s="8"/>
      <c r="KB1" s="8"/>
      <c r="KC1" s="8"/>
      <c r="KD1" s="8"/>
      <c r="KE1" s="8"/>
      <c r="KF1" s="8"/>
      <c r="KG1" s="8"/>
      <c r="KH1" s="8"/>
      <c r="KI1" s="8"/>
      <c r="KJ1" s="8"/>
      <c r="KK1" s="8"/>
      <c r="KL1" s="8"/>
      <c r="KM1" s="8"/>
      <c r="KN1" s="8"/>
      <c r="KO1" s="8"/>
      <c r="KP1" s="8"/>
      <c r="KQ1" s="8"/>
      <c r="KR1" s="8"/>
      <c r="KS1" s="8"/>
      <c r="KT1" s="8"/>
      <c r="KU1" s="8"/>
      <c r="KV1" s="8"/>
      <c r="KW1" s="8"/>
      <c r="KX1" s="8"/>
      <c r="KY1" s="8"/>
      <c r="KZ1" s="8"/>
      <c r="LA1" s="8"/>
      <c r="LB1" s="8"/>
      <c r="LC1" s="8"/>
      <c r="LD1" s="8"/>
      <c r="LE1" s="8"/>
      <c r="LF1" s="8"/>
      <c r="LG1" s="8"/>
      <c r="LH1" s="8"/>
      <c r="LI1" s="8"/>
      <c r="LJ1" s="8"/>
      <c r="LK1" s="8"/>
      <c r="LL1" s="8"/>
      <c r="LM1" s="8"/>
      <c r="LN1" s="8"/>
      <c r="LO1" s="8"/>
      <c r="LP1" s="8"/>
      <c r="LQ1" s="8"/>
      <c r="LR1" s="8"/>
      <c r="LS1" s="8"/>
      <c r="LT1" s="8"/>
      <c r="LU1" s="8"/>
      <c r="LV1" s="8"/>
      <c r="LW1" s="8"/>
      <c r="LX1" s="8"/>
      <c r="LY1" s="8"/>
      <c r="LZ1" s="8"/>
      <c r="MA1" s="8"/>
      <c r="MB1" s="8"/>
      <c r="MC1" s="8"/>
      <c r="MD1" s="8"/>
      <c r="ME1" s="8"/>
      <c r="MF1" s="8"/>
      <c r="MG1" s="8"/>
      <c r="MH1" s="8"/>
      <c r="MI1" s="8"/>
      <c r="MJ1" s="8"/>
      <c r="MK1" s="8"/>
      <c r="ML1" s="8"/>
      <c r="MM1" s="8"/>
      <c r="MN1" s="8"/>
      <c r="MO1" s="8"/>
      <c r="MP1" s="8"/>
      <c r="MQ1" s="8"/>
      <c r="MR1" s="8"/>
      <c r="MS1" s="8"/>
      <c r="MT1" s="8"/>
      <c r="MU1" s="8"/>
      <c r="MV1" s="8"/>
      <c r="MW1" s="8"/>
      <c r="MX1" s="8"/>
      <c r="MY1" s="8"/>
      <c r="MZ1" s="8"/>
      <c r="NA1" s="8"/>
      <c r="NB1" s="8"/>
      <c r="NC1" s="8"/>
      <c r="ND1" s="8"/>
      <c r="NE1" s="8"/>
      <c r="NF1" s="8"/>
      <c r="NG1" s="8"/>
      <c r="NH1" s="8"/>
      <c r="NI1" s="8"/>
      <c r="NJ1" s="8"/>
      <c r="NK1" s="8"/>
      <c r="NL1" s="8"/>
      <c r="NM1" s="8"/>
      <c r="NN1" s="8"/>
      <c r="NO1" s="8"/>
      <c r="NP1" s="8"/>
      <c r="NQ1" s="8"/>
      <c r="NR1" s="8"/>
      <c r="NS1" s="8"/>
      <c r="NT1" s="8"/>
      <c r="NU1" s="8"/>
      <c r="NV1" s="8"/>
      <c r="NW1" s="8"/>
      <c r="NX1" s="8"/>
      <c r="NY1" s="8"/>
      <c r="NZ1" s="8"/>
      <c r="OA1" s="8"/>
      <c r="OB1" s="8"/>
      <c r="OC1" s="8"/>
      <c r="OD1" s="8"/>
      <c r="OE1" s="8"/>
      <c r="OF1" s="8"/>
      <c r="OG1" s="8"/>
      <c r="OH1" s="8"/>
      <c r="OI1" s="8"/>
      <c r="OJ1" s="8"/>
      <c r="OK1" s="8"/>
      <c r="OL1" s="8"/>
      <c r="OM1" s="8"/>
      <c r="ON1" s="8"/>
      <c r="OO1" s="8"/>
      <c r="OP1" s="8"/>
      <c r="OQ1" s="8"/>
      <c r="OR1" s="8"/>
      <c r="OS1" s="8"/>
      <c r="OT1" s="8"/>
      <c r="OU1" s="8"/>
      <c r="OV1" s="8"/>
      <c r="OW1" s="8"/>
      <c r="OX1" s="8"/>
      <c r="OY1" s="8"/>
      <c r="OZ1" s="8"/>
      <c r="PA1" s="8"/>
      <c r="PB1" s="8"/>
      <c r="PC1" s="8"/>
      <c r="PD1" s="8"/>
      <c r="PE1" s="8"/>
      <c r="PF1" s="8"/>
      <c r="PG1" s="8"/>
      <c r="PH1" s="8"/>
      <c r="PI1" s="8"/>
      <c r="PJ1" s="8"/>
      <c r="PK1" s="8"/>
      <c r="PL1" s="8"/>
    </row>
    <row r="2" spans="1:428" s="10" customFormat="1" ht="15.75" x14ac:dyDescent="0.2">
      <c r="A2" s="2" t="s">
        <v>0</v>
      </c>
      <c r="B2" s="113"/>
      <c r="C2" s="3"/>
      <c r="D2" s="94"/>
      <c r="E2" s="4"/>
      <c r="F2" s="4"/>
      <c r="G2" s="4"/>
      <c r="H2" s="3"/>
      <c r="I2" s="11"/>
      <c r="J2" s="5"/>
      <c r="K2" s="5"/>
      <c r="L2" s="5"/>
      <c r="M2" s="5"/>
      <c r="N2" s="125"/>
      <c r="O2" s="126"/>
      <c r="P2" s="132"/>
      <c r="Q2" s="132"/>
      <c r="R2" s="6"/>
      <c r="S2" s="6"/>
      <c r="T2" s="7"/>
      <c r="U2" s="7"/>
      <c r="V2" s="7"/>
      <c r="W2" s="7"/>
      <c r="X2" s="8"/>
      <c r="Y2" s="8"/>
      <c r="Z2" s="8"/>
      <c r="AA2" s="8"/>
      <c r="AB2" s="8"/>
      <c r="AC2" s="8"/>
      <c r="AD2" s="1"/>
      <c r="AE2" s="9"/>
      <c r="AF2" s="9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P2" s="8"/>
      <c r="CQ2" s="8"/>
      <c r="CR2" s="8"/>
      <c r="CS2" s="8"/>
      <c r="CT2" s="8"/>
      <c r="CU2" s="8"/>
      <c r="CV2" s="8"/>
      <c r="CW2" s="8"/>
      <c r="CX2" s="8"/>
      <c r="CY2" s="8"/>
      <c r="CZ2" s="8"/>
      <c r="DA2" s="8"/>
      <c r="DB2" s="8"/>
      <c r="DC2" s="8"/>
      <c r="DD2" s="8"/>
      <c r="DE2" s="8"/>
      <c r="DF2" s="8"/>
      <c r="DG2" s="8"/>
      <c r="DH2" s="8"/>
      <c r="DI2" s="8"/>
      <c r="DJ2" s="8"/>
      <c r="DK2" s="8"/>
      <c r="DL2" s="8"/>
      <c r="DM2" s="8"/>
      <c r="DN2" s="8"/>
      <c r="DO2" s="8"/>
      <c r="DP2" s="8"/>
      <c r="DQ2" s="8"/>
      <c r="DR2" s="8"/>
      <c r="DS2" s="8"/>
      <c r="DT2" s="8"/>
      <c r="DU2" s="8"/>
      <c r="DV2" s="8"/>
      <c r="DW2" s="8"/>
      <c r="DX2" s="8"/>
      <c r="DY2" s="8"/>
      <c r="DZ2" s="8"/>
      <c r="EA2" s="8"/>
      <c r="EB2" s="8"/>
      <c r="EC2" s="8"/>
      <c r="ED2" s="8"/>
      <c r="EE2" s="8"/>
      <c r="EF2" s="8"/>
      <c r="EG2" s="8"/>
      <c r="EH2" s="8"/>
      <c r="EI2" s="8"/>
      <c r="EJ2" s="8"/>
      <c r="EK2" s="8"/>
      <c r="EL2" s="8"/>
      <c r="EM2" s="8"/>
      <c r="EN2" s="8"/>
      <c r="EO2" s="8"/>
      <c r="EP2" s="8"/>
      <c r="EQ2" s="8"/>
      <c r="ER2" s="8"/>
      <c r="ES2" s="8"/>
      <c r="ET2" s="8"/>
      <c r="EU2" s="8"/>
      <c r="EV2" s="8"/>
      <c r="EW2" s="8"/>
      <c r="EX2" s="8"/>
      <c r="EY2" s="8"/>
      <c r="EZ2" s="8"/>
      <c r="FA2" s="8"/>
      <c r="FB2" s="8"/>
      <c r="FC2" s="8"/>
      <c r="FD2" s="8"/>
      <c r="FE2" s="8"/>
      <c r="FF2" s="8"/>
      <c r="FG2" s="8"/>
      <c r="FH2" s="8"/>
      <c r="FI2" s="8"/>
      <c r="FJ2" s="8"/>
      <c r="FK2" s="8"/>
      <c r="FL2" s="8"/>
      <c r="FM2" s="8"/>
      <c r="FN2" s="8"/>
      <c r="FO2" s="8"/>
      <c r="FP2" s="8"/>
      <c r="FQ2" s="8"/>
      <c r="FR2" s="8"/>
      <c r="FS2" s="8"/>
      <c r="FT2" s="8"/>
      <c r="FU2" s="8"/>
      <c r="FV2" s="8"/>
      <c r="FW2" s="8"/>
      <c r="FX2" s="8"/>
      <c r="FY2" s="8"/>
      <c r="FZ2" s="8"/>
      <c r="GA2" s="8"/>
      <c r="GB2" s="8"/>
      <c r="GC2" s="8"/>
      <c r="GD2" s="8"/>
      <c r="GE2" s="8"/>
      <c r="GF2" s="8"/>
      <c r="GG2" s="8"/>
      <c r="GH2" s="8"/>
      <c r="GI2" s="8"/>
      <c r="GJ2" s="8"/>
      <c r="GK2" s="8"/>
      <c r="GL2" s="8"/>
      <c r="GM2" s="8"/>
      <c r="GN2" s="8"/>
      <c r="GO2" s="8"/>
      <c r="GP2" s="8"/>
      <c r="GQ2" s="8"/>
      <c r="GR2" s="8"/>
      <c r="GS2" s="8"/>
      <c r="GT2" s="8"/>
      <c r="GU2" s="8"/>
      <c r="GV2" s="8"/>
      <c r="GW2" s="8"/>
      <c r="GX2" s="8"/>
      <c r="GY2" s="8"/>
      <c r="GZ2" s="8"/>
      <c r="HA2" s="8"/>
      <c r="HB2" s="8"/>
      <c r="HC2" s="8"/>
      <c r="HD2" s="8"/>
      <c r="HE2" s="8"/>
      <c r="HF2" s="8"/>
      <c r="HG2" s="8"/>
      <c r="HH2" s="8"/>
      <c r="HI2" s="8"/>
      <c r="HJ2" s="8"/>
      <c r="HK2" s="8"/>
      <c r="HL2" s="8"/>
      <c r="HM2" s="8"/>
      <c r="HN2" s="8"/>
      <c r="HO2" s="8"/>
      <c r="HP2" s="8"/>
      <c r="HQ2" s="8"/>
      <c r="HR2" s="8"/>
      <c r="HS2" s="8"/>
      <c r="HT2" s="8"/>
      <c r="HU2" s="8"/>
      <c r="HV2" s="8"/>
      <c r="HW2" s="8"/>
      <c r="HX2" s="8"/>
      <c r="HY2" s="8"/>
      <c r="HZ2" s="8"/>
      <c r="IA2" s="8"/>
      <c r="IB2" s="8"/>
      <c r="IC2" s="8"/>
      <c r="ID2" s="8"/>
      <c r="IE2" s="8"/>
      <c r="IF2" s="8"/>
      <c r="IG2" s="8"/>
      <c r="IH2" s="8"/>
      <c r="II2" s="8"/>
      <c r="IJ2" s="8"/>
      <c r="IK2" s="8"/>
      <c r="IL2" s="8"/>
      <c r="IM2" s="8"/>
      <c r="IN2" s="8"/>
      <c r="IO2" s="8"/>
      <c r="IP2" s="8"/>
      <c r="IQ2" s="8"/>
      <c r="IR2" s="8"/>
      <c r="IS2" s="8"/>
      <c r="IT2" s="8"/>
      <c r="IU2" s="8"/>
      <c r="IV2" s="8"/>
      <c r="IW2" s="8"/>
      <c r="IX2" s="8"/>
      <c r="IY2" s="8"/>
      <c r="IZ2" s="8"/>
      <c r="JA2" s="8"/>
      <c r="JB2" s="8"/>
      <c r="JC2" s="8"/>
      <c r="JD2" s="8"/>
      <c r="JE2" s="8"/>
      <c r="JF2" s="8"/>
      <c r="JG2" s="8"/>
      <c r="JH2" s="8"/>
      <c r="JI2" s="8"/>
      <c r="JJ2" s="8"/>
      <c r="JK2" s="8"/>
      <c r="JL2" s="8"/>
      <c r="JM2" s="8"/>
      <c r="JN2" s="8"/>
      <c r="JO2" s="8"/>
      <c r="JP2" s="8"/>
      <c r="JQ2" s="8"/>
      <c r="JR2" s="8"/>
      <c r="JS2" s="8"/>
      <c r="JT2" s="8"/>
      <c r="JU2" s="8"/>
      <c r="JV2" s="8"/>
      <c r="JW2" s="8"/>
      <c r="JX2" s="8"/>
      <c r="JY2" s="8"/>
      <c r="JZ2" s="8"/>
      <c r="KA2" s="8"/>
      <c r="KB2" s="8"/>
      <c r="KC2" s="8"/>
      <c r="KD2" s="8"/>
      <c r="KE2" s="8"/>
      <c r="KF2" s="8"/>
      <c r="KG2" s="8"/>
      <c r="KH2" s="8"/>
      <c r="KI2" s="8"/>
      <c r="KJ2" s="8"/>
      <c r="KK2" s="8"/>
      <c r="KL2" s="8"/>
      <c r="KM2" s="8"/>
      <c r="KN2" s="8"/>
      <c r="KO2" s="8"/>
      <c r="KP2" s="8"/>
      <c r="KQ2" s="8"/>
      <c r="KR2" s="8"/>
      <c r="KS2" s="8"/>
      <c r="KT2" s="8"/>
      <c r="KU2" s="8"/>
      <c r="KV2" s="8"/>
      <c r="KW2" s="8"/>
      <c r="KX2" s="8"/>
      <c r="KY2" s="8"/>
      <c r="KZ2" s="8"/>
      <c r="LA2" s="8"/>
      <c r="LB2" s="8"/>
      <c r="LC2" s="8"/>
      <c r="LD2" s="8"/>
      <c r="LE2" s="8"/>
      <c r="LF2" s="8"/>
      <c r="LG2" s="8"/>
      <c r="LH2" s="8"/>
      <c r="LI2" s="8"/>
      <c r="LJ2" s="8"/>
      <c r="LK2" s="8"/>
      <c r="LL2" s="8"/>
      <c r="LM2" s="8"/>
      <c r="LN2" s="8"/>
      <c r="LO2" s="8"/>
      <c r="LP2" s="8"/>
      <c r="LQ2" s="8"/>
      <c r="LR2" s="8"/>
      <c r="LS2" s="8"/>
      <c r="LT2" s="8"/>
      <c r="LU2" s="8"/>
      <c r="LV2" s="8"/>
      <c r="LW2" s="8"/>
      <c r="LX2" s="8"/>
      <c r="LY2" s="8"/>
      <c r="LZ2" s="8"/>
      <c r="MA2" s="8"/>
      <c r="MB2" s="8"/>
      <c r="MC2" s="8"/>
      <c r="MD2" s="8"/>
      <c r="ME2" s="8"/>
      <c r="MF2" s="8"/>
      <c r="MG2" s="8"/>
      <c r="MH2" s="8"/>
      <c r="MI2" s="8"/>
      <c r="MJ2" s="8"/>
      <c r="MK2" s="8"/>
      <c r="ML2" s="8"/>
      <c r="MM2" s="8"/>
      <c r="MN2" s="8"/>
      <c r="MO2" s="8"/>
      <c r="MP2" s="8"/>
      <c r="MQ2" s="8"/>
      <c r="MR2" s="8"/>
      <c r="MS2" s="8"/>
      <c r="MT2" s="8"/>
      <c r="MU2" s="8"/>
      <c r="MV2" s="8"/>
      <c r="MW2" s="8"/>
      <c r="MX2" s="8"/>
      <c r="MY2" s="8"/>
      <c r="MZ2" s="8"/>
      <c r="NA2" s="8"/>
      <c r="NB2" s="8"/>
      <c r="NC2" s="8"/>
      <c r="ND2" s="8"/>
      <c r="NE2" s="8"/>
      <c r="NF2" s="8"/>
      <c r="NG2" s="8"/>
      <c r="NH2" s="8"/>
      <c r="NI2" s="8"/>
      <c r="NJ2" s="8"/>
      <c r="NK2" s="8"/>
      <c r="NL2" s="8"/>
      <c r="NM2" s="8"/>
      <c r="NN2" s="8"/>
      <c r="NO2" s="8"/>
      <c r="NP2" s="8"/>
      <c r="NQ2" s="8"/>
      <c r="NR2" s="8"/>
      <c r="NS2" s="8"/>
      <c r="NT2" s="8"/>
      <c r="NU2" s="8"/>
      <c r="NV2" s="8"/>
      <c r="NW2" s="8"/>
      <c r="NX2" s="8"/>
      <c r="NY2" s="8"/>
      <c r="NZ2" s="8"/>
      <c r="OA2" s="8"/>
      <c r="OB2" s="8"/>
      <c r="OC2" s="8"/>
      <c r="OD2" s="8"/>
      <c r="OE2" s="8"/>
      <c r="OF2" s="8"/>
      <c r="OG2" s="8"/>
      <c r="OH2" s="8"/>
      <c r="OI2" s="8"/>
      <c r="OJ2" s="8"/>
      <c r="OK2" s="8"/>
      <c r="OL2" s="8"/>
      <c r="OM2" s="8"/>
      <c r="ON2" s="8"/>
      <c r="OO2" s="8"/>
      <c r="OP2" s="8"/>
      <c r="OQ2" s="8"/>
      <c r="OR2" s="8"/>
      <c r="OS2" s="8"/>
      <c r="OT2" s="8"/>
      <c r="OU2" s="8"/>
      <c r="OV2" s="8"/>
      <c r="OW2" s="8"/>
      <c r="OX2" s="8"/>
      <c r="OY2" s="8"/>
      <c r="OZ2" s="8"/>
      <c r="PA2" s="8"/>
      <c r="PB2" s="8"/>
      <c r="PC2" s="8"/>
      <c r="PD2" s="8"/>
      <c r="PE2" s="8"/>
      <c r="PF2" s="8"/>
      <c r="PG2" s="8"/>
      <c r="PH2" s="8"/>
      <c r="PI2" s="8"/>
      <c r="PJ2" s="8"/>
      <c r="PK2" s="8"/>
      <c r="PL2" s="8"/>
    </row>
    <row r="3" spans="1:428" s="10" customFormat="1" ht="15.75" x14ac:dyDescent="0.2">
      <c r="A3" s="12" t="s">
        <v>1</v>
      </c>
      <c r="B3" s="114"/>
      <c r="C3" s="3"/>
      <c r="D3" s="94"/>
      <c r="E3" s="11"/>
      <c r="F3" s="11"/>
      <c r="G3" s="11"/>
      <c r="H3" s="3"/>
      <c r="I3" s="13"/>
      <c r="J3" s="5"/>
      <c r="K3" s="5"/>
      <c r="L3" s="5"/>
      <c r="M3" s="5"/>
      <c r="N3" s="125"/>
      <c r="O3" s="126"/>
      <c r="P3" s="132"/>
      <c r="Q3" s="132"/>
      <c r="R3" s="6"/>
      <c r="S3" s="6"/>
      <c r="T3" s="7"/>
      <c r="U3" s="7"/>
      <c r="V3" s="7"/>
      <c r="W3" s="7"/>
      <c r="X3" s="8"/>
      <c r="Y3" s="8"/>
      <c r="Z3" s="8"/>
      <c r="AA3" s="8"/>
      <c r="AB3" s="8"/>
      <c r="AC3" s="8"/>
      <c r="AD3" s="1"/>
      <c r="AE3" s="9"/>
      <c r="AF3" s="9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8"/>
      <c r="HY3" s="8"/>
      <c r="HZ3" s="8"/>
      <c r="IA3" s="8"/>
      <c r="IB3" s="8"/>
      <c r="IC3" s="8"/>
      <c r="ID3" s="8"/>
      <c r="IE3" s="8"/>
      <c r="IF3" s="8"/>
      <c r="IG3" s="8"/>
      <c r="IH3" s="8"/>
      <c r="II3" s="8"/>
      <c r="IJ3" s="8"/>
      <c r="IK3" s="8"/>
      <c r="IL3" s="8"/>
      <c r="IM3" s="8"/>
      <c r="IN3" s="8"/>
      <c r="IO3" s="8"/>
      <c r="IP3" s="8"/>
      <c r="IQ3" s="8"/>
      <c r="IR3" s="8"/>
      <c r="IS3" s="8"/>
      <c r="IT3" s="8"/>
      <c r="IU3" s="8"/>
      <c r="IV3" s="8"/>
      <c r="IW3" s="8"/>
      <c r="IX3" s="8"/>
      <c r="IY3" s="8"/>
      <c r="IZ3" s="8"/>
      <c r="JA3" s="8"/>
      <c r="JB3" s="8"/>
      <c r="JC3" s="8"/>
      <c r="JD3" s="8"/>
      <c r="JE3" s="8"/>
      <c r="JF3" s="8"/>
      <c r="JG3" s="8"/>
      <c r="JH3" s="8"/>
      <c r="JI3" s="8"/>
      <c r="JJ3" s="8"/>
      <c r="JK3" s="8"/>
      <c r="JL3" s="8"/>
      <c r="JM3" s="8"/>
      <c r="JN3" s="8"/>
      <c r="JO3" s="8"/>
      <c r="JP3" s="8"/>
      <c r="JQ3" s="8"/>
      <c r="JR3" s="8"/>
      <c r="JS3" s="8"/>
      <c r="JT3" s="8"/>
      <c r="JU3" s="8"/>
      <c r="JV3" s="8"/>
      <c r="JW3" s="8"/>
      <c r="JX3" s="8"/>
      <c r="JY3" s="8"/>
      <c r="JZ3" s="8"/>
      <c r="KA3" s="8"/>
      <c r="KB3" s="8"/>
      <c r="KC3" s="8"/>
      <c r="KD3" s="8"/>
      <c r="KE3" s="8"/>
      <c r="KF3" s="8"/>
      <c r="KG3" s="8"/>
      <c r="KH3" s="8"/>
      <c r="KI3" s="8"/>
      <c r="KJ3" s="8"/>
      <c r="KK3" s="8"/>
      <c r="KL3" s="8"/>
      <c r="KM3" s="8"/>
      <c r="KN3" s="8"/>
      <c r="KO3" s="8"/>
      <c r="KP3" s="8"/>
      <c r="KQ3" s="8"/>
      <c r="KR3" s="8"/>
      <c r="KS3" s="8"/>
      <c r="KT3" s="8"/>
      <c r="KU3" s="8"/>
      <c r="KV3" s="8"/>
      <c r="KW3" s="8"/>
      <c r="KX3" s="8"/>
      <c r="KY3" s="8"/>
      <c r="KZ3" s="8"/>
      <c r="LA3" s="8"/>
      <c r="LB3" s="8"/>
      <c r="LC3" s="8"/>
      <c r="LD3" s="8"/>
      <c r="LE3" s="8"/>
      <c r="LF3" s="8"/>
      <c r="LG3" s="8"/>
      <c r="LH3" s="8"/>
      <c r="LI3" s="8"/>
      <c r="LJ3" s="8"/>
      <c r="LK3" s="8"/>
      <c r="LL3" s="8"/>
      <c r="LM3" s="8"/>
      <c r="LN3" s="8"/>
      <c r="LO3" s="8"/>
      <c r="LP3" s="8"/>
      <c r="LQ3" s="8"/>
      <c r="LR3" s="8"/>
      <c r="LS3" s="8"/>
      <c r="LT3" s="8"/>
      <c r="LU3" s="8"/>
      <c r="LV3" s="8"/>
      <c r="LW3" s="8"/>
      <c r="LX3" s="8"/>
      <c r="LY3" s="8"/>
      <c r="LZ3" s="8"/>
      <c r="MA3" s="8"/>
      <c r="MB3" s="8"/>
      <c r="MC3" s="8"/>
      <c r="MD3" s="8"/>
      <c r="ME3" s="8"/>
      <c r="MF3" s="8"/>
      <c r="MG3" s="8"/>
      <c r="MH3" s="8"/>
      <c r="MI3" s="8"/>
      <c r="MJ3" s="8"/>
      <c r="MK3" s="8"/>
      <c r="ML3" s="8"/>
      <c r="MM3" s="8"/>
      <c r="MN3" s="8"/>
      <c r="MO3" s="8"/>
      <c r="MP3" s="8"/>
      <c r="MQ3" s="8"/>
      <c r="MR3" s="8"/>
      <c r="MS3" s="8"/>
      <c r="MT3" s="8"/>
      <c r="MU3" s="8"/>
      <c r="MV3" s="8"/>
      <c r="MW3" s="8"/>
      <c r="MX3" s="8"/>
      <c r="MY3" s="8"/>
      <c r="MZ3" s="8"/>
      <c r="NA3" s="8"/>
      <c r="NB3" s="8"/>
      <c r="NC3" s="8"/>
      <c r="ND3" s="8"/>
      <c r="NE3" s="8"/>
      <c r="NF3" s="8"/>
      <c r="NG3" s="8"/>
      <c r="NH3" s="8"/>
      <c r="NI3" s="8"/>
      <c r="NJ3" s="8"/>
      <c r="NK3" s="8"/>
      <c r="NL3" s="8"/>
      <c r="NM3" s="8"/>
      <c r="NN3" s="8"/>
      <c r="NO3" s="8"/>
      <c r="NP3" s="8"/>
      <c r="NQ3" s="8"/>
      <c r="NR3" s="8"/>
      <c r="NS3" s="8"/>
      <c r="NT3" s="8"/>
      <c r="NU3" s="8"/>
      <c r="NV3" s="8"/>
      <c r="NW3" s="8"/>
      <c r="NX3" s="8"/>
      <c r="NY3" s="8"/>
      <c r="NZ3" s="8"/>
      <c r="OA3" s="8"/>
      <c r="OB3" s="8"/>
      <c r="OC3" s="8"/>
      <c r="OD3" s="8"/>
      <c r="OE3" s="8"/>
      <c r="OF3" s="8"/>
      <c r="OG3" s="8"/>
      <c r="OH3" s="8"/>
      <c r="OI3" s="8"/>
      <c r="OJ3" s="8"/>
      <c r="OK3" s="8"/>
      <c r="OL3" s="8"/>
      <c r="OM3" s="8"/>
      <c r="ON3" s="8"/>
      <c r="OO3" s="8"/>
      <c r="OP3" s="8"/>
      <c r="OQ3" s="8"/>
      <c r="OR3" s="8"/>
      <c r="OS3" s="8"/>
      <c r="OT3" s="8"/>
      <c r="OU3" s="8"/>
      <c r="OV3" s="8"/>
      <c r="OW3" s="8"/>
      <c r="OX3" s="8"/>
      <c r="OY3" s="8"/>
      <c r="OZ3" s="8"/>
      <c r="PA3" s="8"/>
      <c r="PB3" s="8"/>
      <c r="PC3" s="8"/>
      <c r="PD3" s="8"/>
      <c r="PE3" s="8"/>
      <c r="PF3" s="8"/>
      <c r="PG3" s="8"/>
      <c r="PH3" s="8"/>
      <c r="PI3" s="8"/>
      <c r="PJ3" s="8"/>
      <c r="PK3" s="8"/>
      <c r="PL3" s="8"/>
    </row>
    <row r="4" spans="1:428" s="10" customFormat="1" ht="13.5" customHeight="1" x14ac:dyDescent="0.2">
      <c r="A4" s="12" t="s">
        <v>2</v>
      </c>
      <c r="B4" s="114"/>
      <c r="C4" s="3"/>
      <c r="D4" s="94"/>
      <c r="E4" s="11"/>
      <c r="F4" s="11"/>
      <c r="G4" s="11"/>
      <c r="H4" s="14"/>
      <c r="I4" s="4"/>
      <c r="J4" s="15"/>
      <c r="K4" s="16"/>
      <c r="L4" s="17"/>
      <c r="M4" s="5"/>
      <c r="N4" s="125"/>
      <c r="O4" s="127"/>
      <c r="P4" s="133"/>
      <c r="Q4" s="133"/>
      <c r="R4" s="18"/>
      <c r="S4" s="18"/>
      <c r="T4" s="7"/>
      <c r="U4" s="7"/>
      <c r="V4" s="7"/>
      <c r="W4" s="7"/>
      <c r="X4" s="8"/>
      <c r="Y4" s="8"/>
      <c r="Z4" s="8"/>
      <c r="AA4" s="8"/>
      <c r="AB4" s="8"/>
      <c r="AC4" s="8"/>
      <c r="AD4" s="1"/>
      <c r="AE4" s="9"/>
      <c r="AF4" s="9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  <c r="CT4" s="8"/>
      <c r="CU4" s="8"/>
      <c r="CV4" s="8"/>
      <c r="CW4" s="8"/>
      <c r="CX4" s="8"/>
      <c r="CY4" s="8"/>
      <c r="CZ4" s="8"/>
      <c r="DA4" s="8"/>
      <c r="DB4" s="8"/>
      <c r="DC4" s="8"/>
      <c r="DD4" s="8"/>
      <c r="DE4" s="8"/>
      <c r="DF4" s="8"/>
      <c r="DG4" s="8"/>
      <c r="DH4" s="8"/>
      <c r="DI4" s="8"/>
      <c r="DJ4" s="8"/>
      <c r="DK4" s="8"/>
      <c r="DL4" s="8"/>
      <c r="DM4" s="8"/>
      <c r="DN4" s="8"/>
      <c r="DO4" s="8"/>
      <c r="DP4" s="8"/>
      <c r="DQ4" s="8"/>
      <c r="DR4" s="8"/>
      <c r="DS4" s="8"/>
      <c r="DT4" s="8"/>
      <c r="DU4" s="8"/>
      <c r="DV4" s="8"/>
      <c r="DW4" s="8"/>
      <c r="DX4" s="8"/>
      <c r="DY4" s="8"/>
      <c r="DZ4" s="8"/>
      <c r="EA4" s="8"/>
      <c r="EB4" s="8"/>
      <c r="EC4" s="8"/>
      <c r="ED4" s="8"/>
      <c r="EE4" s="8"/>
      <c r="EF4" s="8"/>
      <c r="EG4" s="8"/>
      <c r="EH4" s="8"/>
      <c r="EI4" s="8"/>
      <c r="EJ4" s="8"/>
      <c r="EK4" s="8"/>
      <c r="EL4" s="8"/>
      <c r="EM4" s="8"/>
      <c r="EN4" s="8"/>
      <c r="EO4" s="8"/>
      <c r="EP4" s="8"/>
      <c r="EQ4" s="8"/>
      <c r="ER4" s="8"/>
      <c r="ES4" s="8"/>
      <c r="ET4" s="8"/>
      <c r="EU4" s="8"/>
      <c r="EV4" s="8"/>
      <c r="EW4" s="8"/>
      <c r="EX4" s="8"/>
      <c r="EY4" s="8"/>
      <c r="EZ4" s="8"/>
      <c r="FA4" s="8"/>
      <c r="FB4" s="8"/>
      <c r="FC4" s="8"/>
      <c r="FD4" s="8"/>
      <c r="FE4" s="8"/>
      <c r="FF4" s="8"/>
      <c r="FG4" s="8"/>
      <c r="FH4" s="8"/>
      <c r="FI4" s="8"/>
      <c r="FJ4" s="8"/>
      <c r="FK4" s="8"/>
      <c r="FL4" s="8"/>
      <c r="FM4" s="8"/>
      <c r="FN4" s="8"/>
      <c r="FO4" s="8"/>
      <c r="FP4" s="8"/>
      <c r="FQ4" s="8"/>
      <c r="FR4" s="8"/>
      <c r="FS4" s="8"/>
      <c r="FT4" s="8"/>
      <c r="FU4" s="8"/>
      <c r="FV4" s="8"/>
      <c r="FW4" s="8"/>
      <c r="FX4" s="8"/>
      <c r="FY4" s="8"/>
      <c r="FZ4" s="8"/>
      <c r="GA4" s="8"/>
      <c r="GB4" s="8"/>
      <c r="GC4" s="8"/>
      <c r="GD4" s="8"/>
      <c r="GE4" s="8"/>
      <c r="GF4" s="8"/>
      <c r="GG4" s="8"/>
      <c r="GH4" s="8"/>
      <c r="GI4" s="8"/>
      <c r="GJ4" s="8"/>
      <c r="GK4" s="8"/>
      <c r="GL4" s="8"/>
      <c r="GM4" s="8"/>
      <c r="GN4" s="8"/>
      <c r="GO4" s="8"/>
      <c r="GP4" s="8"/>
      <c r="GQ4" s="8"/>
      <c r="GR4" s="8"/>
      <c r="GS4" s="8"/>
      <c r="GT4" s="8"/>
      <c r="GU4" s="8"/>
      <c r="GV4" s="8"/>
      <c r="GW4" s="8"/>
      <c r="GX4" s="8"/>
      <c r="GY4" s="8"/>
      <c r="GZ4" s="8"/>
      <c r="HA4" s="8"/>
      <c r="HB4" s="8"/>
      <c r="HC4" s="8"/>
      <c r="HD4" s="8"/>
      <c r="HE4" s="8"/>
      <c r="HF4" s="8"/>
      <c r="HG4" s="8"/>
      <c r="HH4" s="8"/>
      <c r="HI4" s="8"/>
      <c r="HJ4" s="8"/>
      <c r="HK4" s="8"/>
      <c r="HL4" s="8"/>
      <c r="HM4" s="8"/>
      <c r="HN4" s="8"/>
      <c r="HO4" s="8"/>
      <c r="HP4" s="8"/>
      <c r="HQ4" s="8"/>
      <c r="HR4" s="8"/>
      <c r="HS4" s="8"/>
      <c r="HT4" s="8"/>
      <c r="HU4" s="8"/>
      <c r="HV4" s="8"/>
      <c r="HW4" s="8"/>
      <c r="HX4" s="8"/>
      <c r="HY4" s="8"/>
      <c r="HZ4" s="8"/>
      <c r="IA4" s="8"/>
      <c r="IB4" s="8"/>
      <c r="IC4" s="8"/>
      <c r="ID4" s="8"/>
      <c r="IE4" s="8"/>
      <c r="IF4" s="8"/>
      <c r="IG4" s="8"/>
      <c r="IH4" s="8"/>
      <c r="II4" s="8"/>
      <c r="IJ4" s="8"/>
      <c r="IK4" s="8"/>
      <c r="IL4" s="8"/>
      <c r="IM4" s="8"/>
      <c r="IN4" s="8"/>
      <c r="IO4" s="8"/>
      <c r="IP4" s="8"/>
      <c r="IQ4" s="8"/>
      <c r="IR4" s="8"/>
      <c r="IS4" s="8"/>
      <c r="IT4" s="8"/>
      <c r="IU4" s="8"/>
      <c r="IV4" s="8"/>
      <c r="IW4" s="8"/>
      <c r="IX4" s="8"/>
      <c r="IY4" s="8"/>
      <c r="IZ4" s="8"/>
      <c r="JA4" s="8"/>
      <c r="JB4" s="8"/>
      <c r="JC4" s="8"/>
      <c r="JD4" s="8"/>
      <c r="JE4" s="8"/>
      <c r="JF4" s="8"/>
      <c r="JG4" s="8"/>
      <c r="JH4" s="8"/>
      <c r="JI4" s="8"/>
      <c r="JJ4" s="8"/>
      <c r="JK4" s="8"/>
      <c r="JL4" s="8"/>
      <c r="JM4" s="8"/>
      <c r="JN4" s="8"/>
      <c r="JO4" s="8"/>
      <c r="JP4" s="8"/>
      <c r="JQ4" s="8"/>
      <c r="JR4" s="8"/>
      <c r="JS4" s="8"/>
      <c r="JT4" s="8"/>
      <c r="JU4" s="8"/>
      <c r="JV4" s="8"/>
      <c r="JW4" s="8"/>
      <c r="JX4" s="8"/>
      <c r="JY4" s="8"/>
      <c r="JZ4" s="8"/>
      <c r="KA4" s="8"/>
      <c r="KB4" s="8"/>
      <c r="KC4" s="8"/>
      <c r="KD4" s="8"/>
      <c r="KE4" s="8"/>
      <c r="KF4" s="8"/>
      <c r="KG4" s="8"/>
      <c r="KH4" s="8"/>
      <c r="KI4" s="8"/>
      <c r="KJ4" s="8"/>
      <c r="KK4" s="8"/>
      <c r="KL4" s="8"/>
      <c r="KM4" s="8"/>
      <c r="KN4" s="8"/>
      <c r="KO4" s="8"/>
      <c r="KP4" s="8"/>
      <c r="KQ4" s="8"/>
      <c r="KR4" s="8"/>
      <c r="KS4" s="8"/>
      <c r="KT4" s="8"/>
      <c r="KU4" s="8"/>
      <c r="KV4" s="8"/>
      <c r="KW4" s="8"/>
      <c r="KX4" s="8"/>
      <c r="KY4" s="8"/>
      <c r="KZ4" s="8"/>
      <c r="LA4" s="8"/>
      <c r="LB4" s="8"/>
      <c r="LC4" s="8"/>
      <c r="LD4" s="8"/>
      <c r="LE4" s="8"/>
      <c r="LF4" s="8"/>
      <c r="LG4" s="8"/>
      <c r="LH4" s="8"/>
      <c r="LI4" s="8"/>
      <c r="LJ4" s="8"/>
      <c r="LK4" s="8"/>
      <c r="LL4" s="8"/>
      <c r="LM4" s="8"/>
      <c r="LN4" s="8"/>
      <c r="LO4" s="8"/>
      <c r="LP4" s="8"/>
      <c r="LQ4" s="8"/>
      <c r="LR4" s="8"/>
      <c r="LS4" s="8"/>
      <c r="LT4" s="8"/>
      <c r="LU4" s="8"/>
      <c r="LV4" s="8"/>
      <c r="LW4" s="8"/>
      <c r="LX4" s="8"/>
      <c r="LY4" s="8"/>
      <c r="LZ4" s="8"/>
      <c r="MA4" s="8"/>
      <c r="MB4" s="8"/>
      <c r="MC4" s="8"/>
      <c r="MD4" s="8"/>
      <c r="ME4" s="8"/>
      <c r="MF4" s="8"/>
      <c r="MG4" s="8"/>
      <c r="MH4" s="8"/>
      <c r="MI4" s="8"/>
      <c r="MJ4" s="8"/>
      <c r="MK4" s="8"/>
      <c r="ML4" s="8"/>
      <c r="MM4" s="8"/>
      <c r="MN4" s="8"/>
      <c r="MO4" s="8"/>
      <c r="MP4" s="8"/>
      <c r="MQ4" s="8"/>
      <c r="MR4" s="8"/>
      <c r="MS4" s="8"/>
      <c r="MT4" s="8"/>
      <c r="MU4" s="8"/>
      <c r="MV4" s="8"/>
      <c r="MW4" s="8"/>
      <c r="MX4" s="8"/>
      <c r="MY4" s="8"/>
      <c r="MZ4" s="8"/>
      <c r="NA4" s="8"/>
      <c r="NB4" s="8"/>
      <c r="NC4" s="8"/>
      <c r="ND4" s="8"/>
      <c r="NE4" s="8"/>
      <c r="NF4" s="8"/>
      <c r="NG4" s="8"/>
      <c r="NH4" s="8"/>
      <c r="NI4" s="8"/>
      <c r="NJ4" s="8"/>
      <c r="NK4" s="8"/>
      <c r="NL4" s="8"/>
      <c r="NM4" s="8"/>
      <c r="NN4" s="8"/>
      <c r="NO4" s="8"/>
      <c r="NP4" s="8"/>
      <c r="NQ4" s="8"/>
      <c r="NR4" s="8"/>
      <c r="NS4" s="8"/>
      <c r="NT4" s="8"/>
      <c r="NU4" s="8"/>
      <c r="NV4" s="8"/>
      <c r="NW4" s="8"/>
      <c r="NX4" s="8"/>
      <c r="NY4" s="8"/>
      <c r="NZ4" s="8"/>
      <c r="OA4" s="8"/>
      <c r="OB4" s="8"/>
      <c r="OC4" s="8"/>
      <c r="OD4" s="8"/>
      <c r="OE4" s="8"/>
      <c r="OF4" s="8"/>
      <c r="OG4" s="8"/>
      <c r="OH4" s="8"/>
      <c r="OI4" s="8"/>
      <c r="OJ4" s="8"/>
      <c r="OK4" s="8"/>
      <c r="OL4" s="8"/>
      <c r="OM4" s="8"/>
      <c r="ON4" s="8"/>
      <c r="OO4" s="8"/>
      <c r="OP4" s="8"/>
      <c r="OQ4" s="8"/>
      <c r="OR4" s="8"/>
      <c r="OS4" s="8"/>
      <c r="OT4" s="8"/>
      <c r="OU4" s="8"/>
      <c r="OV4" s="8"/>
      <c r="OW4" s="8"/>
      <c r="OX4" s="8"/>
      <c r="OY4" s="8"/>
      <c r="OZ4" s="8"/>
      <c r="PA4" s="8"/>
      <c r="PB4" s="8"/>
      <c r="PC4" s="8"/>
      <c r="PD4" s="8"/>
      <c r="PE4" s="8"/>
      <c r="PF4" s="8"/>
      <c r="PG4" s="8"/>
      <c r="PH4" s="8"/>
      <c r="PI4" s="8"/>
      <c r="PJ4" s="8"/>
      <c r="PK4" s="8"/>
      <c r="PL4" s="8"/>
    </row>
    <row r="5" spans="1:428" ht="30" customHeight="1" x14ac:dyDescent="0.3">
      <c r="A5" s="222" t="s">
        <v>34</v>
      </c>
      <c r="B5" s="222"/>
      <c r="C5" s="222"/>
      <c r="D5" s="222"/>
      <c r="E5" s="222"/>
      <c r="F5" s="222"/>
      <c r="G5" s="222"/>
      <c r="H5" s="222"/>
      <c r="I5" s="222"/>
      <c r="J5" s="222"/>
      <c r="K5" s="222"/>
      <c r="L5" s="222"/>
      <c r="M5" s="222"/>
      <c r="N5" s="222"/>
      <c r="O5" s="136" t="s">
        <v>33</v>
      </c>
      <c r="P5" s="134"/>
      <c r="Q5" s="134"/>
      <c r="R5" s="19"/>
      <c r="S5" s="19"/>
      <c r="T5" s="20"/>
      <c r="U5" s="20"/>
      <c r="V5" s="20"/>
      <c r="W5" s="20"/>
      <c r="X5" s="20"/>
      <c r="Y5" s="20"/>
      <c r="Z5" s="21"/>
      <c r="AA5" s="21"/>
      <c r="AB5" s="22"/>
      <c r="AC5" s="22"/>
      <c r="AF5" s="25"/>
    </row>
    <row r="6" spans="1:428" ht="23.25" customHeight="1" thickBot="1" x14ac:dyDescent="0.35">
      <c r="A6" s="223" t="s">
        <v>38</v>
      </c>
      <c r="B6" s="223"/>
      <c r="C6" s="223"/>
      <c r="D6" s="223"/>
      <c r="E6" s="223"/>
      <c r="F6" s="223"/>
      <c r="G6" s="223"/>
      <c r="H6" s="223"/>
      <c r="I6" s="223"/>
      <c r="J6" s="223"/>
      <c r="K6" s="223"/>
      <c r="L6" s="223"/>
      <c r="M6" s="223"/>
      <c r="N6" s="223"/>
      <c r="O6" s="136" t="s">
        <v>3</v>
      </c>
      <c r="P6" s="134"/>
      <c r="Q6" s="134"/>
      <c r="R6" s="19"/>
      <c r="S6" s="19"/>
      <c r="T6" s="1"/>
      <c r="U6" s="1"/>
      <c r="V6" s="1"/>
      <c r="W6" s="1"/>
      <c r="X6" s="1"/>
      <c r="AB6" s="28"/>
      <c r="AC6" s="28"/>
      <c r="AF6" s="25"/>
    </row>
    <row r="7" spans="1:428" ht="27.75" customHeight="1" x14ac:dyDescent="0.25">
      <c r="A7" s="224" t="s">
        <v>13</v>
      </c>
      <c r="B7" s="226" t="s">
        <v>12</v>
      </c>
      <c r="C7" s="227"/>
      <c r="D7" s="228"/>
      <c r="E7" s="229" t="s">
        <v>27</v>
      </c>
      <c r="F7" s="229"/>
      <c r="G7" s="229"/>
      <c r="H7" s="229"/>
      <c r="I7" s="229"/>
      <c r="J7" s="229"/>
      <c r="K7" s="229"/>
      <c r="L7" s="229"/>
      <c r="M7" s="229"/>
      <c r="N7" s="229"/>
      <c r="O7" s="229"/>
      <c r="P7" s="229"/>
      <c r="Q7" s="229"/>
      <c r="R7" s="229"/>
      <c r="S7" s="229"/>
      <c r="T7" s="26"/>
      <c r="U7" s="26"/>
      <c r="V7" s="26"/>
      <c r="W7" s="26"/>
      <c r="AD7" s="26"/>
      <c r="AE7" s="26"/>
      <c r="AF7" s="26"/>
    </row>
    <row r="8" spans="1:428" ht="27.75" customHeight="1" x14ac:dyDescent="0.25">
      <c r="A8" s="225"/>
      <c r="B8" s="115"/>
      <c r="C8" s="52"/>
      <c r="D8" s="95"/>
      <c r="E8" s="220" t="s">
        <v>22</v>
      </c>
      <c r="F8" s="220"/>
      <c r="G8" s="220"/>
      <c r="H8" s="220"/>
      <c r="I8" s="220"/>
      <c r="J8" s="230" t="s">
        <v>21</v>
      </c>
      <c r="K8" s="231"/>
      <c r="L8" s="231"/>
      <c r="M8" s="232"/>
      <c r="N8" s="233" t="s">
        <v>30</v>
      </c>
      <c r="O8" s="235" t="s">
        <v>31</v>
      </c>
      <c r="P8" s="235" t="s">
        <v>28</v>
      </c>
      <c r="Q8" s="235"/>
      <c r="R8" s="235"/>
      <c r="S8" s="235"/>
      <c r="T8" s="26"/>
      <c r="U8" s="26"/>
      <c r="V8" s="26"/>
      <c r="W8" s="26"/>
      <c r="AD8" s="26"/>
      <c r="AE8" s="26"/>
      <c r="AF8" s="26"/>
    </row>
    <row r="9" spans="1:428" s="51" customFormat="1" ht="31.5" customHeight="1" x14ac:dyDescent="0.25">
      <c r="A9" s="225"/>
      <c r="B9" s="111" t="s">
        <v>14</v>
      </c>
      <c r="C9" s="54" t="s">
        <v>15</v>
      </c>
      <c r="D9" s="96" t="s">
        <v>16</v>
      </c>
      <c r="E9" s="48" t="s">
        <v>17</v>
      </c>
      <c r="F9" s="48" t="s">
        <v>18</v>
      </c>
      <c r="G9" s="48" t="s">
        <v>19</v>
      </c>
      <c r="H9" s="49" t="s">
        <v>20</v>
      </c>
      <c r="I9" s="55" t="s">
        <v>32</v>
      </c>
      <c r="J9" s="56" t="s">
        <v>23</v>
      </c>
      <c r="K9" s="89" t="s">
        <v>24</v>
      </c>
      <c r="L9" s="89" t="s">
        <v>25</v>
      </c>
      <c r="M9" s="54" t="s">
        <v>26</v>
      </c>
      <c r="N9" s="234"/>
      <c r="O9" s="233"/>
      <c r="P9" s="111" t="s">
        <v>35</v>
      </c>
      <c r="Q9" s="111" t="s">
        <v>36</v>
      </c>
      <c r="R9" s="88" t="s">
        <v>29</v>
      </c>
      <c r="S9" s="88" t="s">
        <v>39</v>
      </c>
      <c r="T9" s="50"/>
      <c r="U9" s="50"/>
      <c r="V9" s="50"/>
      <c r="W9" s="50"/>
      <c r="X9" s="50"/>
      <c r="Y9" s="50"/>
      <c r="Z9" s="50"/>
      <c r="AA9" s="50"/>
      <c r="AB9" s="50"/>
      <c r="AC9" s="50"/>
      <c r="AD9" s="50"/>
      <c r="AE9" s="50"/>
      <c r="AF9" s="50"/>
      <c r="AG9" s="50"/>
      <c r="AH9" s="50"/>
      <c r="AI9" s="50"/>
      <c r="AJ9" s="50"/>
      <c r="AK9" s="50"/>
      <c r="AL9" s="50"/>
      <c r="AM9" s="50"/>
      <c r="AN9" s="50"/>
      <c r="AO9" s="50"/>
      <c r="AP9" s="50"/>
      <c r="AQ9" s="50"/>
      <c r="AR9" s="50"/>
      <c r="AS9" s="50"/>
      <c r="AT9" s="50"/>
      <c r="AU9" s="50"/>
      <c r="AV9" s="50"/>
      <c r="AW9" s="50"/>
      <c r="AX9" s="50"/>
      <c r="AY9" s="50"/>
      <c r="AZ9" s="50"/>
      <c r="BA9" s="50"/>
      <c r="BB9" s="50"/>
      <c r="BC9" s="50"/>
      <c r="BD9" s="50"/>
      <c r="BE9" s="50"/>
      <c r="BF9" s="50"/>
      <c r="BG9" s="50"/>
      <c r="BH9" s="50"/>
      <c r="BI9" s="50"/>
      <c r="BJ9" s="50"/>
      <c r="BK9" s="50"/>
      <c r="BL9" s="50"/>
      <c r="BM9" s="50"/>
      <c r="BN9" s="50"/>
      <c r="BO9" s="50"/>
      <c r="BP9" s="50"/>
      <c r="BQ9" s="50"/>
      <c r="BR9" s="50"/>
      <c r="BS9" s="50"/>
      <c r="BT9" s="50"/>
      <c r="BU9" s="50"/>
      <c r="BV9" s="50"/>
      <c r="BW9" s="50"/>
      <c r="BX9" s="50"/>
      <c r="BY9" s="50"/>
      <c r="BZ9" s="50"/>
      <c r="CA9" s="50"/>
      <c r="CB9" s="50"/>
      <c r="CC9" s="50"/>
      <c r="CD9" s="50"/>
      <c r="CE9" s="50"/>
      <c r="CF9" s="50"/>
      <c r="CG9" s="50"/>
      <c r="CH9" s="50"/>
      <c r="CI9" s="50"/>
      <c r="CJ9" s="50"/>
      <c r="CK9" s="50"/>
      <c r="CL9" s="50"/>
      <c r="CM9" s="50"/>
      <c r="CN9" s="50"/>
      <c r="CO9" s="50"/>
      <c r="CP9" s="50"/>
      <c r="CQ9" s="50"/>
      <c r="CR9" s="50"/>
      <c r="CS9" s="50"/>
      <c r="CT9" s="50"/>
      <c r="CU9" s="50"/>
      <c r="CV9" s="50"/>
      <c r="CW9" s="50"/>
      <c r="CX9" s="50"/>
      <c r="CY9" s="50"/>
      <c r="CZ9" s="50"/>
      <c r="DA9" s="50"/>
      <c r="DB9" s="50"/>
      <c r="DC9" s="50"/>
      <c r="DD9" s="50"/>
      <c r="DE9" s="50"/>
      <c r="DF9" s="50"/>
      <c r="DG9" s="50"/>
      <c r="DH9" s="50"/>
      <c r="DI9" s="50"/>
      <c r="DJ9" s="50"/>
      <c r="DK9" s="50"/>
      <c r="DL9" s="50"/>
      <c r="DM9" s="50"/>
      <c r="DN9" s="50"/>
      <c r="DO9" s="50"/>
      <c r="DP9" s="50"/>
      <c r="DQ9" s="50"/>
      <c r="DR9" s="50"/>
      <c r="DS9" s="50"/>
      <c r="DT9" s="50"/>
      <c r="DU9" s="50"/>
      <c r="DV9" s="50"/>
      <c r="DW9" s="50"/>
      <c r="DX9" s="50"/>
      <c r="DY9" s="50"/>
      <c r="DZ9" s="50"/>
      <c r="EA9" s="50"/>
      <c r="EB9" s="50"/>
      <c r="EC9" s="50"/>
      <c r="ED9" s="50"/>
      <c r="EE9" s="50"/>
      <c r="EF9" s="50"/>
      <c r="EG9" s="50"/>
      <c r="EH9" s="50"/>
      <c r="EI9" s="50"/>
      <c r="EJ9" s="50"/>
      <c r="EK9" s="50"/>
      <c r="EL9" s="50"/>
      <c r="EM9" s="50"/>
      <c r="EN9" s="50"/>
      <c r="EO9" s="50"/>
      <c r="EP9" s="50"/>
      <c r="EQ9" s="50"/>
      <c r="ER9" s="50"/>
      <c r="ES9" s="50"/>
      <c r="ET9" s="50"/>
      <c r="EU9" s="50"/>
      <c r="EV9" s="50"/>
      <c r="EW9" s="50"/>
      <c r="EX9" s="50"/>
      <c r="EY9" s="50"/>
      <c r="EZ9" s="50"/>
      <c r="FA9" s="50"/>
      <c r="FB9" s="50"/>
      <c r="FC9" s="50"/>
      <c r="FD9" s="50"/>
      <c r="FE9" s="50"/>
      <c r="FF9" s="50"/>
      <c r="FG9" s="50"/>
      <c r="FH9" s="50"/>
      <c r="FI9" s="50"/>
      <c r="FJ9" s="50"/>
      <c r="FK9" s="50"/>
      <c r="FL9" s="50"/>
      <c r="FM9" s="50"/>
      <c r="FN9" s="50"/>
      <c r="FO9" s="50"/>
      <c r="FP9" s="50"/>
      <c r="FQ9" s="50"/>
      <c r="FR9" s="50"/>
      <c r="FS9" s="50"/>
      <c r="FT9" s="50"/>
      <c r="FU9" s="50"/>
      <c r="FV9" s="50"/>
      <c r="FW9" s="50"/>
      <c r="FX9" s="50"/>
      <c r="FY9" s="50"/>
      <c r="FZ9" s="50"/>
      <c r="GA9" s="50"/>
      <c r="GB9" s="50"/>
      <c r="GC9" s="50"/>
      <c r="GD9" s="50"/>
      <c r="GE9" s="50"/>
      <c r="GF9" s="50"/>
      <c r="GG9" s="50"/>
      <c r="GH9" s="50"/>
      <c r="GI9" s="50"/>
      <c r="GJ9" s="50"/>
      <c r="GK9" s="50"/>
      <c r="GL9" s="50"/>
      <c r="GM9" s="50"/>
      <c r="GN9" s="50"/>
      <c r="GO9" s="50"/>
      <c r="GP9" s="50"/>
      <c r="GQ9" s="50"/>
      <c r="GR9" s="50"/>
      <c r="GS9" s="50"/>
      <c r="GT9" s="50"/>
      <c r="GU9" s="50"/>
      <c r="GV9" s="50"/>
      <c r="GW9" s="50"/>
      <c r="GX9" s="50"/>
      <c r="GY9" s="50"/>
      <c r="GZ9" s="50"/>
      <c r="HA9" s="50"/>
      <c r="HB9" s="50"/>
      <c r="HC9" s="50"/>
      <c r="HD9" s="50"/>
      <c r="HE9" s="50"/>
      <c r="HF9" s="50"/>
      <c r="HG9" s="50"/>
      <c r="HH9" s="50"/>
      <c r="HI9" s="50"/>
      <c r="HJ9" s="50"/>
      <c r="HK9" s="50"/>
      <c r="HL9" s="50"/>
      <c r="HM9" s="50"/>
      <c r="HN9" s="50"/>
      <c r="HO9" s="50"/>
      <c r="HP9" s="50"/>
      <c r="HQ9" s="50"/>
      <c r="HR9" s="50"/>
      <c r="HS9" s="50"/>
      <c r="HT9" s="50"/>
      <c r="HU9" s="50"/>
      <c r="HV9" s="50"/>
      <c r="HW9" s="50"/>
      <c r="HX9" s="50"/>
      <c r="HY9" s="50"/>
      <c r="HZ9" s="50"/>
      <c r="IA9" s="50"/>
      <c r="IB9" s="50"/>
      <c r="IC9" s="50"/>
      <c r="ID9" s="50"/>
      <c r="IE9" s="50"/>
      <c r="IF9" s="50"/>
      <c r="IG9" s="50"/>
      <c r="IH9" s="50"/>
      <c r="II9" s="50"/>
      <c r="IJ9" s="50"/>
      <c r="IK9" s="50"/>
      <c r="IL9" s="50"/>
      <c r="IM9" s="50"/>
      <c r="IN9" s="50"/>
      <c r="IO9" s="50"/>
      <c r="IP9" s="50"/>
      <c r="IQ9" s="50"/>
      <c r="IR9" s="50"/>
      <c r="IS9" s="50"/>
      <c r="IT9" s="50"/>
      <c r="IU9" s="50"/>
      <c r="IV9" s="50"/>
      <c r="IW9" s="50"/>
      <c r="IX9" s="50"/>
      <c r="IY9" s="50"/>
      <c r="IZ9" s="50"/>
      <c r="JA9" s="50"/>
      <c r="JB9" s="50"/>
      <c r="JC9" s="50"/>
      <c r="JD9" s="50"/>
      <c r="JE9" s="50"/>
      <c r="JF9" s="50"/>
      <c r="JG9" s="50"/>
      <c r="JH9" s="50"/>
      <c r="JI9" s="50"/>
      <c r="JJ9" s="50"/>
      <c r="JK9" s="50"/>
      <c r="JL9" s="50"/>
      <c r="JM9" s="50"/>
      <c r="JN9" s="50"/>
      <c r="JO9" s="50"/>
      <c r="JP9" s="50"/>
      <c r="JQ9" s="50"/>
      <c r="JR9" s="50"/>
      <c r="JS9" s="50"/>
      <c r="JT9" s="50"/>
      <c r="JU9" s="50"/>
      <c r="JV9" s="50"/>
      <c r="JW9" s="50"/>
      <c r="JX9" s="50"/>
      <c r="JY9" s="50"/>
      <c r="JZ9" s="50"/>
      <c r="KA9" s="50"/>
      <c r="KB9" s="50"/>
      <c r="KC9" s="50"/>
      <c r="KD9" s="50"/>
      <c r="KE9" s="50"/>
      <c r="KF9" s="50"/>
      <c r="KG9" s="50"/>
      <c r="KH9" s="50"/>
      <c r="KI9" s="50"/>
      <c r="KJ9" s="50"/>
      <c r="KK9" s="50"/>
      <c r="KL9" s="50"/>
      <c r="KM9" s="50"/>
      <c r="KN9" s="50"/>
      <c r="KO9" s="50"/>
      <c r="KP9" s="50"/>
      <c r="KQ9" s="50"/>
      <c r="KR9" s="50"/>
      <c r="KS9" s="50"/>
      <c r="KT9" s="50"/>
      <c r="KU9" s="50"/>
      <c r="KV9" s="50"/>
      <c r="KW9" s="50"/>
      <c r="KX9" s="50"/>
      <c r="KY9" s="50"/>
      <c r="KZ9" s="50"/>
      <c r="LA9" s="50"/>
      <c r="LB9" s="50"/>
      <c r="LC9" s="50"/>
      <c r="LD9" s="50"/>
      <c r="LE9" s="50"/>
      <c r="LF9" s="50"/>
      <c r="LG9" s="50"/>
      <c r="LH9" s="50"/>
      <c r="LI9" s="50"/>
      <c r="LJ9" s="50"/>
      <c r="LK9" s="50"/>
      <c r="LL9" s="50"/>
      <c r="LM9" s="50"/>
      <c r="LN9" s="50"/>
      <c r="LO9" s="50"/>
      <c r="LP9" s="50"/>
      <c r="LQ9" s="50"/>
      <c r="LR9" s="50"/>
      <c r="LS9" s="50"/>
      <c r="LT9" s="50"/>
      <c r="LU9" s="50"/>
      <c r="LV9" s="50"/>
      <c r="LW9" s="50"/>
      <c r="LX9" s="50"/>
      <c r="LY9" s="50"/>
      <c r="LZ9" s="50"/>
      <c r="MA9" s="50"/>
      <c r="MB9" s="50"/>
      <c r="MC9" s="50"/>
      <c r="MD9" s="50"/>
      <c r="ME9" s="50"/>
      <c r="MF9" s="50"/>
      <c r="MG9" s="50"/>
      <c r="MH9" s="50"/>
      <c r="MI9" s="50"/>
      <c r="MJ9" s="50"/>
      <c r="MK9" s="50"/>
      <c r="ML9" s="50"/>
      <c r="MM9" s="50"/>
      <c r="MN9" s="50"/>
      <c r="MO9" s="50"/>
      <c r="MP9" s="50"/>
      <c r="MQ9" s="50"/>
      <c r="MR9" s="50"/>
      <c r="MS9" s="50"/>
      <c r="MT9" s="50"/>
      <c r="MU9" s="50"/>
      <c r="MV9" s="50"/>
      <c r="MW9" s="50"/>
      <c r="MX9" s="50"/>
      <c r="MY9" s="50"/>
      <c r="MZ9" s="50"/>
      <c r="NA9" s="50"/>
      <c r="NB9" s="50"/>
      <c r="NC9" s="50"/>
      <c r="ND9" s="50"/>
      <c r="NE9" s="50"/>
      <c r="NF9" s="50"/>
      <c r="NG9" s="50"/>
      <c r="NH9" s="50"/>
      <c r="NI9" s="50"/>
      <c r="NJ9" s="50"/>
      <c r="NK9" s="50"/>
      <c r="NL9" s="50"/>
      <c r="NM9" s="50"/>
      <c r="NN9" s="50"/>
      <c r="NO9" s="50"/>
      <c r="NP9" s="50"/>
      <c r="NQ9" s="50"/>
      <c r="NR9" s="50"/>
      <c r="NS9" s="50"/>
      <c r="NT9" s="50"/>
      <c r="NU9" s="50"/>
      <c r="NV9" s="50"/>
      <c r="NW9" s="50"/>
      <c r="NX9" s="50"/>
      <c r="NY9" s="50"/>
      <c r="NZ9" s="50"/>
      <c r="OA9" s="50"/>
      <c r="OB9" s="50"/>
      <c r="OC9" s="50"/>
      <c r="OD9" s="50"/>
      <c r="OE9" s="50"/>
      <c r="OF9" s="50"/>
      <c r="OG9" s="50"/>
      <c r="OH9" s="50"/>
      <c r="OI9" s="50"/>
      <c r="OJ9" s="50"/>
      <c r="OK9" s="50"/>
      <c r="OL9" s="50"/>
      <c r="OM9" s="50"/>
      <c r="ON9" s="50"/>
      <c r="OO9" s="50"/>
      <c r="OP9" s="50"/>
      <c r="OQ9" s="50"/>
      <c r="OR9" s="50"/>
      <c r="OS9" s="50"/>
      <c r="OT9" s="50"/>
      <c r="OU9" s="50"/>
      <c r="OV9" s="50"/>
      <c r="OW9" s="50"/>
      <c r="OX9" s="50"/>
      <c r="OY9" s="50"/>
      <c r="OZ9" s="50"/>
      <c r="PA9" s="50"/>
      <c r="PB9" s="50"/>
      <c r="PC9" s="50"/>
      <c r="PD9" s="50"/>
      <c r="PE9" s="50"/>
      <c r="PF9" s="50"/>
      <c r="PG9" s="50"/>
      <c r="PH9" s="50"/>
      <c r="PI9" s="50"/>
      <c r="PJ9" s="50"/>
      <c r="PK9" s="50"/>
      <c r="PL9" s="50"/>
    </row>
    <row r="10" spans="1:428" s="30" customFormat="1" ht="30" customHeight="1" x14ac:dyDescent="0.25">
      <c r="A10" s="90" t="s">
        <v>9</v>
      </c>
      <c r="B10" s="203">
        <v>5</v>
      </c>
      <c r="C10" s="203">
        <v>5</v>
      </c>
      <c r="D10" s="203">
        <f>C10-B10</f>
        <v>0</v>
      </c>
      <c r="E10" s="203">
        <v>6007</v>
      </c>
      <c r="F10" s="203">
        <f>100+1378+3458+302+455</f>
        <v>5693</v>
      </c>
      <c r="G10" s="203">
        <f>70+70+11+50+78.5+35</f>
        <v>314.5</v>
      </c>
      <c r="H10" s="203">
        <v>386</v>
      </c>
      <c r="I10" s="203">
        <f>E10+H10</f>
        <v>6393</v>
      </c>
      <c r="J10" s="142">
        <v>25</v>
      </c>
      <c r="K10" s="142">
        <v>201</v>
      </c>
      <c r="L10" s="91">
        <f>J10*K10</f>
        <v>5025</v>
      </c>
      <c r="M10" s="206">
        <v>43</v>
      </c>
      <c r="N10" s="209">
        <f>-(I10-L10-L11-M10)</f>
        <v>25</v>
      </c>
      <c r="O10" s="200">
        <f>IFERROR((N10/I10)*100,"-")</f>
        <v>0.39105271390583451</v>
      </c>
      <c r="P10" s="107">
        <v>210</v>
      </c>
      <c r="Q10" s="107">
        <v>201</v>
      </c>
      <c r="R10" s="137">
        <f>P10-Q10</f>
        <v>9</v>
      </c>
      <c r="S10" s="137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29"/>
      <c r="BQ10" s="29"/>
      <c r="BR10" s="29"/>
      <c r="BS10" s="29"/>
      <c r="BT10" s="29"/>
      <c r="BU10" s="29"/>
      <c r="BV10" s="29"/>
      <c r="BW10" s="29"/>
      <c r="BX10" s="29"/>
      <c r="BY10" s="29"/>
      <c r="BZ10" s="29"/>
      <c r="CA10" s="29"/>
      <c r="CB10" s="29"/>
      <c r="CC10" s="29"/>
      <c r="CD10" s="29"/>
      <c r="CE10" s="29"/>
      <c r="CF10" s="29"/>
      <c r="CG10" s="29"/>
      <c r="CH10" s="29"/>
      <c r="CI10" s="29"/>
      <c r="CJ10" s="29"/>
      <c r="CK10" s="29"/>
      <c r="CL10" s="29"/>
      <c r="CM10" s="29"/>
      <c r="CN10" s="29"/>
      <c r="CO10" s="29"/>
      <c r="CP10" s="29"/>
      <c r="CQ10" s="29"/>
      <c r="CR10" s="29"/>
      <c r="CS10" s="29"/>
      <c r="CT10" s="29"/>
      <c r="CU10" s="29"/>
      <c r="CV10" s="29"/>
      <c r="CW10" s="29"/>
      <c r="CX10" s="29"/>
      <c r="CY10" s="29"/>
      <c r="CZ10" s="29"/>
      <c r="DA10" s="29"/>
      <c r="DB10" s="29"/>
      <c r="DC10" s="29"/>
      <c r="DD10" s="29"/>
      <c r="DE10" s="29"/>
      <c r="DF10" s="29"/>
      <c r="DG10" s="29"/>
      <c r="DH10" s="29"/>
      <c r="DI10" s="29"/>
      <c r="DJ10" s="29"/>
      <c r="DK10" s="29"/>
      <c r="DL10" s="29"/>
      <c r="DM10" s="29"/>
      <c r="DN10" s="29"/>
      <c r="DO10" s="29"/>
      <c r="DP10" s="29"/>
      <c r="DQ10" s="29"/>
      <c r="DR10" s="29"/>
      <c r="DS10" s="29"/>
      <c r="DT10" s="29"/>
      <c r="DU10" s="29"/>
      <c r="DV10" s="29"/>
      <c r="DW10" s="29"/>
      <c r="DX10" s="29"/>
      <c r="DY10" s="29"/>
      <c r="DZ10" s="29"/>
      <c r="EA10" s="29"/>
      <c r="EB10" s="29"/>
      <c r="EC10" s="29"/>
      <c r="ED10" s="29"/>
      <c r="EE10" s="29"/>
      <c r="EF10" s="29"/>
      <c r="EG10" s="29"/>
      <c r="EH10" s="29"/>
      <c r="EI10" s="29"/>
      <c r="EJ10" s="29"/>
      <c r="EK10" s="29"/>
      <c r="EL10" s="29"/>
      <c r="EM10" s="29"/>
      <c r="EN10" s="29"/>
      <c r="EO10" s="29"/>
      <c r="EP10" s="29"/>
      <c r="EQ10" s="29"/>
      <c r="ER10" s="29"/>
      <c r="ES10" s="29"/>
      <c r="ET10" s="29"/>
      <c r="EU10" s="29"/>
      <c r="EV10" s="29"/>
      <c r="EW10" s="29"/>
      <c r="EX10" s="29"/>
      <c r="EY10" s="29"/>
      <c r="EZ10" s="29"/>
      <c r="FA10" s="29"/>
      <c r="FB10" s="29"/>
      <c r="FC10" s="29"/>
      <c r="FD10" s="29"/>
      <c r="FE10" s="29"/>
      <c r="FF10" s="29"/>
      <c r="FG10" s="29"/>
      <c r="FH10" s="29"/>
      <c r="FI10" s="29"/>
      <c r="FJ10" s="29"/>
      <c r="FK10" s="29"/>
      <c r="FL10" s="29"/>
      <c r="FM10" s="29"/>
      <c r="FN10" s="29"/>
      <c r="FO10" s="29"/>
      <c r="FP10" s="29"/>
      <c r="FQ10" s="29"/>
      <c r="FR10" s="29"/>
      <c r="FS10" s="29"/>
      <c r="FT10" s="29"/>
      <c r="FU10" s="29"/>
      <c r="FV10" s="29"/>
      <c r="FW10" s="29"/>
      <c r="FX10" s="29"/>
      <c r="FY10" s="29"/>
      <c r="FZ10" s="29"/>
      <c r="GA10" s="29"/>
      <c r="GB10" s="29"/>
      <c r="GC10" s="29"/>
      <c r="GD10" s="29"/>
      <c r="GE10" s="29"/>
      <c r="GF10" s="29"/>
      <c r="GG10" s="29"/>
      <c r="GH10" s="29"/>
      <c r="GI10" s="29"/>
      <c r="GJ10" s="29"/>
      <c r="GK10" s="29"/>
      <c r="GL10" s="29"/>
      <c r="GM10" s="29"/>
      <c r="GN10" s="29"/>
      <c r="GO10" s="29"/>
      <c r="GP10" s="29"/>
      <c r="GQ10" s="29"/>
      <c r="GR10" s="29"/>
      <c r="GS10" s="29"/>
      <c r="GT10" s="29"/>
      <c r="GU10" s="29"/>
      <c r="GV10" s="29"/>
      <c r="GW10" s="29"/>
      <c r="GX10" s="29"/>
      <c r="GY10" s="29"/>
      <c r="GZ10" s="29"/>
      <c r="HA10" s="29"/>
      <c r="HB10" s="29"/>
      <c r="HC10" s="29"/>
      <c r="HD10" s="29"/>
      <c r="HE10" s="29"/>
      <c r="HF10" s="29"/>
      <c r="HG10" s="29"/>
      <c r="HH10" s="29"/>
      <c r="HI10" s="29"/>
      <c r="HJ10" s="29"/>
      <c r="HK10" s="29"/>
      <c r="HL10" s="29"/>
      <c r="HM10" s="29"/>
      <c r="HN10" s="29"/>
      <c r="HO10" s="29"/>
      <c r="HP10" s="29"/>
      <c r="HQ10" s="29"/>
      <c r="HR10" s="29"/>
      <c r="HS10" s="29"/>
      <c r="HT10" s="29"/>
      <c r="HU10" s="29"/>
      <c r="HV10" s="29"/>
      <c r="HW10" s="29"/>
      <c r="HX10" s="29"/>
      <c r="HY10" s="29"/>
      <c r="HZ10" s="29"/>
      <c r="IA10" s="29"/>
      <c r="IB10" s="29"/>
      <c r="IC10" s="29"/>
      <c r="ID10" s="29"/>
      <c r="IE10" s="29"/>
      <c r="IF10" s="29"/>
      <c r="IG10" s="29"/>
      <c r="IH10" s="29"/>
      <c r="II10" s="29"/>
      <c r="IJ10" s="29"/>
      <c r="IK10" s="29"/>
      <c r="IL10" s="29"/>
      <c r="IM10" s="29"/>
      <c r="IN10" s="29"/>
      <c r="IO10" s="29"/>
      <c r="IP10" s="29"/>
      <c r="IQ10" s="29"/>
      <c r="IR10" s="29"/>
      <c r="IS10" s="29"/>
      <c r="IT10" s="29"/>
      <c r="IU10" s="29"/>
      <c r="IV10" s="29"/>
      <c r="IW10" s="29"/>
      <c r="IX10" s="29"/>
      <c r="IY10" s="29"/>
      <c r="IZ10" s="29"/>
      <c r="JA10" s="29"/>
      <c r="JB10" s="29"/>
      <c r="JC10" s="29"/>
      <c r="JD10" s="29"/>
      <c r="JE10" s="29"/>
      <c r="JF10" s="29"/>
      <c r="JG10" s="29"/>
      <c r="JH10" s="29"/>
      <c r="JI10" s="29"/>
      <c r="JJ10" s="29"/>
      <c r="JK10" s="29"/>
      <c r="JL10" s="29"/>
      <c r="JM10" s="29"/>
      <c r="JN10" s="29"/>
      <c r="JO10" s="29"/>
      <c r="JP10" s="29"/>
      <c r="JQ10" s="29"/>
      <c r="JR10" s="29"/>
      <c r="JS10" s="29"/>
      <c r="JT10" s="29"/>
      <c r="JU10" s="29"/>
      <c r="JV10" s="29"/>
      <c r="JW10" s="29"/>
      <c r="JX10" s="29"/>
      <c r="JY10" s="29"/>
      <c r="JZ10" s="29"/>
      <c r="KA10" s="29"/>
      <c r="KB10" s="29"/>
      <c r="KC10" s="29"/>
      <c r="KD10" s="29"/>
      <c r="KE10" s="29"/>
      <c r="KF10" s="29"/>
      <c r="KG10" s="29"/>
      <c r="KH10" s="29"/>
      <c r="KI10" s="29"/>
      <c r="KJ10" s="29"/>
      <c r="KK10" s="29"/>
      <c r="KL10" s="29"/>
      <c r="KM10" s="29"/>
      <c r="KN10" s="29"/>
      <c r="KO10" s="29"/>
      <c r="KP10" s="29"/>
      <c r="KQ10" s="29"/>
      <c r="KR10" s="29"/>
      <c r="KS10" s="29"/>
      <c r="KT10" s="29"/>
      <c r="KU10" s="29"/>
      <c r="KV10" s="29"/>
      <c r="KW10" s="29"/>
      <c r="KX10" s="29"/>
      <c r="KY10" s="29"/>
      <c r="KZ10" s="29"/>
      <c r="LA10" s="29"/>
      <c r="LB10" s="29"/>
      <c r="LC10" s="29"/>
      <c r="LD10" s="29"/>
      <c r="LE10" s="29"/>
      <c r="LF10" s="29"/>
      <c r="LG10" s="29"/>
      <c r="LH10" s="29"/>
      <c r="LI10" s="29"/>
      <c r="LJ10" s="29"/>
      <c r="LK10" s="29"/>
      <c r="LL10" s="29"/>
      <c r="LM10" s="29"/>
      <c r="LN10" s="29"/>
      <c r="LO10" s="29"/>
      <c r="LP10" s="29"/>
      <c r="LQ10" s="29"/>
      <c r="LR10" s="29"/>
      <c r="LS10" s="29"/>
      <c r="LT10" s="29"/>
      <c r="LU10" s="29"/>
      <c r="LV10" s="29"/>
      <c r="LW10" s="29"/>
      <c r="LX10" s="29"/>
      <c r="LY10" s="29"/>
      <c r="LZ10" s="29"/>
      <c r="MA10" s="29"/>
      <c r="MB10" s="29"/>
      <c r="MC10" s="29"/>
      <c r="MD10" s="29"/>
      <c r="ME10" s="29"/>
      <c r="MF10" s="29"/>
      <c r="MG10" s="29"/>
      <c r="MH10" s="29"/>
      <c r="MI10" s="29"/>
      <c r="MJ10" s="29"/>
      <c r="MK10" s="29"/>
      <c r="ML10" s="29"/>
      <c r="MM10" s="29"/>
      <c r="MN10" s="29"/>
      <c r="MO10" s="29"/>
      <c r="MP10" s="29"/>
      <c r="MQ10" s="29"/>
      <c r="MR10" s="29"/>
      <c r="MS10" s="29"/>
      <c r="MT10" s="29"/>
      <c r="MU10" s="29"/>
      <c r="MV10" s="29"/>
      <c r="MW10" s="29"/>
      <c r="MX10" s="29"/>
      <c r="MY10" s="29"/>
      <c r="MZ10" s="29"/>
      <c r="NA10" s="29"/>
      <c r="NB10" s="29"/>
      <c r="NC10" s="29"/>
      <c r="ND10" s="29"/>
      <c r="NE10" s="29"/>
      <c r="NF10" s="29"/>
      <c r="NG10" s="29"/>
      <c r="NH10" s="29"/>
      <c r="NI10" s="29"/>
      <c r="NJ10" s="29"/>
      <c r="NK10" s="29"/>
      <c r="NL10" s="29"/>
      <c r="NM10" s="29"/>
      <c r="NN10" s="29"/>
      <c r="NO10" s="29"/>
      <c r="NP10" s="29"/>
      <c r="NQ10" s="29"/>
      <c r="NR10" s="29"/>
      <c r="NS10" s="29"/>
      <c r="NT10" s="29"/>
      <c r="NU10" s="29"/>
      <c r="NV10" s="29"/>
      <c r="NW10" s="29"/>
      <c r="NX10" s="29"/>
      <c r="NY10" s="29"/>
      <c r="NZ10" s="29"/>
      <c r="OA10" s="29"/>
      <c r="OB10" s="29"/>
      <c r="OC10" s="29"/>
      <c r="OD10" s="29"/>
      <c r="OE10" s="29"/>
      <c r="OF10" s="29"/>
      <c r="OG10" s="29"/>
      <c r="OH10" s="29"/>
      <c r="OI10" s="29"/>
      <c r="OJ10" s="29"/>
      <c r="OK10" s="29"/>
      <c r="OL10" s="29"/>
      <c r="OM10" s="29"/>
      <c r="ON10" s="29"/>
      <c r="OO10" s="29"/>
      <c r="OP10" s="29"/>
      <c r="OQ10" s="29"/>
      <c r="OR10" s="29"/>
      <c r="OS10" s="29"/>
      <c r="OT10" s="29"/>
      <c r="OU10" s="29"/>
      <c r="OV10" s="29"/>
      <c r="OW10" s="29"/>
      <c r="OX10" s="29"/>
      <c r="OY10" s="29"/>
      <c r="OZ10" s="29"/>
      <c r="PA10" s="29"/>
      <c r="PB10" s="29"/>
      <c r="PC10" s="29"/>
      <c r="PD10" s="29"/>
      <c r="PE10" s="29"/>
      <c r="PF10" s="29"/>
      <c r="PG10" s="29"/>
      <c r="PH10" s="29"/>
      <c r="PI10" s="29"/>
      <c r="PJ10" s="29"/>
      <c r="PK10" s="29"/>
      <c r="PL10" s="29"/>
    </row>
    <row r="11" spans="1:428" s="30" customFormat="1" ht="30" customHeight="1" x14ac:dyDescent="0.25">
      <c r="A11" s="90" t="s">
        <v>10</v>
      </c>
      <c r="B11" s="205"/>
      <c r="C11" s="205"/>
      <c r="D11" s="205">
        <f t="shared" ref="D11:D18" si="0">C11-B11</f>
        <v>0</v>
      </c>
      <c r="E11" s="205"/>
      <c r="F11" s="205"/>
      <c r="G11" s="205"/>
      <c r="H11" s="205"/>
      <c r="I11" s="205">
        <f t="shared" ref="I11:I18" si="1">E11+H11</f>
        <v>0</v>
      </c>
      <c r="J11" s="142">
        <v>25</v>
      </c>
      <c r="K11" s="142">
        <v>54</v>
      </c>
      <c r="L11" s="91">
        <f t="shared" ref="L11:L18" si="2">J11*K11</f>
        <v>1350</v>
      </c>
      <c r="M11" s="208"/>
      <c r="N11" s="211"/>
      <c r="O11" s="202"/>
      <c r="P11" s="107">
        <v>60</v>
      </c>
      <c r="Q11" s="107">
        <v>54</v>
      </c>
      <c r="R11" s="137">
        <f t="shared" ref="R11:R18" si="3">P11-Q11</f>
        <v>6</v>
      </c>
      <c r="S11" s="137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29"/>
      <c r="BB11" s="29"/>
      <c r="BC11" s="29"/>
      <c r="BD11" s="29"/>
      <c r="BE11" s="29"/>
      <c r="BF11" s="29"/>
      <c r="BG11" s="29"/>
      <c r="BH11" s="29"/>
      <c r="BI11" s="29"/>
      <c r="BJ11" s="29"/>
      <c r="BK11" s="29"/>
      <c r="BL11" s="29"/>
      <c r="BM11" s="29"/>
      <c r="BN11" s="29"/>
      <c r="BO11" s="29"/>
      <c r="BP11" s="29"/>
      <c r="BQ11" s="29"/>
      <c r="BR11" s="29"/>
      <c r="BS11" s="29"/>
      <c r="BT11" s="29"/>
      <c r="BU11" s="29"/>
      <c r="BV11" s="29"/>
      <c r="BW11" s="29"/>
      <c r="BX11" s="29"/>
      <c r="BY11" s="29"/>
      <c r="BZ11" s="29"/>
      <c r="CA11" s="29"/>
      <c r="CB11" s="29"/>
      <c r="CC11" s="29"/>
      <c r="CD11" s="29"/>
      <c r="CE11" s="29"/>
      <c r="CF11" s="29"/>
      <c r="CG11" s="29"/>
      <c r="CH11" s="29"/>
      <c r="CI11" s="29"/>
      <c r="CJ11" s="29"/>
      <c r="CK11" s="29"/>
      <c r="CL11" s="29"/>
      <c r="CM11" s="29"/>
      <c r="CN11" s="29"/>
      <c r="CO11" s="29"/>
      <c r="CP11" s="29"/>
      <c r="CQ11" s="29"/>
      <c r="CR11" s="29"/>
      <c r="CS11" s="29"/>
      <c r="CT11" s="29"/>
      <c r="CU11" s="29"/>
      <c r="CV11" s="29"/>
      <c r="CW11" s="29"/>
      <c r="CX11" s="29"/>
      <c r="CY11" s="29"/>
      <c r="CZ11" s="29"/>
      <c r="DA11" s="29"/>
      <c r="DB11" s="29"/>
      <c r="DC11" s="29"/>
      <c r="DD11" s="29"/>
      <c r="DE11" s="29"/>
      <c r="DF11" s="29"/>
      <c r="DG11" s="29"/>
      <c r="DH11" s="29"/>
      <c r="DI11" s="29"/>
      <c r="DJ11" s="29"/>
      <c r="DK11" s="29"/>
      <c r="DL11" s="29"/>
      <c r="DM11" s="29"/>
      <c r="DN11" s="29"/>
      <c r="DO11" s="29"/>
      <c r="DP11" s="29"/>
      <c r="DQ11" s="29"/>
      <c r="DR11" s="29"/>
      <c r="DS11" s="29"/>
      <c r="DT11" s="29"/>
      <c r="DU11" s="29"/>
      <c r="DV11" s="29"/>
      <c r="DW11" s="29"/>
      <c r="DX11" s="29"/>
      <c r="DY11" s="29"/>
      <c r="DZ11" s="29"/>
      <c r="EA11" s="29"/>
      <c r="EB11" s="29"/>
      <c r="EC11" s="29"/>
      <c r="ED11" s="29"/>
      <c r="EE11" s="29"/>
      <c r="EF11" s="29"/>
      <c r="EG11" s="29"/>
      <c r="EH11" s="29"/>
      <c r="EI11" s="29"/>
      <c r="EJ11" s="29"/>
      <c r="EK11" s="29"/>
      <c r="EL11" s="29"/>
      <c r="EM11" s="29"/>
      <c r="EN11" s="29"/>
      <c r="EO11" s="29"/>
      <c r="EP11" s="29"/>
      <c r="EQ11" s="29"/>
      <c r="ER11" s="29"/>
      <c r="ES11" s="29"/>
      <c r="ET11" s="29"/>
      <c r="EU11" s="29"/>
      <c r="EV11" s="29"/>
      <c r="EW11" s="29"/>
      <c r="EX11" s="29"/>
      <c r="EY11" s="29"/>
      <c r="EZ11" s="29"/>
      <c r="FA11" s="29"/>
      <c r="FB11" s="29"/>
      <c r="FC11" s="29"/>
      <c r="FD11" s="29"/>
      <c r="FE11" s="29"/>
      <c r="FF11" s="29"/>
      <c r="FG11" s="29"/>
      <c r="FH11" s="29"/>
      <c r="FI11" s="29"/>
      <c r="FJ11" s="29"/>
      <c r="FK11" s="29"/>
      <c r="FL11" s="29"/>
      <c r="FM11" s="29"/>
      <c r="FN11" s="29"/>
      <c r="FO11" s="29"/>
      <c r="FP11" s="29"/>
      <c r="FQ11" s="29"/>
      <c r="FR11" s="29"/>
      <c r="FS11" s="29"/>
      <c r="FT11" s="29"/>
      <c r="FU11" s="29"/>
      <c r="FV11" s="29"/>
      <c r="FW11" s="29"/>
      <c r="FX11" s="29"/>
      <c r="FY11" s="29"/>
      <c r="FZ11" s="29"/>
      <c r="GA11" s="29"/>
      <c r="GB11" s="29"/>
      <c r="GC11" s="29"/>
      <c r="GD11" s="29"/>
      <c r="GE11" s="29"/>
      <c r="GF11" s="29"/>
      <c r="GG11" s="29"/>
      <c r="GH11" s="29"/>
      <c r="GI11" s="29"/>
      <c r="GJ11" s="29"/>
      <c r="GK11" s="29"/>
      <c r="GL11" s="29"/>
      <c r="GM11" s="29"/>
      <c r="GN11" s="29"/>
      <c r="GO11" s="29"/>
      <c r="GP11" s="29"/>
      <c r="GQ11" s="29"/>
      <c r="GR11" s="29"/>
      <c r="GS11" s="29"/>
      <c r="GT11" s="29"/>
      <c r="GU11" s="29"/>
      <c r="GV11" s="29"/>
      <c r="GW11" s="29"/>
      <c r="GX11" s="29"/>
      <c r="GY11" s="29"/>
      <c r="GZ11" s="29"/>
      <c r="HA11" s="29"/>
      <c r="HB11" s="29"/>
      <c r="HC11" s="29"/>
      <c r="HD11" s="29"/>
      <c r="HE11" s="29"/>
      <c r="HF11" s="29"/>
      <c r="HG11" s="29"/>
      <c r="HH11" s="29"/>
      <c r="HI11" s="29"/>
      <c r="HJ11" s="29"/>
      <c r="HK11" s="29"/>
      <c r="HL11" s="29"/>
      <c r="HM11" s="29"/>
      <c r="HN11" s="29"/>
      <c r="HO11" s="29"/>
      <c r="HP11" s="29"/>
      <c r="HQ11" s="29"/>
      <c r="HR11" s="29"/>
      <c r="HS11" s="29"/>
      <c r="HT11" s="29"/>
      <c r="HU11" s="29"/>
      <c r="HV11" s="29"/>
      <c r="HW11" s="29"/>
      <c r="HX11" s="29"/>
      <c r="HY11" s="29"/>
      <c r="HZ11" s="29"/>
      <c r="IA11" s="29"/>
      <c r="IB11" s="29"/>
      <c r="IC11" s="29"/>
      <c r="ID11" s="29"/>
      <c r="IE11" s="29"/>
      <c r="IF11" s="29"/>
      <c r="IG11" s="29"/>
      <c r="IH11" s="29"/>
      <c r="II11" s="29"/>
      <c r="IJ11" s="29"/>
      <c r="IK11" s="29"/>
      <c r="IL11" s="29"/>
      <c r="IM11" s="29"/>
      <c r="IN11" s="29"/>
      <c r="IO11" s="29"/>
      <c r="IP11" s="29"/>
      <c r="IQ11" s="29"/>
      <c r="IR11" s="29"/>
      <c r="IS11" s="29"/>
      <c r="IT11" s="29"/>
      <c r="IU11" s="29"/>
      <c r="IV11" s="29"/>
      <c r="IW11" s="29"/>
      <c r="IX11" s="29"/>
      <c r="IY11" s="29"/>
      <c r="IZ11" s="29"/>
      <c r="JA11" s="29"/>
      <c r="JB11" s="29"/>
      <c r="JC11" s="29"/>
      <c r="JD11" s="29"/>
      <c r="JE11" s="29"/>
      <c r="JF11" s="29"/>
      <c r="JG11" s="29"/>
      <c r="JH11" s="29"/>
      <c r="JI11" s="29"/>
      <c r="JJ11" s="29"/>
      <c r="JK11" s="29"/>
      <c r="JL11" s="29"/>
      <c r="JM11" s="29"/>
      <c r="JN11" s="29"/>
      <c r="JO11" s="29"/>
      <c r="JP11" s="29"/>
      <c r="JQ11" s="29"/>
      <c r="JR11" s="29"/>
      <c r="JS11" s="29"/>
      <c r="JT11" s="29"/>
      <c r="JU11" s="29"/>
      <c r="JV11" s="29"/>
      <c r="JW11" s="29"/>
      <c r="JX11" s="29"/>
      <c r="JY11" s="29"/>
      <c r="JZ11" s="29"/>
      <c r="KA11" s="29"/>
      <c r="KB11" s="29"/>
      <c r="KC11" s="29"/>
      <c r="KD11" s="29"/>
      <c r="KE11" s="29"/>
      <c r="KF11" s="29"/>
      <c r="KG11" s="29"/>
      <c r="KH11" s="29"/>
      <c r="KI11" s="29"/>
      <c r="KJ11" s="29"/>
      <c r="KK11" s="29"/>
      <c r="KL11" s="29"/>
      <c r="KM11" s="29"/>
      <c r="KN11" s="29"/>
      <c r="KO11" s="29"/>
      <c r="KP11" s="29"/>
      <c r="KQ11" s="29"/>
      <c r="KR11" s="29"/>
      <c r="KS11" s="29"/>
      <c r="KT11" s="29"/>
      <c r="KU11" s="29"/>
      <c r="KV11" s="29"/>
      <c r="KW11" s="29"/>
      <c r="KX11" s="29"/>
      <c r="KY11" s="29"/>
      <c r="KZ11" s="29"/>
      <c r="LA11" s="29"/>
      <c r="LB11" s="29"/>
      <c r="LC11" s="29"/>
      <c r="LD11" s="29"/>
      <c r="LE11" s="29"/>
      <c r="LF11" s="29"/>
      <c r="LG11" s="29"/>
      <c r="LH11" s="29"/>
      <c r="LI11" s="29"/>
      <c r="LJ11" s="29"/>
      <c r="LK11" s="29"/>
      <c r="LL11" s="29"/>
      <c r="LM11" s="29"/>
      <c r="LN11" s="29"/>
      <c r="LO11" s="29"/>
      <c r="LP11" s="29"/>
      <c r="LQ11" s="29"/>
      <c r="LR11" s="29"/>
      <c r="LS11" s="29"/>
      <c r="LT11" s="29"/>
      <c r="LU11" s="29"/>
      <c r="LV11" s="29"/>
      <c r="LW11" s="29"/>
      <c r="LX11" s="29"/>
      <c r="LY11" s="29"/>
      <c r="LZ11" s="29"/>
      <c r="MA11" s="29"/>
      <c r="MB11" s="29"/>
      <c r="MC11" s="29"/>
      <c r="MD11" s="29"/>
      <c r="ME11" s="29"/>
      <c r="MF11" s="29"/>
      <c r="MG11" s="29"/>
      <c r="MH11" s="29"/>
      <c r="MI11" s="29"/>
      <c r="MJ11" s="29"/>
      <c r="MK11" s="29"/>
      <c r="ML11" s="29"/>
      <c r="MM11" s="29"/>
      <c r="MN11" s="29"/>
      <c r="MO11" s="29"/>
      <c r="MP11" s="29"/>
      <c r="MQ11" s="29"/>
      <c r="MR11" s="29"/>
      <c r="MS11" s="29"/>
      <c r="MT11" s="29"/>
      <c r="MU11" s="29"/>
      <c r="MV11" s="29"/>
      <c r="MW11" s="29"/>
      <c r="MX11" s="29"/>
      <c r="MY11" s="29"/>
      <c r="MZ11" s="29"/>
      <c r="NA11" s="29"/>
      <c r="NB11" s="29"/>
      <c r="NC11" s="29"/>
      <c r="ND11" s="29"/>
      <c r="NE11" s="29"/>
      <c r="NF11" s="29"/>
      <c r="NG11" s="29"/>
      <c r="NH11" s="29"/>
      <c r="NI11" s="29"/>
      <c r="NJ11" s="29"/>
      <c r="NK11" s="29"/>
      <c r="NL11" s="29"/>
      <c r="NM11" s="29"/>
      <c r="NN11" s="29"/>
      <c r="NO11" s="29"/>
      <c r="NP11" s="29"/>
      <c r="NQ11" s="29"/>
      <c r="NR11" s="29"/>
      <c r="NS11" s="29"/>
      <c r="NT11" s="29"/>
      <c r="NU11" s="29"/>
      <c r="NV11" s="29"/>
      <c r="NW11" s="29"/>
      <c r="NX11" s="29"/>
      <c r="NY11" s="29"/>
      <c r="NZ11" s="29"/>
      <c r="OA11" s="29"/>
      <c r="OB11" s="29"/>
      <c r="OC11" s="29"/>
      <c r="OD11" s="29"/>
      <c r="OE11" s="29"/>
      <c r="OF11" s="29"/>
      <c r="OG11" s="29"/>
      <c r="OH11" s="29"/>
      <c r="OI11" s="29"/>
      <c r="OJ11" s="29"/>
      <c r="OK11" s="29"/>
      <c r="OL11" s="29"/>
      <c r="OM11" s="29"/>
      <c r="ON11" s="29"/>
      <c r="OO11" s="29"/>
      <c r="OP11" s="29"/>
      <c r="OQ11" s="29"/>
      <c r="OR11" s="29"/>
      <c r="OS11" s="29"/>
      <c r="OT11" s="29"/>
      <c r="OU11" s="29"/>
      <c r="OV11" s="29"/>
      <c r="OW11" s="29"/>
      <c r="OX11" s="29"/>
      <c r="OY11" s="29"/>
      <c r="OZ11" s="29"/>
      <c r="PA11" s="29"/>
      <c r="PB11" s="29"/>
      <c r="PC11" s="29"/>
      <c r="PD11" s="29"/>
      <c r="PE11" s="29"/>
      <c r="PF11" s="29"/>
      <c r="PG11" s="29"/>
      <c r="PH11" s="29"/>
      <c r="PI11" s="29"/>
      <c r="PJ11" s="29"/>
      <c r="PK11" s="29"/>
      <c r="PL11" s="29"/>
    </row>
    <row r="12" spans="1:428" s="30" customFormat="1" ht="30" customHeight="1" x14ac:dyDescent="0.25">
      <c r="A12" s="90" t="s">
        <v>4</v>
      </c>
      <c r="B12" s="203">
        <v>10</v>
      </c>
      <c r="C12" s="203">
        <v>10</v>
      </c>
      <c r="D12" s="203">
        <f t="shared" si="0"/>
        <v>0</v>
      </c>
      <c r="E12" s="203">
        <v>12020</v>
      </c>
      <c r="F12" s="203">
        <f>2112+708+2186+4933+488+736</f>
        <v>11163</v>
      </c>
      <c r="G12" s="203">
        <f>130+180+298+150+39+60</f>
        <v>857</v>
      </c>
      <c r="H12" s="203">
        <v>54</v>
      </c>
      <c r="I12" s="203">
        <f t="shared" si="1"/>
        <v>12074</v>
      </c>
      <c r="J12" s="142">
        <v>25</v>
      </c>
      <c r="K12" s="142">
        <v>132</v>
      </c>
      <c r="L12" s="91">
        <f t="shared" si="2"/>
        <v>3300</v>
      </c>
      <c r="M12" s="206">
        <v>123</v>
      </c>
      <c r="N12" s="209">
        <f>-(I12-L12-L13-L14-M12)</f>
        <v>-151</v>
      </c>
      <c r="O12" s="200">
        <f t="shared" ref="O12:O16" si="4">IFERROR((N12/I12)*100,"-")</f>
        <v>-1.2506211694550273</v>
      </c>
      <c r="P12" s="107">
        <v>150</v>
      </c>
      <c r="Q12" s="107">
        <v>132</v>
      </c>
      <c r="R12" s="137">
        <f t="shared" si="3"/>
        <v>18</v>
      </c>
      <c r="S12" s="137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29"/>
      <c r="BE12" s="29"/>
      <c r="BF12" s="29"/>
      <c r="BG12" s="29"/>
      <c r="BH12" s="29"/>
      <c r="BI12" s="29"/>
      <c r="BJ12" s="29"/>
      <c r="BK12" s="29"/>
      <c r="BL12" s="29"/>
      <c r="BM12" s="29"/>
      <c r="BN12" s="29"/>
      <c r="BO12" s="29"/>
      <c r="BP12" s="29"/>
      <c r="BQ12" s="29"/>
      <c r="BR12" s="29"/>
      <c r="BS12" s="29"/>
      <c r="BT12" s="29"/>
      <c r="BU12" s="29"/>
      <c r="BV12" s="29"/>
      <c r="BW12" s="29"/>
      <c r="BX12" s="29"/>
      <c r="BY12" s="29"/>
      <c r="BZ12" s="29"/>
      <c r="CA12" s="29"/>
      <c r="CB12" s="29"/>
      <c r="CC12" s="29"/>
      <c r="CD12" s="29"/>
      <c r="CE12" s="29"/>
      <c r="CF12" s="29"/>
      <c r="CG12" s="29"/>
      <c r="CH12" s="29"/>
      <c r="CI12" s="29"/>
      <c r="CJ12" s="29"/>
      <c r="CK12" s="29"/>
      <c r="CL12" s="29"/>
      <c r="CM12" s="29"/>
      <c r="CN12" s="29"/>
      <c r="CO12" s="29"/>
      <c r="CP12" s="29"/>
      <c r="CQ12" s="29"/>
      <c r="CR12" s="29"/>
      <c r="CS12" s="29"/>
      <c r="CT12" s="29"/>
      <c r="CU12" s="29"/>
      <c r="CV12" s="29"/>
      <c r="CW12" s="29"/>
      <c r="CX12" s="29"/>
      <c r="CY12" s="29"/>
      <c r="CZ12" s="29"/>
      <c r="DA12" s="29"/>
      <c r="DB12" s="29"/>
      <c r="DC12" s="29"/>
      <c r="DD12" s="29"/>
      <c r="DE12" s="29"/>
      <c r="DF12" s="29"/>
      <c r="DG12" s="29"/>
      <c r="DH12" s="29"/>
      <c r="DI12" s="29"/>
      <c r="DJ12" s="29"/>
      <c r="DK12" s="29"/>
      <c r="DL12" s="29"/>
      <c r="DM12" s="29"/>
      <c r="DN12" s="29"/>
      <c r="DO12" s="29"/>
      <c r="DP12" s="29"/>
      <c r="DQ12" s="29"/>
      <c r="DR12" s="29"/>
      <c r="DS12" s="29"/>
      <c r="DT12" s="29"/>
      <c r="DU12" s="29"/>
      <c r="DV12" s="29"/>
      <c r="DW12" s="29"/>
      <c r="DX12" s="29"/>
      <c r="DY12" s="29"/>
      <c r="DZ12" s="29"/>
      <c r="EA12" s="29"/>
      <c r="EB12" s="29"/>
      <c r="EC12" s="29"/>
      <c r="ED12" s="29"/>
      <c r="EE12" s="29"/>
      <c r="EF12" s="29"/>
      <c r="EG12" s="29"/>
      <c r="EH12" s="29"/>
      <c r="EI12" s="29"/>
      <c r="EJ12" s="29"/>
      <c r="EK12" s="29"/>
      <c r="EL12" s="29"/>
      <c r="EM12" s="29"/>
      <c r="EN12" s="29"/>
      <c r="EO12" s="29"/>
      <c r="EP12" s="29"/>
      <c r="EQ12" s="29"/>
      <c r="ER12" s="29"/>
      <c r="ES12" s="29"/>
      <c r="ET12" s="29"/>
      <c r="EU12" s="29"/>
      <c r="EV12" s="29"/>
      <c r="EW12" s="29"/>
      <c r="EX12" s="29"/>
      <c r="EY12" s="29"/>
      <c r="EZ12" s="29"/>
      <c r="FA12" s="29"/>
      <c r="FB12" s="29"/>
      <c r="FC12" s="29"/>
      <c r="FD12" s="29"/>
      <c r="FE12" s="29"/>
      <c r="FF12" s="29"/>
      <c r="FG12" s="29"/>
      <c r="FH12" s="29"/>
      <c r="FI12" s="29"/>
      <c r="FJ12" s="29"/>
      <c r="FK12" s="29"/>
      <c r="FL12" s="29"/>
      <c r="FM12" s="29"/>
      <c r="FN12" s="29"/>
      <c r="FO12" s="29"/>
      <c r="FP12" s="29"/>
      <c r="FQ12" s="29"/>
      <c r="FR12" s="29"/>
      <c r="FS12" s="29"/>
      <c r="FT12" s="29"/>
      <c r="FU12" s="29"/>
      <c r="FV12" s="29"/>
      <c r="FW12" s="29"/>
      <c r="FX12" s="29"/>
      <c r="FY12" s="29"/>
      <c r="FZ12" s="29"/>
      <c r="GA12" s="29"/>
      <c r="GB12" s="29"/>
      <c r="GC12" s="29"/>
      <c r="GD12" s="29"/>
      <c r="GE12" s="29"/>
      <c r="GF12" s="29"/>
      <c r="GG12" s="29"/>
      <c r="GH12" s="29"/>
      <c r="GI12" s="29"/>
      <c r="GJ12" s="29"/>
      <c r="GK12" s="29"/>
      <c r="GL12" s="29"/>
      <c r="GM12" s="29"/>
      <c r="GN12" s="29"/>
      <c r="GO12" s="29"/>
      <c r="GP12" s="29"/>
      <c r="GQ12" s="29"/>
      <c r="GR12" s="29"/>
      <c r="GS12" s="29"/>
      <c r="GT12" s="29"/>
      <c r="GU12" s="29"/>
      <c r="GV12" s="29"/>
      <c r="GW12" s="29"/>
      <c r="GX12" s="29"/>
      <c r="GY12" s="29"/>
      <c r="GZ12" s="29"/>
      <c r="HA12" s="29"/>
      <c r="HB12" s="29"/>
      <c r="HC12" s="29"/>
      <c r="HD12" s="29"/>
      <c r="HE12" s="29"/>
      <c r="HF12" s="29"/>
      <c r="HG12" s="29"/>
      <c r="HH12" s="29"/>
      <c r="HI12" s="29"/>
      <c r="HJ12" s="29"/>
      <c r="HK12" s="29"/>
      <c r="HL12" s="29"/>
      <c r="HM12" s="29"/>
      <c r="HN12" s="29"/>
      <c r="HO12" s="29"/>
      <c r="HP12" s="29"/>
      <c r="HQ12" s="29"/>
      <c r="HR12" s="29"/>
      <c r="HS12" s="29"/>
      <c r="HT12" s="29"/>
      <c r="HU12" s="29"/>
      <c r="HV12" s="29"/>
      <c r="HW12" s="29"/>
      <c r="HX12" s="29"/>
      <c r="HY12" s="29"/>
      <c r="HZ12" s="29"/>
      <c r="IA12" s="29"/>
      <c r="IB12" s="29"/>
      <c r="IC12" s="29"/>
      <c r="ID12" s="29"/>
      <c r="IE12" s="29"/>
      <c r="IF12" s="29"/>
      <c r="IG12" s="29"/>
      <c r="IH12" s="29"/>
      <c r="II12" s="29"/>
      <c r="IJ12" s="29"/>
      <c r="IK12" s="29"/>
      <c r="IL12" s="29"/>
      <c r="IM12" s="29"/>
      <c r="IN12" s="29"/>
      <c r="IO12" s="29"/>
      <c r="IP12" s="29"/>
      <c r="IQ12" s="29"/>
      <c r="IR12" s="29"/>
      <c r="IS12" s="29"/>
      <c r="IT12" s="29"/>
      <c r="IU12" s="29"/>
      <c r="IV12" s="29"/>
      <c r="IW12" s="29"/>
      <c r="IX12" s="29"/>
      <c r="IY12" s="29"/>
      <c r="IZ12" s="29"/>
      <c r="JA12" s="29"/>
      <c r="JB12" s="29"/>
      <c r="JC12" s="29"/>
      <c r="JD12" s="29"/>
      <c r="JE12" s="29"/>
      <c r="JF12" s="29"/>
      <c r="JG12" s="29"/>
      <c r="JH12" s="29"/>
      <c r="JI12" s="29"/>
      <c r="JJ12" s="29"/>
      <c r="JK12" s="29"/>
      <c r="JL12" s="29"/>
      <c r="JM12" s="29"/>
      <c r="JN12" s="29"/>
      <c r="JO12" s="29"/>
      <c r="JP12" s="29"/>
      <c r="JQ12" s="29"/>
      <c r="JR12" s="29"/>
      <c r="JS12" s="29"/>
      <c r="JT12" s="29"/>
      <c r="JU12" s="29"/>
      <c r="JV12" s="29"/>
      <c r="JW12" s="29"/>
      <c r="JX12" s="29"/>
      <c r="JY12" s="29"/>
      <c r="JZ12" s="29"/>
      <c r="KA12" s="29"/>
      <c r="KB12" s="29"/>
      <c r="KC12" s="29"/>
      <c r="KD12" s="29"/>
      <c r="KE12" s="29"/>
      <c r="KF12" s="29"/>
      <c r="KG12" s="29"/>
      <c r="KH12" s="29"/>
      <c r="KI12" s="29"/>
      <c r="KJ12" s="29"/>
      <c r="KK12" s="29"/>
      <c r="KL12" s="29"/>
      <c r="KM12" s="29"/>
      <c r="KN12" s="29"/>
      <c r="KO12" s="29"/>
      <c r="KP12" s="29"/>
      <c r="KQ12" s="29"/>
      <c r="KR12" s="29"/>
      <c r="KS12" s="29"/>
      <c r="KT12" s="29"/>
      <c r="KU12" s="29"/>
      <c r="KV12" s="29"/>
      <c r="KW12" s="29"/>
      <c r="KX12" s="29"/>
      <c r="KY12" s="29"/>
      <c r="KZ12" s="29"/>
      <c r="LA12" s="29"/>
      <c r="LB12" s="29"/>
      <c r="LC12" s="29"/>
      <c r="LD12" s="29"/>
      <c r="LE12" s="29"/>
      <c r="LF12" s="29"/>
      <c r="LG12" s="29"/>
      <c r="LH12" s="29"/>
      <c r="LI12" s="29"/>
      <c r="LJ12" s="29"/>
      <c r="LK12" s="29"/>
      <c r="LL12" s="29"/>
      <c r="LM12" s="29"/>
      <c r="LN12" s="29"/>
      <c r="LO12" s="29"/>
      <c r="LP12" s="29"/>
      <c r="LQ12" s="29"/>
      <c r="LR12" s="29"/>
      <c r="LS12" s="29"/>
      <c r="LT12" s="29"/>
      <c r="LU12" s="29"/>
      <c r="LV12" s="29"/>
      <c r="LW12" s="29"/>
      <c r="LX12" s="29"/>
      <c r="LY12" s="29"/>
      <c r="LZ12" s="29"/>
      <c r="MA12" s="29"/>
      <c r="MB12" s="29"/>
      <c r="MC12" s="29"/>
      <c r="MD12" s="29"/>
      <c r="ME12" s="29"/>
      <c r="MF12" s="29"/>
      <c r="MG12" s="29"/>
      <c r="MH12" s="29"/>
      <c r="MI12" s="29"/>
      <c r="MJ12" s="29"/>
      <c r="MK12" s="29"/>
      <c r="ML12" s="29"/>
      <c r="MM12" s="29"/>
      <c r="MN12" s="29"/>
      <c r="MO12" s="29"/>
      <c r="MP12" s="29"/>
      <c r="MQ12" s="29"/>
      <c r="MR12" s="29"/>
      <c r="MS12" s="29"/>
      <c r="MT12" s="29"/>
      <c r="MU12" s="29"/>
      <c r="MV12" s="29"/>
      <c r="MW12" s="29"/>
      <c r="MX12" s="29"/>
      <c r="MY12" s="29"/>
      <c r="MZ12" s="29"/>
      <c r="NA12" s="29"/>
      <c r="NB12" s="29"/>
      <c r="NC12" s="29"/>
      <c r="ND12" s="29"/>
      <c r="NE12" s="29"/>
      <c r="NF12" s="29"/>
      <c r="NG12" s="29"/>
      <c r="NH12" s="29"/>
      <c r="NI12" s="29"/>
      <c r="NJ12" s="29"/>
      <c r="NK12" s="29"/>
      <c r="NL12" s="29"/>
      <c r="NM12" s="29"/>
      <c r="NN12" s="29"/>
      <c r="NO12" s="29"/>
      <c r="NP12" s="29"/>
      <c r="NQ12" s="29"/>
      <c r="NR12" s="29"/>
      <c r="NS12" s="29"/>
      <c r="NT12" s="29"/>
      <c r="NU12" s="29"/>
      <c r="NV12" s="29"/>
      <c r="NW12" s="29"/>
      <c r="NX12" s="29"/>
      <c r="NY12" s="29"/>
      <c r="NZ12" s="29"/>
      <c r="OA12" s="29"/>
      <c r="OB12" s="29"/>
      <c r="OC12" s="29"/>
      <c r="OD12" s="29"/>
      <c r="OE12" s="29"/>
      <c r="OF12" s="29"/>
      <c r="OG12" s="29"/>
      <c r="OH12" s="29"/>
      <c r="OI12" s="29"/>
      <c r="OJ12" s="29"/>
      <c r="OK12" s="29"/>
      <c r="OL12" s="29"/>
      <c r="OM12" s="29"/>
      <c r="ON12" s="29"/>
      <c r="OO12" s="29"/>
      <c r="OP12" s="29"/>
      <c r="OQ12" s="29"/>
      <c r="OR12" s="29"/>
      <c r="OS12" s="29"/>
      <c r="OT12" s="29"/>
      <c r="OU12" s="29"/>
      <c r="OV12" s="29"/>
      <c r="OW12" s="29"/>
      <c r="OX12" s="29"/>
      <c r="OY12" s="29"/>
      <c r="OZ12" s="29"/>
      <c r="PA12" s="29"/>
      <c r="PB12" s="29"/>
      <c r="PC12" s="29"/>
      <c r="PD12" s="29"/>
      <c r="PE12" s="29"/>
      <c r="PF12" s="29"/>
      <c r="PG12" s="29"/>
      <c r="PH12" s="29"/>
      <c r="PI12" s="29"/>
      <c r="PJ12" s="29"/>
      <c r="PK12" s="29"/>
      <c r="PL12" s="29"/>
    </row>
    <row r="13" spans="1:428" s="30" customFormat="1" ht="30" customHeight="1" x14ac:dyDescent="0.25">
      <c r="A13" s="90" t="s">
        <v>4</v>
      </c>
      <c r="B13" s="204"/>
      <c r="C13" s="204"/>
      <c r="D13" s="204">
        <f t="shared" si="0"/>
        <v>0</v>
      </c>
      <c r="E13" s="204"/>
      <c r="F13" s="204"/>
      <c r="G13" s="204"/>
      <c r="H13" s="204"/>
      <c r="I13" s="204">
        <f t="shared" si="1"/>
        <v>0</v>
      </c>
      <c r="J13" s="142">
        <v>25</v>
      </c>
      <c r="K13" s="142">
        <v>220</v>
      </c>
      <c r="L13" s="91">
        <f t="shared" si="2"/>
        <v>5500</v>
      </c>
      <c r="M13" s="207"/>
      <c r="N13" s="210"/>
      <c r="O13" s="201"/>
      <c r="P13" s="107">
        <v>220</v>
      </c>
      <c r="Q13" s="107">
        <v>220</v>
      </c>
      <c r="R13" s="137">
        <f t="shared" si="3"/>
        <v>0</v>
      </c>
      <c r="S13" s="137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29"/>
      <c r="AV13" s="29"/>
      <c r="AW13" s="29"/>
      <c r="AX13" s="29"/>
      <c r="AY13" s="29"/>
      <c r="AZ13" s="29"/>
      <c r="BA13" s="29"/>
      <c r="BB13" s="29"/>
      <c r="BC13" s="29"/>
      <c r="BD13" s="29"/>
      <c r="BE13" s="29"/>
      <c r="BF13" s="29"/>
      <c r="BG13" s="29"/>
      <c r="BH13" s="29"/>
      <c r="BI13" s="29"/>
      <c r="BJ13" s="29"/>
      <c r="BK13" s="29"/>
      <c r="BL13" s="29"/>
      <c r="BM13" s="29"/>
      <c r="BN13" s="29"/>
      <c r="BO13" s="29"/>
      <c r="BP13" s="29"/>
      <c r="BQ13" s="29"/>
      <c r="BR13" s="29"/>
      <c r="BS13" s="29"/>
      <c r="BT13" s="29"/>
      <c r="BU13" s="29"/>
      <c r="BV13" s="29"/>
      <c r="BW13" s="29"/>
      <c r="BX13" s="29"/>
      <c r="BY13" s="29"/>
      <c r="BZ13" s="29"/>
      <c r="CA13" s="29"/>
      <c r="CB13" s="29"/>
      <c r="CC13" s="29"/>
      <c r="CD13" s="29"/>
      <c r="CE13" s="29"/>
      <c r="CF13" s="29"/>
      <c r="CG13" s="29"/>
      <c r="CH13" s="29"/>
      <c r="CI13" s="29"/>
      <c r="CJ13" s="29"/>
      <c r="CK13" s="29"/>
      <c r="CL13" s="29"/>
      <c r="CM13" s="29"/>
      <c r="CN13" s="29"/>
      <c r="CO13" s="29"/>
      <c r="CP13" s="29"/>
      <c r="CQ13" s="29"/>
      <c r="CR13" s="29"/>
      <c r="CS13" s="29"/>
      <c r="CT13" s="29"/>
      <c r="CU13" s="29"/>
      <c r="CV13" s="29"/>
      <c r="CW13" s="29"/>
      <c r="CX13" s="29"/>
      <c r="CY13" s="29"/>
      <c r="CZ13" s="29"/>
      <c r="DA13" s="29"/>
      <c r="DB13" s="29"/>
      <c r="DC13" s="29"/>
      <c r="DD13" s="29"/>
      <c r="DE13" s="29"/>
      <c r="DF13" s="29"/>
      <c r="DG13" s="29"/>
      <c r="DH13" s="29"/>
      <c r="DI13" s="29"/>
      <c r="DJ13" s="29"/>
      <c r="DK13" s="29"/>
      <c r="DL13" s="29"/>
      <c r="DM13" s="29"/>
      <c r="DN13" s="29"/>
      <c r="DO13" s="29"/>
      <c r="DP13" s="29"/>
      <c r="DQ13" s="29"/>
      <c r="DR13" s="29"/>
      <c r="DS13" s="29"/>
      <c r="DT13" s="29"/>
      <c r="DU13" s="29"/>
      <c r="DV13" s="29"/>
      <c r="DW13" s="29"/>
      <c r="DX13" s="29"/>
      <c r="DY13" s="29"/>
      <c r="DZ13" s="29"/>
      <c r="EA13" s="29"/>
      <c r="EB13" s="29"/>
      <c r="EC13" s="29"/>
      <c r="ED13" s="29"/>
      <c r="EE13" s="29"/>
      <c r="EF13" s="29"/>
      <c r="EG13" s="29"/>
      <c r="EH13" s="29"/>
      <c r="EI13" s="29"/>
      <c r="EJ13" s="29"/>
      <c r="EK13" s="29"/>
      <c r="EL13" s="29"/>
      <c r="EM13" s="29"/>
      <c r="EN13" s="29"/>
      <c r="EO13" s="29"/>
      <c r="EP13" s="29"/>
      <c r="EQ13" s="29"/>
      <c r="ER13" s="29"/>
      <c r="ES13" s="29"/>
      <c r="ET13" s="29"/>
      <c r="EU13" s="29"/>
      <c r="EV13" s="29"/>
      <c r="EW13" s="29"/>
      <c r="EX13" s="29"/>
      <c r="EY13" s="29"/>
      <c r="EZ13" s="29"/>
      <c r="FA13" s="29"/>
      <c r="FB13" s="29"/>
      <c r="FC13" s="29"/>
      <c r="FD13" s="29"/>
      <c r="FE13" s="29"/>
      <c r="FF13" s="29"/>
      <c r="FG13" s="29"/>
      <c r="FH13" s="29"/>
      <c r="FI13" s="29"/>
      <c r="FJ13" s="29"/>
      <c r="FK13" s="29"/>
      <c r="FL13" s="29"/>
      <c r="FM13" s="29"/>
      <c r="FN13" s="29"/>
      <c r="FO13" s="29"/>
      <c r="FP13" s="29"/>
      <c r="FQ13" s="29"/>
      <c r="FR13" s="29"/>
      <c r="FS13" s="29"/>
      <c r="FT13" s="29"/>
      <c r="FU13" s="29"/>
      <c r="FV13" s="29"/>
      <c r="FW13" s="29"/>
      <c r="FX13" s="29"/>
      <c r="FY13" s="29"/>
      <c r="FZ13" s="29"/>
      <c r="GA13" s="29"/>
      <c r="GB13" s="29"/>
      <c r="GC13" s="29"/>
      <c r="GD13" s="29"/>
      <c r="GE13" s="29"/>
      <c r="GF13" s="29"/>
      <c r="GG13" s="29"/>
      <c r="GH13" s="29"/>
      <c r="GI13" s="29"/>
      <c r="GJ13" s="29"/>
      <c r="GK13" s="29"/>
      <c r="GL13" s="29"/>
      <c r="GM13" s="29"/>
      <c r="GN13" s="29"/>
      <c r="GO13" s="29"/>
      <c r="GP13" s="29"/>
      <c r="GQ13" s="29"/>
      <c r="GR13" s="29"/>
      <c r="GS13" s="29"/>
      <c r="GT13" s="29"/>
      <c r="GU13" s="29"/>
      <c r="GV13" s="29"/>
      <c r="GW13" s="29"/>
      <c r="GX13" s="29"/>
      <c r="GY13" s="29"/>
      <c r="GZ13" s="29"/>
      <c r="HA13" s="29"/>
      <c r="HB13" s="29"/>
      <c r="HC13" s="29"/>
      <c r="HD13" s="29"/>
      <c r="HE13" s="29"/>
      <c r="HF13" s="29"/>
      <c r="HG13" s="29"/>
      <c r="HH13" s="29"/>
      <c r="HI13" s="29"/>
      <c r="HJ13" s="29"/>
      <c r="HK13" s="29"/>
      <c r="HL13" s="29"/>
      <c r="HM13" s="29"/>
      <c r="HN13" s="29"/>
      <c r="HO13" s="29"/>
      <c r="HP13" s="29"/>
      <c r="HQ13" s="29"/>
      <c r="HR13" s="29"/>
      <c r="HS13" s="29"/>
      <c r="HT13" s="29"/>
      <c r="HU13" s="29"/>
      <c r="HV13" s="29"/>
      <c r="HW13" s="29"/>
      <c r="HX13" s="29"/>
      <c r="HY13" s="29"/>
      <c r="HZ13" s="29"/>
      <c r="IA13" s="29"/>
      <c r="IB13" s="29"/>
      <c r="IC13" s="29"/>
      <c r="ID13" s="29"/>
      <c r="IE13" s="29"/>
      <c r="IF13" s="29"/>
      <c r="IG13" s="29"/>
      <c r="IH13" s="29"/>
      <c r="II13" s="29"/>
      <c r="IJ13" s="29"/>
      <c r="IK13" s="29"/>
      <c r="IL13" s="29"/>
      <c r="IM13" s="29"/>
      <c r="IN13" s="29"/>
      <c r="IO13" s="29"/>
      <c r="IP13" s="29"/>
      <c r="IQ13" s="29"/>
      <c r="IR13" s="29"/>
      <c r="IS13" s="29"/>
      <c r="IT13" s="29"/>
      <c r="IU13" s="29"/>
      <c r="IV13" s="29"/>
      <c r="IW13" s="29"/>
      <c r="IX13" s="29"/>
      <c r="IY13" s="29"/>
      <c r="IZ13" s="29"/>
      <c r="JA13" s="29"/>
      <c r="JB13" s="29"/>
      <c r="JC13" s="29"/>
      <c r="JD13" s="29"/>
      <c r="JE13" s="29"/>
      <c r="JF13" s="29"/>
      <c r="JG13" s="29"/>
      <c r="JH13" s="29"/>
      <c r="JI13" s="29"/>
      <c r="JJ13" s="29"/>
      <c r="JK13" s="29"/>
      <c r="JL13" s="29"/>
      <c r="JM13" s="29"/>
      <c r="JN13" s="29"/>
      <c r="JO13" s="29"/>
      <c r="JP13" s="29"/>
      <c r="JQ13" s="29"/>
      <c r="JR13" s="29"/>
      <c r="JS13" s="29"/>
      <c r="JT13" s="29"/>
      <c r="JU13" s="29"/>
      <c r="JV13" s="29"/>
      <c r="JW13" s="29"/>
      <c r="JX13" s="29"/>
      <c r="JY13" s="29"/>
      <c r="JZ13" s="29"/>
      <c r="KA13" s="29"/>
      <c r="KB13" s="29"/>
      <c r="KC13" s="29"/>
      <c r="KD13" s="29"/>
      <c r="KE13" s="29"/>
      <c r="KF13" s="29"/>
      <c r="KG13" s="29"/>
      <c r="KH13" s="29"/>
      <c r="KI13" s="29"/>
      <c r="KJ13" s="29"/>
      <c r="KK13" s="29"/>
      <c r="KL13" s="29"/>
      <c r="KM13" s="29"/>
      <c r="KN13" s="29"/>
      <c r="KO13" s="29"/>
      <c r="KP13" s="29"/>
      <c r="KQ13" s="29"/>
      <c r="KR13" s="29"/>
      <c r="KS13" s="29"/>
      <c r="KT13" s="29"/>
      <c r="KU13" s="29"/>
      <c r="KV13" s="29"/>
      <c r="KW13" s="29"/>
      <c r="KX13" s="29"/>
      <c r="KY13" s="29"/>
      <c r="KZ13" s="29"/>
      <c r="LA13" s="29"/>
      <c r="LB13" s="29"/>
      <c r="LC13" s="29"/>
      <c r="LD13" s="29"/>
      <c r="LE13" s="29"/>
      <c r="LF13" s="29"/>
      <c r="LG13" s="29"/>
      <c r="LH13" s="29"/>
      <c r="LI13" s="29"/>
      <c r="LJ13" s="29"/>
      <c r="LK13" s="29"/>
      <c r="LL13" s="29"/>
      <c r="LM13" s="29"/>
      <c r="LN13" s="29"/>
      <c r="LO13" s="29"/>
      <c r="LP13" s="29"/>
      <c r="LQ13" s="29"/>
      <c r="LR13" s="29"/>
      <c r="LS13" s="29"/>
      <c r="LT13" s="29"/>
      <c r="LU13" s="29"/>
      <c r="LV13" s="29"/>
      <c r="LW13" s="29"/>
      <c r="LX13" s="29"/>
      <c r="LY13" s="29"/>
      <c r="LZ13" s="29"/>
      <c r="MA13" s="29"/>
      <c r="MB13" s="29"/>
      <c r="MC13" s="29"/>
      <c r="MD13" s="29"/>
      <c r="ME13" s="29"/>
      <c r="MF13" s="29"/>
      <c r="MG13" s="29"/>
      <c r="MH13" s="29"/>
      <c r="MI13" s="29"/>
      <c r="MJ13" s="29"/>
      <c r="MK13" s="29"/>
      <c r="ML13" s="29"/>
      <c r="MM13" s="29"/>
      <c r="MN13" s="29"/>
      <c r="MO13" s="29"/>
      <c r="MP13" s="29"/>
      <c r="MQ13" s="29"/>
      <c r="MR13" s="29"/>
      <c r="MS13" s="29"/>
      <c r="MT13" s="29"/>
      <c r="MU13" s="29"/>
      <c r="MV13" s="29"/>
      <c r="MW13" s="29"/>
      <c r="MX13" s="29"/>
      <c r="MY13" s="29"/>
      <c r="MZ13" s="29"/>
      <c r="NA13" s="29"/>
      <c r="NB13" s="29"/>
      <c r="NC13" s="29"/>
      <c r="ND13" s="29"/>
      <c r="NE13" s="29"/>
      <c r="NF13" s="29"/>
      <c r="NG13" s="29"/>
      <c r="NH13" s="29"/>
      <c r="NI13" s="29"/>
      <c r="NJ13" s="29"/>
      <c r="NK13" s="29"/>
      <c r="NL13" s="29"/>
      <c r="NM13" s="29"/>
      <c r="NN13" s="29"/>
      <c r="NO13" s="29"/>
      <c r="NP13" s="29"/>
      <c r="NQ13" s="29"/>
      <c r="NR13" s="29"/>
      <c r="NS13" s="29"/>
      <c r="NT13" s="29"/>
      <c r="NU13" s="29"/>
      <c r="NV13" s="29"/>
      <c r="NW13" s="29"/>
      <c r="NX13" s="29"/>
      <c r="NY13" s="29"/>
      <c r="NZ13" s="29"/>
      <c r="OA13" s="29"/>
      <c r="OB13" s="29"/>
      <c r="OC13" s="29"/>
      <c r="OD13" s="29"/>
      <c r="OE13" s="29"/>
      <c r="OF13" s="29"/>
      <c r="OG13" s="29"/>
      <c r="OH13" s="29"/>
      <c r="OI13" s="29"/>
      <c r="OJ13" s="29"/>
      <c r="OK13" s="29"/>
      <c r="OL13" s="29"/>
      <c r="OM13" s="29"/>
      <c r="ON13" s="29"/>
      <c r="OO13" s="29"/>
      <c r="OP13" s="29"/>
      <c r="OQ13" s="29"/>
      <c r="OR13" s="29"/>
      <c r="OS13" s="29"/>
      <c r="OT13" s="29"/>
      <c r="OU13" s="29"/>
      <c r="OV13" s="29"/>
      <c r="OW13" s="29"/>
      <c r="OX13" s="29"/>
      <c r="OY13" s="29"/>
      <c r="OZ13" s="29"/>
      <c r="PA13" s="29"/>
      <c r="PB13" s="29"/>
      <c r="PC13" s="29"/>
      <c r="PD13" s="29"/>
      <c r="PE13" s="29"/>
      <c r="PF13" s="29"/>
      <c r="PG13" s="29"/>
      <c r="PH13" s="29"/>
      <c r="PI13" s="29"/>
      <c r="PJ13" s="29"/>
      <c r="PK13" s="29"/>
      <c r="PL13" s="29"/>
    </row>
    <row r="14" spans="1:428" s="30" customFormat="1" ht="30" customHeight="1" x14ac:dyDescent="0.25">
      <c r="A14" s="90" t="s">
        <v>5</v>
      </c>
      <c r="B14" s="205"/>
      <c r="C14" s="205"/>
      <c r="D14" s="205">
        <f t="shared" si="0"/>
        <v>0</v>
      </c>
      <c r="E14" s="205"/>
      <c r="F14" s="205"/>
      <c r="G14" s="205"/>
      <c r="H14" s="205"/>
      <c r="I14" s="205">
        <f t="shared" si="1"/>
        <v>0</v>
      </c>
      <c r="J14" s="142">
        <v>25</v>
      </c>
      <c r="K14" s="142">
        <v>120</v>
      </c>
      <c r="L14" s="91">
        <f t="shared" si="2"/>
        <v>3000</v>
      </c>
      <c r="M14" s="208"/>
      <c r="N14" s="211"/>
      <c r="O14" s="202"/>
      <c r="P14" s="107">
        <v>120</v>
      </c>
      <c r="Q14" s="107">
        <v>120</v>
      </c>
      <c r="R14" s="137">
        <f t="shared" si="3"/>
        <v>0</v>
      </c>
      <c r="S14" s="137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  <c r="AO14" s="29"/>
      <c r="AP14" s="29"/>
      <c r="AQ14" s="29"/>
      <c r="AR14" s="29"/>
      <c r="AS14" s="29"/>
      <c r="AT14" s="29"/>
      <c r="AU14" s="29"/>
      <c r="AV14" s="29"/>
      <c r="AW14" s="29"/>
      <c r="AX14" s="29"/>
      <c r="AY14" s="29"/>
      <c r="AZ14" s="29"/>
      <c r="BA14" s="29"/>
      <c r="BB14" s="29"/>
      <c r="BC14" s="29"/>
      <c r="BD14" s="29"/>
      <c r="BE14" s="29"/>
      <c r="BF14" s="29"/>
      <c r="BG14" s="29"/>
      <c r="BH14" s="29"/>
      <c r="BI14" s="29"/>
      <c r="BJ14" s="29"/>
      <c r="BK14" s="29"/>
      <c r="BL14" s="29"/>
      <c r="BM14" s="29"/>
      <c r="BN14" s="29"/>
      <c r="BO14" s="29"/>
      <c r="BP14" s="29"/>
      <c r="BQ14" s="29"/>
      <c r="BR14" s="29"/>
      <c r="BS14" s="29"/>
      <c r="BT14" s="29"/>
      <c r="BU14" s="29"/>
      <c r="BV14" s="29"/>
      <c r="BW14" s="29"/>
      <c r="BX14" s="29"/>
      <c r="BY14" s="29"/>
      <c r="BZ14" s="29"/>
      <c r="CA14" s="29"/>
      <c r="CB14" s="29"/>
      <c r="CC14" s="29"/>
      <c r="CD14" s="29"/>
      <c r="CE14" s="29"/>
      <c r="CF14" s="29"/>
      <c r="CG14" s="29"/>
      <c r="CH14" s="29"/>
      <c r="CI14" s="29"/>
      <c r="CJ14" s="29"/>
      <c r="CK14" s="29"/>
      <c r="CL14" s="29"/>
      <c r="CM14" s="29"/>
      <c r="CN14" s="29"/>
      <c r="CO14" s="29"/>
      <c r="CP14" s="29"/>
      <c r="CQ14" s="29"/>
      <c r="CR14" s="29"/>
      <c r="CS14" s="29"/>
      <c r="CT14" s="29"/>
      <c r="CU14" s="29"/>
      <c r="CV14" s="29"/>
      <c r="CW14" s="29"/>
      <c r="CX14" s="29"/>
      <c r="CY14" s="29"/>
      <c r="CZ14" s="29"/>
      <c r="DA14" s="29"/>
      <c r="DB14" s="29"/>
      <c r="DC14" s="29"/>
      <c r="DD14" s="29"/>
      <c r="DE14" s="29"/>
      <c r="DF14" s="29"/>
      <c r="DG14" s="29"/>
      <c r="DH14" s="29"/>
      <c r="DI14" s="29"/>
      <c r="DJ14" s="29"/>
      <c r="DK14" s="29"/>
      <c r="DL14" s="29"/>
      <c r="DM14" s="29"/>
      <c r="DN14" s="29"/>
      <c r="DO14" s="29"/>
      <c r="DP14" s="29"/>
      <c r="DQ14" s="29"/>
      <c r="DR14" s="29"/>
      <c r="DS14" s="29"/>
      <c r="DT14" s="29"/>
      <c r="DU14" s="29"/>
      <c r="DV14" s="29"/>
      <c r="DW14" s="29"/>
      <c r="DX14" s="29"/>
      <c r="DY14" s="29"/>
      <c r="DZ14" s="29"/>
      <c r="EA14" s="29"/>
      <c r="EB14" s="29"/>
      <c r="EC14" s="29"/>
      <c r="ED14" s="29"/>
      <c r="EE14" s="29"/>
      <c r="EF14" s="29"/>
      <c r="EG14" s="29"/>
      <c r="EH14" s="29"/>
      <c r="EI14" s="29"/>
      <c r="EJ14" s="29"/>
      <c r="EK14" s="29"/>
      <c r="EL14" s="29"/>
      <c r="EM14" s="29"/>
      <c r="EN14" s="29"/>
      <c r="EO14" s="29"/>
      <c r="EP14" s="29"/>
      <c r="EQ14" s="29"/>
      <c r="ER14" s="29"/>
      <c r="ES14" s="29"/>
      <c r="ET14" s="29"/>
      <c r="EU14" s="29"/>
      <c r="EV14" s="29"/>
      <c r="EW14" s="29"/>
      <c r="EX14" s="29"/>
      <c r="EY14" s="29"/>
      <c r="EZ14" s="29"/>
      <c r="FA14" s="29"/>
      <c r="FB14" s="29"/>
      <c r="FC14" s="29"/>
      <c r="FD14" s="29"/>
      <c r="FE14" s="29"/>
      <c r="FF14" s="29"/>
      <c r="FG14" s="29"/>
      <c r="FH14" s="29"/>
      <c r="FI14" s="29"/>
      <c r="FJ14" s="29"/>
      <c r="FK14" s="29"/>
      <c r="FL14" s="29"/>
      <c r="FM14" s="29"/>
      <c r="FN14" s="29"/>
      <c r="FO14" s="29"/>
      <c r="FP14" s="29"/>
      <c r="FQ14" s="29"/>
      <c r="FR14" s="29"/>
      <c r="FS14" s="29"/>
      <c r="FT14" s="29"/>
      <c r="FU14" s="29"/>
      <c r="FV14" s="29"/>
      <c r="FW14" s="29"/>
      <c r="FX14" s="29"/>
      <c r="FY14" s="29"/>
      <c r="FZ14" s="29"/>
      <c r="GA14" s="29"/>
      <c r="GB14" s="29"/>
      <c r="GC14" s="29"/>
      <c r="GD14" s="29"/>
      <c r="GE14" s="29"/>
      <c r="GF14" s="29"/>
      <c r="GG14" s="29"/>
      <c r="GH14" s="29"/>
      <c r="GI14" s="29"/>
      <c r="GJ14" s="29"/>
      <c r="GK14" s="29"/>
      <c r="GL14" s="29"/>
      <c r="GM14" s="29"/>
      <c r="GN14" s="29"/>
      <c r="GO14" s="29"/>
      <c r="GP14" s="29"/>
      <c r="GQ14" s="29"/>
      <c r="GR14" s="29"/>
      <c r="GS14" s="29"/>
      <c r="GT14" s="29"/>
      <c r="GU14" s="29"/>
      <c r="GV14" s="29"/>
      <c r="GW14" s="29"/>
      <c r="GX14" s="29"/>
      <c r="GY14" s="29"/>
      <c r="GZ14" s="29"/>
      <c r="HA14" s="29"/>
      <c r="HB14" s="29"/>
      <c r="HC14" s="29"/>
      <c r="HD14" s="29"/>
      <c r="HE14" s="29"/>
      <c r="HF14" s="29"/>
      <c r="HG14" s="29"/>
      <c r="HH14" s="29"/>
      <c r="HI14" s="29"/>
      <c r="HJ14" s="29"/>
      <c r="HK14" s="29"/>
      <c r="HL14" s="29"/>
      <c r="HM14" s="29"/>
      <c r="HN14" s="29"/>
      <c r="HO14" s="29"/>
      <c r="HP14" s="29"/>
      <c r="HQ14" s="29"/>
      <c r="HR14" s="29"/>
      <c r="HS14" s="29"/>
      <c r="HT14" s="29"/>
      <c r="HU14" s="29"/>
      <c r="HV14" s="29"/>
      <c r="HW14" s="29"/>
      <c r="HX14" s="29"/>
      <c r="HY14" s="29"/>
      <c r="HZ14" s="29"/>
      <c r="IA14" s="29"/>
      <c r="IB14" s="29"/>
      <c r="IC14" s="29"/>
      <c r="ID14" s="29"/>
      <c r="IE14" s="29"/>
      <c r="IF14" s="29"/>
      <c r="IG14" s="29"/>
      <c r="IH14" s="29"/>
      <c r="II14" s="29"/>
      <c r="IJ14" s="29"/>
      <c r="IK14" s="29"/>
      <c r="IL14" s="29"/>
      <c r="IM14" s="29"/>
      <c r="IN14" s="29"/>
      <c r="IO14" s="29"/>
      <c r="IP14" s="29"/>
      <c r="IQ14" s="29"/>
      <c r="IR14" s="29"/>
      <c r="IS14" s="29"/>
      <c r="IT14" s="29"/>
      <c r="IU14" s="29"/>
      <c r="IV14" s="29"/>
      <c r="IW14" s="29"/>
      <c r="IX14" s="29"/>
      <c r="IY14" s="29"/>
      <c r="IZ14" s="29"/>
      <c r="JA14" s="29"/>
      <c r="JB14" s="29"/>
      <c r="JC14" s="29"/>
      <c r="JD14" s="29"/>
      <c r="JE14" s="29"/>
      <c r="JF14" s="29"/>
      <c r="JG14" s="29"/>
      <c r="JH14" s="29"/>
      <c r="JI14" s="29"/>
      <c r="JJ14" s="29"/>
      <c r="JK14" s="29"/>
      <c r="JL14" s="29"/>
      <c r="JM14" s="29"/>
      <c r="JN14" s="29"/>
      <c r="JO14" s="29"/>
      <c r="JP14" s="29"/>
      <c r="JQ14" s="29"/>
      <c r="JR14" s="29"/>
      <c r="JS14" s="29"/>
      <c r="JT14" s="29"/>
      <c r="JU14" s="29"/>
      <c r="JV14" s="29"/>
      <c r="JW14" s="29"/>
      <c r="JX14" s="29"/>
      <c r="JY14" s="29"/>
      <c r="JZ14" s="29"/>
      <c r="KA14" s="29"/>
      <c r="KB14" s="29"/>
      <c r="KC14" s="29"/>
      <c r="KD14" s="29"/>
      <c r="KE14" s="29"/>
      <c r="KF14" s="29"/>
      <c r="KG14" s="29"/>
      <c r="KH14" s="29"/>
      <c r="KI14" s="29"/>
      <c r="KJ14" s="29"/>
      <c r="KK14" s="29"/>
      <c r="KL14" s="29"/>
      <c r="KM14" s="29"/>
      <c r="KN14" s="29"/>
      <c r="KO14" s="29"/>
      <c r="KP14" s="29"/>
      <c r="KQ14" s="29"/>
      <c r="KR14" s="29"/>
      <c r="KS14" s="29"/>
      <c r="KT14" s="29"/>
      <c r="KU14" s="29"/>
      <c r="KV14" s="29"/>
      <c r="KW14" s="29"/>
      <c r="KX14" s="29"/>
      <c r="KY14" s="29"/>
      <c r="KZ14" s="29"/>
      <c r="LA14" s="29"/>
      <c r="LB14" s="29"/>
      <c r="LC14" s="29"/>
      <c r="LD14" s="29"/>
      <c r="LE14" s="29"/>
      <c r="LF14" s="29"/>
      <c r="LG14" s="29"/>
      <c r="LH14" s="29"/>
      <c r="LI14" s="29"/>
      <c r="LJ14" s="29"/>
      <c r="LK14" s="29"/>
      <c r="LL14" s="29"/>
      <c r="LM14" s="29"/>
      <c r="LN14" s="29"/>
      <c r="LO14" s="29"/>
      <c r="LP14" s="29"/>
      <c r="LQ14" s="29"/>
      <c r="LR14" s="29"/>
      <c r="LS14" s="29"/>
      <c r="LT14" s="29"/>
      <c r="LU14" s="29"/>
      <c r="LV14" s="29"/>
      <c r="LW14" s="29"/>
      <c r="LX14" s="29"/>
      <c r="LY14" s="29"/>
      <c r="LZ14" s="29"/>
      <c r="MA14" s="29"/>
      <c r="MB14" s="29"/>
      <c r="MC14" s="29"/>
      <c r="MD14" s="29"/>
      <c r="ME14" s="29"/>
      <c r="MF14" s="29"/>
      <c r="MG14" s="29"/>
      <c r="MH14" s="29"/>
      <c r="MI14" s="29"/>
      <c r="MJ14" s="29"/>
      <c r="MK14" s="29"/>
      <c r="ML14" s="29"/>
      <c r="MM14" s="29"/>
      <c r="MN14" s="29"/>
      <c r="MO14" s="29"/>
      <c r="MP14" s="29"/>
      <c r="MQ14" s="29"/>
      <c r="MR14" s="29"/>
      <c r="MS14" s="29"/>
      <c r="MT14" s="29"/>
      <c r="MU14" s="29"/>
      <c r="MV14" s="29"/>
      <c r="MW14" s="29"/>
      <c r="MX14" s="29"/>
      <c r="MY14" s="29"/>
      <c r="MZ14" s="29"/>
      <c r="NA14" s="29"/>
      <c r="NB14" s="29"/>
      <c r="NC14" s="29"/>
      <c r="ND14" s="29"/>
      <c r="NE14" s="29"/>
      <c r="NF14" s="29"/>
      <c r="NG14" s="29"/>
      <c r="NH14" s="29"/>
      <c r="NI14" s="29"/>
      <c r="NJ14" s="29"/>
      <c r="NK14" s="29"/>
      <c r="NL14" s="29"/>
      <c r="NM14" s="29"/>
      <c r="NN14" s="29"/>
      <c r="NO14" s="29"/>
      <c r="NP14" s="29"/>
      <c r="NQ14" s="29"/>
      <c r="NR14" s="29"/>
      <c r="NS14" s="29"/>
      <c r="NT14" s="29"/>
      <c r="NU14" s="29"/>
      <c r="NV14" s="29"/>
      <c r="NW14" s="29"/>
      <c r="NX14" s="29"/>
      <c r="NY14" s="29"/>
      <c r="NZ14" s="29"/>
      <c r="OA14" s="29"/>
      <c r="OB14" s="29"/>
      <c r="OC14" s="29"/>
      <c r="OD14" s="29"/>
      <c r="OE14" s="29"/>
      <c r="OF14" s="29"/>
      <c r="OG14" s="29"/>
      <c r="OH14" s="29"/>
      <c r="OI14" s="29"/>
      <c r="OJ14" s="29"/>
      <c r="OK14" s="29"/>
      <c r="OL14" s="29"/>
      <c r="OM14" s="29"/>
      <c r="ON14" s="29"/>
      <c r="OO14" s="29"/>
      <c r="OP14" s="29"/>
      <c r="OQ14" s="29"/>
      <c r="OR14" s="29"/>
      <c r="OS14" s="29"/>
      <c r="OT14" s="29"/>
      <c r="OU14" s="29"/>
      <c r="OV14" s="29"/>
      <c r="OW14" s="29"/>
      <c r="OX14" s="29"/>
      <c r="OY14" s="29"/>
      <c r="OZ14" s="29"/>
      <c r="PA14" s="29"/>
      <c r="PB14" s="29"/>
      <c r="PC14" s="29"/>
      <c r="PD14" s="29"/>
      <c r="PE14" s="29"/>
      <c r="PF14" s="29"/>
      <c r="PG14" s="29"/>
      <c r="PH14" s="29"/>
      <c r="PI14" s="29"/>
      <c r="PJ14" s="29"/>
      <c r="PK14" s="29"/>
      <c r="PL14" s="29"/>
    </row>
    <row r="15" spans="1:428" s="30" customFormat="1" ht="30" customHeight="1" x14ac:dyDescent="0.25">
      <c r="A15" s="90" t="s">
        <v>6</v>
      </c>
      <c r="B15" s="138">
        <v>5</v>
      </c>
      <c r="C15" s="138">
        <v>5</v>
      </c>
      <c r="D15" s="97">
        <f t="shared" si="0"/>
        <v>0</v>
      </c>
      <c r="E15" s="92">
        <v>6017</v>
      </c>
      <c r="F15" s="92">
        <f>1198+424+444+2678+122+717+116</f>
        <v>5699</v>
      </c>
      <c r="G15" s="92">
        <f>48+50+9018+100+12.5</f>
        <v>9228.5</v>
      </c>
      <c r="H15" s="142">
        <v>118</v>
      </c>
      <c r="I15" s="142">
        <f t="shared" si="1"/>
        <v>6135</v>
      </c>
      <c r="J15" s="142">
        <v>25</v>
      </c>
      <c r="K15" s="142">
        <v>241</v>
      </c>
      <c r="L15" s="91">
        <f t="shared" si="2"/>
        <v>6025</v>
      </c>
      <c r="M15" s="142">
        <v>20</v>
      </c>
      <c r="N15" s="139">
        <f t="shared" ref="N15" si="5">-(I15-L15-M15)</f>
        <v>-90</v>
      </c>
      <c r="O15" s="140">
        <f t="shared" si="4"/>
        <v>-1.4669926650366749</v>
      </c>
      <c r="P15" s="107">
        <v>250</v>
      </c>
      <c r="Q15" s="107">
        <v>241</v>
      </c>
      <c r="R15" s="137">
        <f t="shared" si="3"/>
        <v>9</v>
      </c>
      <c r="S15" s="137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  <c r="AO15" s="29"/>
      <c r="AP15" s="29"/>
      <c r="AQ15" s="29"/>
      <c r="AR15" s="29"/>
      <c r="AS15" s="29"/>
      <c r="AT15" s="29"/>
      <c r="AU15" s="29"/>
      <c r="AV15" s="29"/>
      <c r="AW15" s="29"/>
      <c r="AX15" s="29"/>
      <c r="AY15" s="29"/>
      <c r="AZ15" s="29"/>
      <c r="BA15" s="29"/>
      <c r="BB15" s="29"/>
      <c r="BC15" s="29"/>
      <c r="BD15" s="29"/>
      <c r="BE15" s="29"/>
      <c r="BF15" s="29"/>
      <c r="BG15" s="29"/>
      <c r="BH15" s="29"/>
      <c r="BI15" s="29"/>
      <c r="BJ15" s="29"/>
      <c r="BK15" s="29"/>
      <c r="BL15" s="29"/>
      <c r="BM15" s="29"/>
      <c r="BN15" s="29"/>
      <c r="BO15" s="29"/>
      <c r="BP15" s="29"/>
      <c r="BQ15" s="29"/>
      <c r="BR15" s="29"/>
      <c r="BS15" s="29"/>
      <c r="BT15" s="29"/>
      <c r="BU15" s="29"/>
      <c r="BV15" s="29"/>
      <c r="BW15" s="29"/>
      <c r="BX15" s="29"/>
      <c r="BY15" s="29"/>
      <c r="BZ15" s="29"/>
      <c r="CA15" s="29"/>
      <c r="CB15" s="29"/>
      <c r="CC15" s="29"/>
      <c r="CD15" s="29"/>
      <c r="CE15" s="29"/>
      <c r="CF15" s="29"/>
      <c r="CG15" s="29"/>
      <c r="CH15" s="29"/>
      <c r="CI15" s="29"/>
      <c r="CJ15" s="29"/>
      <c r="CK15" s="29"/>
      <c r="CL15" s="29"/>
      <c r="CM15" s="29"/>
      <c r="CN15" s="29"/>
      <c r="CO15" s="29"/>
      <c r="CP15" s="29"/>
      <c r="CQ15" s="29"/>
      <c r="CR15" s="29"/>
      <c r="CS15" s="29"/>
      <c r="CT15" s="29"/>
      <c r="CU15" s="29"/>
      <c r="CV15" s="29"/>
      <c r="CW15" s="29"/>
      <c r="CX15" s="29"/>
      <c r="CY15" s="29"/>
      <c r="CZ15" s="29"/>
      <c r="DA15" s="29"/>
      <c r="DB15" s="29"/>
      <c r="DC15" s="29"/>
      <c r="DD15" s="29"/>
      <c r="DE15" s="29"/>
      <c r="DF15" s="29"/>
      <c r="DG15" s="29"/>
      <c r="DH15" s="29"/>
      <c r="DI15" s="29"/>
      <c r="DJ15" s="29"/>
      <c r="DK15" s="29"/>
      <c r="DL15" s="29"/>
      <c r="DM15" s="29"/>
      <c r="DN15" s="29"/>
      <c r="DO15" s="29"/>
      <c r="DP15" s="29"/>
      <c r="DQ15" s="29"/>
      <c r="DR15" s="29"/>
      <c r="DS15" s="29"/>
      <c r="DT15" s="29"/>
      <c r="DU15" s="29"/>
      <c r="DV15" s="29"/>
      <c r="DW15" s="29"/>
      <c r="DX15" s="29"/>
      <c r="DY15" s="29"/>
      <c r="DZ15" s="29"/>
      <c r="EA15" s="29"/>
      <c r="EB15" s="29"/>
      <c r="EC15" s="29"/>
      <c r="ED15" s="29"/>
      <c r="EE15" s="29"/>
      <c r="EF15" s="29"/>
      <c r="EG15" s="29"/>
      <c r="EH15" s="29"/>
      <c r="EI15" s="29"/>
      <c r="EJ15" s="29"/>
      <c r="EK15" s="29"/>
      <c r="EL15" s="29"/>
      <c r="EM15" s="29"/>
      <c r="EN15" s="29"/>
      <c r="EO15" s="29"/>
      <c r="EP15" s="29"/>
      <c r="EQ15" s="29"/>
      <c r="ER15" s="29"/>
      <c r="ES15" s="29"/>
      <c r="ET15" s="29"/>
      <c r="EU15" s="29"/>
      <c r="EV15" s="29"/>
      <c r="EW15" s="29"/>
      <c r="EX15" s="29"/>
      <c r="EY15" s="29"/>
      <c r="EZ15" s="29"/>
      <c r="FA15" s="29"/>
      <c r="FB15" s="29"/>
      <c r="FC15" s="29"/>
      <c r="FD15" s="29"/>
      <c r="FE15" s="29"/>
      <c r="FF15" s="29"/>
      <c r="FG15" s="29"/>
      <c r="FH15" s="29"/>
      <c r="FI15" s="29"/>
      <c r="FJ15" s="29"/>
      <c r="FK15" s="29"/>
      <c r="FL15" s="29"/>
      <c r="FM15" s="29"/>
      <c r="FN15" s="29"/>
      <c r="FO15" s="29"/>
      <c r="FP15" s="29"/>
      <c r="FQ15" s="29"/>
      <c r="FR15" s="29"/>
      <c r="FS15" s="29"/>
      <c r="FT15" s="29"/>
      <c r="FU15" s="29"/>
      <c r="FV15" s="29"/>
      <c r="FW15" s="29"/>
      <c r="FX15" s="29"/>
      <c r="FY15" s="29"/>
      <c r="FZ15" s="29"/>
      <c r="GA15" s="29"/>
      <c r="GB15" s="29"/>
      <c r="GC15" s="29"/>
      <c r="GD15" s="29"/>
      <c r="GE15" s="29"/>
      <c r="GF15" s="29"/>
      <c r="GG15" s="29"/>
      <c r="GH15" s="29"/>
      <c r="GI15" s="29"/>
      <c r="GJ15" s="29"/>
      <c r="GK15" s="29"/>
      <c r="GL15" s="29"/>
      <c r="GM15" s="29"/>
      <c r="GN15" s="29"/>
      <c r="GO15" s="29"/>
      <c r="GP15" s="29"/>
      <c r="GQ15" s="29"/>
      <c r="GR15" s="29"/>
      <c r="GS15" s="29"/>
      <c r="GT15" s="29"/>
      <c r="GU15" s="29"/>
      <c r="GV15" s="29"/>
      <c r="GW15" s="29"/>
      <c r="GX15" s="29"/>
      <c r="GY15" s="29"/>
      <c r="GZ15" s="29"/>
      <c r="HA15" s="29"/>
      <c r="HB15" s="29"/>
      <c r="HC15" s="29"/>
      <c r="HD15" s="29"/>
      <c r="HE15" s="29"/>
      <c r="HF15" s="29"/>
      <c r="HG15" s="29"/>
      <c r="HH15" s="29"/>
      <c r="HI15" s="29"/>
      <c r="HJ15" s="29"/>
      <c r="HK15" s="29"/>
      <c r="HL15" s="29"/>
      <c r="HM15" s="29"/>
      <c r="HN15" s="29"/>
      <c r="HO15" s="29"/>
      <c r="HP15" s="29"/>
      <c r="HQ15" s="29"/>
      <c r="HR15" s="29"/>
      <c r="HS15" s="29"/>
      <c r="HT15" s="29"/>
      <c r="HU15" s="29"/>
      <c r="HV15" s="29"/>
      <c r="HW15" s="29"/>
      <c r="HX15" s="29"/>
      <c r="HY15" s="29"/>
      <c r="HZ15" s="29"/>
      <c r="IA15" s="29"/>
      <c r="IB15" s="29"/>
      <c r="IC15" s="29"/>
      <c r="ID15" s="29"/>
      <c r="IE15" s="29"/>
      <c r="IF15" s="29"/>
      <c r="IG15" s="29"/>
      <c r="IH15" s="29"/>
      <c r="II15" s="29"/>
      <c r="IJ15" s="29"/>
      <c r="IK15" s="29"/>
      <c r="IL15" s="29"/>
      <c r="IM15" s="29"/>
      <c r="IN15" s="29"/>
      <c r="IO15" s="29"/>
      <c r="IP15" s="29"/>
      <c r="IQ15" s="29"/>
      <c r="IR15" s="29"/>
      <c r="IS15" s="29"/>
      <c r="IT15" s="29"/>
      <c r="IU15" s="29"/>
      <c r="IV15" s="29"/>
      <c r="IW15" s="29"/>
      <c r="IX15" s="29"/>
      <c r="IY15" s="29"/>
      <c r="IZ15" s="29"/>
      <c r="JA15" s="29"/>
      <c r="JB15" s="29"/>
      <c r="JC15" s="29"/>
      <c r="JD15" s="29"/>
      <c r="JE15" s="29"/>
      <c r="JF15" s="29"/>
      <c r="JG15" s="29"/>
      <c r="JH15" s="29"/>
      <c r="JI15" s="29"/>
      <c r="JJ15" s="29"/>
      <c r="JK15" s="29"/>
      <c r="JL15" s="29"/>
      <c r="JM15" s="29"/>
      <c r="JN15" s="29"/>
      <c r="JO15" s="29"/>
      <c r="JP15" s="29"/>
      <c r="JQ15" s="29"/>
      <c r="JR15" s="29"/>
      <c r="JS15" s="29"/>
      <c r="JT15" s="29"/>
      <c r="JU15" s="29"/>
      <c r="JV15" s="29"/>
      <c r="JW15" s="29"/>
      <c r="JX15" s="29"/>
      <c r="JY15" s="29"/>
      <c r="JZ15" s="29"/>
      <c r="KA15" s="29"/>
      <c r="KB15" s="29"/>
      <c r="KC15" s="29"/>
      <c r="KD15" s="29"/>
      <c r="KE15" s="29"/>
      <c r="KF15" s="29"/>
      <c r="KG15" s="29"/>
      <c r="KH15" s="29"/>
      <c r="KI15" s="29"/>
      <c r="KJ15" s="29"/>
      <c r="KK15" s="29"/>
      <c r="KL15" s="29"/>
      <c r="KM15" s="29"/>
      <c r="KN15" s="29"/>
      <c r="KO15" s="29"/>
      <c r="KP15" s="29"/>
      <c r="KQ15" s="29"/>
      <c r="KR15" s="29"/>
      <c r="KS15" s="29"/>
      <c r="KT15" s="29"/>
      <c r="KU15" s="29"/>
      <c r="KV15" s="29"/>
      <c r="KW15" s="29"/>
      <c r="KX15" s="29"/>
      <c r="KY15" s="29"/>
      <c r="KZ15" s="29"/>
      <c r="LA15" s="29"/>
      <c r="LB15" s="29"/>
      <c r="LC15" s="29"/>
      <c r="LD15" s="29"/>
      <c r="LE15" s="29"/>
      <c r="LF15" s="29"/>
      <c r="LG15" s="29"/>
      <c r="LH15" s="29"/>
      <c r="LI15" s="29"/>
      <c r="LJ15" s="29"/>
      <c r="LK15" s="29"/>
      <c r="LL15" s="29"/>
      <c r="LM15" s="29"/>
      <c r="LN15" s="29"/>
      <c r="LO15" s="29"/>
      <c r="LP15" s="29"/>
      <c r="LQ15" s="29"/>
      <c r="LR15" s="29"/>
      <c r="LS15" s="29"/>
      <c r="LT15" s="29"/>
      <c r="LU15" s="29"/>
      <c r="LV15" s="29"/>
      <c r="LW15" s="29"/>
      <c r="LX15" s="29"/>
      <c r="LY15" s="29"/>
      <c r="LZ15" s="29"/>
      <c r="MA15" s="29"/>
      <c r="MB15" s="29"/>
      <c r="MC15" s="29"/>
      <c r="MD15" s="29"/>
      <c r="ME15" s="29"/>
      <c r="MF15" s="29"/>
      <c r="MG15" s="29"/>
      <c r="MH15" s="29"/>
      <c r="MI15" s="29"/>
      <c r="MJ15" s="29"/>
      <c r="MK15" s="29"/>
      <c r="ML15" s="29"/>
      <c r="MM15" s="29"/>
      <c r="MN15" s="29"/>
      <c r="MO15" s="29"/>
      <c r="MP15" s="29"/>
      <c r="MQ15" s="29"/>
      <c r="MR15" s="29"/>
      <c r="MS15" s="29"/>
      <c r="MT15" s="29"/>
      <c r="MU15" s="29"/>
      <c r="MV15" s="29"/>
      <c r="MW15" s="29"/>
      <c r="MX15" s="29"/>
      <c r="MY15" s="29"/>
      <c r="MZ15" s="29"/>
      <c r="NA15" s="29"/>
      <c r="NB15" s="29"/>
      <c r="NC15" s="29"/>
      <c r="ND15" s="29"/>
      <c r="NE15" s="29"/>
      <c r="NF15" s="29"/>
      <c r="NG15" s="29"/>
      <c r="NH15" s="29"/>
      <c r="NI15" s="29"/>
      <c r="NJ15" s="29"/>
      <c r="NK15" s="29"/>
      <c r="NL15" s="29"/>
      <c r="NM15" s="29"/>
      <c r="NN15" s="29"/>
      <c r="NO15" s="29"/>
      <c r="NP15" s="29"/>
      <c r="NQ15" s="29"/>
      <c r="NR15" s="29"/>
      <c r="NS15" s="29"/>
      <c r="NT15" s="29"/>
      <c r="NU15" s="29"/>
      <c r="NV15" s="29"/>
      <c r="NW15" s="29"/>
      <c r="NX15" s="29"/>
      <c r="NY15" s="29"/>
      <c r="NZ15" s="29"/>
      <c r="OA15" s="29"/>
      <c r="OB15" s="29"/>
      <c r="OC15" s="29"/>
      <c r="OD15" s="29"/>
      <c r="OE15" s="29"/>
      <c r="OF15" s="29"/>
      <c r="OG15" s="29"/>
      <c r="OH15" s="29"/>
      <c r="OI15" s="29"/>
      <c r="OJ15" s="29"/>
      <c r="OK15" s="29"/>
      <c r="OL15" s="29"/>
      <c r="OM15" s="29"/>
      <c r="ON15" s="29"/>
      <c r="OO15" s="29"/>
      <c r="OP15" s="29"/>
      <c r="OQ15" s="29"/>
      <c r="OR15" s="29"/>
      <c r="OS15" s="29"/>
      <c r="OT15" s="29"/>
      <c r="OU15" s="29"/>
      <c r="OV15" s="29"/>
      <c r="OW15" s="29"/>
      <c r="OX15" s="29"/>
      <c r="OY15" s="29"/>
      <c r="OZ15" s="29"/>
      <c r="PA15" s="29"/>
      <c r="PB15" s="29"/>
      <c r="PC15" s="29"/>
      <c r="PD15" s="29"/>
      <c r="PE15" s="29"/>
      <c r="PF15" s="29"/>
      <c r="PG15" s="29"/>
      <c r="PH15" s="29"/>
      <c r="PI15" s="29"/>
      <c r="PJ15" s="29"/>
      <c r="PK15" s="29"/>
      <c r="PL15" s="29"/>
    </row>
    <row r="16" spans="1:428" s="30" customFormat="1" ht="30" customHeight="1" x14ac:dyDescent="0.25">
      <c r="A16" s="90" t="s">
        <v>7</v>
      </c>
      <c r="B16" s="203">
        <v>40</v>
      </c>
      <c r="C16" s="203">
        <v>40</v>
      </c>
      <c r="D16" s="203">
        <f t="shared" si="0"/>
        <v>0</v>
      </c>
      <c r="E16" s="203">
        <f>36005+11997</f>
        <v>48002</v>
      </c>
      <c r="F16" s="203">
        <f>4780+8538+29344+1697+1061+706</f>
        <v>46126</v>
      </c>
      <c r="G16" s="203">
        <f>536+200+180+240+720</f>
        <v>1876</v>
      </c>
      <c r="H16" s="203">
        <v>58</v>
      </c>
      <c r="I16" s="203">
        <f t="shared" si="1"/>
        <v>48060</v>
      </c>
      <c r="J16" s="142">
        <v>25</v>
      </c>
      <c r="K16" s="142">
        <v>80</v>
      </c>
      <c r="L16" s="91">
        <f t="shared" si="2"/>
        <v>2000</v>
      </c>
      <c r="M16" s="206">
        <v>50</v>
      </c>
      <c r="N16" s="209">
        <f>-(I16-L16-L17-L18-M16)</f>
        <v>-8410</v>
      </c>
      <c r="O16" s="200">
        <f t="shared" si="4"/>
        <v>-17.498959633791095</v>
      </c>
      <c r="P16" s="107">
        <v>80</v>
      </c>
      <c r="Q16" s="107">
        <v>80</v>
      </c>
      <c r="R16" s="137">
        <f t="shared" si="3"/>
        <v>0</v>
      </c>
      <c r="S16" s="137" t="s">
        <v>37</v>
      </c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J16" s="29"/>
      <c r="AK16" s="29"/>
      <c r="AL16" s="29"/>
      <c r="AM16" s="29"/>
      <c r="AN16" s="29"/>
      <c r="AO16" s="29"/>
      <c r="AP16" s="29"/>
      <c r="AQ16" s="29"/>
      <c r="AR16" s="29"/>
      <c r="AS16" s="29"/>
      <c r="AT16" s="29"/>
      <c r="AU16" s="29"/>
      <c r="AV16" s="29"/>
      <c r="AW16" s="29"/>
      <c r="AX16" s="29"/>
      <c r="AY16" s="29"/>
      <c r="AZ16" s="29"/>
      <c r="BA16" s="29"/>
      <c r="BB16" s="29"/>
      <c r="BC16" s="29"/>
      <c r="BD16" s="29"/>
      <c r="BE16" s="29"/>
      <c r="BF16" s="29"/>
      <c r="BG16" s="29"/>
      <c r="BH16" s="29"/>
      <c r="BI16" s="29"/>
      <c r="BJ16" s="29"/>
      <c r="BK16" s="29"/>
      <c r="BL16" s="29"/>
      <c r="BM16" s="29"/>
      <c r="BN16" s="29"/>
      <c r="BO16" s="29"/>
      <c r="BP16" s="29"/>
      <c r="BQ16" s="29"/>
      <c r="BR16" s="29"/>
      <c r="BS16" s="29"/>
      <c r="BT16" s="29"/>
      <c r="BU16" s="29"/>
      <c r="BV16" s="29"/>
      <c r="BW16" s="29"/>
      <c r="BX16" s="29"/>
      <c r="BY16" s="29"/>
      <c r="BZ16" s="29"/>
      <c r="CA16" s="29"/>
      <c r="CB16" s="29"/>
      <c r="CC16" s="29"/>
      <c r="CD16" s="29"/>
      <c r="CE16" s="29"/>
      <c r="CF16" s="29"/>
      <c r="CG16" s="29"/>
      <c r="CH16" s="29"/>
      <c r="CI16" s="29"/>
      <c r="CJ16" s="29"/>
      <c r="CK16" s="29"/>
      <c r="CL16" s="29"/>
      <c r="CM16" s="29"/>
      <c r="CN16" s="29"/>
      <c r="CO16" s="29"/>
      <c r="CP16" s="29"/>
      <c r="CQ16" s="29"/>
      <c r="CR16" s="29"/>
      <c r="CS16" s="29"/>
      <c r="CT16" s="29"/>
      <c r="CU16" s="29"/>
      <c r="CV16" s="29"/>
      <c r="CW16" s="29"/>
      <c r="CX16" s="29"/>
      <c r="CY16" s="29"/>
      <c r="CZ16" s="29"/>
      <c r="DA16" s="29"/>
      <c r="DB16" s="29"/>
      <c r="DC16" s="29"/>
      <c r="DD16" s="29"/>
      <c r="DE16" s="29"/>
      <c r="DF16" s="29"/>
      <c r="DG16" s="29"/>
      <c r="DH16" s="29"/>
      <c r="DI16" s="29"/>
      <c r="DJ16" s="29"/>
      <c r="DK16" s="29"/>
      <c r="DL16" s="29"/>
      <c r="DM16" s="29"/>
      <c r="DN16" s="29"/>
      <c r="DO16" s="29"/>
      <c r="DP16" s="29"/>
      <c r="DQ16" s="29"/>
      <c r="DR16" s="29"/>
      <c r="DS16" s="29"/>
      <c r="DT16" s="29"/>
      <c r="DU16" s="29"/>
      <c r="DV16" s="29"/>
      <c r="DW16" s="29"/>
      <c r="DX16" s="29"/>
      <c r="DY16" s="29"/>
      <c r="DZ16" s="29"/>
      <c r="EA16" s="29"/>
      <c r="EB16" s="29"/>
      <c r="EC16" s="29"/>
      <c r="ED16" s="29"/>
      <c r="EE16" s="29"/>
      <c r="EF16" s="29"/>
      <c r="EG16" s="29"/>
      <c r="EH16" s="29"/>
      <c r="EI16" s="29"/>
      <c r="EJ16" s="29"/>
      <c r="EK16" s="29"/>
      <c r="EL16" s="29"/>
      <c r="EM16" s="29"/>
      <c r="EN16" s="29"/>
      <c r="EO16" s="29"/>
      <c r="EP16" s="29"/>
      <c r="EQ16" s="29"/>
      <c r="ER16" s="29"/>
      <c r="ES16" s="29"/>
      <c r="ET16" s="29"/>
      <c r="EU16" s="29"/>
      <c r="EV16" s="29"/>
      <c r="EW16" s="29"/>
      <c r="EX16" s="29"/>
      <c r="EY16" s="29"/>
      <c r="EZ16" s="29"/>
      <c r="FA16" s="29"/>
      <c r="FB16" s="29"/>
      <c r="FC16" s="29"/>
      <c r="FD16" s="29"/>
      <c r="FE16" s="29"/>
      <c r="FF16" s="29"/>
      <c r="FG16" s="29"/>
      <c r="FH16" s="29"/>
      <c r="FI16" s="29"/>
      <c r="FJ16" s="29"/>
      <c r="FK16" s="29"/>
      <c r="FL16" s="29"/>
      <c r="FM16" s="29"/>
      <c r="FN16" s="29"/>
      <c r="FO16" s="29"/>
      <c r="FP16" s="29"/>
      <c r="FQ16" s="29"/>
      <c r="FR16" s="29"/>
      <c r="FS16" s="29"/>
      <c r="FT16" s="29"/>
      <c r="FU16" s="29"/>
      <c r="FV16" s="29"/>
      <c r="FW16" s="29"/>
      <c r="FX16" s="29"/>
      <c r="FY16" s="29"/>
      <c r="FZ16" s="29"/>
      <c r="GA16" s="29"/>
      <c r="GB16" s="29"/>
      <c r="GC16" s="29"/>
      <c r="GD16" s="29"/>
      <c r="GE16" s="29"/>
      <c r="GF16" s="29"/>
      <c r="GG16" s="29"/>
      <c r="GH16" s="29"/>
      <c r="GI16" s="29"/>
      <c r="GJ16" s="29"/>
      <c r="GK16" s="29"/>
      <c r="GL16" s="29"/>
      <c r="GM16" s="29"/>
      <c r="GN16" s="29"/>
      <c r="GO16" s="29"/>
      <c r="GP16" s="29"/>
      <c r="GQ16" s="29"/>
      <c r="GR16" s="29"/>
      <c r="GS16" s="29"/>
      <c r="GT16" s="29"/>
      <c r="GU16" s="29"/>
      <c r="GV16" s="29"/>
      <c r="GW16" s="29"/>
      <c r="GX16" s="29"/>
      <c r="GY16" s="29"/>
      <c r="GZ16" s="29"/>
      <c r="HA16" s="29"/>
      <c r="HB16" s="29"/>
      <c r="HC16" s="29"/>
      <c r="HD16" s="29"/>
      <c r="HE16" s="29"/>
      <c r="HF16" s="29"/>
      <c r="HG16" s="29"/>
      <c r="HH16" s="29"/>
      <c r="HI16" s="29"/>
      <c r="HJ16" s="29"/>
      <c r="HK16" s="29"/>
      <c r="HL16" s="29"/>
      <c r="HM16" s="29"/>
      <c r="HN16" s="29"/>
      <c r="HO16" s="29"/>
      <c r="HP16" s="29"/>
      <c r="HQ16" s="29"/>
      <c r="HR16" s="29"/>
      <c r="HS16" s="29"/>
      <c r="HT16" s="29"/>
      <c r="HU16" s="29"/>
      <c r="HV16" s="29"/>
      <c r="HW16" s="29"/>
      <c r="HX16" s="29"/>
      <c r="HY16" s="29"/>
      <c r="HZ16" s="29"/>
      <c r="IA16" s="29"/>
      <c r="IB16" s="29"/>
      <c r="IC16" s="29"/>
      <c r="ID16" s="29"/>
      <c r="IE16" s="29"/>
      <c r="IF16" s="29"/>
      <c r="IG16" s="29"/>
      <c r="IH16" s="29"/>
      <c r="II16" s="29"/>
      <c r="IJ16" s="29"/>
      <c r="IK16" s="29"/>
      <c r="IL16" s="29"/>
      <c r="IM16" s="29"/>
      <c r="IN16" s="29"/>
      <c r="IO16" s="29"/>
      <c r="IP16" s="29"/>
      <c r="IQ16" s="29"/>
      <c r="IR16" s="29"/>
      <c r="IS16" s="29"/>
      <c r="IT16" s="29"/>
      <c r="IU16" s="29"/>
      <c r="IV16" s="29"/>
      <c r="IW16" s="29"/>
      <c r="IX16" s="29"/>
      <c r="IY16" s="29"/>
      <c r="IZ16" s="29"/>
      <c r="JA16" s="29"/>
      <c r="JB16" s="29"/>
      <c r="JC16" s="29"/>
      <c r="JD16" s="29"/>
      <c r="JE16" s="29"/>
      <c r="JF16" s="29"/>
      <c r="JG16" s="29"/>
      <c r="JH16" s="29"/>
      <c r="JI16" s="29"/>
      <c r="JJ16" s="29"/>
      <c r="JK16" s="29"/>
      <c r="JL16" s="29"/>
      <c r="JM16" s="29"/>
      <c r="JN16" s="29"/>
      <c r="JO16" s="29"/>
      <c r="JP16" s="29"/>
      <c r="JQ16" s="29"/>
      <c r="JR16" s="29"/>
      <c r="JS16" s="29"/>
      <c r="JT16" s="29"/>
      <c r="JU16" s="29"/>
      <c r="JV16" s="29"/>
      <c r="JW16" s="29"/>
      <c r="JX16" s="29"/>
      <c r="JY16" s="29"/>
      <c r="JZ16" s="29"/>
      <c r="KA16" s="29"/>
      <c r="KB16" s="29"/>
      <c r="KC16" s="29"/>
      <c r="KD16" s="29"/>
      <c r="KE16" s="29"/>
      <c r="KF16" s="29"/>
      <c r="KG16" s="29"/>
      <c r="KH16" s="29"/>
      <c r="KI16" s="29"/>
      <c r="KJ16" s="29"/>
      <c r="KK16" s="29"/>
      <c r="KL16" s="29"/>
      <c r="KM16" s="29"/>
      <c r="KN16" s="29"/>
      <c r="KO16" s="29"/>
      <c r="KP16" s="29"/>
      <c r="KQ16" s="29"/>
      <c r="KR16" s="29"/>
      <c r="KS16" s="29"/>
      <c r="KT16" s="29"/>
      <c r="KU16" s="29"/>
      <c r="KV16" s="29"/>
      <c r="KW16" s="29"/>
      <c r="KX16" s="29"/>
      <c r="KY16" s="29"/>
      <c r="KZ16" s="29"/>
      <c r="LA16" s="29"/>
      <c r="LB16" s="29"/>
      <c r="LC16" s="29"/>
      <c r="LD16" s="29"/>
      <c r="LE16" s="29"/>
      <c r="LF16" s="29"/>
      <c r="LG16" s="29"/>
      <c r="LH16" s="29"/>
      <c r="LI16" s="29"/>
      <c r="LJ16" s="29"/>
      <c r="LK16" s="29"/>
      <c r="LL16" s="29"/>
      <c r="LM16" s="29"/>
      <c r="LN16" s="29"/>
      <c r="LO16" s="29"/>
      <c r="LP16" s="29"/>
      <c r="LQ16" s="29"/>
      <c r="LR16" s="29"/>
      <c r="LS16" s="29"/>
      <c r="LT16" s="29"/>
      <c r="LU16" s="29"/>
      <c r="LV16" s="29"/>
      <c r="LW16" s="29"/>
      <c r="LX16" s="29"/>
      <c r="LY16" s="29"/>
      <c r="LZ16" s="29"/>
      <c r="MA16" s="29"/>
      <c r="MB16" s="29"/>
      <c r="MC16" s="29"/>
      <c r="MD16" s="29"/>
      <c r="ME16" s="29"/>
      <c r="MF16" s="29"/>
      <c r="MG16" s="29"/>
      <c r="MH16" s="29"/>
      <c r="MI16" s="29"/>
      <c r="MJ16" s="29"/>
      <c r="MK16" s="29"/>
      <c r="ML16" s="29"/>
      <c r="MM16" s="29"/>
      <c r="MN16" s="29"/>
      <c r="MO16" s="29"/>
      <c r="MP16" s="29"/>
      <c r="MQ16" s="29"/>
      <c r="MR16" s="29"/>
      <c r="MS16" s="29"/>
      <c r="MT16" s="29"/>
      <c r="MU16" s="29"/>
      <c r="MV16" s="29"/>
      <c r="MW16" s="29"/>
      <c r="MX16" s="29"/>
      <c r="MY16" s="29"/>
      <c r="MZ16" s="29"/>
      <c r="NA16" s="29"/>
      <c r="NB16" s="29"/>
      <c r="NC16" s="29"/>
      <c r="ND16" s="29"/>
      <c r="NE16" s="29"/>
      <c r="NF16" s="29"/>
      <c r="NG16" s="29"/>
      <c r="NH16" s="29"/>
      <c r="NI16" s="29"/>
      <c r="NJ16" s="29"/>
      <c r="NK16" s="29"/>
      <c r="NL16" s="29"/>
      <c r="NM16" s="29"/>
      <c r="NN16" s="29"/>
      <c r="NO16" s="29"/>
      <c r="NP16" s="29"/>
      <c r="NQ16" s="29"/>
      <c r="NR16" s="29"/>
      <c r="NS16" s="29"/>
      <c r="NT16" s="29"/>
      <c r="NU16" s="29"/>
      <c r="NV16" s="29"/>
      <c r="NW16" s="29"/>
      <c r="NX16" s="29"/>
      <c r="NY16" s="29"/>
      <c r="NZ16" s="29"/>
      <c r="OA16" s="29"/>
      <c r="OB16" s="29"/>
      <c r="OC16" s="29"/>
      <c r="OD16" s="29"/>
      <c r="OE16" s="29"/>
      <c r="OF16" s="29"/>
      <c r="OG16" s="29"/>
      <c r="OH16" s="29"/>
      <c r="OI16" s="29"/>
      <c r="OJ16" s="29"/>
      <c r="OK16" s="29"/>
      <c r="OL16" s="29"/>
      <c r="OM16" s="29"/>
      <c r="ON16" s="29"/>
      <c r="OO16" s="29"/>
      <c r="OP16" s="29"/>
      <c r="OQ16" s="29"/>
      <c r="OR16" s="29"/>
      <c r="OS16" s="29"/>
      <c r="OT16" s="29"/>
      <c r="OU16" s="29"/>
      <c r="OV16" s="29"/>
      <c r="OW16" s="29"/>
      <c r="OX16" s="29"/>
      <c r="OY16" s="29"/>
      <c r="OZ16" s="29"/>
      <c r="PA16" s="29"/>
      <c r="PB16" s="29"/>
      <c r="PC16" s="29"/>
      <c r="PD16" s="29"/>
      <c r="PE16" s="29"/>
      <c r="PF16" s="29"/>
      <c r="PG16" s="29"/>
      <c r="PH16" s="29"/>
      <c r="PI16" s="29"/>
      <c r="PJ16" s="29"/>
      <c r="PK16" s="29"/>
      <c r="PL16" s="29"/>
    </row>
    <row r="17" spans="1:437" s="30" customFormat="1" ht="30" customHeight="1" x14ac:dyDescent="0.25">
      <c r="A17" s="90" t="s">
        <v>11</v>
      </c>
      <c r="B17" s="204"/>
      <c r="C17" s="204"/>
      <c r="D17" s="204">
        <f t="shared" si="0"/>
        <v>0</v>
      </c>
      <c r="E17" s="204"/>
      <c r="F17" s="204"/>
      <c r="G17" s="204"/>
      <c r="H17" s="204"/>
      <c r="I17" s="204">
        <f t="shared" si="1"/>
        <v>0</v>
      </c>
      <c r="J17" s="142">
        <v>25</v>
      </c>
      <c r="K17" s="142">
        <v>480</v>
      </c>
      <c r="L17" s="91">
        <f t="shared" si="2"/>
        <v>12000</v>
      </c>
      <c r="M17" s="207"/>
      <c r="N17" s="210"/>
      <c r="O17" s="201"/>
      <c r="P17" s="107">
        <v>480</v>
      </c>
      <c r="Q17" s="107">
        <v>480</v>
      </c>
      <c r="R17" s="137">
        <f t="shared" si="3"/>
        <v>0</v>
      </c>
      <c r="S17" s="137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29"/>
      <c r="AX17" s="29"/>
      <c r="AY17" s="29"/>
      <c r="AZ17" s="29"/>
      <c r="BA17" s="29"/>
      <c r="BB17" s="29"/>
      <c r="BC17" s="29"/>
      <c r="BD17" s="29"/>
      <c r="BE17" s="29"/>
      <c r="BF17" s="29"/>
      <c r="BG17" s="29"/>
      <c r="BH17" s="29"/>
      <c r="BI17" s="29"/>
      <c r="BJ17" s="29"/>
      <c r="BK17" s="29"/>
      <c r="BL17" s="29"/>
      <c r="BM17" s="29"/>
      <c r="BN17" s="29"/>
      <c r="BO17" s="29"/>
      <c r="BP17" s="29"/>
      <c r="BQ17" s="29"/>
      <c r="BR17" s="29"/>
      <c r="BS17" s="29"/>
      <c r="BT17" s="29"/>
      <c r="BU17" s="29"/>
      <c r="BV17" s="29"/>
      <c r="BW17" s="29"/>
      <c r="BX17" s="29"/>
      <c r="BY17" s="29"/>
      <c r="BZ17" s="29"/>
      <c r="CA17" s="29"/>
      <c r="CB17" s="29"/>
      <c r="CC17" s="29"/>
      <c r="CD17" s="29"/>
      <c r="CE17" s="29"/>
      <c r="CF17" s="29"/>
      <c r="CG17" s="29"/>
      <c r="CH17" s="29"/>
      <c r="CI17" s="29"/>
      <c r="CJ17" s="29"/>
      <c r="CK17" s="29"/>
      <c r="CL17" s="29"/>
      <c r="CM17" s="29"/>
      <c r="CN17" s="29"/>
      <c r="CO17" s="29"/>
      <c r="CP17" s="29"/>
      <c r="CQ17" s="29"/>
      <c r="CR17" s="29"/>
      <c r="CS17" s="29"/>
      <c r="CT17" s="29"/>
      <c r="CU17" s="29"/>
      <c r="CV17" s="29"/>
      <c r="CW17" s="29"/>
      <c r="CX17" s="29"/>
      <c r="CY17" s="29"/>
      <c r="CZ17" s="29"/>
      <c r="DA17" s="29"/>
      <c r="DB17" s="29"/>
      <c r="DC17" s="29"/>
      <c r="DD17" s="29"/>
      <c r="DE17" s="29"/>
      <c r="DF17" s="29"/>
      <c r="DG17" s="29"/>
      <c r="DH17" s="29"/>
      <c r="DI17" s="29"/>
      <c r="DJ17" s="29"/>
      <c r="DK17" s="29"/>
      <c r="DL17" s="29"/>
      <c r="DM17" s="29"/>
      <c r="DN17" s="29"/>
      <c r="DO17" s="29"/>
      <c r="DP17" s="29"/>
      <c r="DQ17" s="29"/>
      <c r="DR17" s="29"/>
      <c r="DS17" s="29"/>
      <c r="DT17" s="29"/>
      <c r="DU17" s="29"/>
      <c r="DV17" s="29"/>
      <c r="DW17" s="29"/>
      <c r="DX17" s="29"/>
      <c r="DY17" s="29"/>
      <c r="DZ17" s="29"/>
      <c r="EA17" s="29"/>
      <c r="EB17" s="29"/>
      <c r="EC17" s="29"/>
      <c r="ED17" s="29"/>
      <c r="EE17" s="29"/>
      <c r="EF17" s="29"/>
      <c r="EG17" s="29"/>
      <c r="EH17" s="29"/>
      <c r="EI17" s="29"/>
      <c r="EJ17" s="29"/>
      <c r="EK17" s="29"/>
      <c r="EL17" s="29"/>
      <c r="EM17" s="29"/>
      <c r="EN17" s="29"/>
      <c r="EO17" s="29"/>
      <c r="EP17" s="29"/>
      <c r="EQ17" s="29"/>
      <c r="ER17" s="29"/>
      <c r="ES17" s="29"/>
      <c r="ET17" s="29"/>
      <c r="EU17" s="29"/>
      <c r="EV17" s="29"/>
      <c r="EW17" s="29"/>
      <c r="EX17" s="29"/>
      <c r="EY17" s="29"/>
      <c r="EZ17" s="29"/>
      <c r="FA17" s="29"/>
      <c r="FB17" s="29"/>
      <c r="FC17" s="29"/>
      <c r="FD17" s="29"/>
      <c r="FE17" s="29"/>
      <c r="FF17" s="29"/>
      <c r="FG17" s="29"/>
      <c r="FH17" s="29"/>
      <c r="FI17" s="29"/>
      <c r="FJ17" s="29"/>
      <c r="FK17" s="29"/>
      <c r="FL17" s="29"/>
      <c r="FM17" s="29"/>
      <c r="FN17" s="29"/>
      <c r="FO17" s="29"/>
      <c r="FP17" s="29"/>
      <c r="FQ17" s="29"/>
      <c r="FR17" s="29"/>
      <c r="FS17" s="29"/>
      <c r="FT17" s="29"/>
      <c r="FU17" s="29"/>
      <c r="FV17" s="29"/>
      <c r="FW17" s="29"/>
      <c r="FX17" s="29"/>
      <c r="FY17" s="29"/>
      <c r="FZ17" s="29"/>
      <c r="GA17" s="29"/>
      <c r="GB17" s="29"/>
      <c r="GC17" s="29"/>
      <c r="GD17" s="29"/>
      <c r="GE17" s="29"/>
      <c r="GF17" s="29"/>
      <c r="GG17" s="29"/>
      <c r="GH17" s="29"/>
      <c r="GI17" s="29"/>
      <c r="GJ17" s="29"/>
      <c r="GK17" s="29"/>
      <c r="GL17" s="29"/>
      <c r="GM17" s="29"/>
      <c r="GN17" s="29"/>
      <c r="GO17" s="29"/>
      <c r="GP17" s="29"/>
      <c r="GQ17" s="29"/>
      <c r="GR17" s="29"/>
      <c r="GS17" s="29"/>
      <c r="GT17" s="29"/>
      <c r="GU17" s="29"/>
      <c r="GV17" s="29"/>
      <c r="GW17" s="29"/>
      <c r="GX17" s="29"/>
      <c r="GY17" s="29"/>
      <c r="GZ17" s="29"/>
      <c r="HA17" s="29"/>
      <c r="HB17" s="29"/>
      <c r="HC17" s="29"/>
      <c r="HD17" s="29"/>
      <c r="HE17" s="29"/>
      <c r="HF17" s="29"/>
      <c r="HG17" s="29"/>
      <c r="HH17" s="29"/>
      <c r="HI17" s="29"/>
      <c r="HJ17" s="29"/>
      <c r="HK17" s="29"/>
      <c r="HL17" s="29"/>
      <c r="HM17" s="29"/>
      <c r="HN17" s="29"/>
      <c r="HO17" s="29"/>
      <c r="HP17" s="29"/>
      <c r="HQ17" s="29"/>
      <c r="HR17" s="29"/>
      <c r="HS17" s="29"/>
      <c r="HT17" s="29"/>
      <c r="HU17" s="29"/>
      <c r="HV17" s="29"/>
      <c r="HW17" s="29"/>
      <c r="HX17" s="29"/>
      <c r="HY17" s="29"/>
      <c r="HZ17" s="29"/>
      <c r="IA17" s="29"/>
      <c r="IB17" s="29"/>
      <c r="IC17" s="29"/>
      <c r="ID17" s="29"/>
      <c r="IE17" s="29"/>
      <c r="IF17" s="29"/>
      <c r="IG17" s="29"/>
      <c r="IH17" s="29"/>
      <c r="II17" s="29"/>
      <c r="IJ17" s="29"/>
      <c r="IK17" s="29"/>
      <c r="IL17" s="29"/>
      <c r="IM17" s="29"/>
      <c r="IN17" s="29"/>
      <c r="IO17" s="29"/>
      <c r="IP17" s="29"/>
      <c r="IQ17" s="29"/>
      <c r="IR17" s="29"/>
      <c r="IS17" s="29"/>
      <c r="IT17" s="29"/>
      <c r="IU17" s="29"/>
      <c r="IV17" s="29"/>
      <c r="IW17" s="29"/>
      <c r="IX17" s="29"/>
      <c r="IY17" s="29"/>
      <c r="IZ17" s="29"/>
      <c r="JA17" s="29"/>
      <c r="JB17" s="29"/>
      <c r="JC17" s="29"/>
      <c r="JD17" s="29"/>
      <c r="JE17" s="29"/>
      <c r="JF17" s="29"/>
      <c r="JG17" s="29"/>
      <c r="JH17" s="29"/>
      <c r="JI17" s="29"/>
      <c r="JJ17" s="29"/>
      <c r="JK17" s="29"/>
      <c r="JL17" s="29"/>
      <c r="JM17" s="29"/>
      <c r="JN17" s="29"/>
      <c r="JO17" s="29"/>
      <c r="JP17" s="29"/>
      <c r="JQ17" s="29"/>
      <c r="JR17" s="29"/>
      <c r="JS17" s="29"/>
      <c r="JT17" s="29"/>
      <c r="JU17" s="29"/>
      <c r="JV17" s="29"/>
      <c r="JW17" s="29"/>
      <c r="JX17" s="29"/>
      <c r="JY17" s="29"/>
      <c r="JZ17" s="29"/>
      <c r="KA17" s="29"/>
      <c r="KB17" s="29"/>
      <c r="KC17" s="29"/>
      <c r="KD17" s="29"/>
      <c r="KE17" s="29"/>
      <c r="KF17" s="29"/>
      <c r="KG17" s="29"/>
      <c r="KH17" s="29"/>
      <c r="KI17" s="29"/>
      <c r="KJ17" s="29"/>
      <c r="KK17" s="29"/>
      <c r="KL17" s="29"/>
      <c r="KM17" s="29"/>
      <c r="KN17" s="29"/>
      <c r="KO17" s="29"/>
      <c r="KP17" s="29"/>
      <c r="KQ17" s="29"/>
      <c r="KR17" s="29"/>
      <c r="KS17" s="29"/>
      <c r="KT17" s="29"/>
      <c r="KU17" s="29"/>
      <c r="KV17" s="29"/>
      <c r="KW17" s="29"/>
      <c r="KX17" s="29"/>
      <c r="KY17" s="29"/>
      <c r="KZ17" s="29"/>
      <c r="LA17" s="29"/>
      <c r="LB17" s="29"/>
      <c r="LC17" s="29"/>
      <c r="LD17" s="29"/>
      <c r="LE17" s="29"/>
      <c r="LF17" s="29"/>
      <c r="LG17" s="29"/>
      <c r="LH17" s="29"/>
      <c r="LI17" s="29"/>
      <c r="LJ17" s="29"/>
      <c r="LK17" s="29"/>
      <c r="LL17" s="29"/>
      <c r="LM17" s="29"/>
      <c r="LN17" s="29"/>
      <c r="LO17" s="29"/>
      <c r="LP17" s="29"/>
      <c r="LQ17" s="29"/>
      <c r="LR17" s="29"/>
      <c r="LS17" s="29"/>
      <c r="LT17" s="29"/>
      <c r="LU17" s="29"/>
      <c r="LV17" s="29"/>
      <c r="LW17" s="29"/>
      <c r="LX17" s="29"/>
      <c r="LY17" s="29"/>
      <c r="LZ17" s="29"/>
      <c r="MA17" s="29"/>
      <c r="MB17" s="29"/>
      <c r="MC17" s="29"/>
      <c r="MD17" s="29"/>
      <c r="ME17" s="29"/>
      <c r="MF17" s="29"/>
      <c r="MG17" s="29"/>
      <c r="MH17" s="29"/>
      <c r="MI17" s="29"/>
      <c r="MJ17" s="29"/>
      <c r="MK17" s="29"/>
      <c r="ML17" s="29"/>
      <c r="MM17" s="29"/>
      <c r="MN17" s="29"/>
      <c r="MO17" s="29"/>
      <c r="MP17" s="29"/>
      <c r="MQ17" s="29"/>
      <c r="MR17" s="29"/>
      <c r="MS17" s="29"/>
      <c r="MT17" s="29"/>
      <c r="MU17" s="29"/>
      <c r="MV17" s="29"/>
      <c r="MW17" s="29"/>
      <c r="MX17" s="29"/>
      <c r="MY17" s="29"/>
      <c r="MZ17" s="29"/>
      <c r="NA17" s="29"/>
      <c r="NB17" s="29"/>
      <c r="NC17" s="29"/>
      <c r="ND17" s="29"/>
      <c r="NE17" s="29"/>
      <c r="NF17" s="29"/>
      <c r="NG17" s="29"/>
      <c r="NH17" s="29"/>
      <c r="NI17" s="29"/>
      <c r="NJ17" s="29"/>
      <c r="NK17" s="29"/>
      <c r="NL17" s="29"/>
      <c r="NM17" s="29"/>
      <c r="NN17" s="29"/>
      <c r="NO17" s="29"/>
      <c r="NP17" s="29"/>
      <c r="NQ17" s="29"/>
      <c r="NR17" s="29"/>
      <c r="NS17" s="29"/>
      <c r="NT17" s="29"/>
      <c r="NU17" s="29"/>
      <c r="NV17" s="29"/>
      <c r="NW17" s="29"/>
      <c r="NX17" s="29"/>
      <c r="NY17" s="29"/>
      <c r="NZ17" s="29"/>
      <c r="OA17" s="29"/>
      <c r="OB17" s="29"/>
      <c r="OC17" s="29"/>
      <c r="OD17" s="29"/>
      <c r="OE17" s="29"/>
      <c r="OF17" s="29"/>
      <c r="OG17" s="29"/>
      <c r="OH17" s="29"/>
      <c r="OI17" s="29"/>
      <c r="OJ17" s="29"/>
      <c r="OK17" s="29"/>
      <c r="OL17" s="29"/>
      <c r="OM17" s="29"/>
      <c r="ON17" s="29"/>
      <c r="OO17" s="29"/>
      <c r="OP17" s="29"/>
      <c r="OQ17" s="29"/>
      <c r="OR17" s="29"/>
      <c r="OS17" s="29"/>
      <c r="OT17" s="29"/>
      <c r="OU17" s="29"/>
      <c r="OV17" s="29"/>
      <c r="OW17" s="29"/>
      <c r="OX17" s="29"/>
      <c r="OY17" s="29"/>
      <c r="OZ17" s="29"/>
      <c r="PA17" s="29"/>
      <c r="PB17" s="29"/>
      <c r="PC17" s="29"/>
      <c r="PD17" s="29"/>
      <c r="PE17" s="29"/>
      <c r="PF17" s="29"/>
      <c r="PG17" s="29"/>
      <c r="PH17" s="29"/>
      <c r="PI17" s="29"/>
      <c r="PJ17" s="29"/>
      <c r="PK17" s="29"/>
      <c r="PL17" s="29"/>
    </row>
    <row r="18" spans="1:437" s="30" customFormat="1" ht="30" customHeight="1" x14ac:dyDescent="0.25">
      <c r="A18" s="90" t="s">
        <v>8</v>
      </c>
      <c r="B18" s="205"/>
      <c r="C18" s="205"/>
      <c r="D18" s="205">
        <f t="shared" si="0"/>
        <v>0</v>
      </c>
      <c r="E18" s="205"/>
      <c r="F18" s="205"/>
      <c r="G18" s="205"/>
      <c r="H18" s="205"/>
      <c r="I18" s="205">
        <f t="shared" si="1"/>
        <v>0</v>
      </c>
      <c r="J18" s="142">
        <v>25</v>
      </c>
      <c r="K18" s="142">
        <f>540+484</f>
        <v>1024</v>
      </c>
      <c r="L18" s="91">
        <f t="shared" si="2"/>
        <v>25600</v>
      </c>
      <c r="M18" s="208"/>
      <c r="N18" s="211"/>
      <c r="O18" s="202"/>
      <c r="P18" s="107">
        <v>800</v>
      </c>
      <c r="Q18" s="107">
        <v>540</v>
      </c>
      <c r="R18" s="137">
        <f t="shared" si="3"/>
        <v>260</v>
      </c>
      <c r="S18" s="137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29"/>
      <c r="AL18" s="29"/>
      <c r="AM18" s="29"/>
      <c r="AN18" s="29"/>
      <c r="AO18" s="29"/>
      <c r="AP18" s="29"/>
      <c r="AQ18" s="29"/>
      <c r="AR18" s="29"/>
      <c r="AS18" s="29"/>
      <c r="AT18" s="29"/>
      <c r="AU18" s="29"/>
      <c r="AV18" s="29"/>
      <c r="AW18" s="29"/>
      <c r="AX18" s="29"/>
      <c r="AY18" s="29"/>
      <c r="AZ18" s="29"/>
      <c r="BA18" s="29"/>
      <c r="BB18" s="29"/>
      <c r="BC18" s="29"/>
      <c r="BD18" s="29"/>
      <c r="BE18" s="29"/>
      <c r="BF18" s="29"/>
      <c r="BG18" s="29"/>
      <c r="BH18" s="29"/>
      <c r="BI18" s="29"/>
      <c r="BJ18" s="29"/>
      <c r="BK18" s="29"/>
      <c r="BL18" s="29"/>
      <c r="BM18" s="29"/>
      <c r="BN18" s="29"/>
      <c r="BO18" s="29"/>
      <c r="BP18" s="29"/>
      <c r="BQ18" s="29"/>
      <c r="BR18" s="29"/>
      <c r="BS18" s="29"/>
      <c r="BT18" s="29"/>
      <c r="BU18" s="29"/>
      <c r="BV18" s="29"/>
      <c r="BW18" s="29"/>
      <c r="BX18" s="29"/>
      <c r="BY18" s="29"/>
      <c r="BZ18" s="29"/>
      <c r="CA18" s="29"/>
      <c r="CB18" s="29"/>
      <c r="CC18" s="29"/>
      <c r="CD18" s="29"/>
      <c r="CE18" s="29"/>
      <c r="CF18" s="29"/>
      <c r="CG18" s="29"/>
      <c r="CH18" s="29"/>
      <c r="CI18" s="29"/>
      <c r="CJ18" s="29"/>
      <c r="CK18" s="29"/>
      <c r="CL18" s="29"/>
      <c r="CM18" s="29"/>
      <c r="CN18" s="29"/>
      <c r="CO18" s="29"/>
      <c r="CP18" s="29"/>
      <c r="CQ18" s="29"/>
      <c r="CR18" s="29"/>
      <c r="CS18" s="29"/>
      <c r="CT18" s="29"/>
      <c r="CU18" s="29"/>
      <c r="CV18" s="29"/>
      <c r="CW18" s="29"/>
      <c r="CX18" s="29"/>
      <c r="CY18" s="29"/>
      <c r="CZ18" s="29"/>
      <c r="DA18" s="29"/>
      <c r="DB18" s="29"/>
      <c r="DC18" s="29"/>
      <c r="DD18" s="29"/>
      <c r="DE18" s="29"/>
      <c r="DF18" s="29"/>
      <c r="DG18" s="29"/>
      <c r="DH18" s="29"/>
      <c r="DI18" s="29"/>
      <c r="DJ18" s="29"/>
      <c r="DK18" s="29"/>
      <c r="DL18" s="29"/>
      <c r="DM18" s="29"/>
      <c r="DN18" s="29"/>
      <c r="DO18" s="29"/>
      <c r="DP18" s="29"/>
      <c r="DQ18" s="29"/>
      <c r="DR18" s="29"/>
      <c r="DS18" s="29"/>
      <c r="DT18" s="29"/>
      <c r="DU18" s="29"/>
      <c r="DV18" s="29"/>
      <c r="DW18" s="29"/>
      <c r="DX18" s="29"/>
      <c r="DY18" s="29"/>
      <c r="DZ18" s="29"/>
      <c r="EA18" s="29"/>
      <c r="EB18" s="29"/>
      <c r="EC18" s="29"/>
      <c r="ED18" s="29"/>
      <c r="EE18" s="29"/>
      <c r="EF18" s="29"/>
      <c r="EG18" s="29"/>
      <c r="EH18" s="29"/>
      <c r="EI18" s="29"/>
      <c r="EJ18" s="29"/>
      <c r="EK18" s="29"/>
      <c r="EL18" s="29"/>
      <c r="EM18" s="29"/>
      <c r="EN18" s="29"/>
      <c r="EO18" s="29"/>
      <c r="EP18" s="29"/>
      <c r="EQ18" s="29"/>
      <c r="ER18" s="29"/>
      <c r="ES18" s="29"/>
      <c r="ET18" s="29"/>
      <c r="EU18" s="29"/>
      <c r="EV18" s="29"/>
      <c r="EW18" s="29"/>
      <c r="EX18" s="29"/>
      <c r="EY18" s="29"/>
      <c r="EZ18" s="29"/>
      <c r="FA18" s="29"/>
      <c r="FB18" s="29"/>
      <c r="FC18" s="29"/>
      <c r="FD18" s="29"/>
      <c r="FE18" s="29"/>
      <c r="FF18" s="29"/>
      <c r="FG18" s="29"/>
      <c r="FH18" s="29"/>
      <c r="FI18" s="29"/>
      <c r="FJ18" s="29"/>
      <c r="FK18" s="29"/>
      <c r="FL18" s="29"/>
      <c r="FM18" s="29"/>
      <c r="FN18" s="29"/>
      <c r="FO18" s="29"/>
      <c r="FP18" s="29"/>
      <c r="FQ18" s="29"/>
      <c r="FR18" s="29"/>
      <c r="FS18" s="29"/>
      <c r="FT18" s="29"/>
      <c r="FU18" s="29"/>
      <c r="FV18" s="29"/>
      <c r="FW18" s="29"/>
      <c r="FX18" s="29"/>
      <c r="FY18" s="29"/>
      <c r="FZ18" s="29"/>
      <c r="GA18" s="29"/>
      <c r="GB18" s="29"/>
      <c r="GC18" s="29"/>
      <c r="GD18" s="29"/>
      <c r="GE18" s="29"/>
      <c r="GF18" s="29"/>
      <c r="GG18" s="29"/>
      <c r="GH18" s="29"/>
      <c r="GI18" s="29"/>
      <c r="GJ18" s="29"/>
      <c r="GK18" s="29"/>
      <c r="GL18" s="29"/>
      <c r="GM18" s="29"/>
      <c r="GN18" s="29"/>
      <c r="GO18" s="29"/>
      <c r="GP18" s="29"/>
      <c r="GQ18" s="29"/>
      <c r="GR18" s="29"/>
      <c r="GS18" s="29"/>
      <c r="GT18" s="29"/>
      <c r="GU18" s="29"/>
      <c r="GV18" s="29"/>
      <c r="GW18" s="29"/>
      <c r="GX18" s="29"/>
      <c r="GY18" s="29"/>
      <c r="GZ18" s="29"/>
      <c r="HA18" s="29"/>
      <c r="HB18" s="29"/>
      <c r="HC18" s="29"/>
      <c r="HD18" s="29"/>
      <c r="HE18" s="29"/>
      <c r="HF18" s="29"/>
      <c r="HG18" s="29"/>
      <c r="HH18" s="29"/>
      <c r="HI18" s="29"/>
      <c r="HJ18" s="29"/>
      <c r="HK18" s="29"/>
      <c r="HL18" s="29"/>
      <c r="HM18" s="29"/>
      <c r="HN18" s="29"/>
      <c r="HO18" s="29"/>
      <c r="HP18" s="29"/>
      <c r="HQ18" s="29"/>
      <c r="HR18" s="29"/>
      <c r="HS18" s="29"/>
      <c r="HT18" s="29"/>
      <c r="HU18" s="29"/>
      <c r="HV18" s="29"/>
      <c r="HW18" s="29"/>
      <c r="HX18" s="29"/>
      <c r="HY18" s="29"/>
      <c r="HZ18" s="29"/>
      <c r="IA18" s="29"/>
      <c r="IB18" s="29"/>
      <c r="IC18" s="29"/>
      <c r="ID18" s="29"/>
      <c r="IE18" s="29"/>
      <c r="IF18" s="29"/>
      <c r="IG18" s="29"/>
      <c r="IH18" s="29"/>
      <c r="II18" s="29"/>
      <c r="IJ18" s="29"/>
      <c r="IK18" s="29"/>
      <c r="IL18" s="29"/>
      <c r="IM18" s="29"/>
      <c r="IN18" s="29"/>
      <c r="IO18" s="29"/>
      <c r="IP18" s="29"/>
      <c r="IQ18" s="29"/>
      <c r="IR18" s="29"/>
      <c r="IS18" s="29"/>
      <c r="IT18" s="29"/>
      <c r="IU18" s="29"/>
      <c r="IV18" s="29"/>
      <c r="IW18" s="29"/>
      <c r="IX18" s="29"/>
      <c r="IY18" s="29"/>
      <c r="IZ18" s="29"/>
      <c r="JA18" s="29"/>
      <c r="JB18" s="29"/>
      <c r="JC18" s="29"/>
      <c r="JD18" s="29"/>
      <c r="JE18" s="29"/>
      <c r="JF18" s="29"/>
      <c r="JG18" s="29"/>
      <c r="JH18" s="29"/>
      <c r="JI18" s="29"/>
      <c r="JJ18" s="29"/>
      <c r="JK18" s="29"/>
      <c r="JL18" s="29"/>
      <c r="JM18" s="29"/>
      <c r="JN18" s="29"/>
      <c r="JO18" s="29"/>
      <c r="JP18" s="29"/>
      <c r="JQ18" s="29"/>
      <c r="JR18" s="29"/>
      <c r="JS18" s="29"/>
      <c r="JT18" s="29"/>
      <c r="JU18" s="29"/>
      <c r="JV18" s="29"/>
      <c r="JW18" s="29"/>
      <c r="JX18" s="29"/>
      <c r="JY18" s="29"/>
      <c r="JZ18" s="29"/>
      <c r="KA18" s="29"/>
      <c r="KB18" s="29"/>
      <c r="KC18" s="29"/>
      <c r="KD18" s="29"/>
      <c r="KE18" s="29"/>
      <c r="KF18" s="29"/>
      <c r="KG18" s="29"/>
      <c r="KH18" s="29"/>
      <c r="KI18" s="29"/>
      <c r="KJ18" s="29"/>
      <c r="KK18" s="29"/>
      <c r="KL18" s="29"/>
      <c r="KM18" s="29"/>
      <c r="KN18" s="29"/>
      <c r="KO18" s="29"/>
      <c r="KP18" s="29"/>
      <c r="KQ18" s="29"/>
      <c r="KR18" s="29"/>
      <c r="KS18" s="29"/>
      <c r="KT18" s="29"/>
      <c r="KU18" s="29"/>
      <c r="KV18" s="29"/>
      <c r="KW18" s="29"/>
      <c r="KX18" s="29"/>
      <c r="KY18" s="29"/>
      <c r="KZ18" s="29"/>
      <c r="LA18" s="29"/>
      <c r="LB18" s="29"/>
      <c r="LC18" s="29"/>
      <c r="LD18" s="29"/>
      <c r="LE18" s="29"/>
      <c r="LF18" s="29"/>
      <c r="LG18" s="29"/>
      <c r="LH18" s="29"/>
      <c r="LI18" s="29"/>
      <c r="LJ18" s="29"/>
      <c r="LK18" s="29"/>
      <c r="LL18" s="29"/>
      <c r="LM18" s="29"/>
      <c r="LN18" s="29"/>
      <c r="LO18" s="29"/>
      <c r="LP18" s="29"/>
      <c r="LQ18" s="29"/>
      <c r="LR18" s="29"/>
      <c r="LS18" s="29"/>
      <c r="LT18" s="29"/>
      <c r="LU18" s="29"/>
      <c r="LV18" s="29"/>
      <c r="LW18" s="29"/>
      <c r="LX18" s="29"/>
      <c r="LY18" s="29"/>
      <c r="LZ18" s="29"/>
      <c r="MA18" s="29"/>
      <c r="MB18" s="29"/>
      <c r="MC18" s="29"/>
      <c r="MD18" s="29"/>
      <c r="ME18" s="29"/>
      <c r="MF18" s="29"/>
      <c r="MG18" s="29"/>
      <c r="MH18" s="29"/>
      <c r="MI18" s="29"/>
      <c r="MJ18" s="29"/>
      <c r="MK18" s="29"/>
      <c r="ML18" s="29"/>
      <c r="MM18" s="29"/>
      <c r="MN18" s="29"/>
      <c r="MO18" s="29"/>
      <c r="MP18" s="29"/>
      <c r="MQ18" s="29"/>
      <c r="MR18" s="29"/>
      <c r="MS18" s="29"/>
      <c r="MT18" s="29"/>
      <c r="MU18" s="29"/>
      <c r="MV18" s="29"/>
      <c r="MW18" s="29"/>
      <c r="MX18" s="29"/>
      <c r="MY18" s="29"/>
      <c r="MZ18" s="29"/>
      <c r="NA18" s="29"/>
      <c r="NB18" s="29"/>
      <c r="NC18" s="29"/>
      <c r="ND18" s="29"/>
      <c r="NE18" s="29"/>
      <c r="NF18" s="29"/>
      <c r="NG18" s="29"/>
      <c r="NH18" s="29"/>
      <c r="NI18" s="29"/>
      <c r="NJ18" s="29"/>
      <c r="NK18" s="29"/>
      <c r="NL18" s="29"/>
      <c r="NM18" s="29"/>
      <c r="NN18" s="29"/>
      <c r="NO18" s="29"/>
      <c r="NP18" s="29"/>
      <c r="NQ18" s="29"/>
      <c r="NR18" s="29"/>
      <c r="NS18" s="29"/>
      <c r="NT18" s="29"/>
      <c r="NU18" s="29"/>
      <c r="NV18" s="29"/>
      <c r="NW18" s="29"/>
      <c r="NX18" s="29"/>
      <c r="NY18" s="29"/>
      <c r="NZ18" s="29"/>
      <c r="OA18" s="29"/>
      <c r="OB18" s="29"/>
      <c r="OC18" s="29"/>
      <c r="OD18" s="29"/>
      <c r="OE18" s="29"/>
      <c r="OF18" s="29"/>
      <c r="OG18" s="29"/>
      <c r="OH18" s="29"/>
      <c r="OI18" s="29"/>
      <c r="OJ18" s="29"/>
      <c r="OK18" s="29"/>
      <c r="OL18" s="29"/>
      <c r="OM18" s="29"/>
      <c r="ON18" s="29"/>
      <c r="OO18" s="29"/>
      <c r="OP18" s="29"/>
      <c r="OQ18" s="29"/>
      <c r="OR18" s="29"/>
      <c r="OS18" s="29"/>
      <c r="OT18" s="29"/>
      <c r="OU18" s="29"/>
      <c r="OV18" s="29"/>
      <c r="OW18" s="29"/>
      <c r="OX18" s="29"/>
      <c r="OY18" s="29"/>
      <c r="OZ18" s="29"/>
      <c r="PA18" s="29"/>
      <c r="PB18" s="29"/>
      <c r="PC18" s="29"/>
      <c r="PD18" s="29"/>
      <c r="PE18" s="29"/>
      <c r="PF18" s="29"/>
      <c r="PG18" s="29"/>
      <c r="PH18" s="29"/>
      <c r="PI18" s="29"/>
      <c r="PJ18" s="29"/>
      <c r="PK18" s="29"/>
      <c r="PL18" s="29"/>
    </row>
    <row r="19" spans="1:437" s="34" customFormat="1" ht="27" customHeight="1" x14ac:dyDescent="0.25">
      <c r="A19" s="220"/>
      <c r="B19" s="220"/>
      <c r="C19" s="220"/>
      <c r="D19" s="220"/>
      <c r="E19" s="31">
        <f>SUM(E10:E18)</f>
        <v>72046</v>
      </c>
      <c r="F19" s="31">
        <f>SUM(F10:F18)</f>
        <v>68681</v>
      </c>
      <c r="G19" s="31"/>
      <c r="H19" s="31">
        <f>SUM(H10:H18)</f>
        <v>616</v>
      </c>
      <c r="I19" s="31">
        <f>SUM(I10:I18)</f>
        <v>72662</v>
      </c>
      <c r="J19" s="32"/>
      <c r="K19" s="31"/>
      <c r="L19" s="31">
        <f>SUM(L10:L18)</f>
        <v>63800</v>
      </c>
      <c r="M19" s="31">
        <f>SUM(M10:M18)</f>
        <v>236</v>
      </c>
      <c r="N19" s="128">
        <f>SUM(N11:N18)</f>
        <v>-8651</v>
      </c>
      <c r="O19" s="129">
        <f>IFERROR((N19/I19)*100,"-")</f>
        <v>-11.905810464892241</v>
      </c>
      <c r="P19" s="108"/>
      <c r="Q19" s="108"/>
      <c r="R19" s="53"/>
      <c r="S19" s="5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  <c r="BA19" s="33"/>
      <c r="BB19" s="33"/>
      <c r="BC19" s="33"/>
      <c r="BD19" s="33"/>
      <c r="BE19" s="33"/>
      <c r="BF19" s="33"/>
      <c r="BG19" s="33"/>
      <c r="BH19" s="33"/>
      <c r="BI19" s="33"/>
      <c r="BJ19" s="33"/>
      <c r="BK19" s="33"/>
      <c r="BL19" s="33"/>
      <c r="BM19" s="33"/>
      <c r="BN19" s="33"/>
      <c r="BO19" s="33"/>
      <c r="BP19" s="33"/>
      <c r="BQ19" s="33"/>
      <c r="BR19" s="33"/>
      <c r="BS19" s="33"/>
      <c r="BT19" s="33"/>
      <c r="BU19" s="33"/>
      <c r="BV19" s="33"/>
      <c r="BW19" s="33"/>
      <c r="BX19" s="33"/>
      <c r="BY19" s="33"/>
      <c r="BZ19" s="33"/>
      <c r="CA19" s="33"/>
      <c r="CB19" s="33"/>
      <c r="CC19" s="33"/>
      <c r="CD19" s="33"/>
      <c r="CE19" s="33"/>
      <c r="CF19" s="33"/>
      <c r="CG19" s="33"/>
      <c r="CH19" s="33"/>
      <c r="CI19" s="33"/>
      <c r="CJ19" s="33"/>
      <c r="CK19" s="33"/>
      <c r="CL19" s="33"/>
      <c r="CM19" s="33"/>
      <c r="CN19" s="33"/>
      <c r="CO19" s="33"/>
      <c r="CP19" s="33"/>
      <c r="CQ19" s="33"/>
      <c r="CR19" s="33"/>
      <c r="CS19" s="33"/>
      <c r="CT19" s="33"/>
      <c r="CU19" s="33"/>
      <c r="CV19" s="33"/>
      <c r="CW19" s="33"/>
      <c r="CX19" s="33"/>
      <c r="CY19" s="33"/>
      <c r="CZ19" s="33"/>
      <c r="DA19" s="33"/>
      <c r="DB19" s="33"/>
      <c r="DC19" s="33"/>
      <c r="DD19" s="33"/>
      <c r="DE19" s="33"/>
      <c r="DF19" s="33"/>
      <c r="DG19" s="33"/>
      <c r="DH19" s="33"/>
      <c r="DI19" s="33"/>
      <c r="DJ19" s="33"/>
      <c r="DK19" s="33"/>
      <c r="DL19" s="33"/>
      <c r="DM19" s="33"/>
      <c r="DN19" s="33"/>
      <c r="DO19" s="33"/>
      <c r="DP19" s="33"/>
      <c r="DQ19" s="33"/>
      <c r="DR19" s="33"/>
      <c r="DS19" s="33"/>
      <c r="DT19" s="33"/>
      <c r="DU19" s="33"/>
      <c r="DV19" s="33"/>
      <c r="DW19" s="33"/>
      <c r="DX19" s="33"/>
      <c r="DY19" s="33"/>
      <c r="DZ19" s="33"/>
      <c r="EA19" s="33"/>
      <c r="EB19" s="33"/>
      <c r="EC19" s="33"/>
      <c r="ED19" s="33"/>
      <c r="EE19" s="33"/>
      <c r="EF19" s="33"/>
      <c r="EG19" s="33"/>
      <c r="EH19" s="33"/>
      <c r="EI19" s="33"/>
      <c r="EJ19" s="33"/>
      <c r="EK19" s="33"/>
      <c r="EL19" s="33"/>
      <c r="EM19" s="33"/>
      <c r="EN19" s="33"/>
      <c r="EO19" s="33"/>
      <c r="EP19" s="33"/>
      <c r="EQ19" s="33"/>
      <c r="ER19" s="33"/>
      <c r="ES19" s="33"/>
      <c r="ET19" s="33"/>
      <c r="EU19" s="33"/>
      <c r="EV19" s="33"/>
      <c r="EW19" s="33"/>
      <c r="EX19" s="33"/>
      <c r="EY19" s="33"/>
      <c r="EZ19" s="33"/>
      <c r="FA19" s="33"/>
      <c r="FB19" s="33"/>
      <c r="FC19" s="33"/>
      <c r="FD19" s="33"/>
      <c r="FE19" s="33"/>
      <c r="FF19" s="33"/>
      <c r="FG19" s="33"/>
      <c r="FH19" s="33"/>
      <c r="FI19" s="33"/>
      <c r="FJ19" s="33"/>
      <c r="FK19" s="33"/>
      <c r="FL19" s="33"/>
      <c r="FM19" s="33"/>
      <c r="FN19" s="33"/>
      <c r="FO19" s="33"/>
      <c r="FP19" s="33"/>
      <c r="FQ19" s="33"/>
      <c r="FR19" s="33"/>
      <c r="FS19" s="33"/>
      <c r="FT19" s="33"/>
      <c r="FU19" s="33"/>
      <c r="FV19" s="33"/>
      <c r="FW19" s="33"/>
      <c r="FX19" s="33"/>
      <c r="FY19" s="33"/>
      <c r="FZ19" s="33"/>
      <c r="GA19" s="33"/>
      <c r="GB19" s="33"/>
      <c r="GC19" s="33"/>
      <c r="GD19" s="33"/>
      <c r="GE19" s="33"/>
      <c r="GF19" s="33"/>
      <c r="GG19" s="33"/>
      <c r="GH19" s="33"/>
      <c r="GI19" s="33"/>
      <c r="GJ19" s="33"/>
      <c r="GK19" s="33"/>
      <c r="GL19" s="33"/>
      <c r="GM19" s="33"/>
      <c r="GN19" s="33"/>
      <c r="GO19" s="33"/>
      <c r="GP19" s="33"/>
      <c r="GQ19" s="33"/>
      <c r="GR19" s="33"/>
      <c r="GS19" s="33"/>
      <c r="GT19" s="33"/>
      <c r="GU19" s="33"/>
      <c r="GV19" s="33"/>
      <c r="GW19" s="33"/>
      <c r="GX19" s="33"/>
      <c r="GY19" s="33"/>
      <c r="GZ19" s="33"/>
      <c r="HA19" s="33"/>
      <c r="HB19" s="33"/>
      <c r="HC19" s="33"/>
      <c r="HD19" s="33"/>
      <c r="HE19" s="33"/>
      <c r="HF19" s="33"/>
      <c r="HG19" s="33"/>
      <c r="HH19" s="33"/>
      <c r="HI19" s="33"/>
      <c r="HJ19" s="33"/>
      <c r="HK19" s="33"/>
      <c r="HL19" s="33"/>
      <c r="HM19" s="33"/>
      <c r="HN19" s="33"/>
      <c r="HO19" s="33"/>
      <c r="HP19" s="33"/>
      <c r="HQ19" s="33"/>
      <c r="HR19" s="33"/>
      <c r="HS19" s="33"/>
      <c r="HT19" s="33"/>
      <c r="HU19" s="33"/>
      <c r="HV19" s="33"/>
      <c r="HW19" s="33"/>
      <c r="HX19" s="33"/>
      <c r="HY19" s="33"/>
      <c r="HZ19" s="33"/>
      <c r="IA19" s="33"/>
      <c r="IB19" s="33"/>
      <c r="IC19" s="33"/>
      <c r="ID19" s="33"/>
      <c r="IE19" s="33"/>
      <c r="IF19" s="33"/>
      <c r="IG19" s="33"/>
      <c r="IH19" s="33"/>
      <c r="II19" s="33"/>
      <c r="IJ19" s="33"/>
      <c r="IK19" s="33"/>
      <c r="IL19" s="33"/>
      <c r="IM19" s="33"/>
      <c r="IN19" s="33"/>
      <c r="IO19" s="33"/>
      <c r="IP19" s="33"/>
      <c r="IQ19" s="33"/>
      <c r="IR19" s="33"/>
      <c r="IS19" s="33"/>
      <c r="IT19" s="33"/>
      <c r="IU19" s="33"/>
      <c r="IV19" s="33"/>
      <c r="IW19" s="33"/>
      <c r="IX19" s="33"/>
      <c r="IY19" s="33"/>
      <c r="IZ19" s="33"/>
      <c r="JA19" s="33"/>
      <c r="JB19" s="33"/>
      <c r="JC19" s="33"/>
      <c r="JD19" s="33"/>
      <c r="JE19" s="33"/>
      <c r="JF19" s="33"/>
      <c r="JG19" s="33"/>
      <c r="JH19" s="33"/>
      <c r="JI19" s="33"/>
      <c r="JJ19" s="33"/>
      <c r="JK19" s="33"/>
      <c r="JL19" s="33"/>
      <c r="JM19" s="33"/>
      <c r="JN19" s="33"/>
      <c r="JO19" s="33"/>
      <c r="JP19" s="33"/>
      <c r="JQ19" s="33"/>
      <c r="JR19" s="33"/>
      <c r="JS19" s="33"/>
      <c r="JT19" s="33"/>
      <c r="JU19" s="33"/>
      <c r="JV19" s="33"/>
      <c r="JW19" s="33"/>
      <c r="JX19" s="33"/>
      <c r="JY19" s="33"/>
      <c r="JZ19" s="33"/>
      <c r="KA19" s="33"/>
      <c r="KB19" s="33"/>
      <c r="KC19" s="33"/>
      <c r="KD19" s="33"/>
      <c r="KE19" s="33"/>
      <c r="KF19" s="33"/>
      <c r="KG19" s="33"/>
      <c r="KH19" s="33"/>
      <c r="KI19" s="33"/>
      <c r="KJ19" s="33"/>
      <c r="KK19" s="33"/>
      <c r="KL19" s="33"/>
      <c r="KM19" s="33"/>
      <c r="KN19" s="33"/>
      <c r="KO19" s="33"/>
      <c r="KP19" s="33"/>
      <c r="KQ19" s="33"/>
      <c r="KR19" s="33"/>
      <c r="KS19" s="33"/>
      <c r="KT19" s="33"/>
      <c r="KU19" s="33"/>
      <c r="KV19" s="33"/>
      <c r="KW19" s="33"/>
      <c r="KX19" s="33"/>
      <c r="KY19" s="33"/>
      <c r="KZ19" s="33"/>
      <c r="LA19" s="33"/>
      <c r="LB19" s="33"/>
      <c r="LC19" s="33"/>
      <c r="LD19" s="33"/>
      <c r="LE19" s="33"/>
      <c r="LF19" s="33"/>
      <c r="LG19" s="33"/>
      <c r="LH19" s="33"/>
      <c r="LI19" s="33"/>
      <c r="LJ19" s="33"/>
      <c r="LK19" s="33"/>
      <c r="LL19" s="33"/>
      <c r="LM19" s="33"/>
      <c r="LN19" s="33"/>
      <c r="LO19" s="33"/>
      <c r="LP19" s="33"/>
      <c r="LQ19" s="33"/>
      <c r="LR19" s="33"/>
      <c r="LS19" s="33"/>
      <c r="LT19" s="33"/>
      <c r="LU19" s="33"/>
      <c r="LV19" s="33"/>
      <c r="LW19" s="33"/>
      <c r="LX19" s="33"/>
      <c r="LY19" s="33"/>
      <c r="LZ19" s="33"/>
      <c r="MA19" s="33"/>
      <c r="MB19" s="33"/>
      <c r="MC19" s="33"/>
      <c r="MD19" s="33"/>
      <c r="ME19" s="33"/>
      <c r="MF19" s="33"/>
      <c r="MG19" s="33"/>
      <c r="MH19" s="33"/>
      <c r="MI19" s="33"/>
      <c r="MJ19" s="33"/>
      <c r="MK19" s="33"/>
      <c r="ML19" s="33"/>
      <c r="MM19" s="33"/>
      <c r="MN19" s="33"/>
      <c r="MO19" s="33"/>
      <c r="MP19" s="33"/>
      <c r="MQ19" s="33"/>
      <c r="MR19" s="33"/>
      <c r="MS19" s="33"/>
      <c r="MT19" s="33"/>
      <c r="MU19" s="33"/>
      <c r="MV19" s="33"/>
      <c r="MW19" s="33"/>
      <c r="MX19" s="33"/>
      <c r="MY19" s="33"/>
      <c r="MZ19" s="33"/>
      <c r="NA19" s="33"/>
      <c r="NB19" s="33"/>
      <c r="NC19" s="33"/>
      <c r="ND19" s="33"/>
      <c r="NE19" s="33"/>
      <c r="NF19" s="33"/>
      <c r="NG19" s="33"/>
      <c r="NH19" s="33"/>
      <c r="NI19" s="33"/>
      <c r="NJ19" s="33"/>
      <c r="NK19" s="33"/>
      <c r="NL19" s="33"/>
      <c r="NM19" s="33"/>
      <c r="NN19" s="33"/>
      <c r="NO19" s="33"/>
      <c r="NP19" s="33"/>
      <c r="NQ19" s="33"/>
      <c r="NR19" s="33"/>
      <c r="NS19" s="33"/>
      <c r="NT19" s="33"/>
      <c r="NU19" s="33"/>
      <c r="NV19" s="33"/>
      <c r="NW19" s="33"/>
      <c r="NX19" s="33"/>
      <c r="NY19" s="33"/>
      <c r="NZ19" s="33"/>
      <c r="OA19" s="33"/>
      <c r="OB19" s="33"/>
      <c r="OC19" s="33"/>
      <c r="OD19" s="33"/>
      <c r="OE19" s="33"/>
      <c r="OF19" s="33"/>
      <c r="OG19" s="33"/>
      <c r="OH19" s="33"/>
      <c r="OI19" s="33"/>
      <c r="OJ19" s="33"/>
      <c r="OK19" s="33"/>
      <c r="OL19" s="33"/>
      <c r="OM19" s="33"/>
      <c r="ON19" s="33"/>
      <c r="OO19" s="33"/>
      <c r="OP19" s="33"/>
      <c r="OQ19" s="33"/>
      <c r="OR19" s="33"/>
      <c r="OS19" s="33"/>
      <c r="OT19" s="33"/>
      <c r="OU19" s="33"/>
      <c r="OV19" s="33"/>
      <c r="OW19" s="33"/>
      <c r="OX19" s="33"/>
      <c r="OY19" s="33"/>
      <c r="OZ19" s="33"/>
      <c r="PA19" s="33"/>
      <c r="PB19" s="33"/>
      <c r="PC19" s="33"/>
      <c r="PD19" s="33"/>
      <c r="PE19" s="33"/>
      <c r="PF19" s="33"/>
      <c r="PG19" s="33"/>
      <c r="PH19" s="33"/>
      <c r="PI19" s="33"/>
      <c r="PJ19" s="33"/>
      <c r="PK19" s="33"/>
      <c r="PL19" s="33"/>
    </row>
    <row r="20" spans="1:437" s="10" customFormat="1" ht="20.100000000000001" customHeight="1" x14ac:dyDescent="0.25">
      <c r="A20" s="35"/>
      <c r="B20" s="116"/>
      <c r="C20" s="35"/>
      <c r="D20" s="98"/>
      <c r="E20" s="36"/>
      <c r="F20" s="36"/>
      <c r="G20" s="36"/>
      <c r="H20" s="37"/>
      <c r="I20" s="38"/>
      <c r="J20" s="27"/>
      <c r="K20" s="27"/>
      <c r="L20" s="27"/>
      <c r="M20" s="27"/>
      <c r="N20" s="37"/>
      <c r="O20" s="119"/>
      <c r="P20" s="135"/>
      <c r="Q20" s="135"/>
      <c r="R20" s="39"/>
      <c r="S20" s="39"/>
      <c r="T20" s="40"/>
      <c r="U20" s="40"/>
      <c r="V20" s="40"/>
      <c r="W20" s="40"/>
      <c r="X20" s="26"/>
      <c r="Y20" s="26"/>
      <c r="Z20" s="26"/>
      <c r="AA20" s="41"/>
      <c r="AB20" s="26"/>
      <c r="AC20" s="26"/>
      <c r="AD20" s="23"/>
      <c r="AE20" s="24"/>
      <c r="AF20" s="24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8"/>
      <c r="CF20" s="8"/>
      <c r="CG20" s="8"/>
      <c r="CH20" s="8"/>
      <c r="CI20" s="8"/>
      <c r="CJ20" s="8"/>
      <c r="CK20" s="8"/>
      <c r="CL20" s="8"/>
      <c r="CM20" s="8"/>
      <c r="CN20" s="8"/>
      <c r="CO20" s="8"/>
      <c r="CP20" s="8"/>
      <c r="CQ20" s="8"/>
      <c r="CR20" s="8"/>
      <c r="CS20" s="8"/>
      <c r="CT20" s="8"/>
      <c r="CU20" s="8"/>
      <c r="CV20" s="8"/>
      <c r="CW20" s="8"/>
      <c r="CX20" s="8"/>
      <c r="CY20" s="8"/>
      <c r="CZ20" s="8"/>
      <c r="DA20" s="8"/>
      <c r="DB20" s="8"/>
      <c r="DC20" s="8"/>
      <c r="DD20" s="8"/>
      <c r="DE20" s="8"/>
      <c r="DF20" s="8"/>
      <c r="DG20" s="8"/>
      <c r="DH20" s="8"/>
      <c r="DI20" s="8"/>
      <c r="DJ20" s="8"/>
      <c r="DK20" s="8"/>
      <c r="DL20" s="8"/>
      <c r="DM20" s="8"/>
      <c r="DN20" s="8"/>
      <c r="DO20" s="8"/>
      <c r="DP20" s="8"/>
      <c r="DQ20" s="8"/>
      <c r="DR20" s="8"/>
      <c r="DS20" s="8"/>
      <c r="DT20" s="8"/>
      <c r="DU20" s="8"/>
      <c r="DV20" s="8"/>
      <c r="DW20" s="8"/>
      <c r="DX20" s="8"/>
      <c r="DY20" s="8"/>
      <c r="DZ20" s="8"/>
      <c r="EA20" s="8"/>
      <c r="EB20" s="8"/>
      <c r="EC20" s="8"/>
      <c r="ED20" s="8"/>
      <c r="EE20" s="8"/>
      <c r="EF20" s="8"/>
      <c r="EG20" s="8"/>
      <c r="EH20" s="8"/>
      <c r="EI20" s="8"/>
      <c r="EJ20" s="8"/>
      <c r="EK20" s="8"/>
      <c r="EL20" s="8"/>
      <c r="EM20" s="8"/>
      <c r="EN20" s="8"/>
      <c r="EO20" s="8"/>
      <c r="EP20" s="8"/>
      <c r="EQ20" s="8"/>
      <c r="ER20" s="8"/>
      <c r="ES20" s="8"/>
      <c r="ET20" s="8"/>
      <c r="EU20" s="8"/>
      <c r="EV20" s="8"/>
      <c r="EW20" s="8"/>
      <c r="EX20" s="8"/>
      <c r="EY20" s="8"/>
      <c r="EZ20" s="8"/>
      <c r="FA20" s="8"/>
      <c r="FB20" s="8"/>
      <c r="FC20" s="8"/>
      <c r="FD20" s="8"/>
      <c r="FE20" s="8"/>
      <c r="FF20" s="8"/>
      <c r="FG20" s="8"/>
      <c r="FH20" s="8"/>
      <c r="FI20" s="8"/>
      <c r="FJ20" s="8"/>
      <c r="FK20" s="8"/>
      <c r="FL20" s="8"/>
      <c r="FM20" s="8"/>
      <c r="FN20" s="8"/>
      <c r="FO20" s="8"/>
      <c r="FP20" s="8"/>
      <c r="FQ20" s="8"/>
      <c r="FR20" s="8"/>
      <c r="FS20" s="8"/>
      <c r="FT20" s="8"/>
      <c r="FU20" s="8"/>
      <c r="FV20" s="8"/>
      <c r="FW20" s="8"/>
      <c r="FX20" s="8"/>
      <c r="FY20" s="8"/>
      <c r="FZ20" s="8"/>
      <c r="GA20" s="8"/>
      <c r="GB20" s="8"/>
      <c r="GC20" s="8"/>
      <c r="GD20" s="8"/>
      <c r="GE20" s="8"/>
      <c r="GF20" s="8"/>
      <c r="GG20" s="8"/>
      <c r="GH20" s="8"/>
      <c r="GI20" s="8"/>
      <c r="GJ20" s="8"/>
      <c r="GK20" s="8"/>
      <c r="GL20" s="8"/>
      <c r="GM20" s="8"/>
      <c r="GN20" s="8"/>
      <c r="GO20" s="8"/>
      <c r="GP20" s="8"/>
      <c r="GQ20" s="8"/>
      <c r="GR20" s="8"/>
      <c r="GS20" s="8"/>
      <c r="GT20" s="8"/>
      <c r="GU20" s="8"/>
      <c r="GV20" s="8"/>
      <c r="GW20" s="8"/>
      <c r="GX20" s="8"/>
      <c r="GY20" s="8"/>
      <c r="GZ20" s="8"/>
      <c r="HA20" s="8"/>
      <c r="HB20" s="8"/>
      <c r="HC20" s="8"/>
      <c r="HD20" s="8"/>
      <c r="HE20" s="8"/>
      <c r="HF20" s="8"/>
      <c r="HG20" s="8"/>
      <c r="HH20" s="8"/>
      <c r="HI20" s="8"/>
      <c r="HJ20" s="8"/>
      <c r="HK20" s="8"/>
      <c r="HL20" s="8"/>
      <c r="HM20" s="8"/>
      <c r="HN20" s="8"/>
      <c r="HO20" s="8"/>
      <c r="HP20" s="8"/>
      <c r="HQ20" s="8"/>
      <c r="HR20" s="8"/>
      <c r="HS20" s="8"/>
      <c r="HT20" s="8"/>
      <c r="HU20" s="8"/>
      <c r="HV20" s="8"/>
      <c r="HW20" s="8"/>
      <c r="HX20" s="8"/>
      <c r="HY20" s="8"/>
      <c r="HZ20" s="8"/>
      <c r="IA20" s="8"/>
      <c r="IB20" s="8"/>
      <c r="IC20" s="8"/>
      <c r="ID20" s="8"/>
      <c r="IE20" s="8"/>
      <c r="IF20" s="8"/>
      <c r="IG20" s="8"/>
      <c r="IH20" s="8"/>
      <c r="II20" s="8"/>
      <c r="IJ20" s="8"/>
      <c r="IK20" s="8"/>
      <c r="IL20" s="8"/>
      <c r="IM20" s="8"/>
      <c r="IN20" s="8"/>
      <c r="IO20" s="8"/>
      <c r="IP20" s="8"/>
      <c r="IQ20" s="8"/>
      <c r="IR20" s="8"/>
      <c r="IS20" s="8"/>
      <c r="IT20" s="8"/>
      <c r="IU20" s="8"/>
      <c r="IV20" s="8"/>
      <c r="IW20" s="8"/>
      <c r="IX20" s="8"/>
      <c r="IY20" s="8"/>
      <c r="IZ20" s="8"/>
      <c r="JA20" s="8"/>
      <c r="JB20" s="8"/>
      <c r="JC20" s="8"/>
      <c r="JD20" s="8"/>
      <c r="JE20" s="8"/>
      <c r="JF20" s="8"/>
      <c r="JG20" s="8"/>
      <c r="JH20" s="8"/>
      <c r="JI20" s="8"/>
      <c r="JJ20" s="8"/>
      <c r="JK20" s="8"/>
      <c r="JL20" s="8"/>
      <c r="JM20" s="8"/>
      <c r="JN20" s="8"/>
      <c r="JO20" s="8"/>
      <c r="JP20" s="8"/>
      <c r="JQ20" s="8"/>
      <c r="JR20" s="8"/>
      <c r="JS20" s="8"/>
      <c r="JT20" s="8"/>
      <c r="JU20" s="8"/>
      <c r="JV20" s="8"/>
      <c r="JW20" s="8"/>
      <c r="JX20" s="8"/>
      <c r="JY20" s="8"/>
      <c r="JZ20" s="8"/>
      <c r="KA20" s="8"/>
      <c r="KB20" s="8"/>
      <c r="KC20" s="8"/>
      <c r="KD20" s="8"/>
      <c r="KE20" s="8"/>
      <c r="KF20" s="8"/>
      <c r="KG20" s="8"/>
      <c r="KH20" s="8"/>
      <c r="KI20" s="8"/>
      <c r="KJ20" s="8"/>
      <c r="KK20" s="8"/>
      <c r="KL20" s="8"/>
      <c r="KM20" s="8"/>
      <c r="KN20" s="8"/>
      <c r="KO20" s="8"/>
      <c r="KP20" s="8"/>
      <c r="KQ20" s="8"/>
      <c r="KR20" s="8"/>
      <c r="KS20" s="8"/>
      <c r="KT20" s="8"/>
      <c r="KU20" s="8"/>
      <c r="KV20" s="8"/>
      <c r="KW20" s="8"/>
      <c r="KX20" s="8"/>
      <c r="KY20" s="8"/>
      <c r="KZ20" s="8"/>
      <c r="LA20" s="8"/>
      <c r="LB20" s="8"/>
      <c r="LC20" s="8"/>
      <c r="LD20" s="8"/>
      <c r="LE20" s="8"/>
      <c r="LF20" s="8"/>
      <c r="LG20" s="8"/>
      <c r="LH20" s="8"/>
      <c r="LI20" s="8"/>
      <c r="LJ20" s="8"/>
      <c r="LK20" s="8"/>
      <c r="LL20" s="8"/>
      <c r="LM20" s="8"/>
      <c r="LN20" s="8"/>
      <c r="LO20" s="8"/>
      <c r="LP20" s="8"/>
      <c r="LQ20" s="8"/>
      <c r="LR20" s="8"/>
      <c r="LS20" s="8"/>
      <c r="LT20" s="8"/>
      <c r="LU20" s="8"/>
      <c r="LV20" s="8"/>
      <c r="LW20" s="8"/>
      <c r="LX20" s="8"/>
      <c r="LY20" s="8"/>
      <c r="LZ20" s="8"/>
      <c r="MA20" s="8"/>
      <c r="MB20" s="8"/>
      <c r="MC20" s="8"/>
      <c r="MD20" s="8"/>
      <c r="ME20" s="8"/>
      <c r="MF20" s="8"/>
      <c r="MG20" s="8"/>
      <c r="MH20" s="8"/>
      <c r="MI20" s="8"/>
      <c r="MJ20" s="8"/>
      <c r="MK20" s="8"/>
      <c r="ML20" s="8"/>
      <c r="MM20" s="8"/>
      <c r="MN20" s="8"/>
      <c r="MO20" s="8"/>
      <c r="MP20" s="8"/>
      <c r="MQ20" s="8"/>
      <c r="MR20" s="8"/>
      <c r="MS20" s="8"/>
      <c r="MT20" s="8"/>
      <c r="MU20" s="8"/>
      <c r="MV20" s="8"/>
      <c r="MW20" s="8"/>
      <c r="MX20" s="8"/>
      <c r="MY20" s="8"/>
      <c r="MZ20" s="8"/>
      <c r="NA20" s="8"/>
      <c r="NB20" s="8"/>
      <c r="NC20" s="8"/>
      <c r="ND20" s="8"/>
      <c r="NE20" s="8"/>
      <c r="NF20" s="8"/>
      <c r="NG20" s="8"/>
      <c r="NH20" s="8"/>
      <c r="NI20" s="8"/>
      <c r="NJ20" s="8"/>
      <c r="NK20" s="8"/>
      <c r="NL20" s="8"/>
      <c r="NM20" s="8"/>
      <c r="NN20" s="8"/>
      <c r="NO20" s="8"/>
      <c r="NP20" s="8"/>
      <c r="NQ20" s="8"/>
      <c r="NR20" s="8"/>
      <c r="NS20" s="8"/>
      <c r="NT20" s="8"/>
      <c r="NU20" s="8"/>
      <c r="NV20" s="8"/>
      <c r="NW20" s="8"/>
      <c r="NX20" s="8"/>
      <c r="NY20" s="8"/>
      <c r="NZ20" s="8"/>
      <c r="OA20" s="8"/>
      <c r="OB20" s="8"/>
      <c r="OC20" s="8"/>
      <c r="OD20" s="8"/>
      <c r="OE20" s="8"/>
      <c r="OF20" s="8"/>
      <c r="OG20" s="8"/>
      <c r="OH20" s="8"/>
      <c r="OI20" s="8"/>
      <c r="OJ20" s="8"/>
      <c r="OK20" s="8"/>
      <c r="OL20" s="8"/>
      <c r="OM20" s="8"/>
      <c r="ON20" s="8"/>
      <c r="OO20" s="8"/>
      <c r="OP20" s="8"/>
      <c r="OQ20" s="8"/>
      <c r="OR20" s="8"/>
      <c r="OS20" s="8"/>
      <c r="OT20" s="8"/>
      <c r="OU20" s="8"/>
      <c r="OV20" s="8"/>
      <c r="OW20" s="8"/>
      <c r="OX20" s="8"/>
      <c r="OY20" s="8"/>
      <c r="OZ20" s="8"/>
      <c r="PA20" s="8"/>
      <c r="PB20" s="8"/>
      <c r="PC20" s="8"/>
      <c r="PD20" s="8"/>
      <c r="PE20" s="8"/>
      <c r="PF20" s="8"/>
      <c r="PG20" s="8"/>
      <c r="PH20" s="8"/>
      <c r="PI20" s="8"/>
      <c r="PJ20" s="8"/>
      <c r="PK20" s="8"/>
      <c r="PL20" s="8"/>
    </row>
    <row r="21" spans="1:437" x14ac:dyDescent="0.25">
      <c r="X21" s="42"/>
      <c r="Y21" s="42"/>
      <c r="Z21" s="41"/>
      <c r="AA21" s="42"/>
    </row>
    <row r="22" spans="1:437" s="26" customFormat="1" x14ac:dyDescent="0.25">
      <c r="A22" s="35"/>
      <c r="B22" s="116"/>
      <c r="C22" s="35"/>
      <c r="D22" s="98"/>
      <c r="E22" s="36"/>
      <c r="F22" s="36"/>
      <c r="G22" s="36"/>
      <c r="H22" s="37"/>
      <c r="I22" s="38"/>
      <c r="J22" s="27"/>
      <c r="K22" s="27"/>
      <c r="L22" s="27"/>
      <c r="M22" s="27"/>
      <c r="N22" s="37"/>
      <c r="O22" s="119"/>
      <c r="P22" s="135"/>
      <c r="Q22" s="135"/>
      <c r="R22" s="39"/>
      <c r="S22" s="39"/>
      <c r="T22" s="40"/>
      <c r="U22" s="40"/>
      <c r="V22" s="40"/>
      <c r="W22" s="40"/>
      <c r="X22" s="43"/>
      <c r="Y22" s="43"/>
      <c r="Z22" s="41"/>
      <c r="AA22" s="42"/>
      <c r="AD22" s="23"/>
      <c r="AE22" s="24"/>
      <c r="AF22" s="24"/>
      <c r="PM22" s="27"/>
      <c r="PN22" s="27"/>
      <c r="PO22" s="27"/>
      <c r="PP22" s="27"/>
      <c r="PQ22" s="27"/>
      <c r="PR22" s="27"/>
      <c r="PS22" s="27"/>
      <c r="PT22" s="27"/>
      <c r="PU22" s="27"/>
    </row>
    <row r="23" spans="1:437" s="26" customFormat="1" x14ac:dyDescent="0.25">
      <c r="A23" s="35"/>
      <c r="B23" s="116"/>
      <c r="C23" s="35"/>
      <c r="D23" s="98"/>
      <c r="E23" s="36"/>
      <c r="F23" s="36"/>
      <c r="G23" s="36"/>
      <c r="H23" s="37"/>
      <c r="I23" s="38"/>
      <c r="J23" s="27"/>
      <c r="K23" s="27"/>
      <c r="L23" s="27"/>
      <c r="M23" s="27"/>
      <c r="N23" s="37"/>
      <c r="O23" s="119"/>
      <c r="P23" s="135"/>
      <c r="Q23" s="135"/>
      <c r="R23" s="39"/>
      <c r="S23" s="39"/>
      <c r="T23" s="40"/>
      <c r="U23" s="40"/>
      <c r="V23" s="40"/>
      <c r="W23" s="40"/>
      <c r="Z23" s="8"/>
      <c r="AA23" s="44"/>
      <c r="AB23" s="42"/>
      <c r="AC23" s="42"/>
      <c r="AD23" s="23"/>
      <c r="AE23" s="24"/>
      <c r="AF23" s="24"/>
      <c r="PM23" s="27"/>
      <c r="PN23" s="27"/>
      <c r="PO23" s="27"/>
      <c r="PP23" s="27"/>
      <c r="PQ23" s="27"/>
      <c r="PR23" s="27"/>
      <c r="PS23" s="27"/>
      <c r="PT23" s="27"/>
      <c r="PU23" s="27"/>
    </row>
    <row r="24" spans="1:437" s="29" customFormat="1" x14ac:dyDescent="0.25">
      <c r="A24" s="66"/>
      <c r="B24" s="219"/>
      <c r="C24" s="219"/>
      <c r="D24" s="99"/>
      <c r="E24" s="221"/>
      <c r="F24" s="221"/>
      <c r="G24" s="221"/>
      <c r="H24" s="221"/>
      <c r="I24" s="68"/>
      <c r="J24" s="67"/>
      <c r="K24" s="219"/>
      <c r="L24" s="219"/>
      <c r="M24" s="68"/>
      <c r="N24" s="122"/>
      <c r="O24" s="219"/>
      <c r="P24" s="219"/>
      <c r="Q24" s="219"/>
      <c r="R24" s="219"/>
      <c r="S24" s="219"/>
      <c r="T24" s="219"/>
      <c r="U24" s="219"/>
      <c r="V24" s="219"/>
      <c r="W24" s="219"/>
      <c r="X24" s="219"/>
      <c r="Y24" s="219"/>
      <c r="Z24" s="219"/>
      <c r="AA24" s="219"/>
      <c r="AB24" s="45"/>
    </row>
    <row r="25" spans="1:437" s="29" customFormat="1" ht="18.75" customHeight="1" x14ac:dyDescent="0.25">
      <c r="A25" s="66"/>
      <c r="B25" s="212"/>
      <c r="C25" s="212"/>
      <c r="D25" s="100"/>
      <c r="E25" s="215"/>
      <c r="F25" s="215"/>
      <c r="G25" s="215"/>
      <c r="H25" s="215"/>
      <c r="I25" s="70"/>
      <c r="J25" s="71"/>
      <c r="K25" s="216"/>
      <c r="L25" s="216"/>
      <c r="M25" s="71"/>
      <c r="N25" s="71"/>
      <c r="O25" s="216"/>
      <c r="P25" s="216"/>
      <c r="Q25" s="216"/>
      <c r="R25" s="216"/>
      <c r="S25" s="216"/>
      <c r="T25" s="216"/>
      <c r="U25" s="216"/>
      <c r="V25" s="216"/>
      <c r="W25" s="216"/>
      <c r="X25" s="217"/>
      <c r="Y25" s="217"/>
      <c r="Z25" s="217"/>
      <c r="AA25" s="217"/>
      <c r="AB25" s="46"/>
      <c r="AD25" s="57"/>
    </row>
    <row r="26" spans="1:437" s="29" customFormat="1" ht="18.75" customHeight="1" x14ac:dyDescent="0.25">
      <c r="A26" s="66"/>
      <c r="B26" s="212"/>
      <c r="C26" s="212"/>
      <c r="D26" s="100"/>
      <c r="E26" s="215"/>
      <c r="F26" s="215"/>
      <c r="G26" s="215"/>
      <c r="H26" s="215"/>
      <c r="I26" s="70"/>
      <c r="J26" s="71"/>
      <c r="K26" s="216"/>
      <c r="L26" s="216"/>
      <c r="M26" s="71"/>
      <c r="N26" s="71"/>
      <c r="O26" s="216"/>
      <c r="P26" s="216"/>
      <c r="Q26" s="216"/>
      <c r="R26" s="216"/>
      <c r="S26" s="216"/>
      <c r="T26" s="216"/>
      <c r="U26" s="216"/>
      <c r="V26" s="216"/>
      <c r="W26" s="216"/>
      <c r="X26" s="217"/>
      <c r="Y26" s="217"/>
      <c r="Z26" s="217"/>
      <c r="AA26" s="217"/>
      <c r="AB26" s="46"/>
    </row>
    <row r="27" spans="1:437" s="29" customFormat="1" ht="15.75" customHeight="1" x14ac:dyDescent="0.25">
      <c r="A27" s="66"/>
      <c r="B27" s="212"/>
      <c r="C27" s="212"/>
      <c r="D27" s="100"/>
      <c r="E27" s="215"/>
      <c r="F27" s="215"/>
      <c r="G27" s="215"/>
      <c r="H27" s="215"/>
      <c r="I27" s="70"/>
      <c r="J27" s="71"/>
      <c r="K27" s="216"/>
      <c r="L27" s="216"/>
      <c r="M27" s="71"/>
      <c r="N27" s="71"/>
      <c r="O27" s="216"/>
      <c r="P27" s="216"/>
      <c r="Q27" s="216"/>
      <c r="R27" s="216"/>
      <c r="S27" s="216"/>
      <c r="T27" s="216"/>
      <c r="U27" s="216"/>
      <c r="V27" s="216"/>
      <c r="W27" s="216"/>
      <c r="X27" s="217"/>
      <c r="Y27" s="217"/>
      <c r="Z27" s="217"/>
      <c r="AA27" s="217"/>
      <c r="AB27" s="47"/>
    </row>
    <row r="28" spans="1:437" s="29" customFormat="1" ht="15.75" customHeight="1" x14ac:dyDescent="0.25">
      <c r="A28" s="66"/>
      <c r="B28" s="212"/>
      <c r="C28" s="212"/>
      <c r="D28" s="100"/>
      <c r="E28" s="215"/>
      <c r="F28" s="215"/>
      <c r="G28" s="215"/>
      <c r="H28" s="215"/>
      <c r="I28" s="70"/>
      <c r="J28" s="71"/>
      <c r="K28" s="216"/>
      <c r="L28" s="216"/>
      <c r="M28" s="71"/>
      <c r="N28" s="71"/>
      <c r="O28" s="71"/>
      <c r="P28" s="70"/>
      <c r="Q28" s="70"/>
      <c r="R28" s="141"/>
      <c r="S28" s="71"/>
      <c r="T28" s="71"/>
      <c r="U28" s="71"/>
      <c r="V28" s="216"/>
      <c r="W28" s="216"/>
      <c r="X28" s="217"/>
      <c r="Y28" s="217"/>
      <c r="Z28" s="72"/>
      <c r="AA28" s="72"/>
      <c r="AB28" s="47"/>
    </row>
    <row r="29" spans="1:437" s="29" customFormat="1" ht="18.75" customHeight="1" x14ac:dyDescent="0.25">
      <c r="A29" s="66"/>
      <c r="B29" s="212"/>
      <c r="C29" s="212"/>
      <c r="D29" s="101"/>
      <c r="E29" s="213"/>
      <c r="F29" s="213"/>
      <c r="G29" s="213"/>
      <c r="H29" s="213"/>
      <c r="I29" s="73"/>
      <c r="J29" s="73"/>
      <c r="K29" s="214"/>
      <c r="L29" s="214"/>
      <c r="M29" s="73"/>
      <c r="N29" s="72"/>
      <c r="O29" s="214"/>
      <c r="P29" s="214"/>
      <c r="Q29" s="214"/>
      <c r="R29" s="214"/>
      <c r="S29" s="214"/>
      <c r="T29" s="214"/>
      <c r="U29" s="214"/>
      <c r="V29" s="214"/>
      <c r="W29" s="214"/>
      <c r="X29" s="214"/>
      <c r="Y29" s="214"/>
      <c r="Z29" s="218"/>
      <c r="AA29" s="218"/>
      <c r="AB29" s="46"/>
    </row>
    <row r="30" spans="1:437" s="29" customFormat="1" ht="18.75" customHeight="1" x14ac:dyDescent="0.25">
      <c r="A30" s="63"/>
      <c r="B30" s="117"/>
      <c r="C30" s="63"/>
      <c r="D30" s="102"/>
      <c r="E30" s="74"/>
      <c r="F30" s="74"/>
      <c r="G30" s="74"/>
      <c r="H30" s="75"/>
      <c r="I30" s="76"/>
      <c r="J30" s="62"/>
      <c r="K30" s="62"/>
      <c r="L30" s="62"/>
      <c r="M30" s="62"/>
      <c r="N30" s="120"/>
      <c r="O30" s="121"/>
      <c r="P30" s="86"/>
      <c r="Q30" s="86"/>
      <c r="R30" s="77"/>
      <c r="S30" s="77"/>
      <c r="T30" s="58"/>
      <c r="U30" s="58"/>
      <c r="V30" s="58"/>
      <c r="W30" s="58"/>
      <c r="AA30" s="59"/>
      <c r="AE30" s="60"/>
      <c r="AF30" s="60"/>
    </row>
    <row r="31" spans="1:437" s="29" customFormat="1" x14ac:dyDescent="0.25">
      <c r="A31" s="63"/>
      <c r="B31" s="117"/>
      <c r="C31" s="63"/>
      <c r="D31" s="102"/>
      <c r="E31" s="63"/>
      <c r="F31" s="63"/>
      <c r="G31" s="63"/>
      <c r="H31" s="75"/>
      <c r="I31" s="76"/>
      <c r="N31" s="75"/>
      <c r="O31" s="122"/>
      <c r="P31" s="69"/>
      <c r="Q31" s="69"/>
      <c r="R31" s="78"/>
      <c r="S31" s="78"/>
      <c r="T31" s="58"/>
      <c r="U31" s="58"/>
      <c r="V31" s="58"/>
      <c r="W31" s="58"/>
      <c r="X31" s="57"/>
      <c r="Y31" s="57"/>
      <c r="Z31" s="61"/>
      <c r="AA31" s="59"/>
      <c r="AD31" s="57"/>
      <c r="AE31" s="60"/>
      <c r="AF31" s="60"/>
    </row>
    <row r="32" spans="1:437" s="29" customFormat="1" x14ac:dyDescent="0.25">
      <c r="A32" s="63"/>
      <c r="B32" s="117"/>
      <c r="C32" s="63"/>
      <c r="D32" s="102"/>
      <c r="E32" s="63"/>
      <c r="F32" s="63"/>
      <c r="G32" s="63"/>
      <c r="H32" s="75"/>
      <c r="I32" s="76"/>
      <c r="N32" s="75"/>
      <c r="O32" s="122"/>
      <c r="P32" s="69"/>
      <c r="Q32" s="69"/>
      <c r="R32" s="78"/>
      <c r="S32" s="78"/>
      <c r="T32" s="58"/>
      <c r="U32" s="58"/>
      <c r="V32" s="58"/>
      <c r="W32" s="58"/>
      <c r="X32" s="57"/>
      <c r="Y32" s="57"/>
      <c r="Z32" s="61"/>
      <c r="AA32" s="62"/>
      <c r="AB32" s="62"/>
      <c r="AC32" s="62"/>
      <c r="AD32" s="63"/>
      <c r="AE32" s="64"/>
      <c r="AF32" s="64"/>
    </row>
    <row r="33" spans="1:33" s="29" customFormat="1" x14ac:dyDescent="0.25">
      <c r="A33" s="63"/>
      <c r="B33" s="117"/>
      <c r="C33" s="63"/>
      <c r="D33" s="102"/>
      <c r="E33" s="63"/>
      <c r="F33" s="63"/>
      <c r="G33" s="63"/>
      <c r="H33" s="75"/>
      <c r="I33" s="76"/>
      <c r="N33" s="75"/>
      <c r="O33" s="122"/>
      <c r="P33" s="69"/>
      <c r="Q33" s="69"/>
      <c r="R33" s="78"/>
      <c r="S33" s="78"/>
      <c r="T33" s="58"/>
      <c r="U33" s="58"/>
      <c r="V33" s="58"/>
      <c r="W33" s="58"/>
      <c r="AD33" s="63"/>
      <c r="AE33" s="64"/>
      <c r="AF33" s="64"/>
    </row>
    <row r="34" spans="1:33" s="29" customFormat="1" ht="29.25" customHeight="1" x14ac:dyDescent="0.25">
      <c r="A34" s="79"/>
      <c r="B34" s="118"/>
      <c r="C34" s="79"/>
      <c r="D34" s="103"/>
      <c r="E34" s="80"/>
      <c r="F34" s="80"/>
      <c r="G34" s="80"/>
      <c r="H34" s="79"/>
      <c r="I34" s="79"/>
      <c r="J34" s="79"/>
      <c r="K34" s="80"/>
      <c r="L34" s="79"/>
      <c r="M34" s="80"/>
      <c r="N34" s="130"/>
      <c r="O34" s="131"/>
      <c r="P34" s="109"/>
      <c r="Q34" s="109"/>
      <c r="R34" s="80"/>
      <c r="S34" s="80"/>
      <c r="T34" s="80"/>
      <c r="U34" s="79"/>
      <c r="V34" s="80"/>
      <c r="W34" s="79"/>
      <c r="X34" s="80"/>
      <c r="Y34" s="79"/>
      <c r="Z34" s="79"/>
      <c r="AA34" s="79"/>
      <c r="AB34" s="79"/>
      <c r="AC34" s="80"/>
      <c r="AD34" s="80"/>
      <c r="AE34" s="79"/>
      <c r="AF34" s="81"/>
      <c r="AG34" s="79"/>
    </row>
    <row r="35" spans="1:33" s="65" customFormat="1" ht="22.5" customHeight="1" x14ac:dyDescent="0.2">
      <c r="A35" s="70"/>
      <c r="B35" s="70"/>
      <c r="C35" s="70"/>
      <c r="D35" s="104"/>
      <c r="E35" s="82"/>
      <c r="F35" s="82"/>
      <c r="G35" s="82"/>
      <c r="H35" s="82"/>
      <c r="I35" s="70"/>
      <c r="J35" s="82"/>
      <c r="K35" s="82"/>
      <c r="L35" s="70"/>
      <c r="M35" s="82"/>
      <c r="N35" s="70"/>
      <c r="O35" s="82"/>
      <c r="P35" s="70"/>
      <c r="Q35" s="70"/>
      <c r="R35" s="82"/>
      <c r="S35" s="82"/>
      <c r="T35" s="82"/>
      <c r="U35" s="70"/>
      <c r="V35" s="82"/>
      <c r="W35" s="70"/>
      <c r="X35" s="82"/>
      <c r="Y35" s="70"/>
      <c r="Z35" s="82"/>
      <c r="AA35" s="70"/>
      <c r="AB35" s="82"/>
      <c r="AC35" s="70"/>
      <c r="AD35" s="82"/>
      <c r="AE35" s="82"/>
      <c r="AF35" s="82"/>
      <c r="AG35" s="82"/>
    </row>
    <row r="36" spans="1:33" s="62" customFormat="1" ht="22.5" customHeight="1" x14ac:dyDescent="0.25">
      <c r="A36" s="70"/>
      <c r="B36" s="70"/>
      <c r="C36" s="70"/>
      <c r="D36" s="104"/>
      <c r="E36" s="82"/>
      <c r="F36" s="82"/>
      <c r="G36" s="82"/>
      <c r="H36" s="82"/>
      <c r="I36" s="70"/>
      <c r="J36" s="82"/>
      <c r="K36" s="82"/>
      <c r="L36" s="70"/>
      <c r="M36" s="82"/>
      <c r="N36" s="70"/>
      <c r="O36" s="82"/>
      <c r="P36" s="70"/>
      <c r="Q36" s="70"/>
      <c r="R36" s="82"/>
      <c r="S36" s="82"/>
      <c r="T36" s="82"/>
      <c r="U36" s="70"/>
      <c r="V36" s="82"/>
      <c r="W36" s="70"/>
      <c r="X36" s="82"/>
      <c r="Y36" s="70"/>
      <c r="Z36" s="82"/>
      <c r="AA36" s="70"/>
      <c r="AB36" s="82"/>
      <c r="AC36" s="70"/>
      <c r="AD36" s="82"/>
      <c r="AE36" s="82"/>
      <c r="AF36" s="82"/>
      <c r="AG36" s="82"/>
    </row>
    <row r="37" spans="1:33" s="62" customFormat="1" ht="22.5" customHeight="1" x14ac:dyDescent="0.25">
      <c r="A37" s="83"/>
      <c r="B37" s="70"/>
      <c r="C37" s="70"/>
      <c r="D37" s="105"/>
      <c r="E37" s="84"/>
      <c r="F37" s="84"/>
      <c r="G37" s="84"/>
      <c r="H37" s="82"/>
      <c r="I37" s="70"/>
      <c r="J37" s="82"/>
      <c r="K37" s="82"/>
      <c r="L37" s="70"/>
      <c r="M37" s="82"/>
      <c r="N37" s="70"/>
      <c r="O37" s="82"/>
      <c r="P37" s="70"/>
      <c r="Q37" s="70"/>
      <c r="R37" s="82"/>
      <c r="S37" s="82"/>
      <c r="T37" s="84"/>
      <c r="U37" s="70"/>
      <c r="V37" s="82"/>
      <c r="W37" s="70"/>
      <c r="X37" s="82"/>
      <c r="Y37" s="70"/>
      <c r="Z37" s="82"/>
      <c r="AA37" s="70"/>
      <c r="AB37" s="82"/>
      <c r="AC37" s="70"/>
      <c r="AD37" s="82"/>
      <c r="AE37" s="82"/>
      <c r="AF37" s="82"/>
      <c r="AG37" s="82"/>
    </row>
    <row r="38" spans="1:33" s="62" customFormat="1" ht="22.5" customHeight="1" x14ac:dyDescent="0.25">
      <c r="A38" s="83"/>
      <c r="B38" s="70"/>
      <c r="C38" s="70"/>
      <c r="D38" s="105"/>
      <c r="E38" s="84"/>
      <c r="F38" s="84"/>
      <c r="G38" s="84"/>
      <c r="H38" s="82"/>
      <c r="I38" s="70"/>
      <c r="J38" s="70"/>
      <c r="K38" s="82"/>
      <c r="L38" s="70"/>
      <c r="M38" s="82"/>
      <c r="N38" s="70"/>
      <c r="O38" s="82"/>
      <c r="P38" s="70"/>
      <c r="Q38" s="70"/>
      <c r="R38" s="82"/>
      <c r="S38" s="82"/>
      <c r="T38" s="84"/>
      <c r="U38" s="70"/>
      <c r="V38" s="82"/>
      <c r="W38" s="70"/>
      <c r="X38" s="82"/>
      <c r="Y38" s="70"/>
      <c r="Z38" s="82"/>
      <c r="AA38" s="70"/>
      <c r="AB38" s="82"/>
      <c r="AC38" s="70"/>
      <c r="AD38" s="82"/>
      <c r="AE38" s="82"/>
      <c r="AF38" s="82"/>
      <c r="AG38" s="82"/>
    </row>
    <row r="39" spans="1:33" s="62" customFormat="1" ht="22.5" customHeight="1" x14ac:dyDescent="0.25">
      <c r="A39" s="83"/>
      <c r="B39" s="70"/>
      <c r="C39" s="70"/>
      <c r="D39" s="105"/>
      <c r="E39" s="84"/>
      <c r="F39" s="84"/>
      <c r="G39" s="84"/>
      <c r="H39" s="82"/>
      <c r="I39" s="70"/>
      <c r="J39" s="82"/>
      <c r="K39" s="82"/>
      <c r="L39" s="70"/>
      <c r="M39" s="82"/>
      <c r="N39" s="70"/>
      <c r="O39" s="82"/>
      <c r="P39" s="70"/>
      <c r="Q39" s="70"/>
      <c r="R39" s="82"/>
      <c r="S39" s="82"/>
      <c r="T39" s="84"/>
      <c r="U39" s="70"/>
      <c r="V39" s="82"/>
      <c r="W39" s="70"/>
      <c r="X39" s="82"/>
      <c r="Y39" s="70"/>
      <c r="Z39" s="82"/>
      <c r="AA39" s="70"/>
      <c r="AB39" s="82"/>
      <c r="AC39" s="70"/>
      <c r="AD39" s="82"/>
      <c r="AE39" s="82"/>
      <c r="AF39" s="82"/>
      <c r="AG39" s="82"/>
    </row>
    <row r="40" spans="1:33" s="62" customFormat="1" ht="22.5" customHeight="1" x14ac:dyDescent="0.25">
      <c r="A40" s="83"/>
      <c r="B40" s="70"/>
      <c r="C40" s="70"/>
      <c r="D40" s="105"/>
      <c r="E40" s="84"/>
      <c r="F40" s="84"/>
      <c r="G40" s="84"/>
      <c r="H40" s="82"/>
      <c r="I40" s="70"/>
      <c r="J40" s="82"/>
      <c r="K40" s="82"/>
      <c r="L40" s="70"/>
      <c r="M40" s="82"/>
      <c r="N40" s="70"/>
      <c r="O40" s="82"/>
      <c r="P40" s="70"/>
      <c r="Q40" s="70"/>
      <c r="R40" s="82"/>
      <c r="S40" s="82"/>
      <c r="T40" s="84"/>
      <c r="U40" s="70"/>
      <c r="V40" s="82"/>
      <c r="W40" s="70"/>
      <c r="X40" s="82"/>
      <c r="Y40" s="70"/>
      <c r="Z40" s="82"/>
      <c r="AA40" s="70"/>
      <c r="AB40" s="82"/>
      <c r="AC40" s="70"/>
      <c r="AD40" s="82"/>
      <c r="AE40" s="82"/>
      <c r="AF40" s="82"/>
      <c r="AG40" s="82"/>
    </row>
    <row r="41" spans="1:33" s="62" customFormat="1" ht="22.5" customHeight="1" x14ac:dyDescent="0.25">
      <c r="A41" s="83"/>
      <c r="B41" s="70"/>
      <c r="C41" s="70"/>
      <c r="D41" s="105"/>
      <c r="E41" s="84"/>
      <c r="F41" s="84"/>
      <c r="G41" s="84"/>
      <c r="H41" s="82"/>
      <c r="I41" s="70"/>
      <c r="J41" s="82"/>
      <c r="K41" s="82"/>
      <c r="L41" s="70"/>
      <c r="M41" s="82"/>
      <c r="N41" s="70"/>
      <c r="O41" s="82"/>
      <c r="P41" s="70"/>
      <c r="Q41" s="70"/>
      <c r="R41" s="82"/>
      <c r="S41" s="82"/>
      <c r="T41" s="84"/>
      <c r="U41" s="70"/>
      <c r="V41" s="82"/>
      <c r="W41" s="70"/>
      <c r="X41" s="82"/>
      <c r="Y41" s="70"/>
      <c r="Z41" s="82"/>
      <c r="AA41" s="70"/>
      <c r="AB41" s="82"/>
      <c r="AC41" s="70"/>
      <c r="AD41" s="82"/>
      <c r="AE41" s="82"/>
      <c r="AF41" s="82"/>
      <c r="AG41" s="82"/>
    </row>
    <row r="42" spans="1:33" s="62" customFormat="1" ht="22.5" customHeight="1" x14ac:dyDescent="0.25">
      <c r="A42" s="83"/>
      <c r="B42" s="70"/>
      <c r="C42" s="70"/>
      <c r="D42" s="105"/>
      <c r="E42" s="84"/>
      <c r="F42" s="84"/>
      <c r="G42" s="84"/>
      <c r="H42" s="82"/>
      <c r="I42" s="70"/>
      <c r="J42" s="82"/>
      <c r="K42" s="82"/>
      <c r="L42" s="70"/>
      <c r="M42" s="82"/>
      <c r="N42" s="70"/>
      <c r="O42" s="82"/>
      <c r="P42" s="70"/>
      <c r="Q42" s="70"/>
      <c r="R42" s="82"/>
      <c r="S42" s="82"/>
      <c r="T42" s="84"/>
      <c r="U42" s="70"/>
      <c r="V42" s="82"/>
      <c r="W42" s="70"/>
      <c r="X42" s="82"/>
      <c r="Y42" s="70"/>
      <c r="Z42" s="82"/>
      <c r="AA42" s="70"/>
      <c r="AB42" s="82"/>
      <c r="AC42" s="70"/>
      <c r="AD42" s="82"/>
      <c r="AE42" s="82"/>
      <c r="AF42" s="82"/>
      <c r="AG42" s="82"/>
    </row>
    <row r="43" spans="1:33" s="62" customFormat="1" ht="22.5" customHeight="1" x14ac:dyDescent="0.25">
      <c r="A43" s="83"/>
      <c r="B43" s="70"/>
      <c r="C43" s="70"/>
      <c r="D43" s="105"/>
      <c r="E43" s="84"/>
      <c r="F43" s="84"/>
      <c r="G43" s="84"/>
      <c r="H43" s="82"/>
      <c r="I43" s="70"/>
      <c r="J43" s="82"/>
      <c r="K43" s="82"/>
      <c r="L43" s="70"/>
      <c r="M43" s="82"/>
      <c r="N43" s="70"/>
      <c r="O43" s="82"/>
      <c r="P43" s="70"/>
      <c r="Q43" s="70"/>
      <c r="R43" s="82"/>
      <c r="S43" s="82"/>
      <c r="T43" s="84"/>
      <c r="U43" s="70"/>
      <c r="V43" s="82"/>
      <c r="W43" s="70"/>
      <c r="X43" s="82"/>
      <c r="Y43" s="70"/>
      <c r="Z43" s="82"/>
      <c r="AA43" s="70"/>
      <c r="AB43" s="82"/>
      <c r="AC43" s="70"/>
      <c r="AD43" s="82"/>
      <c r="AE43" s="82"/>
      <c r="AF43" s="82"/>
      <c r="AG43" s="82"/>
    </row>
    <row r="44" spans="1:33" s="62" customFormat="1" ht="22.5" customHeight="1" x14ac:dyDescent="0.25">
      <c r="A44" s="83"/>
      <c r="B44" s="70"/>
      <c r="C44" s="70"/>
      <c r="D44" s="105"/>
      <c r="E44" s="84"/>
      <c r="F44" s="84"/>
      <c r="G44" s="84"/>
      <c r="H44" s="82"/>
      <c r="I44" s="70"/>
      <c r="J44" s="82"/>
      <c r="K44" s="82"/>
      <c r="L44" s="70"/>
      <c r="M44" s="82"/>
      <c r="N44" s="70"/>
      <c r="O44" s="82"/>
      <c r="P44" s="70"/>
      <c r="Q44" s="70"/>
      <c r="R44" s="82"/>
      <c r="S44" s="82"/>
      <c r="T44" s="84"/>
      <c r="U44" s="70"/>
      <c r="V44" s="82"/>
      <c r="W44" s="70"/>
      <c r="X44" s="82"/>
      <c r="Y44" s="70"/>
      <c r="Z44" s="82"/>
      <c r="AA44" s="70"/>
      <c r="AB44" s="82"/>
      <c r="AC44" s="70"/>
      <c r="AD44" s="82"/>
      <c r="AE44" s="82"/>
      <c r="AF44" s="82"/>
      <c r="AG44" s="82"/>
    </row>
    <row r="45" spans="1:33" s="62" customFormat="1" ht="22.5" customHeight="1" x14ac:dyDescent="0.25">
      <c r="A45" s="83"/>
      <c r="B45" s="70"/>
      <c r="C45" s="70"/>
      <c r="D45" s="105"/>
      <c r="E45" s="84"/>
      <c r="F45" s="84"/>
      <c r="G45" s="84"/>
      <c r="H45" s="70"/>
      <c r="I45" s="70"/>
      <c r="J45" s="70"/>
      <c r="K45" s="84"/>
      <c r="L45" s="70"/>
      <c r="M45" s="82"/>
      <c r="N45" s="70"/>
      <c r="O45" s="84"/>
      <c r="P45" s="83"/>
      <c r="Q45" s="83"/>
      <c r="R45" s="84"/>
      <c r="S45" s="84"/>
      <c r="T45" s="84"/>
      <c r="U45" s="70"/>
      <c r="V45" s="84"/>
      <c r="W45" s="70"/>
      <c r="X45" s="84"/>
      <c r="Y45" s="70"/>
      <c r="Z45" s="82"/>
      <c r="AA45" s="70"/>
      <c r="AB45" s="82"/>
      <c r="AC45" s="70"/>
      <c r="AD45" s="82"/>
      <c r="AE45" s="82"/>
      <c r="AF45" s="82"/>
      <c r="AG45" s="82"/>
    </row>
    <row r="46" spans="1:33" s="62" customFormat="1" ht="22.5" customHeight="1" x14ac:dyDescent="0.25">
      <c r="A46" s="70"/>
      <c r="B46" s="70"/>
      <c r="C46" s="70"/>
      <c r="D46" s="104"/>
      <c r="E46" s="82"/>
      <c r="F46" s="82"/>
      <c r="G46" s="82"/>
      <c r="H46" s="70"/>
      <c r="I46" s="70"/>
      <c r="J46" s="70"/>
      <c r="K46" s="82"/>
      <c r="L46" s="85"/>
      <c r="M46" s="85"/>
      <c r="N46" s="86"/>
      <c r="O46" s="82"/>
      <c r="P46" s="70"/>
      <c r="Q46" s="70"/>
      <c r="R46" s="82"/>
      <c r="S46" s="82"/>
      <c r="T46" s="82"/>
      <c r="U46" s="70"/>
      <c r="V46" s="82"/>
      <c r="W46" s="70"/>
      <c r="X46" s="82"/>
      <c r="Y46" s="86"/>
      <c r="Z46" s="86"/>
      <c r="AA46" s="70"/>
      <c r="AB46" s="82"/>
      <c r="AC46" s="70"/>
      <c r="AD46" s="70"/>
      <c r="AE46" s="82"/>
      <c r="AF46" s="82"/>
      <c r="AG46" s="82"/>
    </row>
    <row r="47" spans="1:33" s="62" customFormat="1" ht="22.5" customHeight="1" x14ac:dyDescent="0.25">
      <c r="A47" s="74"/>
      <c r="B47" s="110"/>
      <c r="C47" s="74"/>
      <c r="D47" s="106"/>
      <c r="E47" s="74"/>
      <c r="F47" s="74"/>
      <c r="G47" s="74"/>
      <c r="H47" s="74"/>
      <c r="I47" s="74"/>
      <c r="J47" s="74"/>
      <c r="K47" s="74"/>
      <c r="L47" s="74"/>
      <c r="M47" s="74"/>
      <c r="N47" s="120"/>
      <c r="O47" s="120"/>
      <c r="P47" s="86"/>
      <c r="Q47" s="86"/>
      <c r="R47" s="74"/>
      <c r="S47" s="74"/>
      <c r="T47" s="74"/>
      <c r="U47" s="74"/>
      <c r="V47" s="74"/>
      <c r="W47" s="74"/>
      <c r="X47" s="87"/>
      <c r="Y47" s="74"/>
      <c r="Z47" s="87"/>
      <c r="AA47" s="87"/>
      <c r="AB47" s="87"/>
      <c r="AC47" s="74"/>
      <c r="AD47" s="87"/>
      <c r="AE47" s="74"/>
      <c r="AF47" s="87"/>
      <c r="AG47" s="87"/>
    </row>
    <row r="48" spans="1:33" s="62" customFormat="1" ht="22.5" customHeight="1" x14ac:dyDescent="0.25">
      <c r="A48" s="63"/>
      <c r="B48" s="117"/>
      <c r="C48" s="63"/>
      <c r="D48" s="102"/>
      <c r="E48" s="63"/>
      <c r="F48" s="63"/>
      <c r="G48" s="63"/>
      <c r="H48" s="75"/>
      <c r="I48" s="76"/>
      <c r="J48" s="29"/>
      <c r="K48" s="29"/>
      <c r="L48" s="29"/>
      <c r="M48" s="29"/>
      <c r="N48" s="75"/>
      <c r="O48" s="122"/>
      <c r="P48" s="69"/>
      <c r="Q48" s="69"/>
      <c r="R48" s="78"/>
      <c r="S48" s="78"/>
      <c r="T48" s="58"/>
      <c r="U48" s="58"/>
      <c r="V48" s="58"/>
      <c r="W48" s="58"/>
      <c r="X48" s="29"/>
      <c r="Y48" s="29"/>
      <c r="Z48" s="29"/>
      <c r="AA48" s="29"/>
      <c r="AB48" s="29"/>
      <c r="AC48" s="29"/>
      <c r="AD48" s="63"/>
      <c r="AE48" s="64"/>
      <c r="AF48" s="64"/>
    </row>
    <row r="49" spans="1:32" s="29" customFormat="1" x14ac:dyDescent="0.25">
      <c r="A49" s="63"/>
      <c r="B49" s="117"/>
      <c r="C49" s="63"/>
      <c r="D49" s="102"/>
      <c r="E49" s="63"/>
      <c r="F49" s="63"/>
      <c r="G49" s="63"/>
      <c r="H49" s="75"/>
      <c r="I49" s="76"/>
      <c r="N49" s="75"/>
      <c r="O49" s="122"/>
      <c r="P49" s="69"/>
      <c r="Q49" s="69"/>
      <c r="R49" s="78"/>
      <c r="S49" s="78"/>
      <c r="T49" s="58"/>
      <c r="U49" s="58"/>
      <c r="V49" s="58"/>
      <c r="W49" s="58"/>
      <c r="AD49" s="63"/>
      <c r="AE49" s="64"/>
      <c r="AF49" s="64"/>
    </row>
    <row r="50" spans="1:32" s="29" customFormat="1" x14ac:dyDescent="0.25">
      <c r="A50" s="63"/>
      <c r="B50" s="117"/>
      <c r="C50" s="63"/>
      <c r="D50" s="102"/>
      <c r="E50" s="63"/>
      <c r="F50" s="63"/>
      <c r="G50" s="63"/>
      <c r="H50" s="75"/>
      <c r="I50" s="76"/>
      <c r="N50" s="75"/>
      <c r="O50" s="122"/>
      <c r="P50" s="69"/>
      <c r="Q50" s="69"/>
      <c r="R50" s="78"/>
      <c r="S50" s="78"/>
      <c r="T50" s="58"/>
      <c r="U50" s="58"/>
      <c r="V50" s="58"/>
      <c r="W50" s="58"/>
      <c r="AD50" s="63"/>
      <c r="AE50" s="64"/>
      <c r="AF50" s="64"/>
    </row>
    <row r="51" spans="1:32" s="29" customFormat="1" x14ac:dyDescent="0.25">
      <c r="A51" s="63"/>
      <c r="B51" s="117"/>
      <c r="C51" s="63"/>
      <c r="D51" s="102"/>
      <c r="E51" s="63"/>
      <c r="F51" s="63"/>
      <c r="G51" s="63"/>
      <c r="H51" s="75"/>
      <c r="I51" s="76"/>
      <c r="N51" s="75"/>
      <c r="O51" s="122"/>
      <c r="P51" s="69"/>
      <c r="Q51" s="69"/>
      <c r="R51" s="78"/>
      <c r="S51" s="78"/>
      <c r="T51" s="58"/>
      <c r="U51" s="58"/>
      <c r="V51" s="58"/>
      <c r="W51" s="58"/>
      <c r="AD51" s="63"/>
      <c r="AE51" s="64"/>
      <c r="AF51" s="64"/>
    </row>
    <row r="52" spans="1:32" s="29" customFormat="1" x14ac:dyDescent="0.25">
      <c r="A52" s="63"/>
      <c r="B52" s="117"/>
      <c r="C52" s="63"/>
      <c r="D52" s="102"/>
      <c r="E52" s="63"/>
      <c r="F52" s="63"/>
      <c r="G52" s="63"/>
      <c r="H52" s="75"/>
      <c r="I52" s="76"/>
      <c r="N52" s="75"/>
      <c r="O52" s="122"/>
      <c r="P52" s="69"/>
      <c r="Q52" s="69"/>
      <c r="R52" s="78"/>
      <c r="S52" s="78"/>
      <c r="T52" s="58"/>
      <c r="U52" s="58"/>
      <c r="V52" s="58"/>
      <c r="W52" s="58"/>
      <c r="AD52" s="63"/>
      <c r="AE52" s="64"/>
      <c r="AF52" s="64"/>
    </row>
    <row r="53" spans="1:32" s="29" customFormat="1" x14ac:dyDescent="0.25">
      <c r="A53" s="63"/>
      <c r="B53" s="117"/>
      <c r="C53" s="63"/>
      <c r="D53" s="102"/>
      <c r="E53" s="63"/>
      <c r="F53" s="63"/>
      <c r="G53" s="63"/>
      <c r="H53" s="75"/>
      <c r="I53" s="76"/>
      <c r="N53" s="75"/>
      <c r="O53" s="122"/>
      <c r="P53" s="69"/>
      <c r="Q53" s="69"/>
      <c r="R53" s="78"/>
      <c r="S53" s="78"/>
      <c r="T53" s="58"/>
      <c r="U53" s="58"/>
      <c r="V53" s="58"/>
      <c r="W53" s="58"/>
      <c r="AD53" s="63"/>
      <c r="AE53" s="64"/>
      <c r="AF53" s="64"/>
    </row>
    <row r="54" spans="1:32" s="29" customFormat="1" x14ac:dyDescent="0.25">
      <c r="A54" s="63"/>
      <c r="B54" s="117"/>
      <c r="C54" s="63"/>
      <c r="D54" s="102"/>
      <c r="E54" s="63"/>
      <c r="F54" s="63"/>
      <c r="G54" s="63"/>
      <c r="H54" s="75"/>
      <c r="I54" s="76"/>
      <c r="N54" s="75"/>
      <c r="O54" s="122"/>
      <c r="P54" s="69"/>
      <c r="Q54" s="69"/>
      <c r="R54" s="78"/>
      <c r="S54" s="78"/>
      <c r="T54" s="58"/>
      <c r="U54" s="58"/>
      <c r="V54" s="58"/>
      <c r="W54" s="58"/>
      <c r="AD54" s="63"/>
      <c r="AE54" s="64"/>
      <c r="AF54" s="64"/>
    </row>
    <row r="55" spans="1:32" s="29" customFormat="1" x14ac:dyDescent="0.25">
      <c r="A55" s="63"/>
      <c r="B55" s="117"/>
      <c r="C55" s="63"/>
      <c r="D55" s="102"/>
      <c r="E55" s="63"/>
      <c r="F55" s="63"/>
      <c r="G55" s="63"/>
      <c r="H55" s="75"/>
      <c r="I55" s="76"/>
      <c r="N55" s="75"/>
      <c r="O55" s="122"/>
      <c r="P55" s="69"/>
      <c r="Q55" s="69"/>
      <c r="R55" s="78"/>
      <c r="S55" s="78"/>
      <c r="T55" s="58"/>
      <c r="U55" s="58"/>
      <c r="V55" s="58"/>
      <c r="W55" s="58"/>
      <c r="AD55" s="63"/>
      <c r="AE55" s="64"/>
      <c r="AF55" s="64"/>
    </row>
    <row r="56" spans="1:32" s="29" customFormat="1" x14ac:dyDescent="0.25">
      <c r="A56" s="63"/>
      <c r="B56" s="117"/>
      <c r="C56" s="63"/>
      <c r="D56" s="102"/>
      <c r="E56" s="63"/>
      <c r="F56" s="63"/>
      <c r="G56" s="63"/>
      <c r="H56" s="75"/>
      <c r="I56" s="76"/>
      <c r="N56" s="75"/>
      <c r="O56" s="122"/>
      <c r="P56" s="69"/>
      <c r="Q56" s="69"/>
      <c r="R56" s="78"/>
      <c r="S56" s="78"/>
      <c r="T56" s="58"/>
      <c r="U56" s="58"/>
      <c r="V56" s="58"/>
      <c r="W56" s="58"/>
      <c r="AD56" s="63"/>
      <c r="AE56" s="64"/>
      <c r="AF56" s="64"/>
    </row>
    <row r="57" spans="1:32" s="29" customFormat="1" x14ac:dyDescent="0.25">
      <c r="A57" s="63"/>
      <c r="B57" s="117"/>
      <c r="C57" s="63"/>
      <c r="D57" s="102"/>
      <c r="E57" s="63"/>
      <c r="F57" s="63"/>
      <c r="G57" s="63"/>
      <c r="H57" s="75"/>
      <c r="I57" s="76"/>
      <c r="N57" s="75"/>
      <c r="O57" s="122"/>
      <c r="P57" s="69"/>
      <c r="Q57" s="69"/>
      <c r="R57" s="78"/>
      <c r="S57" s="78"/>
      <c r="T57" s="58"/>
      <c r="U57" s="58"/>
      <c r="V57" s="58"/>
      <c r="W57" s="58"/>
      <c r="AD57" s="63"/>
      <c r="AE57" s="64"/>
      <c r="AF57" s="64"/>
    </row>
    <row r="58" spans="1:32" s="29" customFormat="1" x14ac:dyDescent="0.25">
      <c r="A58" s="63"/>
      <c r="B58" s="117"/>
      <c r="C58" s="63"/>
      <c r="D58" s="102"/>
      <c r="E58" s="63"/>
      <c r="F58" s="63"/>
      <c r="G58" s="63"/>
      <c r="H58" s="75"/>
      <c r="I58" s="76"/>
      <c r="N58" s="75"/>
      <c r="O58" s="122"/>
      <c r="P58" s="69"/>
      <c r="Q58" s="69"/>
      <c r="R58" s="78"/>
      <c r="S58" s="78"/>
      <c r="T58" s="58"/>
      <c r="U58" s="58"/>
      <c r="V58" s="58"/>
      <c r="W58" s="58"/>
      <c r="AD58" s="63"/>
      <c r="AE58" s="64"/>
      <c r="AF58" s="64"/>
    </row>
    <row r="59" spans="1:32" s="29" customFormat="1" x14ac:dyDescent="0.25">
      <c r="A59" s="63"/>
      <c r="B59" s="117"/>
      <c r="C59" s="63"/>
      <c r="D59" s="102"/>
      <c r="E59" s="63"/>
      <c r="F59" s="63"/>
      <c r="G59" s="63"/>
      <c r="H59" s="75"/>
      <c r="I59" s="76"/>
      <c r="N59" s="75"/>
      <c r="O59" s="122"/>
      <c r="P59" s="69"/>
      <c r="Q59" s="69"/>
      <c r="R59" s="78"/>
      <c r="S59" s="78"/>
      <c r="T59" s="58"/>
      <c r="U59" s="58"/>
      <c r="V59" s="58"/>
      <c r="W59" s="58"/>
      <c r="AD59" s="63"/>
      <c r="AE59" s="64"/>
      <c r="AF59" s="64"/>
    </row>
    <row r="60" spans="1:32" s="29" customFormat="1" x14ac:dyDescent="0.25">
      <c r="A60" s="63"/>
      <c r="B60" s="117"/>
      <c r="C60" s="63"/>
      <c r="D60" s="102"/>
      <c r="E60" s="63"/>
      <c r="F60" s="63"/>
      <c r="G60" s="63"/>
      <c r="H60" s="75"/>
      <c r="I60" s="76"/>
      <c r="N60" s="75"/>
      <c r="O60" s="122"/>
      <c r="P60" s="69"/>
      <c r="Q60" s="69"/>
      <c r="R60" s="78"/>
      <c r="S60" s="78"/>
      <c r="T60" s="58"/>
      <c r="U60" s="58"/>
      <c r="V60" s="58"/>
      <c r="W60" s="58"/>
      <c r="AD60" s="63"/>
      <c r="AE60" s="64"/>
      <c r="AF60" s="64"/>
    </row>
    <row r="61" spans="1:32" s="29" customFormat="1" x14ac:dyDescent="0.25">
      <c r="A61" s="63"/>
      <c r="B61" s="117"/>
      <c r="C61" s="63"/>
      <c r="D61" s="102"/>
      <c r="E61" s="63"/>
      <c r="F61" s="63"/>
      <c r="G61" s="63"/>
      <c r="H61" s="75"/>
      <c r="I61" s="76"/>
      <c r="N61" s="75"/>
      <c r="O61" s="122"/>
      <c r="P61" s="69"/>
      <c r="Q61" s="69"/>
      <c r="R61" s="78"/>
      <c r="S61" s="78"/>
      <c r="T61" s="58"/>
      <c r="U61" s="58"/>
      <c r="V61" s="58"/>
      <c r="W61" s="58"/>
      <c r="AD61" s="63"/>
      <c r="AE61" s="64"/>
      <c r="AF61" s="64"/>
    </row>
    <row r="62" spans="1:32" s="29" customFormat="1" x14ac:dyDescent="0.25">
      <c r="A62" s="63"/>
      <c r="B62" s="117"/>
      <c r="C62" s="63"/>
      <c r="D62" s="102"/>
      <c r="E62" s="63"/>
      <c r="F62" s="63"/>
      <c r="G62" s="63"/>
      <c r="H62" s="75"/>
      <c r="I62" s="76"/>
      <c r="N62" s="75"/>
      <c r="O62" s="122"/>
      <c r="P62" s="69"/>
      <c r="Q62" s="69"/>
      <c r="R62" s="78"/>
      <c r="S62" s="78"/>
      <c r="T62" s="58"/>
      <c r="U62" s="58"/>
      <c r="V62" s="58"/>
      <c r="W62" s="58"/>
      <c r="AD62" s="63"/>
      <c r="AE62" s="64"/>
      <c r="AF62" s="64"/>
    </row>
    <row r="63" spans="1:32" s="29" customFormat="1" x14ac:dyDescent="0.25">
      <c r="A63" s="63"/>
      <c r="B63" s="117"/>
      <c r="C63" s="63"/>
      <c r="D63" s="102"/>
      <c r="E63" s="63"/>
      <c r="F63" s="63"/>
      <c r="G63" s="63"/>
      <c r="H63" s="75"/>
      <c r="I63" s="76"/>
      <c r="N63" s="75"/>
      <c r="O63" s="122"/>
      <c r="P63" s="69"/>
      <c r="Q63" s="69"/>
      <c r="R63" s="78"/>
      <c r="S63" s="78"/>
      <c r="T63" s="58"/>
      <c r="U63" s="58"/>
      <c r="V63" s="58"/>
      <c r="W63" s="58"/>
      <c r="AD63" s="63"/>
      <c r="AE63" s="64"/>
      <c r="AF63" s="64"/>
    </row>
    <row r="64" spans="1:32" s="29" customFormat="1" x14ac:dyDescent="0.25">
      <c r="A64" s="63"/>
      <c r="B64" s="117"/>
      <c r="C64" s="63"/>
      <c r="D64" s="102"/>
      <c r="E64" s="63"/>
      <c r="F64" s="63"/>
      <c r="G64" s="63"/>
      <c r="H64" s="75"/>
      <c r="I64" s="76"/>
      <c r="N64" s="75"/>
      <c r="O64" s="122"/>
      <c r="P64" s="69"/>
      <c r="Q64" s="69"/>
      <c r="R64" s="78"/>
      <c r="S64" s="78"/>
      <c r="T64" s="58"/>
      <c r="U64" s="58"/>
      <c r="V64" s="58"/>
      <c r="W64" s="58"/>
      <c r="AD64" s="63"/>
      <c r="AE64" s="64"/>
      <c r="AF64" s="64"/>
    </row>
    <row r="65" spans="1:437" s="29" customFormat="1" x14ac:dyDescent="0.25">
      <c r="A65" s="63"/>
      <c r="B65" s="117"/>
      <c r="C65" s="63"/>
      <c r="D65" s="102"/>
      <c r="E65" s="63"/>
      <c r="F65" s="63"/>
      <c r="G65" s="63"/>
      <c r="H65" s="75"/>
      <c r="I65" s="76"/>
      <c r="N65" s="75"/>
      <c r="O65" s="122"/>
      <c r="P65" s="69"/>
      <c r="Q65" s="69"/>
      <c r="R65" s="78"/>
      <c r="S65" s="78"/>
      <c r="T65" s="58"/>
      <c r="U65" s="58"/>
      <c r="V65" s="58"/>
      <c r="W65" s="58"/>
      <c r="AD65" s="63"/>
      <c r="AE65" s="64"/>
      <c r="AF65" s="64"/>
    </row>
    <row r="66" spans="1:437" s="29" customFormat="1" x14ac:dyDescent="0.25">
      <c r="A66" s="63"/>
      <c r="B66" s="117"/>
      <c r="C66" s="63"/>
      <c r="D66" s="102"/>
      <c r="E66" s="63"/>
      <c r="F66" s="63"/>
      <c r="G66" s="63"/>
      <c r="H66" s="75"/>
      <c r="I66" s="76"/>
      <c r="N66" s="75"/>
      <c r="O66" s="122"/>
      <c r="P66" s="69"/>
      <c r="Q66" s="69"/>
      <c r="R66" s="78"/>
      <c r="S66" s="78"/>
      <c r="T66" s="58"/>
      <c r="U66" s="58"/>
      <c r="V66" s="58"/>
      <c r="W66" s="58"/>
      <c r="AD66" s="63"/>
      <c r="AE66" s="64"/>
      <c r="AF66" s="64"/>
    </row>
    <row r="67" spans="1:437" s="29" customFormat="1" x14ac:dyDescent="0.25">
      <c r="A67" s="63"/>
      <c r="B67" s="117"/>
      <c r="C67" s="63"/>
      <c r="D67" s="102"/>
      <c r="E67" s="63"/>
      <c r="F67" s="63"/>
      <c r="G67" s="63"/>
      <c r="H67" s="75"/>
      <c r="I67" s="76"/>
      <c r="N67" s="75"/>
      <c r="O67" s="122"/>
      <c r="P67" s="69"/>
      <c r="Q67" s="69"/>
      <c r="R67" s="78"/>
      <c r="S67" s="78"/>
      <c r="T67" s="58"/>
      <c r="U67" s="58"/>
      <c r="V67" s="58"/>
      <c r="W67" s="58"/>
      <c r="AD67" s="63"/>
      <c r="AE67" s="64"/>
      <c r="AF67" s="64"/>
    </row>
    <row r="68" spans="1:437" s="29" customFormat="1" x14ac:dyDescent="0.25">
      <c r="A68" s="63"/>
      <c r="B68" s="117"/>
      <c r="C68" s="63"/>
      <c r="D68" s="102"/>
      <c r="E68" s="63"/>
      <c r="F68" s="63"/>
      <c r="G68" s="63"/>
      <c r="H68" s="75"/>
      <c r="I68" s="76"/>
      <c r="N68" s="75"/>
      <c r="O68" s="122"/>
      <c r="P68" s="69"/>
      <c r="Q68" s="69"/>
      <c r="R68" s="78"/>
      <c r="S68" s="78"/>
      <c r="T68" s="58"/>
      <c r="U68" s="58"/>
      <c r="V68" s="58"/>
      <c r="W68" s="58"/>
      <c r="AD68" s="63"/>
      <c r="AE68" s="64"/>
      <c r="AF68" s="64"/>
    </row>
    <row r="69" spans="1:437" s="29" customFormat="1" x14ac:dyDescent="0.25">
      <c r="A69" s="63"/>
      <c r="B69" s="117"/>
      <c r="C69" s="63"/>
      <c r="D69" s="102"/>
      <c r="E69" s="63"/>
      <c r="F69" s="63"/>
      <c r="G69" s="63"/>
      <c r="H69" s="75"/>
      <c r="I69" s="76"/>
      <c r="N69" s="75"/>
      <c r="O69" s="122"/>
      <c r="P69" s="69"/>
      <c r="Q69" s="69"/>
      <c r="R69" s="78"/>
      <c r="S69" s="78"/>
      <c r="T69" s="58"/>
      <c r="U69" s="58"/>
      <c r="V69" s="58"/>
      <c r="W69" s="58"/>
      <c r="AD69" s="63"/>
      <c r="AE69" s="64"/>
      <c r="AF69" s="64"/>
    </row>
    <row r="70" spans="1:437" s="29" customFormat="1" x14ac:dyDescent="0.25">
      <c r="A70" s="63"/>
      <c r="B70" s="117"/>
      <c r="C70" s="63"/>
      <c r="D70" s="102"/>
      <c r="E70" s="63"/>
      <c r="F70" s="63"/>
      <c r="G70" s="63"/>
      <c r="H70" s="75"/>
      <c r="I70" s="76"/>
      <c r="N70" s="75"/>
      <c r="O70" s="122"/>
      <c r="P70" s="69"/>
      <c r="Q70" s="69"/>
      <c r="R70" s="78"/>
      <c r="S70" s="78"/>
      <c r="T70" s="58"/>
      <c r="U70" s="58"/>
      <c r="V70" s="58"/>
      <c r="W70" s="58"/>
      <c r="AD70" s="63"/>
      <c r="AE70" s="64"/>
      <c r="AF70" s="64"/>
    </row>
    <row r="71" spans="1:437" s="29" customFormat="1" x14ac:dyDescent="0.25">
      <c r="A71" s="63"/>
      <c r="B71" s="117"/>
      <c r="C71" s="63"/>
      <c r="D71" s="102"/>
      <c r="E71" s="63"/>
      <c r="F71" s="63"/>
      <c r="G71" s="63"/>
      <c r="H71" s="75"/>
      <c r="I71" s="76"/>
      <c r="N71" s="75"/>
      <c r="O71" s="122"/>
      <c r="P71" s="69"/>
      <c r="Q71" s="69"/>
      <c r="R71" s="78"/>
      <c r="S71" s="78"/>
      <c r="T71" s="58"/>
      <c r="U71" s="58"/>
      <c r="V71" s="58"/>
      <c r="W71" s="58"/>
      <c r="AD71" s="63"/>
      <c r="AE71" s="64"/>
      <c r="AF71" s="64"/>
    </row>
    <row r="72" spans="1:437" s="29" customFormat="1" x14ac:dyDescent="0.25">
      <c r="A72" s="63"/>
      <c r="B72" s="117"/>
      <c r="C72" s="63"/>
      <c r="D72" s="102"/>
      <c r="E72" s="63"/>
      <c r="F72" s="63"/>
      <c r="G72" s="63"/>
      <c r="H72" s="75"/>
      <c r="I72" s="76"/>
      <c r="N72" s="75"/>
      <c r="O72" s="122"/>
      <c r="P72" s="69"/>
      <c r="Q72" s="69"/>
      <c r="R72" s="78"/>
      <c r="S72" s="78"/>
      <c r="T72" s="58"/>
      <c r="U72" s="58"/>
      <c r="V72" s="58"/>
      <c r="W72" s="58"/>
      <c r="AD72" s="63"/>
      <c r="AE72" s="64"/>
      <c r="AF72" s="64"/>
    </row>
    <row r="73" spans="1:437" s="29" customFormat="1" x14ac:dyDescent="0.25">
      <c r="A73" s="63"/>
      <c r="B73" s="117"/>
      <c r="C73" s="63"/>
      <c r="D73" s="102"/>
      <c r="E73" s="63"/>
      <c r="F73" s="63"/>
      <c r="G73" s="63"/>
      <c r="H73" s="75"/>
      <c r="I73" s="76"/>
      <c r="N73" s="75"/>
      <c r="O73" s="122"/>
      <c r="P73" s="69"/>
      <c r="Q73" s="69"/>
      <c r="R73" s="78"/>
      <c r="S73" s="78"/>
      <c r="T73" s="58"/>
      <c r="U73" s="58"/>
      <c r="V73" s="58"/>
      <c r="W73" s="58"/>
      <c r="AD73" s="63"/>
      <c r="AE73" s="64"/>
      <c r="AF73" s="64"/>
    </row>
    <row r="74" spans="1:437" s="29" customFormat="1" x14ac:dyDescent="0.25">
      <c r="A74" s="63"/>
      <c r="B74" s="117"/>
      <c r="C74" s="63"/>
      <c r="D74" s="102"/>
      <c r="E74" s="63"/>
      <c r="F74" s="63"/>
      <c r="G74" s="63"/>
      <c r="H74" s="75"/>
      <c r="I74" s="76"/>
      <c r="N74" s="75"/>
      <c r="O74" s="122"/>
      <c r="P74" s="69"/>
      <c r="Q74" s="69"/>
      <c r="R74" s="78"/>
      <c r="S74" s="78"/>
      <c r="T74" s="58"/>
      <c r="U74" s="58"/>
      <c r="V74" s="58"/>
      <c r="W74" s="58"/>
      <c r="AD74" s="63"/>
      <c r="AE74" s="64"/>
      <c r="AF74" s="64"/>
    </row>
    <row r="75" spans="1:437" s="29" customFormat="1" x14ac:dyDescent="0.25">
      <c r="A75" s="63"/>
      <c r="B75" s="117"/>
      <c r="C75" s="63"/>
      <c r="D75" s="102"/>
      <c r="E75" s="63"/>
      <c r="F75" s="63"/>
      <c r="G75" s="63"/>
      <c r="H75" s="75"/>
      <c r="I75" s="76"/>
      <c r="N75" s="75"/>
      <c r="O75" s="122"/>
      <c r="P75" s="69"/>
      <c r="Q75" s="69"/>
      <c r="R75" s="78"/>
      <c r="S75" s="78"/>
      <c r="T75" s="58"/>
      <c r="U75" s="58"/>
      <c r="V75" s="58"/>
      <c r="W75" s="58"/>
      <c r="AD75" s="63"/>
      <c r="AE75" s="64"/>
      <c r="AF75" s="64"/>
    </row>
    <row r="76" spans="1:437" s="78" customFormat="1" x14ac:dyDescent="0.25">
      <c r="A76" s="63"/>
      <c r="B76" s="117"/>
      <c r="C76" s="63"/>
      <c r="D76" s="102"/>
      <c r="E76" s="63"/>
      <c r="F76" s="63"/>
      <c r="G76" s="63"/>
      <c r="H76" s="75"/>
      <c r="I76" s="76"/>
      <c r="J76" s="29"/>
      <c r="K76" s="29"/>
      <c r="L76" s="29"/>
      <c r="M76" s="29"/>
      <c r="N76" s="123"/>
      <c r="O76" s="122"/>
      <c r="P76" s="69"/>
      <c r="Q76" s="69"/>
      <c r="T76" s="58"/>
      <c r="U76" s="58"/>
      <c r="V76" s="58"/>
      <c r="W76" s="58"/>
      <c r="X76" s="29"/>
      <c r="Y76" s="29"/>
      <c r="Z76" s="29"/>
      <c r="AA76" s="29"/>
      <c r="AB76" s="29"/>
      <c r="AC76" s="29"/>
      <c r="AD76" s="63"/>
      <c r="AE76" s="64"/>
      <c r="AF76" s="64"/>
      <c r="AG76" s="29"/>
      <c r="AH76" s="29"/>
      <c r="AI76" s="29"/>
      <c r="AJ76" s="29"/>
      <c r="AK76" s="29"/>
      <c r="AL76" s="29"/>
      <c r="AM76" s="29"/>
      <c r="AN76" s="29"/>
      <c r="AO76" s="29"/>
      <c r="AP76" s="29"/>
      <c r="AQ76" s="29"/>
      <c r="AR76" s="29"/>
      <c r="AS76" s="29"/>
      <c r="AT76" s="29"/>
      <c r="AU76" s="29"/>
      <c r="AV76" s="29"/>
      <c r="AW76" s="29"/>
      <c r="AX76" s="29"/>
      <c r="AY76" s="29"/>
      <c r="AZ76" s="29"/>
      <c r="BA76" s="29"/>
      <c r="BB76" s="29"/>
      <c r="BC76" s="29"/>
      <c r="BD76" s="29"/>
      <c r="BE76" s="29"/>
      <c r="BF76" s="29"/>
      <c r="BG76" s="29"/>
      <c r="BH76" s="29"/>
      <c r="BI76" s="29"/>
      <c r="BJ76" s="29"/>
      <c r="BK76" s="29"/>
      <c r="BL76" s="29"/>
      <c r="BM76" s="29"/>
      <c r="BN76" s="29"/>
      <c r="BO76" s="29"/>
      <c r="BP76" s="29"/>
      <c r="BQ76" s="29"/>
      <c r="BR76" s="29"/>
      <c r="BS76" s="29"/>
      <c r="BT76" s="29"/>
      <c r="BU76" s="29"/>
      <c r="BV76" s="29"/>
      <c r="BW76" s="29"/>
      <c r="BX76" s="29"/>
      <c r="BY76" s="29"/>
      <c r="BZ76" s="29"/>
      <c r="CA76" s="29"/>
      <c r="CB76" s="29"/>
      <c r="CC76" s="29"/>
      <c r="CD76" s="29"/>
      <c r="CE76" s="29"/>
      <c r="CF76" s="29"/>
      <c r="CG76" s="29"/>
      <c r="CH76" s="29"/>
      <c r="CI76" s="29"/>
      <c r="CJ76" s="29"/>
      <c r="CK76" s="29"/>
      <c r="CL76" s="29"/>
      <c r="CM76" s="29"/>
      <c r="CN76" s="29"/>
      <c r="CO76" s="29"/>
      <c r="CP76" s="29"/>
      <c r="CQ76" s="29"/>
      <c r="CR76" s="29"/>
      <c r="CS76" s="29"/>
      <c r="CT76" s="29"/>
      <c r="CU76" s="29"/>
      <c r="CV76" s="29"/>
      <c r="CW76" s="29"/>
      <c r="CX76" s="29"/>
      <c r="CY76" s="29"/>
      <c r="CZ76" s="29"/>
      <c r="DA76" s="29"/>
      <c r="DB76" s="29"/>
      <c r="DC76" s="29"/>
      <c r="DD76" s="29"/>
      <c r="DE76" s="29"/>
      <c r="DF76" s="29"/>
      <c r="DG76" s="29"/>
      <c r="DH76" s="29"/>
      <c r="DI76" s="29"/>
      <c r="DJ76" s="29"/>
      <c r="DK76" s="29"/>
      <c r="DL76" s="29"/>
      <c r="DM76" s="29"/>
      <c r="DN76" s="29"/>
      <c r="DO76" s="29"/>
      <c r="DP76" s="29"/>
      <c r="DQ76" s="29"/>
      <c r="DR76" s="29"/>
      <c r="DS76" s="29"/>
      <c r="DT76" s="29"/>
      <c r="DU76" s="29"/>
      <c r="DV76" s="29"/>
      <c r="DW76" s="29"/>
      <c r="DX76" s="29"/>
      <c r="DY76" s="29"/>
      <c r="DZ76" s="29"/>
      <c r="EA76" s="29"/>
      <c r="EB76" s="29"/>
      <c r="EC76" s="29"/>
      <c r="ED76" s="29"/>
      <c r="EE76" s="29"/>
      <c r="EF76" s="29"/>
      <c r="EG76" s="29"/>
      <c r="EH76" s="29"/>
      <c r="EI76" s="29"/>
      <c r="EJ76" s="29"/>
      <c r="EK76" s="29"/>
      <c r="EL76" s="29"/>
      <c r="EM76" s="29"/>
      <c r="EN76" s="29"/>
      <c r="EO76" s="29"/>
      <c r="EP76" s="29"/>
      <c r="EQ76" s="29"/>
      <c r="ER76" s="29"/>
      <c r="ES76" s="29"/>
      <c r="ET76" s="29"/>
      <c r="EU76" s="29"/>
      <c r="EV76" s="29"/>
      <c r="EW76" s="29"/>
      <c r="EX76" s="29"/>
      <c r="EY76" s="29"/>
      <c r="EZ76" s="29"/>
      <c r="FA76" s="29"/>
      <c r="FB76" s="29"/>
      <c r="FC76" s="29"/>
      <c r="FD76" s="29"/>
      <c r="FE76" s="29"/>
      <c r="FF76" s="29"/>
      <c r="FG76" s="29"/>
      <c r="FH76" s="29"/>
      <c r="FI76" s="29"/>
      <c r="FJ76" s="29"/>
      <c r="FK76" s="29"/>
      <c r="FL76" s="29"/>
      <c r="FM76" s="29"/>
      <c r="FN76" s="29"/>
      <c r="FO76" s="29"/>
      <c r="FP76" s="29"/>
      <c r="FQ76" s="29"/>
      <c r="FR76" s="29"/>
      <c r="FS76" s="29"/>
      <c r="FT76" s="29"/>
      <c r="FU76" s="29"/>
      <c r="FV76" s="29"/>
      <c r="FW76" s="29"/>
      <c r="FX76" s="29"/>
      <c r="FY76" s="29"/>
      <c r="FZ76" s="29"/>
      <c r="GA76" s="29"/>
      <c r="GB76" s="29"/>
      <c r="GC76" s="29"/>
      <c r="GD76" s="29"/>
      <c r="GE76" s="29"/>
      <c r="GF76" s="29"/>
      <c r="GG76" s="29"/>
      <c r="GH76" s="29"/>
      <c r="GI76" s="29"/>
      <c r="GJ76" s="29"/>
      <c r="GK76" s="29"/>
      <c r="GL76" s="29"/>
      <c r="GM76" s="29"/>
      <c r="GN76" s="29"/>
      <c r="GO76" s="29"/>
      <c r="GP76" s="29"/>
      <c r="GQ76" s="29"/>
      <c r="GR76" s="29"/>
      <c r="GS76" s="29"/>
      <c r="GT76" s="29"/>
      <c r="GU76" s="29"/>
      <c r="GV76" s="29"/>
      <c r="GW76" s="29"/>
      <c r="GX76" s="29"/>
      <c r="GY76" s="29"/>
      <c r="GZ76" s="29"/>
      <c r="HA76" s="29"/>
      <c r="HB76" s="29"/>
      <c r="HC76" s="29"/>
      <c r="HD76" s="29"/>
      <c r="HE76" s="29"/>
      <c r="HF76" s="29"/>
      <c r="HG76" s="29"/>
      <c r="HH76" s="29"/>
      <c r="HI76" s="29"/>
      <c r="HJ76" s="29"/>
      <c r="HK76" s="29"/>
      <c r="HL76" s="29"/>
      <c r="HM76" s="29"/>
      <c r="HN76" s="29"/>
      <c r="HO76" s="29"/>
      <c r="HP76" s="29"/>
      <c r="HQ76" s="29"/>
      <c r="HR76" s="29"/>
      <c r="HS76" s="29"/>
      <c r="HT76" s="29"/>
      <c r="HU76" s="29"/>
      <c r="HV76" s="29"/>
      <c r="HW76" s="29"/>
      <c r="HX76" s="29"/>
      <c r="HY76" s="29"/>
      <c r="HZ76" s="29"/>
      <c r="IA76" s="29"/>
      <c r="IB76" s="29"/>
      <c r="IC76" s="29"/>
      <c r="ID76" s="29"/>
      <c r="IE76" s="29"/>
      <c r="IF76" s="29"/>
      <c r="IG76" s="29"/>
      <c r="IH76" s="29"/>
      <c r="II76" s="29"/>
      <c r="IJ76" s="29"/>
      <c r="IK76" s="29"/>
      <c r="IL76" s="29"/>
      <c r="IM76" s="29"/>
      <c r="IN76" s="29"/>
      <c r="IO76" s="29"/>
      <c r="IP76" s="29"/>
      <c r="IQ76" s="29"/>
      <c r="IR76" s="29"/>
      <c r="IS76" s="29"/>
      <c r="IT76" s="29"/>
      <c r="IU76" s="29"/>
      <c r="IV76" s="29"/>
      <c r="IW76" s="29"/>
      <c r="IX76" s="29"/>
      <c r="IY76" s="29"/>
      <c r="IZ76" s="29"/>
      <c r="JA76" s="29"/>
      <c r="JB76" s="29"/>
      <c r="JC76" s="29"/>
      <c r="JD76" s="29"/>
      <c r="JE76" s="29"/>
      <c r="JF76" s="29"/>
      <c r="JG76" s="29"/>
      <c r="JH76" s="29"/>
      <c r="JI76" s="29"/>
      <c r="JJ76" s="29"/>
      <c r="JK76" s="29"/>
      <c r="JL76" s="29"/>
      <c r="JM76" s="29"/>
      <c r="JN76" s="29"/>
      <c r="JO76" s="29"/>
      <c r="JP76" s="29"/>
      <c r="JQ76" s="29"/>
      <c r="JR76" s="29"/>
      <c r="JS76" s="29"/>
      <c r="JT76" s="29"/>
      <c r="JU76" s="29"/>
      <c r="JV76" s="29"/>
      <c r="JW76" s="29"/>
      <c r="JX76" s="29"/>
      <c r="JY76" s="29"/>
      <c r="JZ76" s="29"/>
      <c r="KA76" s="29"/>
      <c r="KB76" s="29"/>
      <c r="KC76" s="29"/>
      <c r="KD76" s="29"/>
      <c r="KE76" s="29"/>
      <c r="KF76" s="29"/>
      <c r="KG76" s="29"/>
      <c r="KH76" s="29"/>
      <c r="KI76" s="29"/>
      <c r="KJ76" s="29"/>
      <c r="KK76" s="29"/>
      <c r="KL76" s="29"/>
      <c r="KM76" s="29"/>
      <c r="KN76" s="29"/>
      <c r="KO76" s="29"/>
      <c r="KP76" s="29"/>
      <c r="KQ76" s="29"/>
      <c r="KR76" s="29"/>
      <c r="KS76" s="29"/>
      <c r="KT76" s="29"/>
      <c r="KU76" s="29"/>
      <c r="KV76" s="29"/>
      <c r="KW76" s="29"/>
      <c r="KX76" s="29"/>
      <c r="KY76" s="29"/>
      <c r="KZ76" s="29"/>
      <c r="LA76" s="29"/>
      <c r="LB76" s="29"/>
      <c r="LC76" s="29"/>
      <c r="LD76" s="29"/>
      <c r="LE76" s="29"/>
      <c r="LF76" s="29"/>
      <c r="LG76" s="29"/>
      <c r="LH76" s="29"/>
      <c r="LI76" s="29"/>
      <c r="LJ76" s="29"/>
      <c r="LK76" s="29"/>
      <c r="LL76" s="29"/>
      <c r="LM76" s="29"/>
      <c r="LN76" s="29"/>
      <c r="LO76" s="29"/>
      <c r="LP76" s="29"/>
      <c r="LQ76" s="29"/>
      <c r="LR76" s="29"/>
      <c r="LS76" s="29"/>
      <c r="LT76" s="29"/>
      <c r="LU76" s="29"/>
      <c r="LV76" s="29"/>
      <c r="LW76" s="29"/>
      <c r="LX76" s="29"/>
      <c r="LY76" s="29"/>
      <c r="LZ76" s="29"/>
      <c r="MA76" s="29"/>
      <c r="MB76" s="29"/>
      <c r="MC76" s="29"/>
      <c r="MD76" s="29"/>
      <c r="ME76" s="29"/>
      <c r="MF76" s="29"/>
      <c r="MG76" s="29"/>
      <c r="MH76" s="29"/>
      <c r="MI76" s="29"/>
      <c r="MJ76" s="29"/>
      <c r="MK76" s="29"/>
      <c r="ML76" s="29"/>
      <c r="MM76" s="29"/>
      <c r="MN76" s="29"/>
      <c r="MO76" s="29"/>
      <c r="MP76" s="29"/>
      <c r="MQ76" s="29"/>
      <c r="MR76" s="29"/>
      <c r="MS76" s="29"/>
      <c r="MT76" s="29"/>
      <c r="MU76" s="29"/>
      <c r="MV76" s="29"/>
      <c r="MW76" s="29"/>
      <c r="MX76" s="29"/>
      <c r="MY76" s="29"/>
      <c r="MZ76" s="29"/>
      <c r="NA76" s="29"/>
      <c r="NB76" s="29"/>
      <c r="NC76" s="29"/>
      <c r="ND76" s="29"/>
      <c r="NE76" s="29"/>
      <c r="NF76" s="29"/>
      <c r="NG76" s="29"/>
      <c r="NH76" s="29"/>
      <c r="NI76" s="29"/>
      <c r="NJ76" s="29"/>
      <c r="NK76" s="29"/>
      <c r="NL76" s="29"/>
      <c r="NM76" s="29"/>
      <c r="NN76" s="29"/>
      <c r="NO76" s="29"/>
      <c r="NP76" s="29"/>
      <c r="NQ76" s="29"/>
      <c r="NR76" s="29"/>
      <c r="NS76" s="29"/>
      <c r="NT76" s="29"/>
      <c r="NU76" s="29"/>
      <c r="NV76" s="29"/>
      <c r="NW76" s="29"/>
      <c r="NX76" s="29"/>
      <c r="NY76" s="29"/>
      <c r="NZ76" s="29"/>
      <c r="OA76" s="29"/>
      <c r="OB76" s="29"/>
      <c r="OC76" s="29"/>
      <c r="OD76" s="29"/>
      <c r="OE76" s="29"/>
      <c r="OF76" s="29"/>
      <c r="OG76" s="29"/>
      <c r="OH76" s="29"/>
      <c r="OI76" s="29"/>
      <c r="OJ76" s="29"/>
      <c r="OK76" s="29"/>
      <c r="OL76" s="29"/>
      <c r="OM76" s="29"/>
      <c r="ON76" s="29"/>
      <c r="OO76" s="29"/>
      <c r="OP76" s="29"/>
      <c r="OQ76" s="29"/>
      <c r="OR76" s="29"/>
      <c r="OS76" s="29"/>
      <c r="OT76" s="29"/>
      <c r="OU76" s="29"/>
      <c r="OV76" s="29"/>
      <c r="OW76" s="29"/>
      <c r="OX76" s="29"/>
      <c r="OY76" s="29"/>
      <c r="OZ76" s="29"/>
      <c r="PA76" s="29"/>
      <c r="PB76" s="29"/>
      <c r="PC76" s="29"/>
      <c r="PD76" s="29"/>
      <c r="PE76" s="29"/>
      <c r="PF76" s="29"/>
      <c r="PG76" s="29"/>
      <c r="PH76" s="29"/>
      <c r="PI76" s="29"/>
      <c r="PJ76" s="29"/>
      <c r="PK76" s="29"/>
      <c r="PL76" s="29"/>
      <c r="PM76" s="29"/>
      <c r="PN76" s="29"/>
      <c r="PO76" s="29"/>
      <c r="PP76" s="29"/>
      <c r="PQ76" s="29"/>
      <c r="PR76" s="29"/>
      <c r="PS76" s="29"/>
      <c r="PT76" s="29"/>
      <c r="PU76" s="29"/>
    </row>
    <row r="77" spans="1:437" s="29" customFormat="1" x14ac:dyDescent="0.25">
      <c r="A77" s="63"/>
      <c r="B77" s="117"/>
      <c r="C77" s="63"/>
      <c r="D77" s="102"/>
      <c r="E77" s="63"/>
      <c r="F77" s="63"/>
      <c r="G77" s="63"/>
      <c r="H77" s="75"/>
      <c r="I77" s="76"/>
      <c r="N77" s="75"/>
      <c r="O77" s="122"/>
      <c r="P77" s="69"/>
      <c r="Q77" s="69"/>
      <c r="R77" s="78"/>
      <c r="S77" s="78"/>
      <c r="T77" s="58"/>
      <c r="U77" s="58"/>
      <c r="V77" s="58"/>
      <c r="W77" s="58"/>
      <c r="AA77" s="61"/>
      <c r="AD77" s="63"/>
      <c r="AE77" s="64"/>
      <c r="AF77" s="64"/>
    </row>
    <row r="78" spans="1:437" s="29" customFormat="1" x14ac:dyDescent="0.25">
      <c r="A78" s="63"/>
      <c r="B78" s="117"/>
      <c r="C78" s="63"/>
      <c r="D78" s="102"/>
      <c r="E78" s="63"/>
      <c r="F78" s="63"/>
      <c r="G78" s="63"/>
      <c r="H78" s="75"/>
      <c r="I78" s="76"/>
      <c r="N78" s="123"/>
      <c r="O78" s="122"/>
      <c r="P78" s="69"/>
      <c r="Q78" s="69"/>
      <c r="R78" s="78"/>
      <c r="S78" s="78"/>
      <c r="T78" s="58"/>
      <c r="U78" s="58"/>
      <c r="V78" s="58"/>
      <c r="W78" s="58"/>
      <c r="AD78" s="63"/>
      <c r="AE78" s="64"/>
      <c r="AF78" s="64"/>
    </row>
    <row r="79" spans="1:437" s="29" customFormat="1" x14ac:dyDescent="0.25">
      <c r="A79" s="63"/>
      <c r="B79" s="117"/>
      <c r="C79" s="63"/>
      <c r="D79" s="102"/>
      <c r="E79" s="63"/>
      <c r="F79" s="63"/>
      <c r="G79" s="63"/>
      <c r="H79" s="75"/>
      <c r="I79" s="76"/>
      <c r="N79" s="75"/>
      <c r="O79" s="122"/>
      <c r="P79" s="69"/>
      <c r="Q79" s="69"/>
      <c r="R79" s="78"/>
      <c r="S79" s="78"/>
      <c r="T79" s="58"/>
      <c r="U79" s="58"/>
      <c r="V79" s="58"/>
      <c r="W79" s="58"/>
      <c r="AD79" s="63"/>
      <c r="AE79" s="64"/>
      <c r="AF79" s="64"/>
    </row>
    <row r="82" spans="1:437" s="26" customFormat="1" x14ac:dyDescent="0.25">
      <c r="A82" s="35"/>
      <c r="B82" s="116"/>
      <c r="C82" s="35"/>
      <c r="D82" s="98"/>
      <c r="E82" s="36"/>
      <c r="F82" s="36"/>
      <c r="G82" s="36"/>
      <c r="H82" s="37"/>
      <c r="I82" s="38"/>
      <c r="J82" s="27"/>
      <c r="K82" s="27"/>
      <c r="L82" s="27"/>
      <c r="M82" s="27"/>
      <c r="N82" s="124"/>
      <c r="O82" s="119"/>
      <c r="P82" s="135"/>
      <c r="Q82" s="135"/>
      <c r="R82" s="39"/>
      <c r="S82" s="39"/>
      <c r="T82" s="40"/>
      <c r="U82" s="40"/>
      <c r="V82" s="40"/>
      <c r="W82" s="40"/>
      <c r="AD82" s="23"/>
      <c r="AE82" s="24"/>
      <c r="AF82" s="24"/>
      <c r="PM82" s="27"/>
      <c r="PN82" s="27"/>
      <c r="PO82" s="27"/>
      <c r="PP82" s="27"/>
      <c r="PQ82" s="27"/>
      <c r="PR82" s="27"/>
      <c r="PS82" s="27"/>
      <c r="PT82" s="27"/>
      <c r="PU82" s="27"/>
    </row>
    <row r="83" spans="1:437" s="26" customFormat="1" x14ac:dyDescent="0.25">
      <c r="A83" s="35"/>
      <c r="B83" s="116"/>
      <c r="C83" s="35"/>
      <c r="D83" s="98"/>
      <c r="E83" s="36"/>
      <c r="F83" s="36"/>
      <c r="G83" s="36"/>
      <c r="H83" s="37"/>
      <c r="I83" s="38"/>
      <c r="J83" s="27"/>
      <c r="K83" s="27"/>
      <c r="L83" s="27"/>
      <c r="M83" s="27"/>
      <c r="N83" s="37"/>
      <c r="O83" s="119"/>
      <c r="P83" s="135"/>
      <c r="Q83" s="135"/>
      <c r="R83" s="39"/>
      <c r="S83" s="39"/>
      <c r="T83" s="40"/>
      <c r="U83" s="40"/>
      <c r="V83" s="40"/>
      <c r="W83" s="40"/>
      <c r="AD83" s="23"/>
      <c r="AE83" s="24"/>
      <c r="AF83" s="24"/>
      <c r="PM83" s="27"/>
      <c r="PN83" s="27"/>
      <c r="PO83" s="27"/>
      <c r="PP83" s="27"/>
      <c r="PQ83" s="27"/>
      <c r="PR83" s="27"/>
      <c r="PS83" s="27"/>
      <c r="PT83" s="27"/>
      <c r="PU83" s="27"/>
    </row>
  </sheetData>
  <mergeCells count="89">
    <mergeCell ref="O10:O11"/>
    <mergeCell ref="G10:G11"/>
    <mergeCell ref="H10:H11"/>
    <mergeCell ref="I10:I11"/>
    <mergeCell ref="M10:M11"/>
    <mergeCell ref="N10:N11"/>
    <mergeCell ref="B10:B11"/>
    <mergeCell ref="C10:C11"/>
    <mergeCell ref="D10:D11"/>
    <mergeCell ref="E10:E11"/>
    <mergeCell ref="F10:F11"/>
    <mergeCell ref="G16:G18"/>
    <mergeCell ref="A5:N5"/>
    <mergeCell ref="A6:N6"/>
    <mergeCell ref="A7:A9"/>
    <mergeCell ref="B7:D7"/>
    <mergeCell ref="E7:S7"/>
    <mergeCell ref="E8:I8"/>
    <mergeCell ref="J8:M8"/>
    <mergeCell ref="N8:N9"/>
    <mergeCell ref="O8:O9"/>
    <mergeCell ref="P8:S8"/>
    <mergeCell ref="B16:B18"/>
    <mergeCell ref="C16:C18"/>
    <mergeCell ref="D16:D18"/>
    <mergeCell ref="E16:E18"/>
    <mergeCell ref="F16:F18"/>
    <mergeCell ref="H16:H18"/>
    <mergeCell ref="I16:I18"/>
    <mergeCell ref="M16:M18"/>
    <mergeCell ref="N16:N18"/>
    <mergeCell ref="O16:O18"/>
    <mergeCell ref="A19:D19"/>
    <mergeCell ref="B24:C24"/>
    <mergeCell ref="E24:H24"/>
    <mergeCell ref="K24:L24"/>
    <mergeCell ref="O24:S24"/>
    <mergeCell ref="V24:W24"/>
    <mergeCell ref="X24:Y24"/>
    <mergeCell ref="Z24:AA24"/>
    <mergeCell ref="B25:C25"/>
    <mergeCell ref="E25:H25"/>
    <mergeCell ref="K25:L25"/>
    <mergeCell ref="O25:S25"/>
    <mergeCell ref="T25:U25"/>
    <mergeCell ref="V25:W25"/>
    <mergeCell ref="X25:Y25"/>
    <mergeCell ref="T24:U24"/>
    <mergeCell ref="Z25:AA25"/>
    <mergeCell ref="B26:C26"/>
    <mergeCell ref="E26:H26"/>
    <mergeCell ref="K26:L26"/>
    <mergeCell ref="O26:S26"/>
    <mergeCell ref="T26:U26"/>
    <mergeCell ref="V26:W26"/>
    <mergeCell ref="X26:Y26"/>
    <mergeCell ref="Z26:AA26"/>
    <mergeCell ref="V29:W29"/>
    <mergeCell ref="X27:Y27"/>
    <mergeCell ref="Z27:AA27"/>
    <mergeCell ref="V27:W27"/>
    <mergeCell ref="X29:Y29"/>
    <mergeCell ref="Z29:AA29"/>
    <mergeCell ref="B28:C28"/>
    <mergeCell ref="E28:H28"/>
    <mergeCell ref="K28:L28"/>
    <mergeCell ref="V28:W28"/>
    <mergeCell ref="X28:Y28"/>
    <mergeCell ref="B27:C27"/>
    <mergeCell ref="E27:H27"/>
    <mergeCell ref="K27:L27"/>
    <mergeCell ref="O27:S27"/>
    <mergeCell ref="T27:U27"/>
    <mergeCell ref="B29:C29"/>
    <mergeCell ref="E29:H29"/>
    <mergeCell ref="K29:L29"/>
    <mergeCell ref="O29:S29"/>
    <mergeCell ref="T29:U29"/>
    <mergeCell ref="O12:O14"/>
    <mergeCell ref="B12:B14"/>
    <mergeCell ref="C12:C14"/>
    <mergeCell ref="D12:D14"/>
    <mergeCell ref="E12:E14"/>
    <mergeCell ref="F12:F14"/>
    <mergeCell ref="G12:G14"/>
    <mergeCell ref="H12:H14"/>
    <mergeCell ref="I12:I14"/>
    <mergeCell ref="M12:M14"/>
    <mergeCell ref="N12:N14"/>
  </mergeCells>
  <pageMargins left="0.24" right="0.16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U81"/>
  <sheetViews>
    <sheetView zoomScale="77" zoomScaleNormal="77" workbookViewId="0">
      <pane xSplit="1" ySplit="9" topLeftCell="B12" activePane="bottomRight" state="frozen"/>
      <selection pane="topRight" activeCell="C1" sqref="C1"/>
      <selection pane="bottomLeft" activeCell="A11" sqref="A11"/>
      <selection pane="bottomRight" activeCell="L14" sqref="L14"/>
    </sheetView>
  </sheetViews>
  <sheetFormatPr defaultColWidth="8.7109375" defaultRowHeight="15" x14ac:dyDescent="0.25"/>
  <cols>
    <col min="1" max="1" width="13.7109375" style="35" customWidth="1"/>
    <col min="2" max="2" width="7" style="116" customWidth="1"/>
    <col min="3" max="3" width="7" style="35" customWidth="1"/>
    <col min="4" max="4" width="7.5703125" style="98" customWidth="1"/>
    <col min="5" max="5" width="10.7109375" style="36" customWidth="1"/>
    <col min="6" max="6" width="10.85546875" style="36" customWidth="1"/>
    <col min="7" max="7" width="8.85546875" style="36" customWidth="1"/>
    <col min="8" max="8" width="8.7109375" style="37" customWidth="1"/>
    <col min="9" max="9" width="11.42578125" style="38" customWidth="1"/>
    <col min="10" max="11" width="9.7109375" style="27" customWidth="1"/>
    <col min="12" max="12" width="16.42578125" style="27" customWidth="1"/>
    <col min="13" max="13" width="10" style="27" customWidth="1"/>
    <col min="14" max="14" width="13" style="37" customWidth="1"/>
    <col min="15" max="15" width="11.28515625" style="119" customWidth="1"/>
    <col min="16" max="16" width="8" style="135" customWidth="1"/>
    <col min="17" max="17" width="11.28515625" style="135" customWidth="1"/>
    <col min="18" max="18" width="8.85546875" style="39" customWidth="1"/>
    <col min="19" max="19" width="13.7109375" style="39" customWidth="1"/>
    <col min="20" max="22" width="14.28515625" style="40" customWidth="1"/>
    <col min="23" max="23" width="13.7109375" style="40" customWidth="1"/>
    <col min="24" max="24" width="12.85546875" style="26" customWidth="1"/>
    <col min="25" max="25" width="14.140625" style="26" customWidth="1"/>
    <col min="26" max="26" width="14.7109375" style="26" customWidth="1"/>
    <col min="27" max="27" width="10.85546875" style="26" customWidth="1"/>
    <col min="28" max="28" width="11.85546875" style="26" customWidth="1"/>
    <col min="29" max="29" width="13.85546875" style="26" customWidth="1"/>
    <col min="30" max="30" width="15.7109375" style="23" customWidth="1"/>
    <col min="31" max="31" width="15.7109375" style="24" customWidth="1"/>
    <col min="32" max="32" width="15.42578125" style="24" customWidth="1"/>
    <col min="33" max="428" width="8.7109375" style="26"/>
    <col min="429" max="16384" width="8.7109375" style="27"/>
  </cols>
  <sheetData>
    <row r="1" spans="1:428" s="10" customFormat="1" ht="15.75" x14ac:dyDescent="0.2">
      <c r="A1" s="1"/>
      <c r="B1" s="112"/>
      <c r="C1" s="1"/>
      <c r="D1" s="93"/>
      <c r="E1" s="2"/>
      <c r="F1" s="2"/>
      <c r="G1" s="2"/>
      <c r="H1" s="3"/>
      <c r="I1" s="4"/>
      <c r="J1" s="5"/>
      <c r="K1" s="5"/>
      <c r="L1" s="5"/>
      <c r="M1" s="5"/>
      <c r="N1" s="125"/>
      <c r="O1" s="126"/>
      <c r="P1" s="132"/>
      <c r="Q1" s="132"/>
      <c r="R1" s="6"/>
      <c r="S1" s="6"/>
      <c r="T1" s="7"/>
      <c r="U1" s="7"/>
      <c r="V1" s="7"/>
      <c r="W1" s="7"/>
      <c r="X1" s="8"/>
      <c r="Y1" s="8"/>
      <c r="Z1" s="8"/>
      <c r="AA1" s="8"/>
      <c r="AB1" s="8"/>
      <c r="AC1" s="8"/>
      <c r="AD1" s="1"/>
      <c r="AE1" s="9"/>
      <c r="AF1" s="9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  <c r="CF1" s="8"/>
      <c r="CG1" s="8"/>
      <c r="CH1" s="8"/>
      <c r="CI1" s="8"/>
      <c r="CJ1" s="8"/>
      <c r="CK1" s="8"/>
      <c r="CL1" s="8"/>
      <c r="CM1" s="8"/>
      <c r="CN1" s="8"/>
      <c r="CO1" s="8"/>
      <c r="CP1" s="8"/>
      <c r="CQ1" s="8"/>
      <c r="CR1" s="8"/>
      <c r="CS1" s="8"/>
      <c r="CT1" s="8"/>
      <c r="CU1" s="8"/>
      <c r="CV1" s="8"/>
      <c r="CW1" s="8"/>
      <c r="CX1" s="8"/>
      <c r="CY1" s="8"/>
      <c r="CZ1" s="8"/>
      <c r="DA1" s="8"/>
      <c r="DB1" s="8"/>
      <c r="DC1" s="8"/>
      <c r="DD1" s="8"/>
      <c r="DE1" s="8"/>
      <c r="DF1" s="8"/>
      <c r="DG1" s="8"/>
      <c r="DH1" s="8"/>
      <c r="DI1" s="8"/>
      <c r="DJ1" s="8"/>
      <c r="DK1" s="8"/>
      <c r="DL1" s="8"/>
      <c r="DM1" s="8"/>
      <c r="DN1" s="8"/>
      <c r="DO1" s="8"/>
      <c r="DP1" s="8"/>
      <c r="DQ1" s="8"/>
      <c r="DR1" s="8"/>
      <c r="DS1" s="8"/>
      <c r="DT1" s="8"/>
      <c r="DU1" s="8"/>
      <c r="DV1" s="8"/>
      <c r="DW1" s="8"/>
      <c r="DX1" s="8"/>
      <c r="DY1" s="8"/>
      <c r="DZ1" s="8"/>
      <c r="EA1" s="8"/>
      <c r="EB1" s="8"/>
      <c r="EC1" s="8"/>
      <c r="ED1" s="8"/>
      <c r="EE1" s="8"/>
      <c r="EF1" s="8"/>
      <c r="EG1" s="8"/>
      <c r="EH1" s="8"/>
      <c r="EI1" s="8"/>
      <c r="EJ1" s="8"/>
      <c r="EK1" s="8"/>
      <c r="EL1" s="8"/>
      <c r="EM1" s="8"/>
      <c r="EN1" s="8"/>
      <c r="EO1" s="8"/>
      <c r="EP1" s="8"/>
      <c r="EQ1" s="8"/>
      <c r="ER1" s="8"/>
      <c r="ES1" s="8"/>
      <c r="ET1" s="8"/>
      <c r="EU1" s="8"/>
      <c r="EV1" s="8"/>
      <c r="EW1" s="8"/>
      <c r="EX1" s="8"/>
      <c r="EY1" s="8"/>
      <c r="EZ1" s="8"/>
      <c r="FA1" s="8"/>
      <c r="FB1" s="8"/>
      <c r="FC1" s="8"/>
      <c r="FD1" s="8"/>
      <c r="FE1" s="8"/>
      <c r="FF1" s="8"/>
      <c r="FG1" s="8"/>
      <c r="FH1" s="8"/>
      <c r="FI1" s="8"/>
      <c r="FJ1" s="8"/>
      <c r="FK1" s="8"/>
      <c r="FL1" s="8"/>
      <c r="FM1" s="8"/>
      <c r="FN1" s="8"/>
      <c r="FO1" s="8"/>
      <c r="FP1" s="8"/>
      <c r="FQ1" s="8"/>
      <c r="FR1" s="8"/>
      <c r="FS1" s="8"/>
      <c r="FT1" s="8"/>
      <c r="FU1" s="8"/>
      <c r="FV1" s="8"/>
      <c r="FW1" s="8"/>
      <c r="FX1" s="8"/>
      <c r="FY1" s="8"/>
      <c r="FZ1" s="8"/>
      <c r="GA1" s="8"/>
      <c r="GB1" s="8"/>
      <c r="GC1" s="8"/>
      <c r="GD1" s="8"/>
      <c r="GE1" s="8"/>
      <c r="GF1" s="8"/>
      <c r="GG1" s="8"/>
      <c r="GH1" s="8"/>
      <c r="GI1" s="8"/>
      <c r="GJ1" s="8"/>
      <c r="GK1" s="8"/>
      <c r="GL1" s="8"/>
      <c r="GM1" s="8"/>
      <c r="GN1" s="8"/>
      <c r="GO1" s="8"/>
      <c r="GP1" s="8"/>
      <c r="GQ1" s="8"/>
      <c r="GR1" s="8"/>
      <c r="GS1" s="8"/>
      <c r="GT1" s="8"/>
      <c r="GU1" s="8"/>
      <c r="GV1" s="8"/>
      <c r="GW1" s="8"/>
      <c r="GX1" s="8"/>
      <c r="GY1" s="8"/>
      <c r="GZ1" s="8"/>
      <c r="HA1" s="8"/>
      <c r="HB1" s="8"/>
      <c r="HC1" s="8"/>
      <c r="HD1" s="8"/>
      <c r="HE1" s="8"/>
      <c r="HF1" s="8"/>
      <c r="HG1" s="8"/>
      <c r="HH1" s="8"/>
      <c r="HI1" s="8"/>
      <c r="HJ1" s="8"/>
      <c r="HK1" s="8"/>
      <c r="HL1" s="8"/>
      <c r="HM1" s="8"/>
      <c r="HN1" s="8"/>
      <c r="HO1" s="8"/>
      <c r="HP1" s="8"/>
      <c r="HQ1" s="8"/>
      <c r="HR1" s="8"/>
      <c r="HS1" s="8"/>
      <c r="HT1" s="8"/>
      <c r="HU1" s="8"/>
      <c r="HV1" s="8"/>
      <c r="HW1" s="8"/>
      <c r="HX1" s="8"/>
      <c r="HY1" s="8"/>
      <c r="HZ1" s="8"/>
      <c r="IA1" s="8"/>
      <c r="IB1" s="8"/>
      <c r="IC1" s="8"/>
      <c r="ID1" s="8"/>
      <c r="IE1" s="8"/>
      <c r="IF1" s="8"/>
      <c r="IG1" s="8"/>
      <c r="IH1" s="8"/>
      <c r="II1" s="8"/>
      <c r="IJ1" s="8"/>
      <c r="IK1" s="8"/>
      <c r="IL1" s="8"/>
      <c r="IM1" s="8"/>
      <c r="IN1" s="8"/>
      <c r="IO1" s="8"/>
      <c r="IP1" s="8"/>
      <c r="IQ1" s="8"/>
      <c r="IR1" s="8"/>
      <c r="IS1" s="8"/>
      <c r="IT1" s="8"/>
      <c r="IU1" s="8"/>
      <c r="IV1" s="8"/>
      <c r="IW1" s="8"/>
      <c r="IX1" s="8"/>
      <c r="IY1" s="8"/>
      <c r="IZ1" s="8"/>
      <c r="JA1" s="8"/>
      <c r="JB1" s="8"/>
      <c r="JC1" s="8"/>
      <c r="JD1" s="8"/>
      <c r="JE1" s="8"/>
      <c r="JF1" s="8"/>
      <c r="JG1" s="8"/>
      <c r="JH1" s="8"/>
      <c r="JI1" s="8"/>
      <c r="JJ1" s="8"/>
      <c r="JK1" s="8"/>
      <c r="JL1" s="8"/>
      <c r="JM1" s="8"/>
      <c r="JN1" s="8"/>
      <c r="JO1" s="8"/>
      <c r="JP1" s="8"/>
      <c r="JQ1" s="8"/>
      <c r="JR1" s="8"/>
      <c r="JS1" s="8"/>
      <c r="JT1" s="8"/>
      <c r="JU1" s="8"/>
      <c r="JV1" s="8"/>
      <c r="JW1" s="8"/>
      <c r="JX1" s="8"/>
      <c r="JY1" s="8"/>
      <c r="JZ1" s="8"/>
      <c r="KA1" s="8"/>
      <c r="KB1" s="8"/>
      <c r="KC1" s="8"/>
      <c r="KD1" s="8"/>
      <c r="KE1" s="8"/>
      <c r="KF1" s="8"/>
      <c r="KG1" s="8"/>
      <c r="KH1" s="8"/>
      <c r="KI1" s="8"/>
      <c r="KJ1" s="8"/>
      <c r="KK1" s="8"/>
      <c r="KL1" s="8"/>
      <c r="KM1" s="8"/>
      <c r="KN1" s="8"/>
      <c r="KO1" s="8"/>
      <c r="KP1" s="8"/>
      <c r="KQ1" s="8"/>
      <c r="KR1" s="8"/>
      <c r="KS1" s="8"/>
      <c r="KT1" s="8"/>
      <c r="KU1" s="8"/>
      <c r="KV1" s="8"/>
      <c r="KW1" s="8"/>
      <c r="KX1" s="8"/>
      <c r="KY1" s="8"/>
      <c r="KZ1" s="8"/>
      <c r="LA1" s="8"/>
      <c r="LB1" s="8"/>
      <c r="LC1" s="8"/>
      <c r="LD1" s="8"/>
      <c r="LE1" s="8"/>
      <c r="LF1" s="8"/>
      <c r="LG1" s="8"/>
      <c r="LH1" s="8"/>
      <c r="LI1" s="8"/>
      <c r="LJ1" s="8"/>
      <c r="LK1" s="8"/>
      <c r="LL1" s="8"/>
      <c r="LM1" s="8"/>
      <c r="LN1" s="8"/>
      <c r="LO1" s="8"/>
      <c r="LP1" s="8"/>
      <c r="LQ1" s="8"/>
      <c r="LR1" s="8"/>
      <c r="LS1" s="8"/>
      <c r="LT1" s="8"/>
      <c r="LU1" s="8"/>
      <c r="LV1" s="8"/>
      <c r="LW1" s="8"/>
      <c r="LX1" s="8"/>
      <c r="LY1" s="8"/>
      <c r="LZ1" s="8"/>
      <c r="MA1" s="8"/>
      <c r="MB1" s="8"/>
      <c r="MC1" s="8"/>
      <c r="MD1" s="8"/>
      <c r="ME1" s="8"/>
      <c r="MF1" s="8"/>
      <c r="MG1" s="8"/>
      <c r="MH1" s="8"/>
      <c r="MI1" s="8"/>
      <c r="MJ1" s="8"/>
      <c r="MK1" s="8"/>
      <c r="ML1" s="8"/>
      <c r="MM1" s="8"/>
      <c r="MN1" s="8"/>
      <c r="MO1" s="8"/>
      <c r="MP1" s="8"/>
      <c r="MQ1" s="8"/>
      <c r="MR1" s="8"/>
      <c r="MS1" s="8"/>
      <c r="MT1" s="8"/>
      <c r="MU1" s="8"/>
      <c r="MV1" s="8"/>
      <c r="MW1" s="8"/>
      <c r="MX1" s="8"/>
      <c r="MY1" s="8"/>
      <c r="MZ1" s="8"/>
      <c r="NA1" s="8"/>
      <c r="NB1" s="8"/>
      <c r="NC1" s="8"/>
      <c r="ND1" s="8"/>
      <c r="NE1" s="8"/>
      <c r="NF1" s="8"/>
      <c r="NG1" s="8"/>
      <c r="NH1" s="8"/>
      <c r="NI1" s="8"/>
      <c r="NJ1" s="8"/>
      <c r="NK1" s="8"/>
      <c r="NL1" s="8"/>
      <c r="NM1" s="8"/>
      <c r="NN1" s="8"/>
      <c r="NO1" s="8"/>
      <c r="NP1" s="8"/>
      <c r="NQ1" s="8"/>
      <c r="NR1" s="8"/>
      <c r="NS1" s="8"/>
      <c r="NT1" s="8"/>
      <c r="NU1" s="8"/>
      <c r="NV1" s="8"/>
      <c r="NW1" s="8"/>
      <c r="NX1" s="8"/>
      <c r="NY1" s="8"/>
      <c r="NZ1" s="8"/>
      <c r="OA1" s="8"/>
      <c r="OB1" s="8"/>
      <c r="OC1" s="8"/>
      <c r="OD1" s="8"/>
      <c r="OE1" s="8"/>
      <c r="OF1" s="8"/>
      <c r="OG1" s="8"/>
      <c r="OH1" s="8"/>
      <c r="OI1" s="8"/>
      <c r="OJ1" s="8"/>
      <c r="OK1" s="8"/>
      <c r="OL1" s="8"/>
      <c r="OM1" s="8"/>
      <c r="ON1" s="8"/>
      <c r="OO1" s="8"/>
      <c r="OP1" s="8"/>
      <c r="OQ1" s="8"/>
      <c r="OR1" s="8"/>
      <c r="OS1" s="8"/>
      <c r="OT1" s="8"/>
      <c r="OU1" s="8"/>
      <c r="OV1" s="8"/>
      <c r="OW1" s="8"/>
      <c r="OX1" s="8"/>
      <c r="OY1" s="8"/>
      <c r="OZ1" s="8"/>
      <c r="PA1" s="8"/>
      <c r="PB1" s="8"/>
      <c r="PC1" s="8"/>
      <c r="PD1" s="8"/>
      <c r="PE1" s="8"/>
      <c r="PF1" s="8"/>
      <c r="PG1" s="8"/>
      <c r="PH1" s="8"/>
      <c r="PI1" s="8"/>
      <c r="PJ1" s="8"/>
      <c r="PK1" s="8"/>
      <c r="PL1" s="8"/>
    </row>
    <row r="2" spans="1:428" s="10" customFormat="1" ht="15.75" x14ac:dyDescent="0.2">
      <c r="A2" s="2" t="s">
        <v>0</v>
      </c>
      <c r="B2" s="113"/>
      <c r="C2" s="3"/>
      <c r="D2" s="94"/>
      <c r="E2" s="4"/>
      <c r="F2" s="4"/>
      <c r="G2" s="4"/>
      <c r="H2" s="3"/>
      <c r="I2" s="11"/>
      <c r="J2" s="5"/>
      <c r="K2" s="5"/>
      <c r="L2" s="5"/>
      <c r="M2" s="5"/>
      <c r="N2" s="125"/>
      <c r="O2" s="126"/>
      <c r="P2" s="132"/>
      <c r="Q2" s="132"/>
      <c r="R2" s="6"/>
      <c r="S2" s="6"/>
      <c r="T2" s="7"/>
      <c r="U2" s="7"/>
      <c r="V2" s="7"/>
      <c r="W2" s="7"/>
      <c r="X2" s="8"/>
      <c r="Y2" s="8"/>
      <c r="Z2" s="8"/>
      <c r="AA2" s="8"/>
      <c r="AB2" s="8"/>
      <c r="AC2" s="8"/>
      <c r="AD2" s="1"/>
      <c r="AE2" s="9"/>
      <c r="AF2" s="9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P2" s="8"/>
      <c r="CQ2" s="8"/>
      <c r="CR2" s="8"/>
      <c r="CS2" s="8"/>
      <c r="CT2" s="8"/>
      <c r="CU2" s="8"/>
      <c r="CV2" s="8"/>
      <c r="CW2" s="8"/>
      <c r="CX2" s="8"/>
      <c r="CY2" s="8"/>
      <c r="CZ2" s="8"/>
      <c r="DA2" s="8"/>
      <c r="DB2" s="8"/>
      <c r="DC2" s="8"/>
      <c r="DD2" s="8"/>
      <c r="DE2" s="8"/>
      <c r="DF2" s="8"/>
      <c r="DG2" s="8"/>
      <c r="DH2" s="8"/>
      <c r="DI2" s="8"/>
      <c r="DJ2" s="8"/>
      <c r="DK2" s="8"/>
      <c r="DL2" s="8"/>
      <c r="DM2" s="8"/>
      <c r="DN2" s="8"/>
      <c r="DO2" s="8"/>
      <c r="DP2" s="8"/>
      <c r="DQ2" s="8"/>
      <c r="DR2" s="8"/>
      <c r="DS2" s="8"/>
      <c r="DT2" s="8"/>
      <c r="DU2" s="8"/>
      <c r="DV2" s="8"/>
      <c r="DW2" s="8"/>
      <c r="DX2" s="8"/>
      <c r="DY2" s="8"/>
      <c r="DZ2" s="8"/>
      <c r="EA2" s="8"/>
      <c r="EB2" s="8"/>
      <c r="EC2" s="8"/>
      <c r="ED2" s="8"/>
      <c r="EE2" s="8"/>
      <c r="EF2" s="8"/>
      <c r="EG2" s="8"/>
      <c r="EH2" s="8"/>
      <c r="EI2" s="8"/>
      <c r="EJ2" s="8"/>
      <c r="EK2" s="8"/>
      <c r="EL2" s="8"/>
      <c r="EM2" s="8"/>
      <c r="EN2" s="8"/>
      <c r="EO2" s="8"/>
      <c r="EP2" s="8"/>
      <c r="EQ2" s="8"/>
      <c r="ER2" s="8"/>
      <c r="ES2" s="8"/>
      <c r="ET2" s="8"/>
      <c r="EU2" s="8"/>
      <c r="EV2" s="8"/>
      <c r="EW2" s="8"/>
      <c r="EX2" s="8"/>
      <c r="EY2" s="8"/>
      <c r="EZ2" s="8"/>
      <c r="FA2" s="8"/>
      <c r="FB2" s="8"/>
      <c r="FC2" s="8"/>
      <c r="FD2" s="8"/>
      <c r="FE2" s="8"/>
      <c r="FF2" s="8"/>
      <c r="FG2" s="8"/>
      <c r="FH2" s="8"/>
      <c r="FI2" s="8"/>
      <c r="FJ2" s="8"/>
      <c r="FK2" s="8"/>
      <c r="FL2" s="8"/>
      <c r="FM2" s="8"/>
      <c r="FN2" s="8"/>
      <c r="FO2" s="8"/>
      <c r="FP2" s="8"/>
      <c r="FQ2" s="8"/>
      <c r="FR2" s="8"/>
      <c r="FS2" s="8"/>
      <c r="FT2" s="8"/>
      <c r="FU2" s="8"/>
      <c r="FV2" s="8"/>
      <c r="FW2" s="8"/>
      <c r="FX2" s="8"/>
      <c r="FY2" s="8"/>
      <c r="FZ2" s="8"/>
      <c r="GA2" s="8"/>
      <c r="GB2" s="8"/>
      <c r="GC2" s="8"/>
      <c r="GD2" s="8"/>
      <c r="GE2" s="8"/>
      <c r="GF2" s="8"/>
      <c r="GG2" s="8"/>
      <c r="GH2" s="8"/>
      <c r="GI2" s="8"/>
      <c r="GJ2" s="8"/>
      <c r="GK2" s="8"/>
      <c r="GL2" s="8"/>
      <c r="GM2" s="8"/>
      <c r="GN2" s="8"/>
      <c r="GO2" s="8"/>
      <c r="GP2" s="8"/>
      <c r="GQ2" s="8"/>
      <c r="GR2" s="8"/>
      <c r="GS2" s="8"/>
      <c r="GT2" s="8"/>
      <c r="GU2" s="8"/>
      <c r="GV2" s="8"/>
      <c r="GW2" s="8"/>
      <c r="GX2" s="8"/>
      <c r="GY2" s="8"/>
      <c r="GZ2" s="8"/>
      <c r="HA2" s="8"/>
      <c r="HB2" s="8"/>
      <c r="HC2" s="8"/>
      <c r="HD2" s="8"/>
      <c r="HE2" s="8"/>
      <c r="HF2" s="8"/>
      <c r="HG2" s="8"/>
      <c r="HH2" s="8"/>
      <c r="HI2" s="8"/>
      <c r="HJ2" s="8"/>
      <c r="HK2" s="8"/>
      <c r="HL2" s="8"/>
      <c r="HM2" s="8"/>
      <c r="HN2" s="8"/>
      <c r="HO2" s="8"/>
      <c r="HP2" s="8"/>
      <c r="HQ2" s="8"/>
      <c r="HR2" s="8"/>
      <c r="HS2" s="8"/>
      <c r="HT2" s="8"/>
      <c r="HU2" s="8"/>
      <c r="HV2" s="8"/>
      <c r="HW2" s="8"/>
      <c r="HX2" s="8"/>
      <c r="HY2" s="8"/>
      <c r="HZ2" s="8"/>
      <c r="IA2" s="8"/>
      <c r="IB2" s="8"/>
      <c r="IC2" s="8"/>
      <c r="ID2" s="8"/>
      <c r="IE2" s="8"/>
      <c r="IF2" s="8"/>
      <c r="IG2" s="8"/>
      <c r="IH2" s="8"/>
      <c r="II2" s="8"/>
      <c r="IJ2" s="8"/>
      <c r="IK2" s="8"/>
      <c r="IL2" s="8"/>
      <c r="IM2" s="8"/>
      <c r="IN2" s="8"/>
      <c r="IO2" s="8"/>
      <c r="IP2" s="8"/>
      <c r="IQ2" s="8"/>
      <c r="IR2" s="8"/>
      <c r="IS2" s="8"/>
      <c r="IT2" s="8"/>
      <c r="IU2" s="8"/>
      <c r="IV2" s="8"/>
      <c r="IW2" s="8"/>
      <c r="IX2" s="8"/>
      <c r="IY2" s="8"/>
      <c r="IZ2" s="8"/>
      <c r="JA2" s="8"/>
      <c r="JB2" s="8"/>
      <c r="JC2" s="8"/>
      <c r="JD2" s="8"/>
      <c r="JE2" s="8"/>
      <c r="JF2" s="8"/>
      <c r="JG2" s="8"/>
      <c r="JH2" s="8"/>
      <c r="JI2" s="8"/>
      <c r="JJ2" s="8"/>
      <c r="JK2" s="8"/>
      <c r="JL2" s="8"/>
      <c r="JM2" s="8"/>
      <c r="JN2" s="8"/>
      <c r="JO2" s="8"/>
      <c r="JP2" s="8"/>
      <c r="JQ2" s="8"/>
      <c r="JR2" s="8"/>
      <c r="JS2" s="8"/>
      <c r="JT2" s="8"/>
      <c r="JU2" s="8"/>
      <c r="JV2" s="8"/>
      <c r="JW2" s="8"/>
      <c r="JX2" s="8"/>
      <c r="JY2" s="8"/>
      <c r="JZ2" s="8"/>
      <c r="KA2" s="8"/>
      <c r="KB2" s="8"/>
      <c r="KC2" s="8"/>
      <c r="KD2" s="8"/>
      <c r="KE2" s="8"/>
      <c r="KF2" s="8"/>
      <c r="KG2" s="8"/>
      <c r="KH2" s="8"/>
      <c r="KI2" s="8"/>
      <c r="KJ2" s="8"/>
      <c r="KK2" s="8"/>
      <c r="KL2" s="8"/>
      <c r="KM2" s="8"/>
      <c r="KN2" s="8"/>
      <c r="KO2" s="8"/>
      <c r="KP2" s="8"/>
      <c r="KQ2" s="8"/>
      <c r="KR2" s="8"/>
      <c r="KS2" s="8"/>
      <c r="KT2" s="8"/>
      <c r="KU2" s="8"/>
      <c r="KV2" s="8"/>
      <c r="KW2" s="8"/>
      <c r="KX2" s="8"/>
      <c r="KY2" s="8"/>
      <c r="KZ2" s="8"/>
      <c r="LA2" s="8"/>
      <c r="LB2" s="8"/>
      <c r="LC2" s="8"/>
      <c r="LD2" s="8"/>
      <c r="LE2" s="8"/>
      <c r="LF2" s="8"/>
      <c r="LG2" s="8"/>
      <c r="LH2" s="8"/>
      <c r="LI2" s="8"/>
      <c r="LJ2" s="8"/>
      <c r="LK2" s="8"/>
      <c r="LL2" s="8"/>
      <c r="LM2" s="8"/>
      <c r="LN2" s="8"/>
      <c r="LO2" s="8"/>
      <c r="LP2" s="8"/>
      <c r="LQ2" s="8"/>
      <c r="LR2" s="8"/>
      <c r="LS2" s="8"/>
      <c r="LT2" s="8"/>
      <c r="LU2" s="8"/>
      <c r="LV2" s="8"/>
      <c r="LW2" s="8"/>
      <c r="LX2" s="8"/>
      <c r="LY2" s="8"/>
      <c r="LZ2" s="8"/>
      <c r="MA2" s="8"/>
      <c r="MB2" s="8"/>
      <c r="MC2" s="8"/>
      <c r="MD2" s="8"/>
      <c r="ME2" s="8"/>
      <c r="MF2" s="8"/>
      <c r="MG2" s="8"/>
      <c r="MH2" s="8"/>
      <c r="MI2" s="8"/>
      <c r="MJ2" s="8"/>
      <c r="MK2" s="8"/>
      <c r="ML2" s="8"/>
      <c r="MM2" s="8"/>
      <c r="MN2" s="8"/>
      <c r="MO2" s="8"/>
      <c r="MP2" s="8"/>
      <c r="MQ2" s="8"/>
      <c r="MR2" s="8"/>
      <c r="MS2" s="8"/>
      <c r="MT2" s="8"/>
      <c r="MU2" s="8"/>
      <c r="MV2" s="8"/>
      <c r="MW2" s="8"/>
      <c r="MX2" s="8"/>
      <c r="MY2" s="8"/>
      <c r="MZ2" s="8"/>
      <c r="NA2" s="8"/>
      <c r="NB2" s="8"/>
      <c r="NC2" s="8"/>
      <c r="ND2" s="8"/>
      <c r="NE2" s="8"/>
      <c r="NF2" s="8"/>
      <c r="NG2" s="8"/>
      <c r="NH2" s="8"/>
      <c r="NI2" s="8"/>
      <c r="NJ2" s="8"/>
      <c r="NK2" s="8"/>
      <c r="NL2" s="8"/>
      <c r="NM2" s="8"/>
      <c r="NN2" s="8"/>
      <c r="NO2" s="8"/>
      <c r="NP2" s="8"/>
      <c r="NQ2" s="8"/>
      <c r="NR2" s="8"/>
      <c r="NS2" s="8"/>
      <c r="NT2" s="8"/>
      <c r="NU2" s="8"/>
      <c r="NV2" s="8"/>
      <c r="NW2" s="8"/>
      <c r="NX2" s="8"/>
      <c r="NY2" s="8"/>
      <c r="NZ2" s="8"/>
      <c r="OA2" s="8"/>
      <c r="OB2" s="8"/>
      <c r="OC2" s="8"/>
      <c r="OD2" s="8"/>
      <c r="OE2" s="8"/>
      <c r="OF2" s="8"/>
      <c r="OG2" s="8"/>
      <c r="OH2" s="8"/>
      <c r="OI2" s="8"/>
      <c r="OJ2" s="8"/>
      <c r="OK2" s="8"/>
      <c r="OL2" s="8"/>
      <c r="OM2" s="8"/>
      <c r="ON2" s="8"/>
      <c r="OO2" s="8"/>
      <c r="OP2" s="8"/>
      <c r="OQ2" s="8"/>
      <c r="OR2" s="8"/>
      <c r="OS2" s="8"/>
      <c r="OT2" s="8"/>
      <c r="OU2" s="8"/>
      <c r="OV2" s="8"/>
      <c r="OW2" s="8"/>
      <c r="OX2" s="8"/>
      <c r="OY2" s="8"/>
      <c r="OZ2" s="8"/>
      <c r="PA2" s="8"/>
      <c r="PB2" s="8"/>
      <c r="PC2" s="8"/>
      <c r="PD2" s="8"/>
      <c r="PE2" s="8"/>
      <c r="PF2" s="8"/>
      <c r="PG2" s="8"/>
      <c r="PH2" s="8"/>
      <c r="PI2" s="8"/>
      <c r="PJ2" s="8"/>
      <c r="PK2" s="8"/>
      <c r="PL2" s="8"/>
    </row>
    <row r="3" spans="1:428" s="10" customFormat="1" ht="15.75" x14ac:dyDescent="0.2">
      <c r="A3" s="12" t="s">
        <v>1</v>
      </c>
      <c r="B3" s="114"/>
      <c r="C3" s="3"/>
      <c r="D3" s="94"/>
      <c r="E3" s="11"/>
      <c r="F3" s="11"/>
      <c r="G3" s="11"/>
      <c r="H3" s="3"/>
      <c r="I3" s="13"/>
      <c r="J3" s="5"/>
      <c r="K3" s="5"/>
      <c r="L3" s="5"/>
      <c r="M3" s="5"/>
      <c r="N3" s="125"/>
      <c r="O3" s="126"/>
      <c r="P3" s="132"/>
      <c r="Q3" s="132"/>
      <c r="R3" s="6"/>
      <c r="S3" s="6"/>
      <c r="T3" s="7"/>
      <c r="U3" s="7"/>
      <c r="V3" s="7"/>
      <c r="W3" s="7"/>
      <c r="X3" s="8"/>
      <c r="Y3" s="8"/>
      <c r="Z3" s="8"/>
      <c r="AA3" s="8"/>
      <c r="AB3" s="8"/>
      <c r="AC3" s="8"/>
      <c r="AD3" s="1"/>
      <c r="AE3" s="9"/>
      <c r="AF3" s="9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8"/>
      <c r="HY3" s="8"/>
      <c r="HZ3" s="8"/>
      <c r="IA3" s="8"/>
      <c r="IB3" s="8"/>
      <c r="IC3" s="8"/>
      <c r="ID3" s="8"/>
      <c r="IE3" s="8"/>
      <c r="IF3" s="8"/>
      <c r="IG3" s="8"/>
      <c r="IH3" s="8"/>
      <c r="II3" s="8"/>
      <c r="IJ3" s="8"/>
      <c r="IK3" s="8"/>
      <c r="IL3" s="8"/>
      <c r="IM3" s="8"/>
      <c r="IN3" s="8"/>
      <c r="IO3" s="8"/>
      <c r="IP3" s="8"/>
      <c r="IQ3" s="8"/>
      <c r="IR3" s="8"/>
      <c r="IS3" s="8"/>
      <c r="IT3" s="8"/>
      <c r="IU3" s="8"/>
      <c r="IV3" s="8"/>
      <c r="IW3" s="8"/>
      <c r="IX3" s="8"/>
      <c r="IY3" s="8"/>
      <c r="IZ3" s="8"/>
      <c r="JA3" s="8"/>
      <c r="JB3" s="8"/>
      <c r="JC3" s="8"/>
      <c r="JD3" s="8"/>
      <c r="JE3" s="8"/>
      <c r="JF3" s="8"/>
      <c r="JG3" s="8"/>
      <c r="JH3" s="8"/>
      <c r="JI3" s="8"/>
      <c r="JJ3" s="8"/>
      <c r="JK3" s="8"/>
      <c r="JL3" s="8"/>
      <c r="JM3" s="8"/>
      <c r="JN3" s="8"/>
      <c r="JO3" s="8"/>
      <c r="JP3" s="8"/>
      <c r="JQ3" s="8"/>
      <c r="JR3" s="8"/>
      <c r="JS3" s="8"/>
      <c r="JT3" s="8"/>
      <c r="JU3" s="8"/>
      <c r="JV3" s="8"/>
      <c r="JW3" s="8"/>
      <c r="JX3" s="8"/>
      <c r="JY3" s="8"/>
      <c r="JZ3" s="8"/>
      <c r="KA3" s="8"/>
      <c r="KB3" s="8"/>
      <c r="KC3" s="8"/>
      <c r="KD3" s="8"/>
      <c r="KE3" s="8"/>
      <c r="KF3" s="8"/>
      <c r="KG3" s="8"/>
      <c r="KH3" s="8"/>
      <c r="KI3" s="8"/>
      <c r="KJ3" s="8"/>
      <c r="KK3" s="8"/>
      <c r="KL3" s="8"/>
      <c r="KM3" s="8"/>
      <c r="KN3" s="8"/>
      <c r="KO3" s="8"/>
      <c r="KP3" s="8"/>
      <c r="KQ3" s="8"/>
      <c r="KR3" s="8"/>
      <c r="KS3" s="8"/>
      <c r="KT3" s="8"/>
      <c r="KU3" s="8"/>
      <c r="KV3" s="8"/>
      <c r="KW3" s="8"/>
      <c r="KX3" s="8"/>
      <c r="KY3" s="8"/>
      <c r="KZ3" s="8"/>
      <c r="LA3" s="8"/>
      <c r="LB3" s="8"/>
      <c r="LC3" s="8"/>
      <c r="LD3" s="8"/>
      <c r="LE3" s="8"/>
      <c r="LF3" s="8"/>
      <c r="LG3" s="8"/>
      <c r="LH3" s="8"/>
      <c r="LI3" s="8"/>
      <c r="LJ3" s="8"/>
      <c r="LK3" s="8"/>
      <c r="LL3" s="8"/>
      <c r="LM3" s="8"/>
      <c r="LN3" s="8"/>
      <c r="LO3" s="8"/>
      <c r="LP3" s="8"/>
      <c r="LQ3" s="8"/>
      <c r="LR3" s="8"/>
      <c r="LS3" s="8"/>
      <c r="LT3" s="8"/>
      <c r="LU3" s="8"/>
      <c r="LV3" s="8"/>
      <c r="LW3" s="8"/>
      <c r="LX3" s="8"/>
      <c r="LY3" s="8"/>
      <c r="LZ3" s="8"/>
      <c r="MA3" s="8"/>
      <c r="MB3" s="8"/>
      <c r="MC3" s="8"/>
      <c r="MD3" s="8"/>
      <c r="ME3" s="8"/>
      <c r="MF3" s="8"/>
      <c r="MG3" s="8"/>
      <c r="MH3" s="8"/>
      <c r="MI3" s="8"/>
      <c r="MJ3" s="8"/>
      <c r="MK3" s="8"/>
      <c r="ML3" s="8"/>
      <c r="MM3" s="8"/>
      <c r="MN3" s="8"/>
      <c r="MO3" s="8"/>
      <c r="MP3" s="8"/>
      <c r="MQ3" s="8"/>
      <c r="MR3" s="8"/>
      <c r="MS3" s="8"/>
      <c r="MT3" s="8"/>
      <c r="MU3" s="8"/>
      <c r="MV3" s="8"/>
      <c r="MW3" s="8"/>
      <c r="MX3" s="8"/>
      <c r="MY3" s="8"/>
      <c r="MZ3" s="8"/>
      <c r="NA3" s="8"/>
      <c r="NB3" s="8"/>
      <c r="NC3" s="8"/>
      <c r="ND3" s="8"/>
      <c r="NE3" s="8"/>
      <c r="NF3" s="8"/>
      <c r="NG3" s="8"/>
      <c r="NH3" s="8"/>
      <c r="NI3" s="8"/>
      <c r="NJ3" s="8"/>
      <c r="NK3" s="8"/>
      <c r="NL3" s="8"/>
      <c r="NM3" s="8"/>
      <c r="NN3" s="8"/>
      <c r="NO3" s="8"/>
      <c r="NP3" s="8"/>
      <c r="NQ3" s="8"/>
      <c r="NR3" s="8"/>
      <c r="NS3" s="8"/>
      <c r="NT3" s="8"/>
      <c r="NU3" s="8"/>
      <c r="NV3" s="8"/>
      <c r="NW3" s="8"/>
      <c r="NX3" s="8"/>
      <c r="NY3" s="8"/>
      <c r="NZ3" s="8"/>
      <c r="OA3" s="8"/>
      <c r="OB3" s="8"/>
      <c r="OC3" s="8"/>
      <c r="OD3" s="8"/>
      <c r="OE3" s="8"/>
      <c r="OF3" s="8"/>
      <c r="OG3" s="8"/>
      <c r="OH3" s="8"/>
      <c r="OI3" s="8"/>
      <c r="OJ3" s="8"/>
      <c r="OK3" s="8"/>
      <c r="OL3" s="8"/>
      <c r="OM3" s="8"/>
      <c r="ON3" s="8"/>
      <c r="OO3" s="8"/>
      <c r="OP3" s="8"/>
      <c r="OQ3" s="8"/>
      <c r="OR3" s="8"/>
      <c r="OS3" s="8"/>
      <c r="OT3" s="8"/>
      <c r="OU3" s="8"/>
      <c r="OV3" s="8"/>
      <c r="OW3" s="8"/>
      <c r="OX3" s="8"/>
      <c r="OY3" s="8"/>
      <c r="OZ3" s="8"/>
      <c r="PA3" s="8"/>
      <c r="PB3" s="8"/>
      <c r="PC3" s="8"/>
      <c r="PD3" s="8"/>
      <c r="PE3" s="8"/>
      <c r="PF3" s="8"/>
      <c r="PG3" s="8"/>
      <c r="PH3" s="8"/>
      <c r="PI3" s="8"/>
      <c r="PJ3" s="8"/>
      <c r="PK3" s="8"/>
      <c r="PL3" s="8"/>
    </row>
    <row r="4" spans="1:428" s="10" customFormat="1" ht="13.5" customHeight="1" x14ac:dyDescent="0.2">
      <c r="A4" s="12" t="s">
        <v>2</v>
      </c>
      <c r="B4" s="114"/>
      <c r="C4" s="3"/>
      <c r="D4" s="94"/>
      <c r="E4" s="11"/>
      <c r="F4" s="11"/>
      <c r="G4" s="11"/>
      <c r="H4" s="14"/>
      <c r="I4" s="4"/>
      <c r="J4" s="15"/>
      <c r="K4" s="16"/>
      <c r="L4" s="17"/>
      <c r="M4" s="5"/>
      <c r="N4" s="125"/>
      <c r="O4" s="127"/>
      <c r="P4" s="133"/>
      <c r="Q4" s="133"/>
      <c r="R4" s="18"/>
      <c r="S4" s="18"/>
      <c r="T4" s="7"/>
      <c r="U4" s="7"/>
      <c r="V4" s="7"/>
      <c r="W4" s="7"/>
      <c r="X4" s="8"/>
      <c r="Y4" s="8"/>
      <c r="Z4" s="8"/>
      <c r="AA4" s="8"/>
      <c r="AB4" s="8"/>
      <c r="AC4" s="8"/>
      <c r="AD4" s="1"/>
      <c r="AE4" s="9"/>
      <c r="AF4" s="9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  <c r="CT4" s="8"/>
      <c r="CU4" s="8"/>
      <c r="CV4" s="8"/>
      <c r="CW4" s="8"/>
      <c r="CX4" s="8"/>
      <c r="CY4" s="8"/>
      <c r="CZ4" s="8"/>
      <c r="DA4" s="8"/>
      <c r="DB4" s="8"/>
      <c r="DC4" s="8"/>
      <c r="DD4" s="8"/>
      <c r="DE4" s="8"/>
      <c r="DF4" s="8"/>
      <c r="DG4" s="8"/>
      <c r="DH4" s="8"/>
      <c r="DI4" s="8"/>
      <c r="DJ4" s="8"/>
      <c r="DK4" s="8"/>
      <c r="DL4" s="8"/>
      <c r="DM4" s="8"/>
      <c r="DN4" s="8"/>
      <c r="DO4" s="8"/>
      <c r="DP4" s="8"/>
      <c r="DQ4" s="8"/>
      <c r="DR4" s="8"/>
      <c r="DS4" s="8"/>
      <c r="DT4" s="8"/>
      <c r="DU4" s="8"/>
      <c r="DV4" s="8"/>
      <c r="DW4" s="8"/>
      <c r="DX4" s="8"/>
      <c r="DY4" s="8"/>
      <c r="DZ4" s="8"/>
      <c r="EA4" s="8"/>
      <c r="EB4" s="8"/>
      <c r="EC4" s="8"/>
      <c r="ED4" s="8"/>
      <c r="EE4" s="8"/>
      <c r="EF4" s="8"/>
      <c r="EG4" s="8"/>
      <c r="EH4" s="8"/>
      <c r="EI4" s="8"/>
      <c r="EJ4" s="8"/>
      <c r="EK4" s="8"/>
      <c r="EL4" s="8"/>
      <c r="EM4" s="8"/>
      <c r="EN4" s="8"/>
      <c r="EO4" s="8"/>
      <c r="EP4" s="8"/>
      <c r="EQ4" s="8"/>
      <c r="ER4" s="8"/>
      <c r="ES4" s="8"/>
      <c r="ET4" s="8"/>
      <c r="EU4" s="8"/>
      <c r="EV4" s="8"/>
      <c r="EW4" s="8"/>
      <c r="EX4" s="8"/>
      <c r="EY4" s="8"/>
      <c r="EZ4" s="8"/>
      <c r="FA4" s="8"/>
      <c r="FB4" s="8"/>
      <c r="FC4" s="8"/>
      <c r="FD4" s="8"/>
      <c r="FE4" s="8"/>
      <c r="FF4" s="8"/>
      <c r="FG4" s="8"/>
      <c r="FH4" s="8"/>
      <c r="FI4" s="8"/>
      <c r="FJ4" s="8"/>
      <c r="FK4" s="8"/>
      <c r="FL4" s="8"/>
      <c r="FM4" s="8"/>
      <c r="FN4" s="8"/>
      <c r="FO4" s="8"/>
      <c r="FP4" s="8"/>
      <c r="FQ4" s="8"/>
      <c r="FR4" s="8"/>
      <c r="FS4" s="8"/>
      <c r="FT4" s="8"/>
      <c r="FU4" s="8"/>
      <c r="FV4" s="8"/>
      <c r="FW4" s="8"/>
      <c r="FX4" s="8"/>
      <c r="FY4" s="8"/>
      <c r="FZ4" s="8"/>
      <c r="GA4" s="8"/>
      <c r="GB4" s="8"/>
      <c r="GC4" s="8"/>
      <c r="GD4" s="8"/>
      <c r="GE4" s="8"/>
      <c r="GF4" s="8"/>
      <c r="GG4" s="8"/>
      <c r="GH4" s="8"/>
      <c r="GI4" s="8"/>
      <c r="GJ4" s="8"/>
      <c r="GK4" s="8"/>
      <c r="GL4" s="8"/>
      <c r="GM4" s="8"/>
      <c r="GN4" s="8"/>
      <c r="GO4" s="8"/>
      <c r="GP4" s="8"/>
      <c r="GQ4" s="8"/>
      <c r="GR4" s="8"/>
      <c r="GS4" s="8"/>
      <c r="GT4" s="8"/>
      <c r="GU4" s="8"/>
      <c r="GV4" s="8"/>
      <c r="GW4" s="8"/>
      <c r="GX4" s="8"/>
      <c r="GY4" s="8"/>
      <c r="GZ4" s="8"/>
      <c r="HA4" s="8"/>
      <c r="HB4" s="8"/>
      <c r="HC4" s="8"/>
      <c r="HD4" s="8"/>
      <c r="HE4" s="8"/>
      <c r="HF4" s="8"/>
      <c r="HG4" s="8"/>
      <c r="HH4" s="8"/>
      <c r="HI4" s="8"/>
      <c r="HJ4" s="8"/>
      <c r="HK4" s="8"/>
      <c r="HL4" s="8"/>
      <c r="HM4" s="8"/>
      <c r="HN4" s="8"/>
      <c r="HO4" s="8"/>
      <c r="HP4" s="8"/>
      <c r="HQ4" s="8"/>
      <c r="HR4" s="8"/>
      <c r="HS4" s="8"/>
      <c r="HT4" s="8"/>
      <c r="HU4" s="8"/>
      <c r="HV4" s="8"/>
      <c r="HW4" s="8"/>
      <c r="HX4" s="8"/>
      <c r="HY4" s="8"/>
      <c r="HZ4" s="8"/>
      <c r="IA4" s="8"/>
      <c r="IB4" s="8"/>
      <c r="IC4" s="8"/>
      <c r="ID4" s="8"/>
      <c r="IE4" s="8"/>
      <c r="IF4" s="8"/>
      <c r="IG4" s="8"/>
      <c r="IH4" s="8"/>
      <c r="II4" s="8"/>
      <c r="IJ4" s="8"/>
      <c r="IK4" s="8"/>
      <c r="IL4" s="8"/>
      <c r="IM4" s="8"/>
      <c r="IN4" s="8"/>
      <c r="IO4" s="8"/>
      <c r="IP4" s="8"/>
      <c r="IQ4" s="8"/>
      <c r="IR4" s="8"/>
      <c r="IS4" s="8"/>
      <c r="IT4" s="8"/>
      <c r="IU4" s="8"/>
      <c r="IV4" s="8"/>
      <c r="IW4" s="8"/>
      <c r="IX4" s="8"/>
      <c r="IY4" s="8"/>
      <c r="IZ4" s="8"/>
      <c r="JA4" s="8"/>
      <c r="JB4" s="8"/>
      <c r="JC4" s="8"/>
      <c r="JD4" s="8"/>
      <c r="JE4" s="8"/>
      <c r="JF4" s="8"/>
      <c r="JG4" s="8"/>
      <c r="JH4" s="8"/>
      <c r="JI4" s="8"/>
      <c r="JJ4" s="8"/>
      <c r="JK4" s="8"/>
      <c r="JL4" s="8"/>
      <c r="JM4" s="8"/>
      <c r="JN4" s="8"/>
      <c r="JO4" s="8"/>
      <c r="JP4" s="8"/>
      <c r="JQ4" s="8"/>
      <c r="JR4" s="8"/>
      <c r="JS4" s="8"/>
      <c r="JT4" s="8"/>
      <c r="JU4" s="8"/>
      <c r="JV4" s="8"/>
      <c r="JW4" s="8"/>
      <c r="JX4" s="8"/>
      <c r="JY4" s="8"/>
      <c r="JZ4" s="8"/>
      <c r="KA4" s="8"/>
      <c r="KB4" s="8"/>
      <c r="KC4" s="8"/>
      <c r="KD4" s="8"/>
      <c r="KE4" s="8"/>
      <c r="KF4" s="8"/>
      <c r="KG4" s="8"/>
      <c r="KH4" s="8"/>
      <c r="KI4" s="8"/>
      <c r="KJ4" s="8"/>
      <c r="KK4" s="8"/>
      <c r="KL4" s="8"/>
      <c r="KM4" s="8"/>
      <c r="KN4" s="8"/>
      <c r="KO4" s="8"/>
      <c r="KP4" s="8"/>
      <c r="KQ4" s="8"/>
      <c r="KR4" s="8"/>
      <c r="KS4" s="8"/>
      <c r="KT4" s="8"/>
      <c r="KU4" s="8"/>
      <c r="KV4" s="8"/>
      <c r="KW4" s="8"/>
      <c r="KX4" s="8"/>
      <c r="KY4" s="8"/>
      <c r="KZ4" s="8"/>
      <c r="LA4" s="8"/>
      <c r="LB4" s="8"/>
      <c r="LC4" s="8"/>
      <c r="LD4" s="8"/>
      <c r="LE4" s="8"/>
      <c r="LF4" s="8"/>
      <c r="LG4" s="8"/>
      <c r="LH4" s="8"/>
      <c r="LI4" s="8"/>
      <c r="LJ4" s="8"/>
      <c r="LK4" s="8"/>
      <c r="LL4" s="8"/>
      <c r="LM4" s="8"/>
      <c r="LN4" s="8"/>
      <c r="LO4" s="8"/>
      <c r="LP4" s="8"/>
      <c r="LQ4" s="8"/>
      <c r="LR4" s="8"/>
      <c r="LS4" s="8"/>
      <c r="LT4" s="8"/>
      <c r="LU4" s="8"/>
      <c r="LV4" s="8"/>
      <c r="LW4" s="8"/>
      <c r="LX4" s="8"/>
      <c r="LY4" s="8"/>
      <c r="LZ4" s="8"/>
      <c r="MA4" s="8"/>
      <c r="MB4" s="8"/>
      <c r="MC4" s="8"/>
      <c r="MD4" s="8"/>
      <c r="ME4" s="8"/>
      <c r="MF4" s="8"/>
      <c r="MG4" s="8"/>
      <c r="MH4" s="8"/>
      <c r="MI4" s="8"/>
      <c r="MJ4" s="8"/>
      <c r="MK4" s="8"/>
      <c r="ML4" s="8"/>
      <c r="MM4" s="8"/>
      <c r="MN4" s="8"/>
      <c r="MO4" s="8"/>
      <c r="MP4" s="8"/>
      <c r="MQ4" s="8"/>
      <c r="MR4" s="8"/>
      <c r="MS4" s="8"/>
      <c r="MT4" s="8"/>
      <c r="MU4" s="8"/>
      <c r="MV4" s="8"/>
      <c r="MW4" s="8"/>
      <c r="MX4" s="8"/>
      <c r="MY4" s="8"/>
      <c r="MZ4" s="8"/>
      <c r="NA4" s="8"/>
      <c r="NB4" s="8"/>
      <c r="NC4" s="8"/>
      <c r="ND4" s="8"/>
      <c r="NE4" s="8"/>
      <c r="NF4" s="8"/>
      <c r="NG4" s="8"/>
      <c r="NH4" s="8"/>
      <c r="NI4" s="8"/>
      <c r="NJ4" s="8"/>
      <c r="NK4" s="8"/>
      <c r="NL4" s="8"/>
      <c r="NM4" s="8"/>
      <c r="NN4" s="8"/>
      <c r="NO4" s="8"/>
      <c r="NP4" s="8"/>
      <c r="NQ4" s="8"/>
      <c r="NR4" s="8"/>
      <c r="NS4" s="8"/>
      <c r="NT4" s="8"/>
      <c r="NU4" s="8"/>
      <c r="NV4" s="8"/>
      <c r="NW4" s="8"/>
      <c r="NX4" s="8"/>
      <c r="NY4" s="8"/>
      <c r="NZ4" s="8"/>
      <c r="OA4" s="8"/>
      <c r="OB4" s="8"/>
      <c r="OC4" s="8"/>
      <c r="OD4" s="8"/>
      <c r="OE4" s="8"/>
      <c r="OF4" s="8"/>
      <c r="OG4" s="8"/>
      <c r="OH4" s="8"/>
      <c r="OI4" s="8"/>
      <c r="OJ4" s="8"/>
      <c r="OK4" s="8"/>
      <c r="OL4" s="8"/>
      <c r="OM4" s="8"/>
      <c r="ON4" s="8"/>
      <c r="OO4" s="8"/>
      <c r="OP4" s="8"/>
      <c r="OQ4" s="8"/>
      <c r="OR4" s="8"/>
      <c r="OS4" s="8"/>
      <c r="OT4" s="8"/>
      <c r="OU4" s="8"/>
      <c r="OV4" s="8"/>
      <c r="OW4" s="8"/>
      <c r="OX4" s="8"/>
      <c r="OY4" s="8"/>
      <c r="OZ4" s="8"/>
      <c r="PA4" s="8"/>
      <c r="PB4" s="8"/>
      <c r="PC4" s="8"/>
      <c r="PD4" s="8"/>
      <c r="PE4" s="8"/>
      <c r="PF4" s="8"/>
      <c r="PG4" s="8"/>
      <c r="PH4" s="8"/>
      <c r="PI4" s="8"/>
      <c r="PJ4" s="8"/>
      <c r="PK4" s="8"/>
      <c r="PL4" s="8"/>
    </row>
    <row r="5" spans="1:428" ht="30" customHeight="1" x14ac:dyDescent="0.3">
      <c r="A5" s="222" t="s">
        <v>34</v>
      </c>
      <c r="B5" s="222"/>
      <c r="C5" s="222"/>
      <c r="D5" s="222"/>
      <c r="E5" s="222"/>
      <c r="F5" s="222"/>
      <c r="G5" s="222"/>
      <c r="H5" s="222"/>
      <c r="I5" s="222"/>
      <c r="J5" s="222"/>
      <c r="K5" s="222"/>
      <c r="L5" s="222"/>
      <c r="M5" s="222"/>
      <c r="N5" s="222"/>
      <c r="O5" s="136" t="s">
        <v>40</v>
      </c>
      <c r="P5" s="134"/>
      <c r="Q5" s="134"/>
      <c r="R5" s="19"/>
      <c r="S5" s="19"/>
      <c r="T5" s="20"/>
      <c r="U5" s="20"/>
      <c r="V5" s="20"/>
      <c r="W5" s="20"/>
      <c r="X5" s="20"/>
      <c r="Y5" s="20"/>
      <c r="Z5" s="21"/>
      <c r="AA5" s="21"/>
      <c r="AB5" s="144"/>
      <c r="AC5" s="144"/>
      <c r="AF5" s="25"/>
    </row>
    <row r="6" spans="1:428" ht="23.25" customHeight="1" thickBot="1" x14ac:dyDescent="0.35">
      <c r="A6" s="223" t="s">
        <v>38</v>
      </c>
      <c r="B6" s="223"/>
      <c r="C6" s="223"/>
      <c r="D6" s="223"/>
      <c r="E6" s="223"/>
      <c r="F6" s="223"/>
      <c r="G6" s="223"/>
      <c r="H6" s="223"/>
      <c r="I6" s="223"/>
      <c r="J6" s="223"/>
      <c r="K6" s="223"/>
      <c r="L6" s="223"/>
      <c r="M6" s="223"/>
      <c r="N6" s="223"/>
      <c r="O6" s="136" t="s">
        <v>3</v>
      </c>
      <c r="P6" s="134"/>
      <c r="Q6" s="134"/>
      <c r="R6" s="19"/>
      <c r="S6" s="19"/>
      <c r="T6" s="1"/>
      <c r="U6" s="1"/>
      <c r="V6" s="1"/>
      <c r="W6" s="1"/>
      <c r="X6" s="1"/>
      <c r="AB6" s="28"/>
      <c r="AC6" s="28"/>
      <c r="AF6" s="25"/>
    </row>
    <row r="7" spans="1:428" ht="27.75" customHeight="1" x14ac:dyDescent="0.25">
      <c r="A7" s="224" t="s">
        <v>13</v>
      </c>
      <c r="B7" s="226" t="s">
        <v>12</v>
      </c>
      <c r="C7" s="227"/>
      <c r="D7" s="228"/>
      <c r="E7" s="229" t="s">
        <v>27</v>
      </c>
      <c r="F7" s="229"/>
      <c r="G7" s="229"/>
      <c r="H7" s="229"/>
      <c r="I7" s="229"/>
      <c r="J7" s="229"/>
      <c r="K7" s="229"/>
      <c r="L7" s="229"/>
      <c r="M7" s="229"/>
      <c r="N7" s="229"/>
      <c r="O7" s="229"/>
      <c r="P7" s="229"/>
      <c r="Q7" s="229"/>
      <c r="R7" s="229"/>
      <c r="S7" s="229"/>
      <c r="T7" s="26"/>
      <c r="U7" s="26"/>
      <c r="V7" s="26"/>
      <c r="W7" s="26"/>
      <c r="AD7" s="26"/>
      <c r="AE7" s="26"/>
      <c r="AF7" s="26"/>
    </row>
    <row r="8" spans="1:428" ht="27.75" customHeight="1" x14ac:dyDescent="0.25">
      <c r="A8" s="225"/>
      <c r="B8" s="115"/>
      <c r="C8" s="149"/>
      <c r="D8" s="95"/>
      <c r="E8" s="220" t="s">
        <v>22</v>
      </c>
      <c r="F8" s="220"/>
      <c r="G8" s="220"/>
      <c r="H8" s="220"/>
      <c r="I8" s="220"/>
      <c r="J8" s="230" t="s">
        <v>21</v>
      </c>
      <c r="K8" s="231"/>
      <c r="L8" s="231"/>
      <c r="M8" s="232"/>
      <c r="N8" s="233" t="s">
        <v>30</v>
      </c>
      <c r="O8" s="235" t="s">
        <v>31</v>
      </c>
      <c r="P8" s="235" t="s">
        <v>28</v>
      </c>
      <c r="Q8" s="235"/>
      <c r="R8" s="235"/>
      <c r="S8" s="235"/>
      <c r="T8" s="26"/>
      <c r="U8" s="26"/>
      <c r="V8" s="26"/>
      <c r="W8" s="26"/>
      <c r="AD8" s="26"/>
      <c r="AE8" s="26"/>
      <c r="AF8" s="26"/>
    </row>
    <row r="9" spans="1:428" s="51" customFormat="1" ht="31.5" customHeight="1" x14ac:dyDescent="0.25">
      <c r="A9" s="225"/>
      <c r="B9" s="111" t="s">
        <v>14</v>
      </c>
      <c r="C9" s="143" t="s">
        <v>15</v>
      </c>
      <c r="D9" s="96" t="s">
        <v>16</v>
      </c>
      <c r="E9" s="48" t="s">
        <v>17</v>
      </c>
      <c r="F9" s="48" t="s">
        <v>18</v>
      </c>
      <c r="G9" s="48" t="s">
        <v>19</v>
      </c>
      <c r="H9" s="49" t="s">
        <v>20</v>
      </c>
      <c r="I9" s="55" t="s">
        <v>32</v>
      </c>
      <c r="J9" s="56" t="s">
        <v>23</v>
      </c>
      <c r="K9" s="150" t="s">
        <v>24</v>
      </c>
      <c r="L9" s="150" t="s">
        <v>25</v>
      </c>
      <c r="M9" s="143" t="s">
        <v>26</v>
      </c>
      <c r="N9" s="234"/>
      <c r="O9" s="233"/>
      <c r="P9" s="111" t="s">
        <v>35</v>
      </c>
      <c r="Q9" s="111" t="s">
        <v>36</v>
      </c>
      <c r="R9" s="88" t="s">
        <v>29</v>
      </c>
      <c r="S9" s="88" t="s">
        <v>39</v>
      </c>
      <c r="T9" s="50"/>
      <c r="U9" s="50"/>
      <c r="V9" s="50"/>
      <c r="W9" s="50"/>
      <c r="X9" s="50"/>
      <c r="Y9" s="50"/>
      <c r="Z9" s="50"/>
      <c r="AA9" s="50"/>
      <c r="AB9" s="50"/>
      <c r="AC9" s="50"/>
      <c r="AD9" s="50"/>
      <c r="AE9" s="50"/>
      <c r="AF9" s="50"/>
      <c r="AG9" s="50"/>
      <c r="AH9" s="50"/>
      <c r="AI9" s="50"/>
      <c r="AJ9" s="50"/>
      <c r="AK9" s="50"/>
      <c r="AL9" s="50"/>
      <c r="AM9" s="50"/>
      <c r="AN9" s="50"/>
      <c r="AO9" s="50"/>
      <c r="AP9" s="50"/>
      <c r="AQ9" s="50"/>
      <c r="AR9" s="50"/>
      <c r="AS9" s="50"/>
      <c r="AT9" s="50"/>
      <c r="AU9" s="50"/>
      <c r="AV9" s="50"/>
      <c r="AW9" s="50"/>
      <c r="AX9" s="50"/>
      <c r="AY9" s="50"/>
      <c r="AZ9" s="50"/>
      <c r="BA9" s="50"/>
      <c r="BB9" s="50"/>
      <c r="BC9" s="50"/>
      <c r="BD9" s="50"/>
      <c r="BE9" s="50"/>
      <c r="BF9" s="50"/>
      <c r="BG9" s="50"/>
      <c r="BH9" s="50"/>
      <c r="BI9" s="50"/>
      <c r="BJ9" s="50"/>
      <c r="BK9" s="50"/>
      <c r="BL9" s="50"/>
      <c r="BM9" s="50"/>
      <c r="BN9" s="50"/>
      <c r="BO9" s="50"/>
      <c r="BP9" s="50"/>
      <c r="BQ9" s="50"/>
      <c r="BR9" s="50"/>
      <c r="BS9" s="50"/>
      <c r="BT9" s="50"/>
      <c r="BU9" s="50"/>
      <c r="BV9" s="50"/>
      <c r="BW9" s="50"/>
      <c r="BX9" s="50"/>
      <c r="BY9" s="50"/>
      <c r="BZ9" s="50"/>
      <c r="CA9" s="50"/>
      <c r="CB9" s="50"/>
      <c r="CC9" s="50"/>
      <c r="CD9" s="50"/>
      <c r="CE9" s="50"/>
      <c r="CF9" s="50"/>
      <c r="CG9" s="50"/>
      <c r="CH9" s="50"/>
      <c r="CI9" s="50"/>
      <c r="CJ9" s="50"/>
      <c r="CK9" s="50"/>
      <c r="CL9" s="50"/>
      <c r="CM9" s="50"/>
      <c r="CN9" s="50"/>
      <c r="CO9" s="50"/>
      <c r="CP9" s="50"/>
      <c r="CQ9" s="50"/>
      <c r="CR9" s="50"/>
      <c r="CS9" s="50"/>
      <c r="CT9" s="50"/>
      <c r="CU9" s="50"/>
      <c r="CV9" s="50"/>
      <c r="CW9" s="50"/>
      <c r="CX9" s="50"/>
      <c r="CY9" s="50"/>
      <c r="CZ9" s="50"/>
      <c r="DA9" s="50"/>
      <c r="DB9" s="50"/>
      <c r="DC9" s="50"/>
      <c r="DD9" s="50"/>
      <c r="DE9" s="50"/>
      <c r="DF9" s="50"/>
      <c r="DG9" s="50"/>
      <c r="DH9" s="50"/>
      <c r="DI9" s="50"/>
      <c r="DJ9" s="50"/>
      <c r="DK9" s="50"/>
      <c r="DL9" s="50"/>
      <c r="DM9" s="50"/>
      <c r="DN9" s="50"/>
      <c r="DO9" s="50"/>
      <c r="DP9" s="50"/>
      <c r="DQ9" s="50"/>
      <c r="DR9" s="50"/>
      <c r="DS9" s="50"/>
      <c r="DT9" s="50"/>
      <c r="DU9" s="50"/>
      <c r="DV9" s="50"/>
      <c r="DW9" s="50"/>
      <c r="DX9" s="50"/>
      <c r="DY9" s="50"/>
      <c r="DZ9" s="50"/>
      <c r="EA9" s="50"/>
      <c r="EB9" s="50"/>
      <c r="EC9" s="50"/>
      <c r="ED9" s="50"/>
      <c r="EE9" s="50"/>
      <c r="EF9" s="50"/>
      <c r="EG9" s="50"/>
      <c r="EH9" s="50"/>
      <c r="EI9" s="50"/>
      <c r="EJ9" s="50"/>
      <c r="EK9" s="50"/>
      <c r="EL9" s="50"/>
      <c r="EM9" s="50"/>
      <c r="EN9" s="50"/>
      <c r="EO9" s="50"/>
      <c r="EP9" s="50"/>
      <c r="EQ9" s="50"/>
      <c r="ER9" s="50"/>
      <c r="ES9" s="50"/>
      <c r="ET9" s="50"/>
      <c r="EU9" s="50"/>
      <c r="EV9" s="50"/>
      <c r="EW9" s="50"/>
      <c r="EX9" s="50"/>
      <c r="EY9" s="50"/>
      <c r="EZ9" s="50"/>
      <c r="FA9" s="50"/>
      <c r="FB9" s="50"/>
      <c r="FC9" s="50"/>
      <c r="FD9" s="50"/>
      <c r="FE9" s="50"/>
      <c r="FF9" s="50"/>
      <c r="FG9" s="50"/>
      <c r="FH9" s="50"/>
      <c r="FI9" s="50"/>
      <c r="FJ9" s="50"/>
      <c r="FK9" s="50"/>
      <c r="FL9" s="50"/>
      <c r="FM9" s="50"/>
      <c r="FN9" s="50"/>
      <c r="FO9" s="50"/>
      <c r="FP9" s="50"/>
      <c r="FQ9" s="50"/>
      <c r="FR9" s="50"/>
      <c r="FS9" s="50"/>
      <c r="FT9" s="50"/>
      <c r="FU9" s="50"/>
      <c r="FV9" s="50"/>
      <c r="FW9" s="50"/>
      <c r="FX9" s="50"/>
      <c r="FY9" s="50"/>
      <c r="FZ9" s="50"/>
      <c r="GA9" s="50"/>
      <c r="GB9" s="50"/>
      <c r="GC9" s="50"/>
      <c r="GD9" s="50"/>
      <c r="GE9" s="50"/>
      <c r="GF9" s="50"/>
      <c r="GG9" s="50"/>
      <c r="GH9" s="50"/>
      <c r="GI9" s="50"/>
      <c r="GJ9" s="50"/>
      <c r="GK9" s="50"/>
      <c r="GL9" s="50"/>
      <c r="GM9" s="50"/>
      <c r="GN9" s="50"/>
      <c r="GO9" s="50"/>
      <c r="GP9" s="50"/>
      <c r="GQ9" s="50"/>
      <c r="GR9" s="50"/>
      <c r="GS9" s="50"/>
      <c r="GT9" s="50"/>
      <c r="GU9" s="50"/>
      <c r="GV9" s="50"/>
      <c r="GW9" s="50"/>
      <c r="GX9" s="50"/>
      <c r="GY9" s="50"/>
      <c r="GZ9" s="50"/>
      <c r="HA9" s="50"/>
      <c r="HB9" s="50"/>
      <c r="HC9" s="50"/>
      <c r="HD9" s="50"/>
      <c r="HE9" s="50"/>
      <c r="HF9" s="50"/>
      <c r="HG9" s="50"/>
      <c r="HH9" s="50"/>
      <c r="HI9" s="50"/>
      <c r="HJ9" s="50"/>
      <c r="HK9" s="50"/>
      <c r="HL9" s="50"/>
      <c r="HM9" s="50"/>
      <c r="HN9" s="50"/>
      <c r="HO9" s="50"/>
      <c r="HP9" s="50"/>
      <c r="HQ9" s="50"/>
      <c r="HR9" s="50"/>
      <c r="HS9" s="50"/>
      <c r="HT9" s="50"/>
      <c r="HU9" s="50"/>
      <c r="HV9" s="50"/>
      <c r="HW9" s="50"/>
      <c r="HX9" s="50"/>
      <c r="HY9" s="50"/>
      <c r="HZ9" s="50"/>
      <c r="IA9" s="50"/>
      <c r="IB9" s="50"/>
      <c r="IC9" s="50"/>
      <c r="ID9" s="50"/>
      <c r="IE9" s="50"/>
      <c r="IF9" s="50"/>
      <c r="IG9" s="50"/>
      <c r="IH9" s="50"/>
      <c r="II9" s="50"/>
      <c r="IJ9" s="50"/>
      <c r="IK9" s="50"/>
      <c r="IL9" s="50"/>
      <c r="IM9" s="50"/>
      <c r="IN9" s="50"/>
      <c r="IO9" s="50"/>
      <c r="IP9" s="50"/>
      <c r="IQ9" s="50"/>
      <c r="IR9" s="50"/>
      <c r="IS9" s="50"/>
      <c r="IT9" s="50"/>
      <c r="IU9" s="50"/>
      <c r="IV9" s="50"/>
      <c r="IW9" s="50"/>
      <c r="IX9" s="50"/>
      <c r="IY9" s="50"/>
      <c r="IZ9" s="50"/>
      <c r="JA9" s="50"/>
      <c r="JB9" s="50"/>
      <c r="JC9" s="50"/>
      <c r="JD9" s="50"/>
      <c r="JE9" s="50"/>
      <c r="JF9" s="50"/>
      <c r="JG9" s="50"/>
      <c r="JH9" s="50"/>
      <c r="JI9" s="50"/>
      <c r="JJ9" s="50"/>
      <c r="JK9" s="50"/>
      <c r="JL9" s="50"/>
      <c r="JM9" s="50"/>
      <c r="JN9" s="50"/>
      <c r="JO9" s="50"/>
      <c r="JP9" s="50"/>
      <c r="JQ9" s="50"/>
      <c r="JR9" s="50"/>
      <c r="JS9" s="50"/>
      <c r="JT9" s="50"/>
      <c r="JU9" s="50"/>
      <c r="JV9" s="50"/>
      <c r="JW9" s="50"/>
      <c r="JX9" s="50"/>
      <c r="JY9" s="50"/>
      <c r="JZ9" s="50"/>
      <c r="KA9" s="50"/>
      <c r="KB9" s="50"/>
      <c r="KC9" s="50"/>
      <c r="KD9" s="50"/>
      <c r="KE9" s="50"/>
      <c r="KF9" s="50"/>
      <c r="KG9" s="50"/>
      <c r="KH9" s="50"/>
      <c r="KI9" s="50"/>
      <c r="KJ9" s="50"/>
      <c r="KK9" s="50"/>
      <c r="KL9" s="50"/>
      <c r="KM9" s="50"/>
      <c r="KN9" s="50"/>
      <c r="KO9" s="50"/>
      <c r="KP9" s="50"/>
      <c r="KQ9" s="50"/>
      <c r="KR9" s="50"/>
      <c r="KS9" s="50"/>
      <c r="KT9" s="50"/>
      <c r="KU9" s="50"/>
      <c r="KV9" s="50"/>
      <c r="KW9" s="50"/>
      <c r="KX9" s="50"/>
      <c r="KY9" s="50"/>
      <c r="KZ9" s="50"/>
      <c r="LA9" s="50"/>
      <c r="LB9" s="50"/>
      <c r="LC9" s="50"/>
      <c r="LD9" s="50"/>
      <c r="LE9" s="50"/>
      <c r="LF9" s="50"/>
      <c r="LG9" s="50"/>
      <c r="LH9" s="50"/>
      <c r="LI9" s="50"/>
      <c r="LJ9" s="50"/>
      <c r="LK9" s="50"/>
      <c r="LL9" s="50"/>
      <c r="LM9" s="50"/>
      <c r="LN9" s="50"/>
      <c r="LO9" s="50"/>
      <c r="LP9" s="50"/>
      <c r="LQ9" s="50"/>
      <c r="LR9" s="50"/>
      <c r="LS9" s="50"/>
      <c r="LT9" s="50"/>
      <c r="LU9" s="50"/>
      <c r="LV9" s="50"/>
      <c r="LW9" s="50"/>
      <c r="LX9" s="50"/>
      <c r="LY9" s="50"/>
      <c r="LZ9" s="50"/>
      <c r="MA9" s="50"/>
      <c r="MB9" s="50"/>
      <c r="MC9" s="50"/>
      <c r="MD9" s="50"/>
      <c r="ME9" s="50"/>
      <c r="MF9" s="50"/>
      <c r="MG9" s="50"/>
      <c r="MH9" s="50"/>
      <c r="MI9" s="50"/>
      <c r="MJ9" s="50"/>
      <c r="MK9" s="50"/>
      <c r="ML9" s="50"/>
      <c r="MM9" s="50"/>
      <c r="MN9" s="50"/>
      <c r="MO9" s="50"/>
      <c r="MP9" s="50"/>
      <c r="MQ9" s="50"/>
      <c r="MR9" s="50"/>
      <c r="MS9" s="50"/>
      <c r="MT9" s="50"/>
      <c r="MU9" s="50"/>
      <c r="MV9" s="50"/>
      <c r="MW9" s="50"/>
      <c r="MX9" s="50"/>
      <c r="MY9" s="50"/>
      <c r="MZ9" s="50"/>
      <c r="NA9" s="50"/>
      <c r="NB9" s="50"/>
      <c r="NC9" s="50"/>
      <c r="ND9" s="50"/>
      <c r="NE9" s="50"/>
      <c r="NF9" s="50"/>
      <c r="NG9" s="50"/>
      <c r="NH9" s="50"/>
      <c r="NI9" s="50"/>
      <c r="NJ9" s="50"/>
      <c r="NK9" s="50"/>
      <c r="NL9" s="50"/>
      <c r="NM9" s="50"/>
      <c r="NN9" s="50"/>
      <c r="NO9" s="50"/>
      <c r="NP9" s="50"/>
      <c r="NQ9" s="50"/>
      <c r="NR9" s="50"/>
      <c r="NS9" s="50"/>
      <c r="NT9" s="50"/>
      <c r="NU9" s="50"/>
      <c r="NV9" s="50"/>
      <c r="NW9" s="50"/>
      <c r="NX9" s="50"/>
      <c r="NY9" s="50"/>
      <c r="NZ9" s="50"/>
      <c r="OA9" s="50"/>
      <c r="OB9" s="50"/>
      <c r="OC9" s="50"/>
      <c r="OD9" s="50"/>
      <c r="OE9" s="50"/>
      <c r="OF9" s="50"/>
      <c r="OG9" s="50"/>
      <c r="OH9" s="50"/>
      <c r="OI9" s="50"/>
      <c r="OJ9" s="50"/>
      <c r="OK9" s="50"/>
      <c r="OL9" s="50"/>
      <c r="OM9" s="50"/>
      <c r="ON9" s="50"/>
      <c r="OO9" s="50"/>
      <c r="OP9" s="50"/>
      <c r="OQ9" s="50"/>
      <c r="OR9" s="50"/>
      <c r="OS9" s="50"/>
      <c r="OT9" s="50"/>
      <c r="OU9" s="50"/>
      <c r="OV9" s="50"/>
      <c r="OW9" s="50"/>
      <c r="OX9" s="50"/>
      <c r="OY9" s="50"/>
      <c r="OZ9" s="50"/>
      <c r="PA9" s="50"/>
      <c r="PB9" s="50"/>
      <c r="PC9" s="50"/>
      <c r="PD9" s="50"/>
      <c r="PE9" s="50"/>
      <c r="PF9" s="50"/>
      <c r="PG9" s="50"/>
      <c r="PH9" s="50"/>
      <c r="PI9" s="50"/>
      <c r="PJ9" s="50"/>
      <c r="PK9" s="50"/>
      <c r="PL9" s="50"/>
    </row>
    <row r="10" spans="1:428" s="30" customFormat="1" ht="30" customHeight="1" x14ac:dyDescent="0.25">
      <c r="A10" s="90" t="s">
        <v>7</v>
      </c>
      <c r="B10" s="203">
        <v>30</v>
      </c>
      <c r="C10" s="203">
        <v>30</v>
      </c>
      <c r="D10" s="203">
        <f t="shared" ref="D10:D12" si="0">C10-B10</f>
        <v>0</v>
      </c>
      <c r="E10" s="203">
        <v>36005</v>
      </c>
      <c r="F10" s="203"/>
      <c r="G10" s="203"/>
      <c r="H10" s="203">
        <v>58</v>
      </c>
      <c r="I10" s="203">
        <f t="shared" ref="I10:I12" si="1">E10+H10</f>
        <v>36063</v>
      </c>
      <c r="J10" s="142">
        <v>25</v>
      </c>
      <c r="K10" s="142">
        <v>80</v>
      </c>
      <c r="L10" s="91">
        <f>J10*K10</f>
        <v>2000</v>
      </c>
      <c r="M10" s="206">
        <v>50</v>
      </c>
      <c r="N10" s="209">
        <f>-(I10-L10-L11-L12--M10)</f>
        <v>-263</v>
      </c>
      <c r="O10" s="200">
        <f>IFERROR((N10/I10)*100,"-")</f>
        <v>-0.72927931675124091</v>
      </c>
      <c r="P10" s="107">
        <v>80</v>
      </c>
      <c r="Q10" s="107">
        <v>80</v>
      </c>
      <c r="R10" s="137">
        <f>P10-Q10</f>
        <v>0</v>
      </c>
      <c r="S10" s="137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29"/>
      <c r="BQ10" s="29"/>
      <c r="BR10" s="29"/>
      <c r="BS10" s="29"/>
      <c r="BT10" s="29"/>
      <c r="BU10" s="29"/>
      <c r="BV10" s="29"/>
      <c r="BW10" s="29"/>
      <c r="BX10" s="29"/>
      <c r="BY10" s="29"/>
      <c r="BZ10" s="29"/>
      <c r="CA10" s="29"/>
      <c r="CB10" s="29"/>
      <c r="CC10" s="29"/>
      <c r="CD10" s="29"/>
      <c r="CE10" s="29"/>
      <c r="CF10" s="29"/>
      <c r="CG10" s="29"/>
      <c r="CH10" s="29"/>
      <c r="CI10" s="29"/>
      <c r="CJ10" s="29"/>
      <c r="CK10" s="29"/>
      <c r="CL10" s="29"/>
      <c r="CM10" s="29"/>
      <c r="CN10" s="29"/>
      <c r="CO10" s="29"/>
      <c r="CP10" s="29"/>
      <c r="CQ10" s="29"/>
      <c r="CR10" s="29"/>
      <c r="CS10" s="29"/>
      <c r="CT10" s="29"/>
      <c r="CU10" s="29"/>
      <c r="CV10" s="29"/>
      <c r="CW10" s="29"/>
      <c r="CX10" s="29"/>
      <c r="CY10" s="29"/>
      <c r="CZ10" s="29"/>
      <c r="DA10" s="29"/>
      <c r="DB10" s="29"/>
      <c r="DC10" s="29"/>
      <c r="DD10" s="29"/>
      <c r="DE10" s="29"/>
      <c r="DF10" s="29"/>
      <c r="DG10" s="29"/>
      <c r="DH10" s="29"/>
      <c r="DI10" s="29"/>
      <c r="DJ10" s="29"/>
      <c r="DK10" s="29"/>
      <c r="DL10" s="29"/>
      <c r="DM10" s="29"/>
      <c r="DN10" s="29"/>
      <c r="DO10" s="29"/>
      <c r="DP10" s="29"/>
      <c r="DQ10" s="29"/>
      <c r="DR10" s="29"/>
      <c r="DS10" s="29"/>
      <c r="DT10" s="29"/>
      <c r="DU10" s="29"/>
      <c r="DV10" s="29"/>
      <c r="DW10" s="29"/>
      <c r="DX10" s="29"/>
      <c r="DY10" s="29"/>
      <c r="DZ10" s="29"/>
      <c r="EA10" s="29"/>
      <c r="EB10" s="29"/>
      <c r="EC10" s="29"/>
      <c r="ED10" s="29"/>
      <c r="EE10" s="29"/>
      <c r="EF10" s="29"/>
      <c r="EG10" s="29"/>
      <c r="EH10" s="29"/>
      <c r="EI10" s="29"/>
      <c r="EJ10" s="29"/>
      <c r="EK10" s="29"/>
      <c r="EL10" s="29"/>
      <c r="EM10" s="29"/>
      <c r="EN10" s="29"/>
      <c r="EO10" s="29"/>
      <c r="EP10" s="29"/>
      <c r="EQ10" s="29"/>
      <c r="ER10" s="29"/>
      <c r="ES10" s="29"/>
      <c r="ET10" s="29"/>
      <c r="EU10" s="29"/>
      <c r="EV10" s="29"/>
      <c r="EW10" s="29"/>
      <c r="EX10" s="29"/>
      <c r="EY10" s="29"/>
      <c r="EZ10" s="29"/>
      <c r="FA10" s="29"/>
      <c r="FB10" s="29"/>
      <c r="FC10" s="29"/>
      <c r="FD10" s="29"/>
      <c r="FE10" s="29"/>
      <c r="FF10" s="29"/>
      <c r="FG10" s="29"/>
      <c r="FH10" s="29"/>
      <c r="FI10" s="29"/>
      <c r="FJ10" s="29"/>
      <c r="FK10" s="29"/>
      <c r="FL10" s="29"/>
      <c r="FM10" s="29"/>
      <c r="FN10" s="29"/>
      <c r="FO10" s="29"/>
      <c r="FP10" s="29"/>
      <c r="FQ10" s="29"/>
      <c r="FR10" s="29"/>
      <c r="FS10" s="29"/>
      <c r="FT10" s="29"/>
      <c r="FU10" s="29"/>
      <c r="FV10" s="29"/>
      <c r="FW10" s="29"/>
      <c r="FX10" s="29"/>
      <c r="FY10" s="29"/>
      <c r="FZ10" s="29"/>
      <c r="GA10" s="29"/>
      <c r="GB10" s="29"/>
      <c r="GC10" s="29"/>
      <c r="GD10" s="29"/>
      <c r="GE10" s="29"/>
      <c r="GF10" s="29"/>
      <c r="GG10" s="29"/>
      <c r="GH10" s="29"/>
      <c r="GI10" s="29"/>
      <c r="GJ10" s="29"/>
      <c r="GK10" s="29"/>
      <c r="GL10" s="29"/>
      <c r="GM10" s="29"/>
      <c r="GN10" s="29"/>
      <c r="GO10" s="29"/>
      <c r="GP10" s="29"/>
      <c r="GQ10" s="29"/>
      <c r="GR10" s="29"/>
      <c r="GS10" s="29"/>
      <c r="GT10" s="29"/>
      <c r="GU10" s="29"/>
      <c r="GV10" s="29"/>
      <c r="GW10" s="29"/>
      <c r="GX10" s="29"/>
      <c r="GY10" s="29"/>
      <c r="GZ10" s="29"/>
      <c r="HA10" s="29"/>
      <c r="HB10" s="29"/>
      <c r="HC10" s="29"/>
      <c r="HD10" s="29"/>
      <c r="HE10" s="29"/>
      <c r="HF10" s="29"/>
      <c r="HG10" s="29"/>
      <c r="HH10" s="29"/>
      <c r="HI10" s="29"/>
      <c r="HJ10" s="29"/>
      <c r="HK10" s="29"/>
      <c r="HL10" s="29"/>
      <c r="HM10" s="29"/>
      <c r="HN10" s="29"/>
      <c r="HO10" s="29"/>
      <c r="HP10" s="29"/>
      <c r="HQ10" s="29"/>
      <c r="HR10" s="29"/>
      <c r="HS10" s="29"/>
      <c r="HT10" s="29"/>
      <c r="HU10" s="29"/>
      <c r="HV10" s="29"/>
      <c r="HW10" s="29"/>
      <c r="HX10" s="29"/>
      <c r="HY10" s="29"/>
      <c r="HZ10" s="29"/>
      <c r="IA10" s="29"/>
      <c r="IB10" s="29"/>
      <c r="IC10" s="29"/>
      <c r="ID10" s="29"/>
      <c r="IE10" s="29"/>
      <c r="IF10" s="29"/>
      <c r="IG10" s="29"/>
      <c r="IH10" s="29"/>
      <c r="II10" s="29"/>
      <c r="IJ10" s="29"/>
      <c r="IK10" s="29"/>
      <c r="IL10" s="29"/>
      <c r="IM10" s="29"/>
      <c r="IN10" s="29"/>
      <c r="IO10" s="29"/>
      <c r="IP10" s="29"/>
      <c r="IQ10" s="29"/>
      <c r="IR10" s="29"/>
      <c r="IS10" s="29"/>
      <c r="IT10" s="29"/>
      <c r="IU10" s="29"/>
      <c r="IV10" s="29"/>
      <c r="IW10" s="29"/>
      <c r="IX10" s="29"/>
      <c r="IY10" s="29"/>
      <c r="IZ10" s="29"/>
      <c r="JA10" s="29"/>
      <c r="JB10" s="29"/>
      <c r="JC10" s="29"/>
      <c r="JD10" s="29"/>
      <c r="JE10" s="29"/>
      <c r="JF10" s="29"/>
      <c r="JG10" s="29"/>
      <c r="JH10" s="29"/>
      <c r="JI10" s="29"/>
      <c r="JJ10" s="29"/>
      <c r="JK10" s="29"/>
      <c r="JL10" s="29"/>
      <c r="JM10" s="29"/>
      <c r="JN10" s="29"/>
      <c r="JO10" s="29"/>
      <c r="JP10" s="29"/>
      <c r="JQ10" s="29"/>
      <c r="JR10" s="29"/>
      <c r="JS10" s="29"/>
      <c r="JT10" s="29"/>
      <c r="JU10" s="29"/>
      <c r="JV10" s="29"/>
      <c r="JW10" s="29"/>
      <c r="JX10" s="29"/>
      <c r="JY10" s="29"/>
      <c r="JZ10" s="29"/>
      <c r="KA10" s="29"/>
      <c r="KB10" s="29"/>
      <c r="KC10" s="29"/>
      <c r="KD10" s="29"/>
      <c r="KE10" s="29"/>
      <c r="KF10" s="29"/>
      <c r="KG10" s="29"/>
      <c r="KH10" s="29"/>
      <c r="KI10" s="29"/>
      <c r="KJ10" s="29"/>
      <c r="KK10" s="29"/>
      <c r="KL10" s="29"/>
      <c r="KM10" s="29"/>
      <c r="KN10" s="29"/>
      <c r="KO10" s="29"/>
      <c r="KP10" s="29"/>
      <c r="KQ10" s="29"/>
      <c r="KR10" s="29"/>
      <c r="KS10" s="29"/>
      <c r="KT10" s="29"/>
      <c r="KU10" s="29"/>
      <c r="KV10" s="29"/>
      <c r="KW10" s="29"/>
      <c r="KX10" s="29"/>
      <c r="KY10" s="29"/>
      <c r="KZ10" s="29"/>
      <c r="LA10" s="29"/>
      <c r="LB10" s="29"/>
      <c r="LC10" s="29"/>
      <c r="LD10" s="29"/>
      <c r="LE10" s="29"/>
      <c r="LF10" s="29"/>
      <c r="LG10" s="29"/>
      <c r="LH10" s="29"/>
      <c r="LI10" s="29"/>
      <c r="LJ10" s="29"/>
      <c r="LK10" s="29"/>
      <c r="LL10" s="29"/>
      <c r="LM10" s="29"/>
      <c r="LN10" s="29"/>
      <c r="LO10" s="29"/>
      <c r="LP10" s="29"/>
      <c r="LQ10" s="29"/>
      <c r="LR10" s="29"/>
      <c r="LS10" s="29"/>
      <c r="LT10" s="29"/>
      <c r="LU10" s="29"/>
      <c r="LV10" s="29"/>
      <c r="LW10" s="29"/>
      <c r="LX10" s="29"/>
      <c r="LY10" s="29"/>
      <c r="LZ10" s="29"/>
      <c r="MA10" s="29"/>
      <c r="MB10" s="29"/>
      <c r="MC10" s="29"/>
      <c r="MD10" s="29"/>
      <c r="ME10" s="29"/>
      <c r="MF10" s="29"/>
      <c r="MG10" s="29"/>
      <c r="MH10" s="29"/>
      <c r="MI10" s="29"/>
      <c r="MJ10" s="29"/>
      <c r="MK10" s="29"/>
      <c r="ML10" s="29"/>
      <c r="MM10" s="29"/>
      <c r="MN10" s="29"/>
      <c r="MO10" s="29"/>
      <c r="MP10" s="29"/>
      <c r="MQ10" s="29"/>
      <c r="MR10" s="29"/>
      <c r="MS10" s="29"/>
      <c r="MT10" s="29"/>
      <c r="MU10" s="29"/>
      <c r="MV10" s="29"/>
      <c r="MW10" s="29"/>
      <c r="MX10" s="29"/>
      <c r="MY10" s="29"/>
      <c r="MZ10" s="29"/>
      <c r="NA10" s="29"/>
      <c r="NB10" s="29"/>
      <c r="NC10" s="29"/>
      <c r="ND10" s="29"/>
      <c r="NE10" s="29"/>
      <c r="NF10" s="29"/>
      <c r="NG10" s="29"/>
      <c r="NH10" s="29"/>
      <c r="NI10" s="29"/>
      <c r="NJ10" s="29"/>
      <c r="NK10" s="29"/>
      <c r="NL10" s="29"/>
      <c r="NM10" s="29"/>
      <c r="NN10" s="29"/>
      <c r="NO10" s="29"/>
      <c r="NP10" s="29"/>
      <c r="NQ10" s="29"/>
      <c r="NR10" s="29"/>
      <c r="NS10" s="29"/>
      <c r="NT10" s="29"/>
      <c r="NU10" s="29"/>
      <c r="NV10" s="29"/>
      <c r="NW10" s="29"/>
      <c r="NX10" s="29"/>
      <c r="NY10" s="29"/>
      <c r="NZ10" s="29"/>
      <c r="OA10" s="29"/>
      <c r="OB10" s="29"/>
      <c r="OC10" s="29"/>
      <c r="OD10" s="29"/>
      <c r="OE10" s="29"/>
      <c r="OF10" s="29"/>
      <c r="OG10" s="29"/>
      <c r="OH10" s="29"/>
      <c r="OI10" s="29"/>
      <c r="OJ10" s="29"/>
      <c r="OK10" s="29"/>
      <c r="OL10" s="29"/>
      <c r="OM10" s="29"/>
      <c r="ON10" s="29"/>
      <c r="OO10" s="29"/>
      <c r="OP10" s="29"/>
      <c r="OQ10" s="29"/>
      <c r="OR10" s="29"/>
      <c r="OS10" s="29"/>
      <c r="OT10" s="29"/>
      <c r="OU10" s="29"/>
      <c r="OV10" s="29"/>
      <c r="OW10" s="29"/>
      <c r="OX10" s="29"/>
      <c r="OY10" s="29"/>
      <c r="OZ10" s="29"/>
      <c r="PA10" s="29"/>
      <c r="PB10" s="29"/>
      <c r="PC10" s="29"/>
      <c r="PD10" s="29"/>
      <c r="PE10" s="29"/>
      <c r="PF10" s="29"/>
      <c r="PG10" s="29"/>
      <c r="PH10" s="29"/>
      <c r="PI10" s="29"/>
      <c r="PJ10" s="29"/>
      <c r="PK10" s="29"/>
      <c r="PL10" s="29"/>
    </row>
    <row r="11" spans="1:428" s="30" customFormat="1" ht="30" customHeight="1" x14ac:dyDescent="0.25">
      <c r="A11" s="90" t="s">
        <v>11</v>
      </c>
      <c r="B11" s="204"/>
      <c r="C11" s="204"/>
      <c r="D11" s="204">
        <f t="shared" si="0"/>
        <v>0</v>
      </c>
      <c r="E11" s="204"/>
      <c r="F11" s="204"/>
      <c r="G11" s="204"/>
      <c r="H11" s="204"/>
      <c r="I11" s="204">
        <f t="shared" si="1"/>
        <v>0</v>
      </c>
      <c r="J11" s="142">
        <v>25</v>
      </c>
      <c r="K11" s="142">
        <v>480</v>
      </c>
      <c r="L11" s="91">
        <f t="shared" ref="L11:L16" si="2">J11*K11</f>
        <v>12000</v>
      </c>
      <c r="M11" s="207"/>
      <c r="N11" s="210"/>
      <c r="O11" s="201"/>
      <c r="P11" s="107">
        <v>480</v>
      </c>
      <c r="Q11" s="107">
        <v>480</v>
      </c>
      <c r="R11" s="137">
        <f t="shared" ref="R11:R16" si="3">P11-Q11</f>
        <v>0</v>
      </c>
      <c r="S11" s="137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29"/>
      <c r="BB11" s="29"/>
      <c r="BC11" s="29"/>
      <c r="BD11" s="29"/>
      <c r="BE11" s="29"/>
      <c r="BF11" s="29"/>
      <c r="BG11" s="29"/>
      <c r="BH11" s="29"/>
      <c r="BI11" s="29"/>
      <c r="BJ11" s="29"/>
      <c r="BK11" s="29"/>
      <c r="BL11" s="29"/>
      <c r="BM11" s="29"/>
      <c r="BN11" s="29"/>
      <c r="BO11" s="29"/>
      <c r="BP11" s="29"/>
      <c r="BQ11" s="29"/>
      <c r="BR11" s="29"/>
      <c r="BS11" s="29"/>
      <c r="BT11" s="29"/>
      <c r="BU11" s="29"/>
      <c r="BV11" s="29"/>
      <c r="BW11" s="29"/>
      <c r="BX11" s="29"/>
      <c r="BY11" s="29"/>
      <c r="BZ11" s="29"/>
      <c r="CA11" s="29"/>
      <c r="CB11" s="29"/>
      <c r="CC11" s="29"/>
      <c r="CD11" s="29"/>
      <c r="CE11" s="29"/>
      <c r="CF11" s="29"/>
      <c r="CG11" s="29"/>
      <c r="CH11" s="29"/>
      <c r="CI11" s="29"/>
      <c r="CJ11" s="29"/>
      <c r="CK11" s="29"/>
      <c r="CL11" s="29"/>
      <c r="CM11" s="29"/>
      <c r="CN11" s="29"/>
      <c r="CO11" s="29"/>
      <c r="CP11" s="29"/>
      <c r="CQ11" s="29"/>
      <c r="CR11" s="29"/>
      <c r="CS11" s="29"/>
      <c r="CT11" s="29"/>
      <c r="CU11" s="29"/>
      <c r="CV11" s="29"/>
      <c r="CW11" s="29"/>
      <c r="CX11" s="29"/>
      <c r="CY11" s="29"/>
      <c r="CZ11" s="29"/>
      <c r="DA11" s="29"/>
      <c r="DB11" s="29"/>
      <c r="DC11" s="29"/>
      <c r="DD11" s="29"/>
      <c r="DE11" s="29"/>
      <c r="DF11" s="29"/>
      <c r="DG11" s="29"/>
      <c r="DH11" s="29"/>
      <c r="DI11" s="29"/>
      <c r="DJ11" s="29"/>
      <c r="DK11" s="29"/>
      <c r="DL11" s="29"/>
      <c r="DM11" s="29"/>
      <c r="DN11" s="29"/>
      <c r="DO11" s="29"/>
      <c r="DP11" s="29"/>
      <c r="DQ11" s="29"/>
      <c r="DR11" s="29"/>
      <c r="DS11" s="29"/>
      <c r="DT11" s="29"/>
      <c r="DU11" s="29"/>
      <c r="DV11" s="29"/>
      <c r="DW11" s="29"/>
      <c r="DX11" s="29"/>
      <c r="DY11" s="29"/>
      <c r="DZ11" s="29"/>
      <c r="EA11" s="29"/>
      <c r="EB11" s="29"/>
      <c r="EC11" s="29"/>
      <c r="ED11" s="29"/>
      <c r="EE11" s="29"/>
      <c r="EF11" s="29"/>
      <c r="EG11" s="29"/>
      <c r="EH11" s="29"/>
      <c r="EI11" s="29"/>
      <c r="EJ11" s="29"/>
      <c r="EK11" s="29"/>
      <c r="EL11" s="29"/>
      <c r="EM11" s="29"/>
      <c r="EN11" s="29"/>
      <c r="EO11" s="29"/>
      <c r="EP11" s="29"/>
      <c r="EQ11" s="29"/>
      <c r="ER11" s="29"/>
      <c r="ES11" s="29"/>
      <c r="ET11" s="29"/>
      <c r="EU11" s="29"/>
      <c r="EV11" s="29"/>
      <c r="EW11" s="29"/>
      <c r="EX11" s="29"/>
      <c r="EY11" s="29"/>
      <c r="EZ11" s="29"/>
      <c r="FA11" s="29"/>
      <c r="FB11" s="29"/>
      <c r="FC11" s="29"/>
      <c r="FD11" s="29"/>
      <c r="FE11" s="29"/>
      <c r="FF11" s="29"/>
      <c r="FG11" s="29"/>
      <c r="FH11" s="29"/>
      <c r="FI11" s="29"/>
      <c r="FJ11" s="29"/>
      <c r="FK11" s="29"/>
      <c r="FL11" s="29"/>
      <c r="FM11" s="29"/>
      <c r="FN11" s="29"/>
      <c r="FO11" s="29"/>
      <c r="FP11" s="29"/>
      <c r="FQ11" s="29"/>
      <c r="FR11" s="29"/>
      <c r="FS11" s="29"/>
      <c r="FT11" s="29"/>
      <c r="FU11" s="29"/>
      <c r="FV11" s="29"/>
      <c r="FW11" s="29"/>
      <c r="FX11" s="29"/>
      <c r="FY11" s="29"/>
      <c r="FZ11" s="29"/>
      <c r="GA11" s="29"/>
      <c r="GB11" s="29"/>
      <c r="GC11" s="29"/>
      <c r="GD11" s="29"/>
      <c r="GE11" s="29"/>
      <c r="GF11" s="29"/>
      <c r="GG11" s="29"/>
      <c r="GH11" s="29"/>
      <c r="GI11" s="29"/>
      <c r="GJ11" s="29"/>
      <c r="GK11" s="29"/>
      <c r="GL11" s="29"/>
      <c r="GM11" s="29"/>
      <c r="GN11" s="29"/>
      <c r="GO11" s="29"/>
      <c r="GP11" s="29"/>
      <c r="GQ11" s="29"/>
      <c r="GR11" s="29"/>
      <c r="GS11" s="29"/>
      <c r="GT11" s="29"/>
      <c r="GU11" s="29"/>
      <c r="GV11" s="29"/>
      <c r="GW11" s="29"/>
      <c r="GX11" s="29"/>
      <c r="GY11" s="29"/>
      <c r="GZ11" s="29"/>
      <c r="HA11" s="29"/>
      <c r="HB11" s="29"/>
      <c r="HC11" s="29"/>
      <c r="HD11" s="29"/>
      <c r="HE11" s="29"/>
      <c r="HF11" s="29"/>
      <c r="HG11" s="29"/>
      <c r="HH11" s="29"/>
      <c r="HI11" s="29"/>
      <c r="HJ11" s="29"/>
      <c r="HK11" s="29"/>
      <c r="HL11" s="29"/>
      <c r="HM11" s="29"/>
      <c r="HN11" s="29"/>
      <c r="HO11" s="29"/>
      <c r="HP11" s="29"/>
      <c r="HQ11" s="29"/>
      <c r="HR11" s="29"/>
      <c r="HS11" s="29"/>
      <c r="HT11" s="29"/>
      <c r="HU11" s="29"/>
      <c r="HV11" s="29"/>
      <c r="HW11" s="29"/>
      <c r="HX11" s="29"/>
      <c r="HY11" s="29"/>
      <c r="HZ11" s="29"/>
      <c r="IA11" s="29"/>
      <c r="IB11" s="29"/>
      <c r="IC11" s="29"/>
      <c r="ID11" s="29"/>
      <c r="IE11" s="29"/>
      <c r="IF11" s="29"/>
      <c r="IG11" s="29"/>
      <c r="IH11" s="29"/>
      <c r="II11" s="29"/>
      <c r="IJ11" s="29"/>
      <c r="IK11" s="29"/>
      <c r="IL11" s="29"/>
      <c r="IM11" s="29"/>
      <c r="IN11" s="29"/>
      <c r="IO11" s="29"/>
      <c r="IP11" s="29"/>
      <c r="IQ11" s="29"/>
      <c r="IR11" s="29"/>
      <c r="IS11" s="29"/>
      <c r="IT11" s="29"/>
      <c r="IU11" s="29"/>
      <c r="IV11" s="29"/>
      <c r="IW11" s="29"/>
      <c r="IX11" s="29"/>
      <c r="IY11" s="29"/>
      <c r="IZ11" s="29"/>
      <c r="JA11" s="29"/>
      <c r="JB11" s="29"/>
      <c r="JC11" s="29"/>
      <c r="JD11" s="29"/>
      <c r="JE11" s="29"/>
      <c r="JF11" s="29"/>
      <c r="JG11" s="29"/>
      <c r="JH11" s="29"/>
      <c r="JI11" s="29"/>
      <c r="JJ11" s="29"/>
      <c r="JK11" s="29"/>
      <c r="JL11" s="29"/>
      <c r="JM11" s="29"/>
      <c r="JN11" s="29"/>
      <c r="JO11" s="29"/>
      <c r="JP11" s="29"/>
      <c r="JQ11" s="29"/>
      <c r="JR11" s="29"/>
      <c r="JS11" s="29"/>
      <c r="JT11" s="29"/>
      <c r="JU11" s="29"/>
      <c r="JV11" s="29"/>
      <c r="JW11" s="29"/>
      <c r="JX11" s="29"/>
      <c r="JY11" s="29"/>
      <c r="JZ11" s="29"/>
      <c r="KA11" s="29"/>
      <c r="KB11" s="29"/>
      <c r="KC11" s="29"/>
      <c r="KD11" s="29"/>
      <c r="KE11" s="29"/>
      <c r="KF11" s="29"/>
      <c r="KG11" s="29"/>
      <c r="KH11" s="29"/>
      <c r="KI11" s="29"/>
      <c r="KJ11" s="29"/>
      <c r="KK11" s="29"/>
      <c r="KL11" s="29"/>
      <c r="KM11" s="29"/>
      <c r="KN11" s="29"/>
      <c r="KO11" s="29"/>
      <c r="KP11" s="29"/>
      <c r="KQ11" s="29"/>
      <c r="KR11" s="29"/>
      <c r="KS11" s="29"/>
      <c r="KT11" s="29"/>
      <c r="KU11" s="29"/>
      <c r="KV11" s="29"/>
      <c r="KW11" s="29"/>
      <c r="KX11" s="29"/>
      <c r="KY11" s="29"/>
      <c r="KZ11" s="29"/>
      <c r="LA11" s="29"/>
      <c r="LB11" s="29"/>
      <c r="LC11" s="29"/>
      <c r="LD11" s="29"/>
      <c r="LE11" s="29"/>
      <c r="LF11" s="29"/>
      <c r="LG11" s="29"/>
      <c r="LH11" s="29"/>
      <c r="LI11" s="29"/>
      <c r="LJ11" s="29"/>
      <c r="LK11" s="29"/>
      <c r="LL11" s="29"/>
      <c r="LM11" s="29"/>
      <c r="LN11" s="29"/>
      <c r="LO11" s="29"/>
      <c r="LP11" s="29"/>
      <c r="LQ11" s="29"/>
      <c r="LR11" s="29"/>
      <c r="LS11" s="29"/>
      <c r="LT11" s="29"/>
      <c r="LU11" s="29"/>
      <c r="LV11" s="29"/>
      <c r="LW11" s="29"/>
      <c r="LX11" s="29"/>
      <c r="LY11" s="29"/>
      <c r="LZ11" s="29"/>
      <c r="MA11" s="29"/>
      <c r="MB11" s="29"/>
      <c r="MC11" s="29"/>
      <c r="MD11" s="29"/>
      <c r="ME11" s="29"/>
      <c r="MF11" s="29"/>
      <c r="MG11" s="29"/>
      <c r="MH11" s="29"/>
      <c r="MI11" s="29"/>
      <c r="MJ11" s="29"/>
      <c r="MK11" s="29"/>
      <c r="ML11" s="29"/>
      <c r="MM11" s="29"/>
      <c r="MN11" s="29"/>
      <c r="MO11" s="29"/>
      <c r="MP11" s="29"/>
      <c r="MQ11" s="29"/>
      <c r="MR11" s="29"/>
      <c r="MS11" s="29"/>
      <c r="MT11" s="29"/>
      <c r="MU11" s="29"/>
      <c r="MV11" s="29"/>
      <c r="MW11" s="29"/>
      <c r="MX11" s="29"/>
      <c r="MY11" s="29"/>
      <c r="MZ11" s="29"/>
      <c r="NA11" s="29"/>
      <c r="NB11" s="29"/>
      <c r="NC11" s="29"/>
      <c r="ND11" s="29"/>
      <c r="NE11" s="29"/>
      <c r="NF11" s="29"/>
      <c r="NG11" s="29"/>
      <c r="NH11" s="29"/>
      <c r="NI11" s="29"/>
      <c r="NJ11" s="29"/>
      <c r="NK11" s="29"/>
      <c r="NL11" s="29"/>
      <c r="NM11" s="29"/>
      <c r="NN11" s="29"/>
      <c r="NO11" s="29"/>
      <c r="NP11" s="29"/>
      <c r="NQ11" s="29"/>
      <c r="NR11" s="29"/>
      <c r="NS11" s="29"/>
      <c r="NT11" s="29"/>
      <c r="NU11" s="29"/>
      <c r="NV11" s="29"/>
      <c r="NW11" s="29"/>
      <c r="NX11" s="29"/>
      <c r="NY11" s="29"/>
      <c r="NZ11" s="29"/>
      <c r="OA11" s="29"/>
      <c r="OB11" s="29"/>
      <c r="OC11" s="29"/>
      <c r="OD11" s="29"/>
      <c r="OE11" s="29"/>
      <c r="OF11" s="29"/>
      <c r="OG11" s="29"/>
      <c r="OH11" s="29"/>
      <c r="OI11" s="29"/>
      <c r="OJ11" s="29"/>
      <c r="OK11" s="29"/>
      <c r="OL11" s="29"/>
      <c r="OM11" s="29"/>
      <c r="ON11" s="29"/>
      <c r="OO11" s="29"/>
      <c r="OP11" s="29"/>
      <c r="OQ11" s="29"/>
      <c r="OR11" s="29"/>
      <c r="OS11" s="29"/>
      <c r="OT11" s="29"/>
      <c r="OU11" s="29"/>
      <c r="OV11" s="29"/>
      <c r="OW11" s="29"/>
      <c r="OX11" s="29"/>
      <c r="OY11" s="29"/>
      <c r="OZ11" s="29"/>
      <c r="PA11" s="29"/>
      <c r="PB11" s="29"/>
      <c r="PC11" s="29"/>
      <c r="PD11" s="29"/>
      <c r="PE11" s="29"/>
      <c r="PF11" s="29"/>
      <c r="PG11" s="29"/>
      <c r="PH11" s="29"/>
      <c r="PI11" s="29"/>
      <c r="PJ11" s="29"/>
      <c r="PK11" s="29"/>
      <c r="PL11" s="29"/>
    </row>
    <row r="12" spans="1:428" s="30" customFormat="1" ht="30" customHeight="1" x14ac:dyDescent="0.25">
      <c r="A12" s="90" t="s">
        <v>8</v>
      </c>
      <c r="B12" s="205"/>
      <c r="C12" s="205"/>
      <c r="D12" s="205">
        <f t="shared" si="0"/>
        <v>0</v>
      </c>
      <c r="E12" s="205"/>
      <c r="F12" s="205"/>
      <c r="G12" s="205"/>
      <c r="H12" s="205"/>
      <c r="I12" s="205">
        <f t="shared" si="1"/>
        <v>0</v>
      </c>
      <c r="J12" s="142">
        <v>25</v>
      </c>
      <c r="K12" s="142">
        <v>874</v>
      </c>
      <c r="L12" s="91">
        <f t="shared" si="2"/>
        <v>21850</v>
      </c>
      <c r="M12" s="208"/>
      <c r="N12" s="211"/>
      <c r="O12" s="202"/>
      <c r="P12" s="107">
        <v>880</v>
      </c>
      <c r="Q12" s="107">
        <v>874</v>
      </c>
      <c r="R12" s="137">
        <f t="shared" si="3"/>
        <v>6</v>
      </c>
      <c r="S12" s="137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29"/>
      <c r="BE12" s="29"/>
      <c r="BF12" s="29"/>
      <c r="BG12" s="29"/>
      <c r="BH12" s="29"/>
      <c r="BI12" s="29"/>
      <c r="BJ12" s="29"/>
      <c r="BK12" s="29"/>
      <c r="BL12" s="29"/>
      <c r="BM12" s="29"/>
      <c r="BN12" s="29"/>
      <c r="BO12" s="29"/>
      <c r="BP12" s="29"/>
      <c r="BQ12" s="29"/>
      <c r="BR12" s="29"/>
      <c r="BS12" s="29"/>
      <c r="BT12" s="29"/>
      <c r="BU12" s="29"/>
      <c r="BV12" s="29"/>
      <c r="BW12" s="29"/>
      <c r="BX12" s="29"/>
      <c r="BY12" s="29"/>
      <c r="BZ12" s="29"/>
      <c r="CA12" s="29"/>
      <c r="CB12" s="29"/>
      <c r="CC12" s="29"/>
      <c r="CD12" s="29"/>
      <c r="CE12" s="29"/>
      <c r="CF12" s="29"/>
      <c r="CG12" s="29"/>
      <c r="CH12" s="29"/>
      <c r="CI12" s="29"/>
      <c r="CJ12" s="29"/>
      <c r="CK12" s="29"/>
      <c r="CL12" s="29"/>
      <c r="CM12" s="29"/>
      <c r="CN12" s="29"/>
      <c r="CO12" s="29"/>
      <c r="CP12" s="29"/>
      <c r="CQ12" s="29"/>
      <c r="CR12" s="29"/>
      <c r="CS12" s="29"/>
      <c r="CT12" s="29"/>
      <c r="CU12" s="29"/>
      <c r="CV12" s="29"/>
      <c r="CW12" s="29"/>
      <c r="CX12" s="29"/>
      <c r="CY12" s="29"/>
      <c r="CZ12" s="29"/>
      <c r="DA12" s="29"/>
      <c r="DB12" s="29"/>
      <c r="DC12" s="29"/>
      <c r="DD12" s="29"/>
      <c r="DE12" s="29"/>
      <c r="DF12" s="29"/>
      <c r="DG12" s="29"/>
      <c r="DH12" s="29"/>
      <c r="DI12" s="29"/>
      <c r="DJ12" s="29"/>
      <c r="DK12" s="29"/>
      <c r="DL12" s="29"/>
      <c r="DM12" s="29"/>
      <c r="DN12" s="29"/>
      <c r="DO12" s="29"/>
      <c r="DP12" s="29"/>
      <c r="DQ12" s="29"/>
      <c r="DR12" s="29"/>
      <c r="DS12" s="29"/>
      <c r="DT12" s="29"/>
      <c r="DU12" s="29"/>
      <c r="DV12" s="29"/>
      <c r="DW12" s="29"/>
      <c r="DX12" s="29"/>
      <c r="DY12" s="29"/>
      <c r="DZ12" s="29"/>
      <c r="EA12" s="29"/>
      <c r="EB12" s="29"/>
      <c r="EC12" s="29"/>
      <c r="ED12" s="29"/>
      <c r="EE12" s="29"/>
      <c r="EF12" s="29"/>
      <c r="EG12" s="29"/>
      <c r="EH12" s="29"/>
      <c r="EI12" s="29"/>
      <c r="EJ12" s="29"/>
      <c r="EK12" s="29"/>
      <c r="EL12" s="29"/>
      <c r="EM12" s="29"/>
      <c r="EN12" s="29"/>
      <c r="EO12" s="29"/>
      <c r="EP12" s="29"/>
      <c r="EQ12" s="29"/>
      <c r="ER12" s="29"/>
      <c r="ES12" s="29"/>
      <c r="ET12" s="29"/>
      <c r="EU12" s="29"/>
      <c r="EV12" s="29"/>
      <c r="EW12" s="29"/>
      <c r="EX12" s="29"/>
      <c r="EY12" s="29"/>
      <c r="EZ12" s="29"/>
      <c r="FA12" s="29"/>
      <c r="FB12" s="29"/>
      <c r="FC12" s="29"/>
      <c r="FD12" s="29"/>
      <c r="FE12" s="29"/>
      <c r="FF12" s="29"/>
      <c r="FG12" s="29"/>
      <c r="FH12" s="29"/>
      <c r="FI12" s="29"/>
      <c r="FJ12" s="29"/>
      <c r="FK12" s="29"/>
      <c r="FL12" s="29"/>
      <c r="FM12" s="29"/>
      <c r="FN12" s="29"/>
      <c r="FO12" s="29"/>
      <c r="FP12" s="29"/>
      <c r="FQ12" s="29"/>
      <c r="FR12" s="29"/>
      <c r="FS12" s="29"/>
      <c r="FT12" s="29"/>
      <c r="FU12" s="29"/>
      <c r="FV12" s="29"/>
      <c r="FW12" s="29"/>
      <c r="FX12" s="29"/>
      <c r="FY12" s="29"/>
      <c r="FZ12" s="29"/>
      <c r="GA12" s="29"/>
      <c r="GB12" s="29"/>
      <c r="GC12" s="29"/>
      <c r="GD12" s="29"/>
      <c r="GE12" s="29"/>
      <c r="GF12" s="29"/>
      <c r="GG12" s="29"/>
      <c r="GH12" s="29"/>
      <c r="GI12" s="29"/>
      <c r="GJ12" s="29"/>
      <c r="GK12" s="29"/>
      <c r="GL12" s="29"/>
      <c r="GM12" s="29"/>
      <c r="GN12" s="29"/>
      <c r="GO12" s="29"/>
      <c r="GP12" s="29"/>
      <c r="GQ12" s="29"/>
      <c r="GR12" s="29"/>
      <c r="GS12" s="29"/>
      <c r="GT12" s="29"/>
      <c r="GU12" s="29"/>
      <c r="GV12" s="29"/>
      <c r="GW12" s="29"/>
      <c r="GX12" s="29"/>
      <c r="GY12" s="29"/>
      <c r="GZ12" s="29"/>
      <c r="HA12" s="29"/>
      <c r="HB12" s="29"/>
      <c r="HC12" s="29"/>
      <c r="HD12" s="29"/>
      <c r="HE12" s="29"/>
      <c r="HF12" s="29"/>
      <c r="HG12" s="29"/>
      <c r="HH12" s="29"/>
      <c r="HI12" s="29"/>
      <c r="HJ12" s="29"/>
      <c r="HK12" s="29"/>
      <c r="HL12" s="29"/>
      <c r="HM12" s="29"/>
      <c r="HN12" s="29"/>
      <c r="HO12" s="29"/>
      <c r="HP12" s="29"/>
      <c r="HQ12" s="29"/>
      <c r="HR12" s="29"/>
      <c r="HS12" s="29"/>
      <c r="HT12" s="29"/>
      <c r="HU12" s="29"/>
      <c r="HV12" s="29"/>
      <c r="HW12" s="29"/>
      <c r="HX12" s="29"/>
      <c r="HY12" s="29"/>
      <c r="HZ12" s="29"/>
      <c r="IA12" s="29"/>
      <c r="IB12" s="29"/>
      <c r="IC12" s="29"/>
      <c r="ID12" s="29"/>
      <c r="IE12" s="29"/>
      <c r="IF12" s="29"/>
      <c r="IG12" s="29"/>
      <c r="IH12" s="29"/>
      <c r="II12" s="29"/>
      <c r="IJ12" s="29"/>
      <c r="IK12" s="29"/>
      <c r="IL12" s="29"/>
      <c r="IM12" s="29"/>
      <c r="IN12" s="29"/>
      <c r="IO12" s="29"/>
      <c r="IP12" s="29"/>
      <c r="IQ12" s="29"/>
      <c r="IR12" s="29"/>
      <c r="IS12" s="29"/>
      <c r="IT12" s="29"/>
      <c r="IU12" s="29"/>
      <c r="IV12" s="29"/>
      <c r="IW12" s="29"/>
      <c r="IX12" s="29"/>
      <c r="IY12" s="29"/>
      <c r="IZ12" s="29"/>
      <c r="JA12" s="29"/>
      <c r="JB12" s="29"/>
      <c r="JC12" s="29"/>
      <c r="JD12" s="29"/>
      <c r="JE12" s="29"/>
      <c r="JF12" s="29"/>
      <c r="JG12" s="29"/>
      <c r="JH12" s="29"/>
      <c r="JI12" s="29"/>
      <c r="JJ12" s="29"/>
      <c r="JK12" s="29"/>
      <c r="JL12" s="29"/>
      <c r="JM12" s="29"/>
      <c r="JN12" s="29"/>
      <c r="JO12" s="29"/>
      <c r="JP12" s="29"/>
      <c r="JQ12" s="29"/>
      <c r="JR12" s="29"/>
      <c r="JS12" s="29"/>
      <c r="JT12" s="29"/>
      <c r="JU12" s="29"/>
      <c r="JV12" s="29"/>
      <c r="JW12" s="29"/>
      <c r="JX12" s="29"/>
      <c r="JY12" s="29"/>
      <c r="JZ12" s="29"/>
      <c r="KA12" s="29"/>
      <c r="KB12" s="29"/>
      <c r="KC12" s="29"/>
      <c r="KD12" s="29"/>
      <c r="KE12" s="29"/>
      <c r="KF12" s="29"/>
      <c r="KG12" s="29"/>
      <c r="KH12" s="29"/>
      <c r="KI12" s="29"/>
      <c r="KJ12" s="29"/>
      <c r="KK12" s="29"/>
      <c r="KL12" s="29"/>
      <c r="KM12" s="29"/>
      <c r="KN12" s="29"/>
      <c r="KO12" s="29"/>
      <c r="KP12" s="29"/>
      <c r="KQ12" s="29"/>
      <c r="KR12" s="29"/>
      <c r="KS12" s="29"/>
      <c r="KT12" s="29"/>
      <c r="KU12" s="29"/>
      <c r="KV12" s="29"/>
      <c r="KW12" s="29"/>
      <c r="KX12" s="29"/>
      <c r="KY12" s="29"/>
      <c r="KZ12" s="29"/>
      <c r="LA12" s="29"/>
      <c r="LB12" s="29"/>
      <c r="LC12" s="29"/>
      <c r="LD12" s="29"/>
      <c r="LE12" s="29"/>
      <c r="LF12" s="29"/>
      <c r="LG12" s="29"/>
      <c r="LH12" s="29"/>
      <c r="LI12" s="29"/>
      <c r="LJ12" s="29"/>
      <c r="LK12" s="29"/>
      <c r="LL12" s="29"/>
      <c r="LM12" s="29"/>
      <c r="LN12" s="29"/>
      <c r="LO12" s="29"/>
      <c r="LP12" s="29"/>
      <c r="LQ12" s="29"/>
      <c r="LR12" s="29"/>
      <c r="LS12" s="29"/>
      <c r="LT12" s="29"/>
      <c r="LU12" s="29"/>
      <c r="LV12" s="29"/>
      <c r="LW12" s="29"/>
      <c r="LX12" s="29"/>
      <c r="LY12" s="29"/>
      <c r="LZ12" s="29"/>
      <c r="MA12" s="29"/>
      <c r="MB12" s="29"/>
      <c r="MC12" s="29"/>
      <c r="MD12" s="29"/>
      <c r="ME12" s="29"/>
      <c r="MF12" s="29"/>
      <c r="MG12" s="29"/>
      <c r="MH12" s="29"/>
      <c r="MI12" s="29"/>
      <c r="MJ12" s="29"/>
      <c r="MK12" s="29"/>
      <c r="ML12" s="29"/>
      <c r="MM12" s="29"/>
      <c r="MN12" s="29"/>
      <c r="MO12" s="29"/>
      <c r="MP12" s="29"/>
      <c r="MQ12" s="29"/>
      <c r="MR12" s="29"/>
      <c r="MS12" s="29"/>
      <c r="MT12" s="29"/>
      <c r="MU12" s="29"/>
      <c r="MV12" s="29"/>
      <c r="MW12" s="29"/>
      <c r="MX12" s="29"/>
      <c r="MY12" s="29"/>
      <c r="MZ12" s="29"/>
      <c r="NA12" s="29"/>
      <c r="NB12" s="29"/>
      <c r="NC12" s="29"/>
      <c r="ND12" s="29"/>
      <c r="NE12" s="29"/>
      <c r="NF12" s="29"/>
      <c r="NG12" s="29"/>
      <c r="NH12" s="29"/>
      <c r="NI12" s="29"/>
      <c r="NJ12" s="29"/>
      <c r="NK12" s="29"/>
      <c r="NL12" s="29"/>
      <c r="NM12" s="29"/>
      <c r="NN12" s="29"/>
      <c r="NO12" s="29"/>
      <c r="NP12" s="29"/>
      <c r="NQ12" s="29"/>
      <c r="NR12" s="29"/>
      <c r="NS12" s="29"/>
      <c r="NT12" s="29"/>
      <c r="NU12" s="29"/>
      <c r="NV12" s="29"/>
      <c r="NW12" s="29"/>
      <c r="NX12" s="29"/>
      <c r="NY12" s="29"/>
      <c r="NZ12" s="29"/>
      <c r="OA12" s="29"/>
      <c r="OB12" s="29"/>
      <c r="OC12" s="29"/>
      <c r="OD12" s="29"/>
      <c r="OE12" s="29"/>
      <c r="OF12" s="29"/>
      <c r="OG12" s="29"/>
      <c r="OH12" s="29"/>
      <c r="OI12" s="29"/>
      <c r="OJ12" s="29"/>
      <c r="OK12" s="29"/>
      <c r="OL12" s="29"/>
      <c r="OM12" s="29"/>
      <c r="ON12" s="29"/>
      <c r="OO12" s="29"/>
      <c r="OP12" s="29"/>
      <c r="OQ12" s="29"/>
      <c r="OR12" s="29"/>
      <c r="OS12" s="29"/>
      <c r="OT12" s="29"/>
      <c r="OU12" s="29"/>
      <c r="OV12" s="29"/>
      <c r="OW12" s="29"/>
      <c r="OX12" s="29"/>
      <c r="OY12" s="29"/>
      <c r="OZ12" s="29"/>
      <c r="PA12" s="29"/>
      <c r="PB12" s="29"/>
      <c r="PC12" s="29"/>
      <c r="PD12" s="29"/>
      <c r="PE12" s="29"/>
      <c r="PF12" s="29"/>
      <c r="PG12" s="29"/>
      <c r="PH12" s="29"/>
      <c r="PI12" s="29"/>
      <c r="PJ12" s="29"/>
      <c r="PK12" s="29"/>
      <c r="PL12" s="29"/>
    </row>
    <row r="13" spans="1:428" s="30" customFormat="1" ht="30" customHeight="1" x14ac:dyDescent="0.25">
      <c r="A13" s="90" t="s">
        <v>41</v>
      </c>
      <c r="B13" s="161">
        <v>8</v>
      </c>
      <c r="C13" s="161">
        <v>8</v>
      </c>
      <c r="D13" s="161">
        <f t="shared" ref="D13:D16" si="4">C13-B13</f>
        <v>0</v>
      </c>
      <c r="E13" s="161">
        <v>9628</v>
      </c>
      <c r="F13" s="161">
        <f>596+401+1822+5523+333+560</f>
        <v>9235</v>
      </c>
      <c r="G13" s="161">
        <f>96+133.6+56+36+72</f>
        <v>393.6</v>
      </c>
      <c r="H13" s="161">
        <v>97</v>
      </c>
      <c r="I13" s="161">
        <f>SUM(F13:H13)</f>
        <v>9725.6</v>
      </c>
      <c r="J13" s="142">
        <v>25</v>
      </c>
      <c r="K13" s="142">
        <v>379</v>
      </c>
      <c r="L13" s="91">
        <f t="shared" si="2"/>
        <v>9475</v>
      </c>
      <c r="M13" s="142">
        <v>112</v>
      </c>
      <c r="N13" s="139">
        <f>-(I13-L13-M13)</f>
        <v>-138.60000000000036</v>
      </c>
      <c r="O13" s="140">
        <f t="shared" ref="O13" si="5">IFERROR((N13/I13)*100,"-")</f>
        <v>-1.425104877848157</v>
      </c>
      <c r="P13" s="107">
        <v>400</v>
      </c>
      <c r="Q13" s="107">
        <v>379</v>
      </c>
      <c r="R13" s="137">
        <f t="shared" si="3"/>
        <v>21</v>
      </c>
      <c r="S13" s="137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29"/>
      <c r="AV13" s="29"/>
      <c r="AW13" s="29"/>
      <c r="AX13" s="29"/>
      <c r="AY13" s="29"/>
      <c r="AZ13" s="29"/>
      <c r="BA13" s="29"/>
      <c r="BB13" s="29"/>
      <c r="BC13" s="29"/>
      <c r="BD13" s="29"/>
      <c r="BE13" s="29"/>
      <c r="BF13" s="29"/>
      <c r="BG13" s="29"/>
      <c r="BH13" s="29"/>
      <c r="BI13" s="29"/>
      <c r="BJ13" s="29"/>
      <c r="BK13" s="29"/>
      <c r="BL13" s="29"/>
      <c r="BM13" s="29"/>
      <c r="BN13" s="29"/>
      <c r="BO13" s="29"/>
      <c r="BP13" s="29"/>
      <c r="BQ13" s="29"/>
      <c r="BR13" s="29"/>
      <c r="BS13" s="29"/>
      <c r="BT13" s="29"/>
      <c r="BU13" s="29"/>
      <c r="BV13" s="29"/>
      <c r="BW13" s="29"/>
      <c r="BX13" s="29"/>
      <c r="BY13" s="29"/>
      <c r="BZ13" s="29"/>
      <c r="CA13" s="29"/>
      <c r="CB13" s="29"/>
      <c r="CC13" s="29"/>
      <c r="CD13" s="29"/>
      <c r="CE13" s="29"/>
      <c r="CF13" s="29"/>
      <c r="CG13" s="29"/>
      <c r="CH13" s="29"/>
      <c r="CI13" s="29"/>
      <c r="CJ13" s="29"/>
      <c r="CK13" s="29"/>
      <c r="CL13" s="29"/>
      <c r="CM13" s="29"/>
      <c r="CN13" s="29"/>
      <c r="CO13" s="29"/>
      <c r="CP13" s="29"/>
      <c r="CQ13" s="29"/>
      <c r="CR13" s="29"/>
      <c r="CS13" s="29"/>
      <c r="CT13" s="29"/>
      <c r="CU13" s="29"/>
      <c r="CV13" s="29"/>
      <c r="CW13" s="29"/>
      <c r="CX13" s="29"/>
      <c r="CY13" s="29"/>
      <c r="CZ13" s="29"/>
      <c r="DA13" s="29"/>
      <c r="DB13" s="29"/>
      <c r="DC13" s="29"/>
      <c r="DD13" s="29"/>
      <c r="DE13" s="29"/>
      <c r="DF13" s="29"/>
      <c r="DG13" s="29"/>
      <c r="DH13" s="29"/>
      <c r="DI13" s="29"/>
      <c r="DJ13" s="29"/>
      <c r="DK13" s="29"/>
      <c r="DL13" s="29"/>
      <c r="DM13" s="29"/>
      <c r="DN13" s="29"/>
      <c r="DO13" s="29"/>
      <c r="DP13" s="29"/>
      <c r="DQ13" s="29"/>
      <c r="DR13" s="29"/>
      <c r="DS13" s="29"/>
      <c r="DT13" s="29"/>
      <c r="DU13" s="29"/>
      <c r="DV13" s="29"/>
      <c r="DW13" s="29"/>
      <c r="DX13" s="29"/>
      <c r="DY13" s="29"/>
      <c r="DZ13" s="29"/>
      <c r="EA13" s="29"/>
      <c r="EB13" s="29"/>
      <c r="EC13" s="29"/>
      <c r="ED13" s="29"/>
      <c r="EE13" s="29"/>
      <c r="EF13" s="29"/>
      <c r="EG13" s="29"/>
      <c r="EH13" s="29"/>
      <c r="EI13" s="29"/>
      <c r="EJ13" s="29"/>
      <c r="EK13" s="29"/>
      <c r="EL13" s="29"/>
      <c r="EM13" s="29"/>
      <c r="EN13" s="29"/>
      <c r="EO13" s="29"/>
      <c r="EP13" s="29"/>
      <c r="EQ13" s="29"/>
      <c r="ER13" s="29"/>
      <c r="ES13" s="29"/>
      <c r="ET13" s="29"/>
      <c r="EU13" s="29"/>
      <c r="EV13" s="29"/>
      <c r="EW13" s="29"/>
      <c r="EX13" s="29"/>
      <c r="EY13" s="29"/>
      <c r="EZ13" s="29"/>
      <c r="FA13" s="29"/>
      <c r="FB13" s="29"/>
      <c r="FC13" s="29"/>
      <c r="FD13" s="29"/>
      <c r="FE13" s="29"/>
      <c r="FF13" s="29"/>
      <c r="FG13" s="29"/>
      <c r="FH13" s="29"/>
      <c r="FI13" s="29"/>
      <c r="FJ13" s="29"/>
      <c r="FK13" s="29"/>
      <c r="FL13" s="29"/>
      <c r="FM13" s="29"/>
      <c r="FN13" s="29"/>
      <c r="FO13" s="29"/>
      <c r="FP13" s="29"/>
      <c r="FQ13" s="29"/>
      <c r="FR13" s="29"/>
      <c r="FS13" s="29"/>
      <c r="FT13" s="29"/>
      <c r="FU13" s="29"/>
      <c r="FV13" s="29"/>
      <c r="FW13" s="29"/>
      <c r="FX13" s="29"/>
      <c r="FY13" s="29"/>
      <c r="FZ13" s="29"/>
      <c r="GA13" s="29"/>
      <c r="GB13" s="29"/>
      <c r="GC13" s="29"/>
      <c r="GD13" s="29"/>
      <c r="GE13" s="29"/>
      <c r="GF13" s="29"/>
      <c r="GG13" s="29"/>
      <c r="GH13" s="29"/>
      <c r="GI13" s="29"/>
      <c r="GJ13" s="29"/>
      <c r="GK13" s="29"/>
      <c r="GL13" s="29"/>
      <c r="GM13" s="29"/>
      <c r="GN13" s="29"/>
      <c r="GO13" s="29"/>
      <c r="GP13" s="29"/>
      <c r="GQ13" s="29"/>
      <c r="GR13" s="29"/>
      <c r="GS13" s="29"/>
      <c r="GT13" s="29"/>
      <c r="GU13" s="29"/>
      <c r="GV13" s="29"/>
      <c r="GW13" s="29"/>
      <c r="GX13" s="29"/>
      <c r="GY13" s="29"/>
      <c r="GZ13" s="29"/>
      <c r="HA13" s="29"/>
      <c r="HB13" s="29"/>
      <c r="HC13" s="29"/>
      <c r="HD13" s="29"/>
      <c r="HE13" s="29"/>
      <c r="HF13" s="29"/>
      <c r="HG13" s="29"/>
      <c r="HH13" s="29"/>
      <c r="HI13" s="29"/>
      <c r="HJ13" s="29"/>
      <c r="HK13" s="29"/>
      <c r="HL13" s="29"/>
      <c r="HM13" s="29"/>
      <c r="HN13" s="29"/>
      <c r="HO13" s="29"/>
      <c r="HP13" s="29"/>
      <c r="HQ13" s="29"/>
      <c r="HR13" s="29"/>
      <c r="HS13" s="29"/>
      <c r="HT13" s="29"/>
      <c r="HU13" s="29"/>
      <c r="HV13" s="29"/>
      <c r="HW13" s="29"/>
      <c r="HX13" s="29"/>
      <c r="HY13" s="29"/>
      <c r="HZ13" s="29"/>
      <c r="IA13" s="29"/>
      <c r="IB13" s="29"/>
      <c r="IC13" s="29"/>
      <c r="ID13" s="29"/>
      <c r="IE13" s="29"/>
      <c r="IF13" s="29"/>
      <c r="IG13" s="29"/>
      <c r="IH13" s="29"/>
      <c r="II13" s="29"/>
      <c r="IJ13" s="29"/>
      <c r="IK13" s="29"/>
      <c r="IL13" s="29"/>
      <c r="IM13" s="29"/>
      <c r="IN13" s="29"/>
      <c r="IO13" s="29"/>
      <c r="IP13" s="29"/>
      <c r="IQ13" s="29"/>
      <c r="IR13" s="29"/>
      <c r="IS13" s="29"/>
      <c r="IT13" s="29"/>
      <c r="IU13" s="29"/>
      <c r="IV13" s="29"/>
      <c r="IW13" s="29"/>
      <c r="IX13" s="29"/>
      <c r="IY13" s="29"/>
      <c r="IZ13" s="29"/>
      <c r="JA13" s="29"/>
      <c r="JB13" s="29"/>
      <c r="JC13" s="29"/>
      <c r="JD13" s="29"/>
      <c r="JE13" s="29"/>
      <c r="JF13" s="29"/>
      <c r="JG13" s="29"/>
      <c r="JH13" s="29"/>
      <c r="JI13" s="29"/>
      <c r="JJ13" s="29"/>
      <c r="JK13" s="29"/>
      <c r="JL13" s="29"/>
      <c r="JM13" s="29"/>
      <c r="JN13" s="29"/>
      <c r="JO13" s="29"/>
      <c r="JP13" s="29"/>
      <c r="JQ13" s="29"/>
      <c r="JR13" s="29"/>
      <c r="JS13" s="29"/>
      <c r="JT13" s="29"/>
      <c r="JU13" s="29"/>
      <c r="JV13" s="29"/>
      <c r="JW13" s="29"/>
      <c r="JX13" s="29"/>
      <c r="JY13" s="29"/>
      <c r="JZ13" s="29"/>
      <c r="KA13" s="29"/>
      <c r="KB13" s="29"/>
      <c r="KC13" s="29"/>
      <c r="KD13" s="29"/>
      <c r="KE13" s="29"/>
      <c r="KF13" s="29"/>
      <c r="KG13" s="29"/>
      <c r="KH13" s="29"/>
      <c r="KI13" s="29"/>
      <c r="KJ13" s="29"/>
      <c r="KK13" s="29"/>
      <c r="KL13" s="29"/>
      <c r="KM13" s="29"/>
      <c r="KN13" s="29"/>
      <c r="KO13" s="29"/>
      <c r="KP13" s="29"/>
      <c r="KQ13" s="29"/>
      <c r="KR13" s="29"/>
      <c r="KS13" s="29"/>
      <c r="KT13" s="29"/>
      <c r="KU13" s="29"/>
      <c r="KV13" s="29"/>
      <c r="KW13" s="29"/>
      <c r="KX13" s="29"/>
      <c r="KY13" s="29"/>
      <c r="KZ13" s="29"/>
      <c r="LA13" s="29"/>
      <c r="LB13" s="29"/>
      <c r="LC13" s="29"/>
      <c r="LD13" s="29"/>
      <c r="LE13" s="29"/>
      <c r="LF13" s="29"/>
      <c r="LG13" s="29"/>
      <c r="LH13" s="29"/>
      <c r="LI13" s="29"/>
      <c r="LJ13" s="29"/>
      <c r="LK13" s="29"/>
      <c r="LL13" s="29"/>
      <c r="LM13" s="29"/>
      <c r="LN13" s="29"/>
      <c r="LO13" s="29"/>
      <c r="LP13" s="29"/>
      <c r="LQ13" s="29"/>
      <c r="LR13" s="29"/>
      <c r="LS13" s="29"/>
      <c r="LT13" s="29"/>
      <c r="LU13" s="29"/>
      <c r="LV13" s="29"/>
      <c r="LW13" s="29"/>
      <c r="LX13" s="29"/>
      <c r="LY13" s="29"/>
      <c r="LZ13" s="29"/>
      <c r="MA13" s="29"/>
      <c r="MB13" s="29"/>
      <c r="MC13" s="29"/>
      <c r="MD13" s="29"/>
      <c r="ME13" s="29"/>
      <c r="MF13" s="29"/>
      <c r="MG13" s="29"/>
      <c r="MH13" s="29"/>
      <c r="MI13" s="29"/>
      <c r="MJ13" s="29"/>
      <c r="MK13" s="29"/>
      <c r="ML13" s="29"/>
      <c r="MM13" s="29"/>
      <c r="MN13" s="29"/>
      <c r="MO13" s="29"/>
      <c r="MP13" s="29"/>
      <c r="MQ13" s="29"/>
      <c r="MR13" s="29"/>
      <c r="MS13" s="29"/>
      <c r="MT13" s="29"/>
      <c r="MU13" s="29"/>
      <c r="MV13" s="29"/>
      <c r="MW13" s="29"/>
      <c r="MX13" s="29"/>
      <c r="MY13" s="29"/>
      <c r="MZ13" s="29"/>
      <c r="NA13" s="29"/>
      <c r="NB13" s="29"/>
      <c r="NC13" s="29"/>
      <c r="ND13" s="29"/>
      <c r="NE13" s="29"/>
      <c r="NF13" s="29"/>
      <c r="NG13" s="29"/>
      <c r="NH13" s="29"/>
      <c r="NI13" s="29"/>
      <c r="NJ13" s="29"/>
      <c r="NK13" s="29"/>
      <c r="NL13" s="29"/>
      <c r="NM13" s="29"/>
      <c r="NN13" s="29"/>
      <c r="NO13" s="29"/>
      <c r="NP13" s="29"/>
      <c r="NQ13" s="29"/>
      <c r="NR13" s="29"/>
      <c r="NS13" s="29"/>
      <c r="NT13" s="29"/>
      <c r="NU13" s="29"/>
      <c r="NV13" s="29"/>
      <c r="NW13" s="29"/>
      <c r="NX13" s="29"/>
      <c r="NY13" s="29"/>
      <c r="NZ13" s="29"/>
      <c r="OA13" s="29"/>
      <c r="OB13" s="29"/>
      <c r="OC13" s="29"/>
      <c r="OD13" s="29"/>
      <c r="OE13" s="29"/>
      <c r="OF13" s="29"/>
      <c r="OG13" s="29"/>
      <c r="OH13" s="29"/>
      <c r="OI13" s="29"/>
      <c r="OJ13" s="29"/>
      <c r="OK13" s="29"/>
      <c r="OL13" s="29"/>
      <c r="OM13" s="29"/>
      <c r="ON13" s="29"/>
      <c r="OO13" s="29"/>
      <c r="OP13" s="29"/>
      <c r="OQ13" s="29"/>
      <c r="OR13" s="29"/>
      <c r="OS13" s="29"/>
      <c r="OT13" s="29"/>
      <c r="OU13" s="29"/>
      <c r="OV13" s="29"/>
      <c r="OW13" s="29"/>
      <c r="OX13" s="29"/>
      <c r="OY13" s="29"/>
      <c r="OZ13" s="29"/>
      <c r="PA13" s="29"/>
      <c r="PB13" s="29"/>
      <c r="PC13" s="29"/>
      <c r="PD13" s="29"/>
      <c r="PE13" s="29"/>
      <c r="PF13" s="29"/>
      <c r="PG13" s="29"/>
      <c r="PH13" s="29"/>
      <c r="PI13" s="29"/>
      <c r="PJ13" s="29"/>
      <c r="PK13" s="29"/>
      <c r="PL13" s="29"/>
    </row>
    <row r="14" spans="1:428" s="30" customFormat="1" ht="30" customHeight="1" x14ac:dyDescent="0.25">
      <c r="A14" s="90" t="s">
        <v>42</v>
      </c>
      <c r="B14" s="161">
        <v>15</v>
      </c>
      <c r="C14" s="161">
        <v>15</v>
      </c>
      <c r="D14" s="161">
        <f t="shared" si="4"/>
        <v>0</v>
      </c>
      <c r="E14" s="161">
        <v>18013</v>
      </c>
      <c r="F14" s="161">
        <f>1282+1267+3412+9650+553+1078</f>
        <v>17242</v>
      </c>
      <c r="G14" s="161">
        <f>150+105+70.5+180+265.5</f>
        <v>771</v>
      </c>
      <c r="H14" s="161">
        <v>479</v>
      </c>
      <c r="I14" s="161">
        <f t="shared" ref="I14:I15" si="6">E14+H14</f>
        <v>18492</v>
      </c>
      <c r="J14" s="142">
        <v>25</v>
      </c>
      <c r="K14" s="142">
        <v>733</v>
      </c>
      <c r="L14" s="91">
        <f t="shared" si="2"/>
        <v>18325</v>
      </c>
      <c r="M14" s="142">
        <v>41</v>
      </c>
      <c r="N14" s="139">
        <f t="shared" ref="N14:N16" si="7">-(I14-L14-M14)</f>
        <v>-126</v>
      </c>
      <c r="O14" s="140">
        <f t="shared" ref="O14:O16" si="8">IFERROR((N14/I14)*100,"-")</f>
        <v>-0.68137573004542507</v>
      </c>
      <c r="P14" s="107">
        <v>750</v>
      </c>
      <c r="Q14" s="107">
        <v>733</v>
      </c>
      <c r="R14" s="137">
        <f t="shared" si="3"/>
        <v>17</v>
      </c>
      <c r="S14" s="137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  <c r="AO14" s="29"/>
      <c r="AP14" s="29"/>
      <c r="AQ14" s="29"/>
      <c r="AR14" s="29"/>
      <c r="AS14" s="29"/>
      <c r="AT14" s="29"/>
      <c r="AU14" s="29"/>
      <c r="AV14" s="29"/>
      <c r="AW14" s="29"/>
      <c r="AX14" s="29"/>
      <c r="AY14" s="29"/>
      <c r="AZ14" s="29"/>
      <c r="BA14" s="29"/>
      <c r="BB14" s="29"/>
      <c r="BC14" s="29"/>
      <c r="BD14" s="29"/>
      <c r="BE14" s="29"/>
      <c r="BF14" s="29"/>
      <c r="BG14" s="29"/>
      <c r="BH14" s="29"/>
      <c r="BI14" s="29"/>
      <c r="BJ14" s="29"/>
      <c r="BK14" s="29"/>
      <c r="BL14" s="29"/>
      <c r="BM14" s="29"/>
      <c r="BN14" s="29"/>
      <c r="BO14" s="29"/>
      <c r="BP14" s="29"/>
      <c r="BQ14" s="29"/>
      <c r="BR14" s="29"/>
      <c r="BS14" s="29"/>
      <c r="BT14" s="29"/>
      <c r="BU14" s="29"/>
      <c r="BV14" s="29"/>
      <c r="BW14" s="29"/>
      <c r="BX14" s="29"/>
      <c r="BY14" s="29"/>
      <c r="BZ14" s="29"/>
      <c r="CA14" s="29"/>
      <c r="CB14" s="29"/>
      <c r="CC14" s="29"/>
      <c r="CD14" s="29"/>
      <c r="CE14" s="29"/>
      <c r="CF14" s="29"/>
      <c r="CG14" s="29"/>
      <c r="CH14" s="29"/>
      <c r="CI14" s="29"/>
      <c r="CJ14" s="29"/>
      <c r="CK14" s="29"/>
      <c r="CL14" s="29"/>
      <c r="CM14" s="29"/>
      <c r="CN14" s="29"/>
      <c r="CO14" s="29"/>
      <c r="CP14" s="29"/>
      <c r="CQ14" s="29"/>
      <c r="CR14" s="29"/>
      <c r="CS14" s="29"/>
      <c r="CT14" s="29"/>
      <c r="CU14" s="29"/>
      <c r="CV14" s="29"/>
      <c r="CW14" s="29"/>
      <c r="CX14" s="29"/>
      <c r="CY14" s="29"/>
      <c r="CZ14" s="29"/>
      <c r="DA14" s="29"/>
      <c r="DB14" s="29"/>
      <c r="DC14" s="29"/>
      <c r="DD14" s="29"/>
      <c r="DE14" s="29"/>
      <c r="DF14" s="29"/>
      <c r="DG14" s="29"/>
      <c r="DH14" s="29"/>
      <c r="DI14" s="29"/>
      <c r="DJ14" s="29"/>
      <c r="DK14" s="29"/>
      <c r="DL14" s="29"/>
      <c r="DM14" s="29"/>
      <c r="DN14" s="29"/>
      <c r="DO14" s="29"/>
      <c r="DP14" s="29"/>
      <c r="DQ14" s="29"/>
      <c r="DR14" s="29"/>
      <c r="DS14" s="29"/>
      <c r="DT14" s="29"/>
      <c r="DU14" s="29"/>
      <c r="DV14" s="29"/>
      <c r="DW14" s="29"/>
      <c r="DX14" s="29"/>
      <c r="DY14" s="29"/>
      <c r="DZ14" s="29"/>
      <c r="EA14" s="29"/>
      <c r="EB14" s="29"/>
      <c r="EC14" s="29"/>
      <c r="ED14" s="29"/>
      <c r="EE14" s="29"/>
      <c r="EF14" s="29"/>
      <c r="EG14" s="29"/>
      <c r="EH14" s="29"/>
      <c r="EI14" s="29"/>
      <c r="EJ14" s="29"/>
      <c r="EK14" s="29"/>
      <c r="EL14" s="29"/>
      <c r="EM14" s="29"/>
      <c r="EN14" s="29"/>
      <c r="EO14" s="29"/>
      <c r="EP14" s="29"/>
      <c r="EQ14" s="29"/>
      <c r="ER14" s="29"/>
      <c r="ES14" s="29"/>
      <c r="ET14" s="29"/>
      <c r="EU14" s="29"/>
      <c r="EV14" s="29"/>
      <c r="EW14" s="29"/>
      <c r="EX14" s="29"/>
      <c r="EY14" s="29"/>
      <c r="EZ14" s="29"/>
      <c r="FA14" s="29"/>
      <c r="FB14" s="29"/>
      <c r="FC14" s="29"/>
      <c r="FD14" s="29"/>
      <c r="FE14" s="29"/>
      <c r="FF14" s="29"/>
      <c r="FG14" s="29"/>
      <c r="FH14" s="29"/>
      <c r="FI14" s="29"/>
      <c r="FJ14" s="29"/>
      <c r="FK14" s="29"/>
      <c r="FL14" s="29"/>
      <c r="FM14" s="29"/>
      <c r="FN14" s="29"/>
      <c r="FO14" s="29"/>
      <c r="FP14" s="29"/>
      <c r="FQ14" s="29"/>
      <c r="FR14" s="29"/>
      <c r="FS14" s="29"/>
      <c r="FT14" s="29"/>
      <c r="FU14" s="29"/>
      <c r="FV14" s="29"/>
      <c r="FW14" s="29"/>
      <c r="FX14" s="29"/>
      <c r="FY14" s="29"/>
      <c r="FZ14" s="29"/>
      <c r="GA14" s="29"/>
      <c r="GB14" s="29"/>
      <c r="GC14" s="29"/>
      <c r="GD14" s="29"/>
      <c r="GE14" s="29"/>
      <c r="GF14" s="29"/>
      <c r="GG14" s="29"/>
      <c r="GH14" s="29"/>
      <c r="GI14" s="29"/>
      <c r="GJ14" s="29"/>
      <c r="GK14" s="29"/>
      <c r="GL14" s="29"/>
      <c r="GM14" s="29"/>
      <c r="GN14" s="29"/>
      <c r="GO14" s="29"/>
      <c r="GP14" s="29"/>
      <c r="GQ14" s="29"/>
      <c r="GR14" s="29"/>
      <c r="GS14" s="29"/>
      <c r="GT14" s="29"/>
      <c r="GU14" s="29"/>
      <c r="GV14" s="29"/>
      <c r="GW14" s="29"/>
      <c r="GX14" s="29"/>
      <c r="GY14" s="29"/>
      <c r="GZ14" s="29"/>
      <c r="HA14" s="29"/>
      <c r="HB14" s="29"/>
      <c r="HC14" s="29"/>
      <c r="HD14" s="29"/>
      <c r="HE14" s="29"/>
      <c r="HF14" s="29"/>
      <c r="HG14" s="29"/>
      <c r="HH14" s="29"/>
      <c r="HI14" s="29"/>
      <c r="HJ14" s="29"/>
      <c r="HK14" s="29"/>
      <c r="HL14" s="29"/>
      <c r="HM14" s="29"/>
      <c r="HN14" s="29"/>
      <c r="HO14" s="29"/>
      <c r="HP14" s="29"/>
      <c r="HQ14" s="29"/>
      <c r="HR14" s="29"/>
      <c r="HS14" s="29"/>
      <c r="HT14" s="29"/>
      <c r="HU14" s="29"/>
      <c r="HV14" s="29"/>
      <c r="HW14" s="29"/>
      <c r="HX14" s="29"/>
      <c r="HY14" s="29"/>
      <c r="HZ14" s="29"/>
      <c r="IA14" s="29"/>
      <c r="IB14" s="29"/>
      <c r="IC14" s="29"/>
      <c r="ID14" s="29"/>
      <c r="IE14" s="29"/>
      <c r="IF14" s="29"/>
      <c r="IG14" s="29"/>
      <c r="IH14" s="29"/>
      <c r="II14" s="29"/>
      <c r="IJ14" s="29"/>
      <c r="IK14" s="29"/>
      <c r="IL14" s="29"/>
      <c r="IM14" s="29"/>
      <c r="IN14" s="29"/>
      <c r="IO14" s="29"/>
      <c r="IP14" s="29"/>
      <c r="IQ14" s="29"/>
      <c r="IR14" s="29"/>
      <c r="IS14" s="29"/>
      <c r="IT14" s="29"/>
      <c r="IU14" s="29"/>
      <c r="IV14" s="29"/>
      <c r="IW14" s="29"/>
      <c r="IX14" s="29"/>
      <c r="IY14" s="29"/>
      <c r="IZ14" s="29"/>
      <c r="JA14" s="29"/>
      <c r="JB14" s="29"/>
      <c r="JC14" s="29"/>
      <c r="JD14" s="29"/>
      <c r="JE14" s="29"/>
      <c r="JF14" s="29"/>
      <c r="JG14" s="29"/>
      <c r="JH14" s="29"/>
      <c r="JI14" s="29"/>
      <c r="JJ14" s="29"/>
      <c r="JK14" s="29"/>
      <c r="JL14" s="29"/>
      <c r="JM14" s="29"/>
      <c r="JN14" s="29"/>
      <c r="JO14" s="29"/>
      <c r="JP14" s="29"/>
      <c r="JQ14" s="29"/>
      <c r="JR14" s="29"/>
      <c r="JS14" s="29"/>
      <c r="JT14" s="29"/>
      <c r="JU14" s="29"/>
      <c r="JV14" s="29"/>
      <c r="JW14" s="29"/>
      <c r="JX14" s="29"/>
      <c r="JY14" s="29"/>
      <c r="JZ14" s="29"/>
      <c r="KA14" s="29"/>
      <c r="KB14" s="29"/>
      <c r="KC14" s="29"/>
      <c r="KD14" s="29"/>
      <c r="KE14" s="29"/>
      <c r="KF14" s="29"/>
      <c r="KG14" s="29"/>
      <c r="KH14" s="29"/>
      <c r="KI14" s="29"/>
      <c r="KJ14" s="29"/>
      <c r="KK14" s="29"/>
      <c r="KL14" s="29"/>
      <c r="KM14" s="29"/>
      <c r="KN14" s="29"/>
      <c r="KO14" s="29"/>
      <c r="KP14" s="29"/>
      <c r="KQ14" s="29"/>
      <c r="KR14" s="29"/>
      <c r="KS14" s="29"/>
      <c r="KT14" s="29"/>
      <c r="KU14" s="29"/>
      <c r="KV14" s="29"/>
      <c r="KW14" s="29"/>
      <c r="KX14" s="29"/>
      <c r="KY14" s="29"/>
      <c r="KZ14" s="29"/>
      <c r="LA14" s="29"/>
      <c r="LB14" s="29"/>
      <c r="LC14" s="29"/>
      <c r="LD14" s="29"/>
      <c r="LE14" s="29"/>
      <c r="LF14" s="29"/>
      <c r="LG14" s="29"/>
      <c r="LH14" s="29"/>
      <c r="LI14" s="29"/>
      <c r="LJ14" s="29"/>
      <c r="LK14" s="29"/>
      <c r="LL14" s="29"/>
      <c r="LM14" s="29"/>
      <c r="LN14" s="29"/>
      <c r="LO14" s="29"/>
      <c r="LP14" s="29"/>
      <c r="LQ14" s="29"/>
      <c r="LR14" s="29"/>
      <c r="LS14" s="29"/>
      <c r="LT14" s="29"/>
      <c r="LU14" s="29"/>
      <c r="LV14" s="29"/>
      <c r="LW14" s="29"/>
      <c r="LX14" s="29"/>
      <c r="LY14" s="29"/>
      <c r="LZ14" s="29"/>
      <c r="MA14" s="29"/>
      <c r="MB14" s="29"/>
      <c r="MC14" s="29"/>
      <c r="MD14" s="29"/>
      <c r="ME14" s="29"/>
      <c r="MF14" s="29"/>
      <c r="MG14" s="29"/>
      <c r="MH14" s="29"/>
      <c r="MI14" s="29"/>
      <c r="MJ14" s="29"/>
      <c r="MK14" s="29"/>
      <c r="ML14" s="29"/>
      <c r="MM14" s="29"/>
      <c r="MN14" s="29"/>
      <c r="MO14" s="29"/>
      <c r="MP14" s="29"/>
      <c r="MQ14" s="29"/>
      <c r="MR14" s="29"/>
      <c r="MS14" s="29"/>
      <c r="MT14" s="29"/>
      <c r="MU14" s="29"/>
      <c r="MV14" s="29"/>
      <c r="MW14" s="29"/>
      <c r="MX14" s="29"/>
      <c r="MY14" s="29"/>
      <c r="MZ14" s="29"/>
      <c r="NA14" s="29"/>
      <c r="NB14" s="29"/>
      <c r="NC14" s="29"/>
      <c r="ND14" s="29"/>
      <c r="NE14" s="29"/>
      <c r="NF14" s="29"/>
      <c r="NG14" s="29"/>
      <c r="NH14" s="29"/>
      <c r="NI14" s="29"/>
      <c r="NJ14" s="29"/>
      <c r="NK14" s="29"/>
      <c r="NL14" s="29"/>
      <c r="NM14" s="29"/>
      <c r="NN14" s="29"/>
      <c r="NO14" s="29"/>
      <c r="NP14" s="29"/>
      <c r="NQ14" s="29"/>
      <c r="NR14" s="29"/>
      <c r="NS14" s="29"/>
      <c r="NT14" s="29"/>
      <c r="NU14" s="29"/>
      <c r="NV14" s="29"/>
      <c r="NW14" s="29"/>
      <c r="NX14" s="29"/>
      <c r="NY14" s="29"/>
      <c r="NZ14" s="29"/>
      <c r="OA14" s="29"/>
      <c r="OB14" s="29"/>
      <c r="OC14" s="29"/>
      <c r="OD14" s="29"/>
      <c r="OE14" s="29"/>
      <c r="OF14" s="29"/>
      <c r="OG14" s="29"/>
      <c r="OH14" s="29"/>
      <c r="OI14" s="29"/>
      <c r="OJ14" s="29"/>
      <c r="OK14" s="29"/>
      <c r="OL14" s="29"/>
      <c r="OM14" s="29"/>
      <c r="ON14" s="29"/>
      <c r="OO14" s="29"/>
      <c r="OP14" s="29"/>
      <c r="OQ14" s="29"/>
      <c r="OR14" s="29"/>
      <c r="OS14" s="29"/>
      <c r="OT14" s="29"/>
      <c r="OU14" s="29"/>
      <c r="OV14" s="29"/>
      <c r="OW14" s="29"/>
      <c r="OX14" s="29"/>
      <c r="OY14" s="29"/>
      <c r="OZ14" s="29"/>
      <c r="PA14" s="29"/>
      <c r="PB14" s="29"/>
      <c r="PC14" s="29"/>
      <c r="PD14" s="29"/>
      <c r="PE14" s="29"/>
      <c r="PF14" s="29"/>
      <c r="PG14" s="29"/>
      <c r="PH14" s="29"/>
      <c r="PI14" s="29"/>
      <c r="PJ14" s="29"/>
      <c r="PK14" s="29"/>
      <c r="PL14" s="29"/>
    </row>
    <row r="15" spans="1:428" s="30" customFormat="1" ht="30" customHeight="1" x14ac:dyDescent="0.25">
      <c r="A15" s="90" t="s">
        <v>4</v>
      </c>
      <c r="B15" s="161">
        <v>4</v>
      </c>
      <c r="C15" s="161">
        <v>4</v>
      </c>
      <c r="D15" s="161">
        <f t="shared" si="4"/>
        <v>0</v>
      </c>
      <c r="E15" s="161">
        <v>4809</v>
      </c>
      <c r="F15" s="161">
        <f>845+284+878+1972+192+296</f>
        <v>4467</v>
      </c>
      <c r="G15" s="161">
        <f>52+72+119.2+60+15.6+24</f>
        <v>342.8</v>
      </c>
      <c r="H15" s="161">
        <v>20</v>
      </c>
      <c r="I15" s="161">
        <f t="shared" si="6"/>
        <v>4829</v>
      </c>
      <c r="J15" s="142">
        <v>25</v>
      </c>
      <c r="K15" s="142">
        <v>188</v>
      </c>
      <c r="L15" s="91">
        <f t="shared" si="2"/>
        <v>4700</v>
      </c>
      <c r="M15" s="142">
        <v>80</v>
      </c>
      <c r="N15" s="139">
        <f t="shared" si="7"/>
        <v>-49</v>
      </c>
      <c r="O15" s="140">
        <f t="shared" si="8"/>
        <v>-1.0147028370262994</v>
      </c>
      <c r="P15" s="107">
        <v>200</v>
      </c>
      <c r="Q15" s="107">
        <v>188</v>
      </c>
      <c r="R15" s="137">
        <f t="shared" si="3"/>
        <v>12</v>
      </c>
      <c r="S15" s="137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  <c r="AO15" s="29"/>
      <c r="AP15" s="29"/>
      <c r="AQ15" s="29"/>
      <c r="AR15" s="29"/>
      <c r="AS15" s="29"/>
      <c r="AT15" s="29"/>
      <c r="AU15" s="29"/>
      <c r="AV15" s="29"/>
      <c r="AW15" s="29"/>
      <c r="AX15" s="29"/>
      <c r="AY15" s="29"/>
      <c r="AZ15" s="29"/>
      <c r="BA15" s="29"/>
      <c r="BB15" s="29"/>
      <c r="BC15" s="29"/>
      <c r="BD15" s="29"/>
      <c r="BE15" s="29"/>
      <c r="BF15" s="29"/>
      <c r="BG15" s="29"/>
      <c r="BH15" s="29"/>
      <c r="BI15" s="29"/>
      <c r="BJ15" s="29"/>
      <c r="BK15" s="29"/>
      <c r="BL15" s="29"/>
      <c r="BM15" s="29"/>
      <c r="BN15" s="29"/>
      <c r="BO15" s="29"/>
      <c r="BP15" s="29"/>
      <c r="BQ15" s="29"/>
      <c r="BR15" s="29"/>
      <c r="BS15" s="29"/>
      <c r="BT15" s="29"/>
      <c r="BU15" s="29"/>
      <c r="BV15" s="29"/>
      <c r="BW15" s="29"/>
      <c r="BX15" s="29"/>
      <c r="BY15" s="29"/>
      <c r="BZ15" s="29"/>
      <c r="CA15" s="29"/>
      <c r="CB15" s="29"/>
      <c r="CC15" s="29"/>
      <c r="CD15" s="29"/>
      <c r="CE15" s="29"/>
      <c r="CF15" s="29"/>
      <c r="CG15" s="29"/>
      <c r="CH15" s="29"/>
      <c r="CI15" s="29"/>
      <c r="CJ15" s="29"/>
      <c r="CK15" s="29"/>
      <c r="CL15" s="29"/>
      <c r="CM15" s="29"/>
      <c r="CN15" s="29"/>
      <c r="CO15" s="29"/>
      <c r="CP15" s="29"/>
      <c r="CQ15" s="29"/>
      <c r="CR15" s="29"/>
      <c r="CS15" s="29"/>
      <c r="CT15" s="29"/>
      <c r="CU15" s="29"/>
      <c r="CV15" s="29"/>
      <c r="CW15" s="29"/>
      <c r="CX15" s="29"/>
      <c r="CY15" s="29"/>
      <c r="CZ15" s="29"/>
      <c r="DA15" s="29"/>
      <c r="DB15" s="29"/>
      <c r="DC15" s="29"/>
      <c r="DD15" s="29"/>
      <c r="DE15" s="29"/>
      <c r="DF15" s="29"/>
      <c r="DG15" s="29"/>
      <c r="DH15" s="29"/>
      <c r="DI15" s="29"/>
      <c r="DJ15" s="29"/>
      <c r="DK15" s="29"/>
      <c r="DL15" s="29"/>
      <c r="DM15" s="29"/>
      <c r="DN15" s="29"/>
      <c r="DO15" s="29"/>
      <c r="DP15" s="29"/>
      <c r="DQ15" s="29"/>
      <c r="DR15" s="29"/>
      <c r="DS15" s="29"/>
      <c r="DT15" s="29"/>
      <c r="DU15" s="29"/>
      <c r="DV15" s="29"/>
      <c r="DW15" s="29"/>
      <c r="DX15" s="29"/>
      <c r="DY15" s="29"/>
      <c r="DZ15" s="29"/>
      <c r="EA15" s="29"/>
      <c r="EB15" s="29"/>
      <c r="EC15" s="29"/>
      <c r="ED15" s="29"/>
      <c r="EE15" s="29"/>
      <c r="EF15" s="29"/>
      <c r="EG15" s="29"/>
      <c r="EH15" s="29"/>
      <c r="EI15" s="29"/>
      <c r="EJ15" s="29"/>
      <c r="EK15" s="29"/>
      <c r="EL15" s="29"/>
      <c r="EM15" s="29"/>
      <c r="EN15" s="29"/>
      <c r="EO15" s="29"/>
      <c r="EP15" s="29"/>
      <c r="EQ15" s="29"/>
      <c r="ER15" s="29"/>
      <c r="ES15" s="29"/>
      <c r="ET15" s="29"/>
      <c r="EU15" s="29"/>
      <c r="EV15" s="29"/>
      <c r="EW15" s="29"/>
      <c r="EX15" s="29"/>
      <c r="EY15" s="29"/>
      <c r="EZ15" s="29"/>
      <c r="FA15" s="29"/>
      <c r="FB15" s="29"/>
      <c r="FC15" s="29"/>
      <c r="FD15" s="29"/>
      <c r="FE15" s="29"/>
      <c r="FF15" s="29"/>
      <c r="FG15" s="29"/>
      <c r="FH15" s="29"/>
      <c r="FI15" s="29"/>
      <c r="FJ15" s="29"/>
      <c r="FK15" s="29"/>
      <c r="FL15" s="29"/>
      <c r="FM15" s="29"/>
      <c r="FN15" s="29"/>
      <c r="FO15" s="29"/>
      <c r="FP15" s="29"/>
      <c r="FQ15" s="29"/>
      <c r="FR15" s="29"/>
      <c r="FS15" s="29"/>
      <c r="FT15" s="29"/>
      <c r="FU15" s="29"/>
      <c r="FV15" s="29"/>
      <c r="FW15" s="29"/>
      <c r="FX15" s="29"/>
      <c r="FY15" s="29"/>
      <c r="FZ15" s="29"/>
      <c r="GA15" s="29"/>
      <c r="GB15" s="29"/>
      <c r="GC15" s="29"/>
      <c r="GD15" s="29"/>
      <c r="GE15" s="29"/>
      <c r="GF15" s="29"/>
      <c r="GG15" s="29"/>
      <c r="GH15" s="29"/>
      <c r="GI15" s="29"/>
      <c r="GJ15" s="29"/>
      <c r="GK15" s="29"/>
      <c r="GL15" s="29"/>
      <c r="GM15" s="29"/>
      <c r="GN15" s="29"/>
      <c r="GO15" s="29"/>
      <c r="GP15" s="29"/>
      <c r="GQ15" s="29"/>
      <c r="GR15" s="29"/>
      <c r="GS15" s="29"/>
      <c r="GT15" s="29"/>
      <c r="GU15" s="29"/>
      <c r="GV15" s="29"/>
      <c r="GW15" s="29"/>
      <c r="GX15" s="29"/>
      <c r="GY15" s="29"/>
      <c r="GZ15" s="29"/>
      <c r="HA15" s="29"/>
      <c r="HB15" s="29"/>
      <c r="HC15" s="29"/>
      <c r="HD15" s="29"/>
      <c r="HE15" s="29"/>
      <c r="HF15" s="29"/>
      <c r="HG15" s="29"/>
      <c r="HH15" s="29"/>
      <c r="HI15" s="29"/>
      <c r="HJ15" s="29"/>
      <c r="HK15" s="29"/>
      <c r="HL15" s="29"/>
      <c r="HM15" s="29"/>
      <c r="HN15" s="29"/>
      <c r="HO15" s="29"/>
      <c r="HP15" s="29"/>
      <c r="HQ15" s="29"/>
      <c r="HR15" s="29"/>
      <c r="HS15" s="29"/>
      <c r="HT15" s="29"/>
      <c r="HU15" s="29"/>
      <c r="HV15" s="29"/>
      <c r="HW15" s="29"/>
      <c r="HX15" s="29"/>
      <c r="HY15" s="29"/>
      <c r="HZ15" s="29"/>
      <c r="IA15" s="29"/>
      <c r="IB15" s="29"/>
      <c r="IC15" s="29"/>
      <c r="ID15" s="29"/>
      <c r="IE15" s="29"/>
      <c r="IF15" s="29"/>
      <c r="IG15" s="29"/>
      <c r="IH15" s="29"/>
      <c r="II15" s="29"/>
      <c r="IJ15" s="29"/>
      <c r="IK15" s="29"/>
      <c r="IL15" s="29"/>
      <c r="IM15" s="29"/>
      <c r="IN15" s="29"/>
      <c r="IO15" s="29"/>
      <c r="IP15" s="29"/>
      <c r="IQ15" s="29"/>
      <c r="IR15" s="29"/>
      <c r="IS15" s="29"/>
      <c r="IT15" s="29"/>
      <c r="IU15" s="29"/>
      <c r="IV15" s="29"/>
      <c r="IW15" s="29"/>
      <c r="IX15" s="29"/>
      <c r="IY15" s="29"/>
      <c r="IZ15" s="29"/>
      <c r="JA15" s="29"/>
      <c r="JB15" s="29"/>
      <c r="JC15" s="29"/>
      <c r="JD15" s="29"/>
      <c r="JE15" s="29"/>
      <c r="JF15" s="29"/>
      <c r="JG15" s="29"/>
      <c r="JH15" s="29"/>
      <c r="JI15" s="29"/>
      <c r="JJ15" s="29"/>
      <c r="JK15" s="29"/>
      <c r="JL15" s="29"/>
      <c r="JM15" s="29"/>
      <c r="JN15" s="29"/>
      <c r="JO15" s="29"/>
      <c r="JP15" s="29"/>
      <c r="JQ15" s="29"/>
      <c r="JR15" s="29"/>
      <c r="JS15" s="29"/>
      <c r="JT15" s="29"/>
      <c r="JU15" s="29"/>
      <c r="JV15" s="29"/>
      <c r="JW15" s="29"/>
      <c r="JX15" s="29"/>
      <c r="JY15" s="29"/>
      <c r="JZ15" s="29"/>
      <c r="KA15" s="29"/>
      <c r="KB15" s="29"/>
      <c r="KC15" s="29"/>
      <c r="KD15" s="29"/>
      <c r="KE15" s="29"/>
      <c r="KF15" s="29"/>
      <c r="KG15" s="29"/>
      <c r="KH15" s="29"/>
      <c r="KI15" s="29"/>
      <c r="KJ15" s="29"/>
      <c r="KK15" s="29"/>
      <c r="KL15" s="29"/>
      <c r="KM15" s="29"/>
      <c r="KN15" s="29"/>
      <c r="KO15" s="29"/>
      <c r="KP15" s="29"/>
      <c r="KQ15" s="29"/>
      <c r="KR15" s="29"/>
      <c r="KS15" s="29"/>
      <c r="KT15" s="29"/>
      <c r="KU15" s="29"/>
      <c r="KV15" s="29"/>
      <c r="KW15" s="29"/>
      <c r="KX15" s="29"/>
      <c r="KY15" s="29"/>
      <c r="KZ15" s="29"/>
      <c r="LA15" s="29"/>
      <c r="LB15" s="29"/>
      <c r="LC15" s="29"/>
      <c r="LD15" s="29"/>
      <c r="LE15" s="29"/>
      <c r="LF15" s="29"/>
      <c r="LG15" s="29"/>
      <c r="LH15" s="29"/>
      <c r="LI15" s="29"/>
      <c r="LJ15" s="29"/>
      <c r="LK15" s="29"/>
      <c r="LL15" s="29"/>
      <c r="LM15" s="29"/>
      <c r="LN15" s="29"/>
      <c r="LO15" s="29"/>
      <c r="LP15" s="29"/>
      <c r="LQ15" s="29"/>
      <c r="LR15" s="29"/>
      <c r="LS15" s="29"/>
      <c r="LT15" s="29"/>
      <c r="LU15" s="29"/>
      <c r="LV15" s="29"/>
      <c r="LW15" s="29"/>
      <c r="LX15" s="29"/>
      <c r="LY15" s="29"/>
      <c r="LZ15" s="29"/>
      <c r="MA15" s="29"/>
      <c r="MB15" s="29"/>
      <c r="MC15" s="29"/>
      <c r="MD15" s="29"/>
      <c r="ME15" s="29"/>
      <c r="MF15" s="29"/>
      <c r="MG15" s="29"/>
      <c r="MH15" s="29"/>
      <c r="MI15" s="29"/>
      <c r="MJ15" s="29"/>
      <c r="MK15" s="29"/>
      <c r="ML15" s="29"/>
      <c r="MM15" s="29"/>
      <c r="MN15" s="29"/>
      <c r="MO15" s="29"/>
      <c r="MP15" s="29"/>
      <c r="MQ15" s="29"/>
      <c r="MR15" s="29"/>
      <c r="MS15" s="29"/>
      <c r="MT15" s="29"/>
      <c r="MU15" s="29"/>
      <c r="MV15" s="29"/>
      <c r="MW15" s="29"/>
      <c r="MX15" s="29"/>
      <c r="MY15" s="29"/>
      <c r="MZ15" s="29"/>
      <c r="NA15" s="29"/>
      <c r="NB15" s="29"/>
      <c r="NC15" s="29"/>
      <c r="ND15" s="29"/>
      <c r="NE15" s="29"/>
      <c r="NF15" s="29"/>
      <c r="NG15" s="29"/>
      <c r="NH15" s="29"/>
      <c r="NI15" s="29"/>
      <c r="NJ15" s="29"/>
      <c r="NK15" s="29"/>
      <c r="NL15" s="29"/>
      <c r="NM15" s="29"/>
      <c r="NN15" s="29"/>
      <c r="NO15" s="29"/>
      <c r="NP15" s="29"/>
      <c r="NQ15" s="29"/>
      <c r="NR15" s="29"/>
      <c r="NS15" s="29"/>
      <c r="NT15" s="29"/>
      <c r="NU15" s="29"/>
      <c r="NV15" s="29"/>
      <c r="NW15" s="29"/>
      <c r="NX15" s="29"/>
      <c r="NY15" s="29"/>
      <c r="NZ15" s="29"/>
      <c r="OA15" s="29"/>
      <c r="OB15" s="29"/>
      <c r="OC15" s="29"/>
      <c r="OD15" s="29"/>
      <c r="OE15" s="29"/>
      <c r="OF15" s="29"/>
      <c r="OG15" s="29"/>
      <c r="OH15" s="29"/>
      <c r="OI15" s="29"/>
      <c r="OJ15" s="29"/>
      <c r="OK15" s="29"/>
      <c r="OL15" s="29"/>
      <c r="OM15" s="29"/>
      <c r="ON15" s="29"/>
      <c r="OO15" s="29"/>
      <c r="OP15" s="29"/>
      <c r="OQ15" s="29"/>
      <c r="OR15" s="29"/>
      <c r="OS15" s="29"/>
      <c r="OT15" s="29"/>
      <c r="OU15" s="29"/>
      <c r="OV15" s="29"/>
      <c r="OW15" s="29"/>
      <c r="OX15" s="29"/>
      <c r="OY15" s="29"/>
      <c r="OZ15" s="29"/>
      <c r="PA15" s="29"/>
      <c r="PB15" s="29"/>
      <c r="PC15" s="29"/>
      <c r="PD15" s="29"/>
      <c r="PE15" s="29"/>
      <c r="PF15" s="29"/>
      <c r="PG15" s="29"/>
      <c r="PH15" s="29"/>
      <c r="PI15" s="29"/>
      <c r="PJ15" s="29"/>
      <c r="PK15" s="29"/>
      <c r="PL15" s="29"/>
    </row>
    <row r="16" spans="1:428" s="30" customFormat="1" ht="30" customHeight="1" x14ac:dyDescent="0.25">
      <c r="A16" s="90" t="s">
        <v>43</v>
      </c>
      <c r="B16" s="161">
        <v>8</v>
      </c>
      <c r="C16" s="161">
        <v>4</v>
      </c>
      <c r="D16" s="161">
        <f t="shared" si="4"/>
        <v>-4</v>
      </c>
      <c r="E16" s="161">
        <v>9594</v>
      </c>
      <c r="F16" s="161"/>
      <c r="G16" s="161"/>
      <c r="H16" s="161">
        <v>98</v>
      </c>
      <c r="I16" s="161">
        <f>H16+E16</f>
        <v>9692</v>
      </c>
      <c r="J16" s="142">
        <v>25</v>
      </c>
      <c r="K16" s="142">
        <v>140</v>
      </c>
      <c r="L16" s="91">
        <f t="shared" si="2"/>
        <v>3500</v>
      </c>
      <c r="M16" s="142">
        <v>0</v>
      </c>
      <c r="N16" s="139">
        <f t="shared" si="7"/>
        <v>-6192</v>
      </c>
      <c r="O16" s="140">
        <f t="shared" si="8"/>
        <v>-63.887742468014864</v>
      </c>
      <c r="P16" s="107">
        <v>140</v>
      </c>
      <c r="Q16" s="107">
        <v>140</v>
      </c>
      <c r="R16" s="137">
        <f t="shared" si="3"/>
        <v>0</v>
      </c>
      <c r="S16" s="137" t="s">
        <v>37</v>
      </c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J16" s="29"/>
      <c r="AK16" s="29"/>
      <c r="AL16" s="29"/>
      <c r="AM16" s="29"/>
      <c r="AN16" s="29"/>
      <c r="AO16" s="29"/>
      <c r="AP16" s="29"/>
      <c r="AQ16" s="29"/>
      <c r="AR16" s="29"/>
      <c r="AS16" s="29"/>
      <c r="AT16" s="29"/>
      <c r="AU16" s="29"/>
      <c r="AV16" s="29"/>
      <c r="AW16" s="29"/>
      <c r="AX16" s="29"/>
      <c r="AY16" s="29"/>
      <c r="AZ16" s="29"/>
      <c r="BA16" s="29"/>
      <c r="BB16" s="29"/>
      <c r="BC16" s="29"/>
      <c r="BD16" s="29"/>
      <c r="BE16" s="29"/>
      <c r="BF16" s="29"/>
      <c r="BG16" s="29"/>
      <c r="BH16" s="29"/>
      <c r="BI16" s="29"/>
      <c r="BJ16" s="29"/>
      <c r="BK16" s="29"/>
      <c r="BL16" s="29"/>
      <c r="BM16" s="29"/>
      <c r="BN16" s="29"/>
      <c r="BO16" s="29"/>
      <c r="BP16" s="29"/>
      <c r="BQ16" s="29"/>
      <c r="BR16" s="29"/>
      <c r="BS16" s="29"/>
      <c r="BT16" s="29"/>
      <c r="BU16" s="29"/>
      <c r="BV16" s="29"/>
      <c r="BW16" s="29"/>
      <c r="BX16" s="29"/>
      <c r="BY16" s="29"/>
      <c r="BZ16" s="29"/>
      <c r="CA16" s="29"/>
      <c r="CB16" s="29"/>
      <c r="CC16" s="29"/>
      <c r="CD16" s="29"/>
      <c r="CE16" s="29"/>
      <c r="CF16" s="29"/>
      <c r="CG16" s="29"/>
      <c r="CH16" s="29"/>
      <c r="CI16" s="29"/>
      <c r="CJ16" s="29"/>
      <c r="CK16" s="29"/>
      <c r="CL16" s="29"/>
      <c r="CM16" s="29"/>
      <c r="CN16" s="29"/>
      <c r="CO16" s="29"/>
      <c r="CP16" s="29"/>
      <c r="CQ16" s="29"/>
      <c r="CR16" s="29"/>
      <c r="CS16" s="29"/>
      <c r="CT16" s="29"/>
      <c r="CU16" s="29"/>
      <c r="CV16" s="29"/>
      <c r="CW16" s="29"/>
      <c r="CX16" s="29"/>
      <c r="CY16" s="29"/>
      <c r="CZ16" s="29"/>
      <c r="DA16" s="29"/>
      <c r="DB16" s="29"/>
      <c r="DC16" s="29"/>
      <c r="DD16" s="29"/>
      <c r="DE16" s="29"/>
      <c r="DF16" s="29"/>
      <c r="DG16" s="29"/>
      <c r="DH16" s="29"/>
      <c r="DI16" s="29"/>
      <c r="DJ16" s="29"/>
      <c r="DK16" s="29"/>
      <c r="DL16" s="29"/>
      <c r="DM16" s="29"/>
      <c r="DN16" s="29"/>
      <c r="DO16" s="29"/>
      <c r="DP16" s="29"/>
      <c r="DQ16" s="29"/>
      <c r="DR16" s="29"/>
      <c r="DS16" s="29"/>
      <c r="DT16" s="29"/>
      <c r="DU16" s="29"/>
      <c r="DV16" s="29"/>
      <c r="DW16" s="29"/>
      <c r="DX16" s="29"/>
      <c r="DY16" s="29"/>
      <c r="DZ16" s="29"/>
      <c r="EA16" s="29"/>
      <c r="EB16" s="29"/>
      <c r="EC16" s="29"/>
      <c r="ED16" s="29"/>
      <c r="EE16" s="29"/>
      <c r="EF16" s="29"/>
      <c r="EG16" s="29"/>
      <c r="EH16" s="29"/>
      <c r="EI16" s="29"/>
      <c r="EJ16" s="29"/>
      <c r="EK16" s="29"/>
      <c r="EL16" s="29"/>
      <c r="EM16" s="29"/>
      <c r="EN16" s="29"/>
      <c r="EO16" s="29"/>
      <c r="EP16" s="29"/>
      <c r="EQ16" s="29"/>
      <c r="ER16" s="29"/>
      <c r="ES16" s="29"/>
      <c r="ET16" s="29"/>
      <c r="EU16" s="29"/>
      <c r="EV16" s="29"/>
      <c r="EW16" s="29"/>
      <c r="EX16" s="29"/>
      <c r="EY16" s="29"/>
      <c r="EZ16" s="29"/>
      <c r="FA16" s="29"/>
      <c r="FB16" s="29"/>
      <c r="FC16" s="29"/>
      <c r="FD16" s="29"/>
      <c r="FE16" s="29"/>
      <c r="FF16" s="29"/>
      <c r="FG16" s="29"/>
      <c r="FH16" s="29"/>
      <c r="FI16" s="29"/>
      <c r="FJ16" s="29"/>
      <c r="FK16" s="29"/>
      <c r="FL16" s="29"/>
      <c r="FM16" s="29"/>
      <c r="FN16" s="29"/>
      <c r="FO16" s="29"/>
      <c r="FP16" s="29"/>
      <c r="FQ16" s="29"/>
      <c r="FR16" s="29"/>
      <c r="FS16" s="29"/>
      <c r="FT16" s="29"/>
      <c r="FU16" s="29"/>
      <c r="FV16" s="29"/>
      <c r="FW16" s="29"/>
      <c r="FX16" s="29"/>
      <c r="FY16" s="29"/>
      <c r="FZ16" s="29"/>
      <c r="GA16" s="29"/>
      <c r="GB16" s="29"/>
      <c r="GC16" s="29"/>
      <c r="GD16" s="29"/>
      <c r="GE16" s="29"/>
      <c r="GF16" s="29"/>
      <c r="GG16" s="29"/>
      <c r="GH16" s="29"/>
      <c r="GI16" s="29"/>
      <c r="GJ16" s="29"/>
      <c r="GK16" s="29"/>
      <c r="GL16" s="29"/>
      <c r="GM16" s="29"/>
      <c r="GN16" s="29"/>
      <c r="GO16" s="29"/>
      <c r="GP16" s="29"/>
      <c r="GQ16" s="29"/>
      <c r="GR16" s="29"/>
      <c r="GS16" s="29"/>
      <c r="GT16" s="29"/>
      <c r="GU16" s="29"/>
      <c r="GV16" s="29"/>
      <c r="GW16" s="29"/>
      <c r="GX16" s="29"/>
      <c r="GY16" s="29"/>
      <c r="GZ16" s="29"/>
      <c r="HA16" s="29"/>
      <c r="HB16" s="29"/>
      <c r="HC16" s="29"/>
      <c r="HD16" s="29"/>
      <c r="HE16" s="29"/>
      <c r="HF16" s="29"/>
      <c r="HG16" s="29"/>
      <c r="HH16" s="29"/>
      <c r="HI16" s="29"/>
      <c r="HJ16" s="29"/>
      <c r="HK16" s="29"/>
      <c r="HL16" s="29"/>
      <c r="HM16" s="29"/>
      <c r="HN16" s="29"/>
      <c r="HO16" s="29"/>
      <c r="HP16" s="29"/>
      <c r="HQ16" s="29"/>
      <c r="HR16" s="29"/>
      <c r="HS16" s="29"/>
      <c r="HT16" s="29"/>
      <c r="HU16" s="29"/>
      <c r="HV16" s="29"/>
      <c r="HW16" s="29"/>
      <c r="HX16" s="29"/>
      <c r="HY16" s="29"/>
      <c r="HZ16" s="29"/>
      <c r="IA16" s="29"/>
      <c r="IB16" s="29"/>
      <c r="IC16" s="29"/>
      <c r="ID16" s="29"/>
      <c r="IE16" s="29"/>
      <c r="IF16" s="29"/>
      <c r="IG16" s="29"/>
      <c r="IH16" s="29"/>
      <c r="II16" s="29"/>
      <c r="IJ16" s="29"/>
      <c r="IK16" s="29"/>
      <c r="IL16" s="29"/>
      <c r="IM16" s="29"/>
      <c r="IN16" s="29"/>
      <c r="IO16" s="29"/>
      <c r="IP16" s="29"/>
      <c r="IQ16" s="29"/>
      <c r="IR16" s="29"/>
      <c r="IS16" s="29"/>
      <c r="IT16" s="29"/>
      <c r="IU16" s="29"/>
      <c r="IV16" s="29"/>
      <c r="IW16" s="29"/>
      <c r="IX16" s="29"/>
      <c r="IY16" s="29"/>
      <c r="IZ16" s="29"/>
      <c r="JA16" s="29"/>
      <c r="JB16" s="29"/>
      <c r="JC16" s="29"/>
      <c r="JD16" s="29"/>
      <c r="JE16" s="29"/>
      <c r="JF16" s="29"/>
      <c r="JG16" s="29"/>
      <c r="JH16" s="29"/>
      <c r="JI16" s="29"/>
      <c r="JJ16" s="29"/>
      <c r="JK16" s="29"/>
      <c r="JL16" s="29"/>
      <c r="JM16" s="29"/>
      <c r="JN16" s="29"/>
      <c r="JO16" s="29"/>
      <c r="JP16" s="29"/>
      <c r="JQ16" s="29"/>
      <c r="JR16" s="29"/>
      <c r="JS16" s="29"/>
      <c r="JT16" s="29"/>
      <c r="JU16" s="29"/>
      <c r="JV16" s="29"/>
      <c r="JW16" s="29"/>
      <c r="JX16" s="29"/>
      <c r="JY16" s="29"/>
      <c r="JZ16" s="29"/>
      <c r="KA16" s="29"/>
      <c r="KB16" s="29"/>
      <c r="KC16" s="29"/>
      <c r="KD16" s="29"/>
      <c r="KE16" s="29"/>
      <c r="KF16" s="29"/>
      <c r="KG16" s="29"/>
      <c r="KH16" s="29"/>
      <c r="KI16" s="29"/>
      <c r="KJ16" s="29"/>
      <c r="KK16" s="29"/>
      <c r="KL16" s="29"/>
      <c r="KM16" s="29"/>
      <c r="KN16" s="29"/>
      <c r="KO16" s="29"/>
      <c r="KP16" s="29"/>
      <c r="KQ16" s="29"/>
      <c r="KR16" s="29"/>
      <c r="KS16" s="29"/>
      <c r="KT16" s="29"/>
      <c r="KU16" s="29"/>
      <c r="KV16" s="29"/>
      <c r="KW16" s="29"/>
      <c r="KX16" s="29"/>
      <c r="KY16" s="29"/>
      <c r="KZ16" s="29"/>
      <c r="LA16" s="29"/>
      <c r="LB16" s="29"/>
      <c r="LC16" s="29"/>
      <c r="LD16" s="29"/>
      <c r="LE16" s="29"/>
      <c r="LF16" s="29"/>
      <c r="LG16" s="29"/>
      <c r="LH16" s="29"/>
      <c r="LI16" s="29"/>
      <c r="LJ16" s="29"/>
      <c r="LK16" s="29"/>
      <c r="LL16" s="29"/>
      <c r="LM16" s="29"/>
      <c r="LN16" s="29"/>
      <c r="LO16" s="29"/>
      <c r="LP16" s="29"/>
      <c r="LQ16" s="29"/>
      <c r="LR16" s="29"/>
      <c r="LS16" s="29"/>
      <c r="LT16" s="29"/>
      <c r="LU16" s="29"/>
      <c r="LV16" s="29"/>
      <c r="LW16" s="29"/>
      <c r="LX16" s="29"/>
      <c r="LY16" s="29"/>
      <c r="LZ16" s="29"/>
      <c r="MA16" s="29"/>
      <c r="MB16" s="29"/>
      <c r="MC16" s="29"/>
      <c r="MD16" s="29"/>
      <c r="ME16" s="29"/>
      <c r="MF16" s="29"/>
      <c r="MG16" s="29"/>
      <c r="MH16" s="29"/>
      <c r="MI16" s="29"/>
      <c r="MJ16" s="29"/>
      <c r="MK16" s="29"/>
      <c r="ML16" s="29"/>
      <c r="MM16" s="29"/>
      <c r="MN16" s="29"/>
      <c r="MO16" s="29"/>
      <c r="MP16" s="29"/>
      <c r="MQ16" s="29"/>
      <c r="MR16" s="29"/>
      <c r="MS16" s="29"/>
      <c r="MT16" s="29"/>
      <c r="MU16" s="29"/>
      <c r="MV16" s="29"/>
      <c r="MW16" s="29"/>
      <c r="MX16" s="29"/>
      <c r="MY16" s="29"/>
      <c r="MZ16" s="29"/>
      <c r="NA16" s="29"/>
      <c r="NB16" s="29"/>
      <c r="NC16" s="29"/>
      <c r="ND16" s="29"/>
      <c r="NE16" s="29"/>
      <c r="NF16" s="29"/>
      <c r="NG16" s="29"/>
      <c r="NH16" s="29"/>
      <c r="NI16" s="29"/>
      <c r="NJ16" s="29"/>
      <c r="NK16" s="29"/>
      <c r="NL16" s="29"/>
      <c r="NM16" s="29"/>
      <c r="NN16" s="29"/>
      <c r="NO16" s="29"/>
      <c r="NP16" s="29"/>
      <c r="NQ16" s="29"/>
      <c r="NR16" s="29"/>
      <c r="NS16" s="29"/>
      <c r="NT16" s="29"/>
      <c r="NU16" s="29"/>
      <c r="NV16" s="29"/>
      <c r="NW16" s="29"/>
      <c r="NX16" s="29"/>
      <c r="NY16" s="29"/>
      <c r="NZ16" s="29"/>
      <c r="OA16" s="29"/>
      <c r="OB16" s="29"/>
      <c r="OC16" s="29"/>
      <c r="OD16" s="29"/>
      <c r="OE16" s="29"/>
      <c r="OF16" s="29"/>
      <c r="OG16" s="29"/>
      <c r="OH16" s="29"/>
      <c r="OI16" s="29"/>
      <c r="OJ16" s="29"/>
      <c r="OK16" s="29"/>
      <c r="OL16" s="29"/>
      <c r="OM16" s="29"/>
      <c r="ON16" s="29"/>
      <c r="OO16" s="29"/>
      <c r="OP16" s="29"/>
      <c r="OQ16" s="29"/>
      <c r="OR16" s="29"/>
      <c r="OS16" s="29"/>
      <c r="OT16" s="29"/>
      <c r="OU16" s="29"/>
      <c r="OV16" s="29"/>
      <c r="OW16" s="29"/>
      <c r="OX16" s="29"/>
      <c r="OY16" s="29"/>
      <c r="OZ16" s="29"/>
      <c r="PA16" s="29"/>
      <c r="PB16" s="29"/>
      <c r="PC16" s="29"/>
      <c r="PD16" s="29"/>
      <c r="PE16" s="29"/>
      <c r="PF16" s="29"/>
      <c r="PG16" s="29"/>
      <c r="PH16" s="29"/>
      <c r="PI16" s="29"/>
      <c r="PJ16" s="29"/>
      <c r="PK16" s="29"/>
      <c r="PL16" s="29"/>
    </row>
    <row r="17" spans="1:437" s="34" customFormat="1" ht="27" customHeight="1" x14ac:dyDescent="0.25">
      <c r="A17" s="220"/>
      <c r="B17" s="220"/>
      <c r="C17" s="220"/>
      <c r="D17" s="220"/>
      <c r="E17" s="31">
        <f>SUM(E10:E16)</f>
        <v>78049</v>
      </c>
      <c r="F17" s="31">
        <f>SUM(F10:F16)</f>
        <v>30944</v>
      </c>
      <c r="G17" s="31"/>
      <c r="H17" s="31">
        <f>SUM(H10:H16)</f>
        <v>752</v>
      </c>
      <c r="I17" s="31">
        <f>SUM(I10:I16)</f>
        <v>78801.600000000006</v>
      </c>
      <c r="J17" s="32"/>
      <c r="K17" s="31"/>
      <c r="L17" s="31">
        <f>SUM(L10:L16)</f>
        <v>71850</v>
      </c>
      <c r="M17" s="31">
        <f>SUM(M10:M16)</f>
        <v>283</v>
      </c>
      <c r="N17" s="128">
        <f>SUM(N11:N16)</f>
        <v>-6505.6</v>
      </c>
      <c r="O17" s="129">
        <f>IFERROR((N17/I17)*100,"-")</f>
        <v>-8.2556699356358241</v>
      </c>
      <c r="P17" s="108"/>
      <c r="Q17" s="108"/>
      <c r="R17" s="53"/>
      <c r="S17" s="5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33"/>
      <c r="AH17" s="33"/>
      <c r="AI17" s="33"/>
      <c r="AJ17" s="33"/>
      <c r="AK17" s="33"/>
      <c r="AL17" s="33"/>
      <c r="AM17" s="33"/>
      <c r="AN17" s="33"/>
      <c r="AO17" s="33"/>
      <c r="AP17" s="33"/>
      <c r="AQ17" s="33"/>
      <c r="AR17" s="33"/>
      <c r="AS17" s="33"/>
      <c r="AT17" s="33"/>
      <c r="AU17" s="33"/>
      <c r="AV17" s="33"/>
      <c r="AW17" s="33"/>
      <c r="AX17" s="33"/>
      <c r="AY17" s="33"/>
      <c r="AZ17" s="33"/>
      <c r="BA17" s="33"/>
      <c r="BB17" s="33"/>
      <c r="BC17" s="33"/>
      <c r="BD17" s="33"/>
      <c r="BE17" s="33"/>
      <c r="BF17" s="33"/>
      <c r="BG17" s="33"/>
      <c r="BH17" s="33"/>
      <c r="BI17" s="33"/>
      <c r="BJ17" s="33"/>
      <c r="BK17" s="33"/>
      <c r="BL17" s="33"/>
      <c r="BM17" s="33"/>
      <c r="BN17" s="33"/>
      <c r="BO17" s="33"/>
      <c r="BP17" s="33"/>
      <c r="BQ17" s="33"/>
      <c r="BR17" s="33"/>
      <c r="BS17" s="33"/>
      <c r="BT17" s="33"/>
      <c r="BU17" s="33"/>
      <c r="BV17" s="33"/>
      <c r="BW17" s="33"/>
      <c r="BX17" s="33"/>
      <c r="BY17" s="33"/>
      <c r="BZ17" s="33"/>
      <c r="CA17" s="33"/>
      <c r="CB17" s="33"/>
      <c r="CC17" s="33"/>
      <c r="CD17" s="33"/>
      <c r="CE17" s="33"/>
      <c r="CF17" s="33"/>
      <c r="CG17" s="33"/>
      <c r="CH17" s="33"/>
      <c r="CI17" s="33"/>
      <c r="CJ17" s="33"/>
      <c r="CK17" s="33"/>
      <c r="CL17" s="33"/>
      <c r="CM17" s="33"/>
      <c r="CN17" s="33"/>
      <c r="CO17" s="33"/>
      <c r="CP17" s="33"/>
      <c r="CQ17" s="33"/>
      <c r="CR17" s="33"/>
      <c r="CS17" s="33"/>
      <c r="CT17" s="33"/>
      <c r="CU17" s="33"/>
      <c r="CV17" s="33"/>
      <c r="CW17" s="33"/>
      <c r="CX17" s="33"/>
      <c r="CY17" s="33"/>
      <c r="CZ17" s="33"/>
      <c r="DA17" s="33"/>
      <c r="DB17" s="33"/>
      <c r="DC17" s="33"/>
      <c r="DD17" s="33"/>
      <c r="DE17" s="33"/>
      <c r="DF17" s="33"/>
      <c r="DG17" s="33"/>
      <c r="DH17" s="33"/>
      <c r="DI17" s="33"/>
      <c r="DJ17" s="33"/>
      <c r="DK17" s="33"/>
      <c r="DL17" s="33"/>
      <c r="DM17" s="33"/>
      <c r="DN17" s="33"/>
      <c r="DO17" s="33"/>
      <c r="DP17" s="33"/>
      <c r="DQ17" s="33"/>
      <c r="DR17" s="33"/>
      <c r="DS17" s="33"/>
      <c r="DT17" s="33"/>
      <c r="DU17" s="33"/>
      <c r="DV17" s="33"/>
      <c r="DW17" s="33"/>
      <c r="DX17" s="33"/>
      <c r="DY17" s="33"/>
      <c r="DZ17" s="33"/>
      <c r="EA17" s="33"/>
      <c r="EB17" s="33"/>
      <c r="EC17" s="33"/>
      <c r="ED17" s="33"/>
      <c r="EE17" s="33"/>
      <c r="EF17" s="33"/>
      <c r="EG17" s="33"/>
      <c r="EH17" s="33"/>
      <c r="EI17" s="33"/>
      <c r="EJ17" s="33"/>
      <c r="EK17" s="33"/>
      <c r="EL17" s="33"/>
      <c r="EM17" s="33"/>
      <c r="EN17" s="33"/>
      <c r="EO17" s="33"/>
      <c r="EP17" s="33"/>
      <c r="EQ17" s="33"/>
      <c r="ER17" s="33"/>
      <c r="ES17" s="33"/>
      <c r="ET17" s="33"/>
      <c r="EU17" s="33"/>
      <c r="EV17" s="33"/>
      <c r="EW17" s="33"/>
      <c r="EX17" s="33"/>
      <c r="EY17" s="33"/>
      <c r="EZ17" s="33"/>
      <c r="FA17" s="33"/>
      <c r="FB17" s="33"/>
      <c r="FC17" s="33"/>
      <c r="FD17" s="33"/>
      <c r="FE17" s="33"/>
      <c r="FF17" s="33"/>
      <c r="FG17" s="33"/>
      <c r="FH17" s="33"/>
      <c r="FI17" s="33"/>
      <c r="FJ17" s="33"/>
      <c r="FK17" s="33"/>
      <c r="FL17" s="33"/>
      <c r="FM17" s="33"/>
      <c r="FN17" s="33"/>
      <c r="FO17" s="33"/>
      <c r="FP17" s="33"/>
      <c r="FQ17" s="33"/>
      <c r="FR17" s="33"/>
      <c r="FS17" s="33"/>
      <c r="FT17" s="33"/>
      <c r="FU17" s="33"/>
      <c r="FV17" s="33"/>
      <c r="FW17" s="33"/>
      <c r="FX17" s="33"/>
      <c r="FY17" s="33"/>
      <c r="FZ17" s="33"/>
      <c r="GA17" s="33"/>
      <c r="GB17" s="33"/>
      <c r="GC17" s="33"/>
      <c r="GD17" s="33"/>
      <c r="GE17" s="33"/>
      <c r="GF17" s="33"/>
      <c r="GG17" s="33"/>
      <c r="GH17" s="33"/>
      <c r="GI17" s="33"/>
      <c r="GJ17" s="33"/>
      <c r="GK17" s="33"/>
      <c r="GL17" s="33"/>
      <c r="GM17" s="33"/>
      <c r="GN17" s="33"/>
      <c r="GO17" s="33"/>
      <c r="GP17" s="33"/>
      <c r="GQ17" s="33"/>
      <c r="GR17" s="33"/>
      <c r="GS17" s="33"/>
      <c r="GT17" s="33"/>
      <c r="GU17" s="33"/>
      <c r="GV17" s="33"/>
      <c r="GW17" s="33"/>
      <c r="GX17" s="33"/>
      <c r="GY17" s="33"/>
      <c r="GZ17" s="33"/>
      <c r="HA17" s="33"/>
      <c r="HB17" s="33"/>
      <c r="HC17" s="33"/>
      <c r="HD17" s="33"/>
      <c r="HE17" s="33"/>
      <c r="HF17" s="33"/>
      <c r="HG17" s="33"/>
      <c r="HH17" s="33"/>
      <c r="HI17" s="33"/>
      <c r="HJ17" s="33"/>
      <c r="HK17" s="33"/>
      <c r="HL17" s="33"/>
      <c r="HM17" s="33"/>
      <c r="HN17" s="33"/>
      <c r="HO17" s="33"/>
      <c r="HP17" s="33"/>
      <c r="HQ17" s="33"/>
      <c r="HR17" s="33"/>
      <c r="HS17" s="33"/>
      <c r="HT17" s="33"/>
      <c r="HU17" s="33"/>
      <c r="HV17" s="33"/>
      <c r="HW17" s="33"/>
      <c r="HX17" s="33"/>
      <c r="HY17" s="33"/>
      <c r="HZ17" s="33"/>
      <c r="IA17" s="33"/>
      <c r="IB17" s="33"/>
      <c r="IC17" s="33"/>
      <c r="ID17" s="33"/>
      <c r="IE17" s="33"/>
      <c r="IF17" s="33"/>
      <c r="IG17" s="33"/>
      <c r="IH17" s="33"/>
      <c r="II17" s="33"/>
      <c r="IJ17" s="33"/>
      <c r="IK17" s="33"/>
      <c r="IL17" s="33"/>
      <c r="IM17" s="33"/>
      <c r="IN17" s="33"/>
      <c r="IO17" s="33"/>
      <c r="IP17" s="33"/>
      <c r="IQ17" s="33"/>
      <c r="IR17" s="33"/>
      <c r="IS17" s="33"/>
      <c r="IT17" s="33"/>
      <c r="IU17" s="33"/>
      <c r="IV17" s="33"/>
      <c r="IW17" s="33"/>
      <c r="IX17" s="33"/>
      <c r="IY17" s="33"/>
      <c r="IZ17" s="33"/>
      <c r="JA17" s="33"/>
      <c r="JB17" s="33"/>
      <c r="JC17" s="33"/>
      <c r="JD17" s="33"/>
      <c r="JE17" s="33"/>
      <c r="JF17" s="33"/>
      <c r="JG17" s="33"/>
      <c r="JH17" s="33"/>
      <c r="JI17" s="33"/>
      <c r="JJ17" s="33"/>
      <c r="JK17" s="33"/>
      <c r="JL17" s="33"/>
      <c r="JM17" s="33"/>
      <c r="JN17" s="33"/>
      <c r="JO17" s="33"/>
      <c r="JP17" s="33"/>
      <c r="JQ17" s="33"/>
      <c r="JR17" s="33"/>
      <c r="JS17" s="33"/>
      <c r="JT17" s="33"/>
      <c r="JU17" s="33"/>
      <c r="JV17" s="33"/>
      <c r="JW17" s="33"/>
      <c r="JX17" s="33"/>
      <c r="JY17" s="33"/>
      <c r="JZ17" s="33"/>
      <c r="KA17" s="33"/>
      <c r="KB17" s="33"/>
      <c r="KC17" s="33"/>
      <c r="KD17" s="33"/>
      <c r="KE17" s="33"/>
      <c r="KF17" s="33"/>
      <c r="KG17" s="33"/>
      <c r="KH17" s="33"/>
      <c r="KI17" s="33"/>
      <c r="KJ17" s="33"/>
      <c r="KK17" s="33"/>
      <c r="KL17" s="33"/>
      <c r="KM17" s="33"/>
      <c r="KN17" s="33"/>
      <c r="KO17" s="33"/>
      <c r="KP17" s="33"/>
      <c r="KQ17" s="33"/>
      <c r="KR17" s="33"/>
      <c r="KS17" s="33"/>
      <c r="KT17" s="33"/>
      <c r="KU17" s="33"/>
      <c r="KV17" s="33"/>
      <c r="KW17" s="33"/>
      <c r="KX17" s="33"/>
      <c r="KY17" s="33"/>
      <c r="KZ17" s="33"/>
      <c r="LA17" s="33"/>
      <c r="LB17" s="33"/>
      <c r="LC17" s="33"/>
      <c r="LD17" s="33"/>
      <c r="LE17" s="33"/>
      <c r="LF17" s="33"/>
      <c r="LG17" s="33"/>
      <c r="LH17" s="33"/>
      <c r="LI17" s="33"/>
      <c r="LJ17" s="33"/>
      <c r="LK17" s="33"/>
      <c r="LL17" s="33"/>
      <c r="LM17" s="33"/>
      <c r="LN17" s="33"/>
      <c r="LO17" s="33"/>
      <c r="LP17" s="33"/>
      <c r="LQ17" s="33"/>
      <c r="LR17" s="33"/>
      <c r="LS17" s="33"/>
      <c r="LT17" s="33"/>
      <c r="LU17" s="33"/>
      <c r="LV17" s="33"/>
      <c r="LW17" s="33"/>
      <c r="LX17" s="33"/>
      <c r="LY17" s="33"/>
      <c r="LZ17" s="33"/>
      <c r="MA17" s="33"/>
      <c r="MB17" s="33"/>
      <c r="MC17" s="33"/>
      <c r="MD17" s="33"/>
      <c r="ME17" s="33"/>
      <c r="MF17" s="33"/>
      <c r="MG17" s="33"/>
      <c r="MH17" s="33"/>
      <c r="MI17" s="33"/>
      <c r="MJ17" s="33"/>
      <c r="MK17" s="33"/>
      <c r="ML17" s="33"/>
      <c r="MM17" s="33"/>
      <c r="MN17" s="33"/>
      <c r="MO17" s="33"/>
      <c r="MP17" s="33"/>
      <c r="MQ17" s="33"/>
      <c r="MR17" s="33"/>
      <c r="MS17" s="33"/>
      <c r="MT17" s="33"/>
      <c r="MU17" s="33"/>
      <c r="MV17" s="33"/>
      <c r="MW17" s="33"/>
      <c r="MX17" s="33"/>
      <c r="MY17" s="33"/>
      <c r="MZ17" s="33"/>
      <c r="NA17" s="33"/>
      <c r="NB17" s="33"/>
      <c r="NC17" s="33"/>
      <c r="ND17" s="33"/>
      <c r="NE17" s="33"/>
      <c r="NF17" s="33"/>
      <c r="NG17" s="33"/>
      <c r="NH17" s="33"/>
      <c r="NI17" s="33"/>
      <c r="NJ17" s="33"/>
      <c r="NK17" s="33"/>
      <c r="NL17" s="33"/>
      <c r="NM17" s="33"/>
      <c r="NN17" s="33"/>
      <c r="NO17" s="33"/>
      <c r="NP17" s="33"/>
      <c r="NQ17" s="33"/>
      <c r="NR17" s="33"/>
      <c r="NS17" s="33"/>
      <c r="NT17" s="33"/>
      <c r="NU17" s="33"/>
      <c r="NV17" s="33"/>
      <c r="NW17" s="33"/>
      <c r="NX17" s="33"/>
      <c r="NY17" s="33"/>
      <c r="NZ17" s="33"/>
      <c r="OA17" s="33"/>
      <c r="OB17" s="33"/>
      <c r="OC17" s="33"/>
      <c r="OD17" s="33"/>
      <c r="OE17" s="33"/>
      <c r="OF17" s="33"/>
      <c r="OG17" s="33"/>
      <c r="OH17" s="33"/>
      <c r="OI17" s="33"/>
      <c r="OJ17" s="33"/>
      <c r="OK17" s="33"/>
      <c r="OL17" s="33"/>
      <c r="OM17" s="33"/>
      <c r="ON17" s="33"/>
      <c r="OO17" s="33"/>
      <c r="OP17" s="33"/>
      <c r="OQ17" s="33"/>
      <c r="OR17" s="33"/>
      <c r="OS17" s="33"/>
      <c r="OT17" s="33"/>
      <c r="OU17" s="33"/>
      <c r="OV17" s="33"/>
      <c r="OW17" s="33"/>
      <c r="OX17" s="33"/>
      <c r="OY17" s="33"/>
      <c r="OZ17" s="33"/>
      <c r="PA17" s="33"/>
      <c r="PB17" s="33"/>
      <c r="PC17" s="33"/>
      <c r="PD17" s="33"/>
      <c r="PE17" s="33"/>
      <c r="PF17" s="33"/>
      <c r="PG17" s="33"/>
      <c r="PH17" s="33"/>
      <c r="PI17" s="33"/>
      <c r="PJ17" s="33"/>
      <c r="PK17" s="33"/>
      <c r="PL17" s="33"/>
    </row>
    <row r="18" spans="1:437" s="10" customFormat="1" ht="20.100000000000001" customHeight="1" x14ac:dyDescent="0.25">
      <c r="A18" s="35"/>
      <c r="B18" s="116"/>
      <c r="C18" s="35"/>
      <c r="D18" s="98"/>
      <c r="E18" s="36"/>
      <c r="F18" s="36"/>
      <c r="G18" s="36"/>
      <c r="H18" s="37"/>
      <c r="I18" s="38"/>
      <c r="J18" s="27"/>
      <c r="K18" s="27"/>
      <c r="L18" s="27"/>
      <c r="M18" s="27"/>
      <c r="N18" s="37"/>
      <c r="O18" s="119"/>
      <c r="P18" s="135"/>
      <c r="Q18" s="135"/>
      <c r="R18" s="39"/>
      <c r="S18" s="39"/>
      <c r="T18" s="40"/>
      <c r="U18" s="40"/>
      <c r="V18" s="40"/>
      <c r="W18" s="40"/>
      <c r="X18" s="26"/>
      <c r="Y18" s="26"/>
      <c r="Z18" s="26"/>
      <c r="AA18" s="41"/>
      <c r="AB18" s="26"/>
      <c r="AC18" s="26"/>
      <c r="AD18" s="23"/>
      <c r="AE18" s="24"/>
      <c r="AF18" s="24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  <c r="CS18" s="8"/>
      <c r="CT18" s="8"/>
      <c r="CU18" s="8"/>
      <c r="CV18" s="8"/>
      <c r="CW18" s="8"/>
      <c r="CX18" s="8"/>
      <c r="CY18" s="8"/>
      <c r="CZ18" s="8"/>
      <c r="DA18" s="8"/>
      <c r="DB18" s="8"/>
      <c r="DC18" s="8"/>
      <c r="DD18" s="8"/>
      <c r="DE18" s="8"/>
      <c r="DF18" s="8"/>
      <c r="DG18" s="8"/>
      <c r="DH18" s="8"/>
      <c r="DI18" s="8"/>
      <c r="DJ18" s="8"/>
      <c r="DK18" s="8"/>
      <c r="DL18" s="8"/>
      <c r="DM18" s="8"/>
      <c r="DN18" s="8"/>
      <c r="DO18" s="8"/>
      <c r="DP18" s="8"/>
      <c r="DQ18" s="8"/>
      <c r="DR18" s="8"/>
      <c r="DS18" s="8"/>
      <c r="DT18" s="8"/>
      <c r="DU18" s="8"/>
      <c r="DV18" s="8"/>
      <c r="DW18" s="8"/>
      <c r="DX18" s="8"/>
      <c r="DY18" s="8"/>
      <c r="DZ18" s="8"/>
      <c r="EA18" s="8"/>
      <c r="EB18" s="8"/>
      <c r="EC18" s="8"/>
      <c r="ED18" s="8"/>
      <c r="EE18" s="8"/>
      <c r="EF18" s="8"/>
      <c r="EG18" s="8"/>
      <c r="EH18" s="8"/>
      <c r="EI18" s="8"/>
      <c r="EJ18" s="8"/>
      <c r="EK18" s="8"/>
      <c r="EL18" s="8"/>
      <c r="EM18" s="8"/>
      <c r="EN18" s="8"/>
      <c r="EO18" s="8"/>
      <c r="EP18" s="8"/>
      <c r="EQ18" s="8"/>
      <c r="ER18" s="8"/>
      <c r="ES18" s="8"/>
      <c r="ET18" s="8"/>
      <c r="EU18" s="8"/>
      <c r="EV18" s="8"/>
      <c r="EW18" s="8"/>
      <c r="EX18" s="8"/>
      <c r="EY18" s="8"/>
      <c r="EZ18" s="8"/>
      <c r="FA18" s="8"/>
      <c r="FB18" s="8"/>
      <c r="FC18" s="8"/>
      <c r="FD18" s="8"/>
      <c r="FE18" s="8"/>
      <c r="FF18" s="8"/>
      <c r="FG18" s="8"/>
      <c r="FH18" s="8"/>
      <c r="FI18" s="8"/>
      <c r="FJ18" s="8"/>
      <c r="FK18" s="8"/>
      <c r="FL18" s="8"/>
      <c r="FM18" s="8"/>
      <c r="FN18" s="8"/>
      <c r="FO18" s="8"/>
      <c r="FP18" s="8"/>
      <c r="FQ18" s="8"/>
      <c r="FR18" s="8"/>
      <c r="FS18" s="8"/>
      <c r="FT18" s="8"/>
      <c r="FU18" s="8"/>
      <c r="FV18" s="8"/>
      <c r="FW18" s="8"/>
      <c r="FX18" s="8"/>
      <c r="FY18" s="8"/>
      <c r="FZ18" s="8"/>
      <c r="GA18" s="8"/>
      <c r="GB18" s="8"/>
      <c r="GC18" s="8"/>
      <c r="GD18" s="8"/>
      <c r="GE18" s="8"/>
      <c r="GF18" s="8"/>
      <c r="GG18" s="8"/>
      <c r="GH18" s="8"/>
      <c r="GI18" s="8"/>
      <c r="GJ18" s="8"/>
      <c r="GK18" s="8"/>
      <c r="GL18" s="8"/>
      <c r="GM18" s="8"/>
      <c r="GN18" s="8"/>
      <c r="GO18" s="8"/>
      <c r="GP18" s="8"/>
      <c r="GQ18" s="8"/>
      <c r="GR18" s="8"/>
      <c r="GS18" s="8"/>
      <c r="GT18" s="8"/>
      <c r="GU18" s="8"/>
      <c r="GV18" s="8"/>
      <c r="GW18" s="8"/>
      <c r="GX18" s="8"/>
      <c r="GY18" s="8"/>
      <c r="GZ18" s="8"/>
      <c r="HA18" s="8"/>
      <c r="HB18" s="8"/>
      <c r="HC18" s="8"/>
      <c r="HD18" s="8"/>
      <c r="HE18" s="8"/>
      <c r="HF18" s="8"/>
      <c r="HG18" s="8"/>
      <c r="HH18" s="8"/>
      <c r="HI18" s="8"/>
      <c r="HJ18" s="8"/>
      <c r="HK18" s="8"/>
      <c r="HL18" s="8"/>
      <c r="HM18" s="8"/>
      <c r="HN18" s="8"/>
      <c r="HO18" s="8"/>
      <c r="HP18" s="8"/>
      <c r="HQ18" s="8"/>
      <c r="HR18" s="8"/>
      <c r="HS18" s="8"/>
      <c r="HT18" s="8"/>
      <c r="HU18" s="8"/>
      <c r="HV18" s="8"/>
      <c r="HW18" s="8"/>
      <c r="HX18" s="8"/>
      <c r="HY18" s="8"/>
      <c r="HZ18" s="8"/>
      <c r="IA18" s="8"/>
      <c r="IB18" s="8"/>
      <c r="IC18" s="8"/>
      <c r="ID18" s="8"/>
      <c r="IE18" s="8"/>
      <c r="IF18" s="8"/>
      <c r="IG18" s="8"/>
      <c r="IH18" s="8"/>
      <c r="II18" s="8"/>
      <c r="IJ18" s="8"/>
      <c r="IK18" s="8"/>
      <c r="IL18" s="8"/>
      <c r="IM18" s="8"/>
      <c r="IN18" s="8"/>
      <c r="IO18" s="8"/>
      <c r="IP18" s="8"/>
      <c r="IQ18" s="8"/>
      <c r="IR18" s="8"/>
      <c r="IS18" s="8"/>
      <c r="IT18" s="8"/>
      <c r="IU18" s="8"/>
      <c r="IV18" s="8"/>
      <c r="IW18" s="8"/>
      <c r="IX18" s="8"/>
      <c r="IY18" s="8"/>
      <c r="IZ18" s="8"/>
      <c r="JA18" s="8"/>
      <c r="JB18" s="8"/>
      <c r="JC18" s="8"/>
      <c r="JD18" s="8"/>
      <c r="JE18" s="8"/>
      <c r="JF18" s="8"/>
      <c r="JG18" s="8"/>
      <c r="JH18" s="8"/>
      <c r="JI18" s="8"/>
      <c r="JJ18" s="8"/>
      <c r="JK18" s="8"/>
      <c r="JL18" s="8"/>
      <c r="JM18" s="8"/>
      <c r="JN18" s="8"/>
      <c r="JO18" s="8"/>
      <c r="JP18" s="8"/>
      <c r="JQ18" s="8"/>
      <c r="JR18" s="8"/>
      <c r="JS18" s="8"/>
      <c r="JT18" s="8"/>
      <c r="JU18" s="8"/>
      <c r="JV18" s="8"/>
      <c r="JW18" s="8"/>
      <c r="JX18" s="8"/>
      <c r="JY18" s="8"/>
      <c r="JZ18" s="8"/>
      <c r="KA18" s="8"/>
      <c r="KB18" s="8"/>
      <c r="KC18" s="8"/>
      <c r="KD18" s="8"/>
      <c r="KE18" s="8"/>
      <c r="KF18" s="8"/>
      <c r="KG18" s="8"/>
      <c r="KH18" s="8"/>
      <c r="KI18" s="8"/>
      <c r="KJ18" s="8"/>
      <c r="KK18" s="8"/>
      <c r="KL18" s="8"/>
      <c r="KM18" s="8"/>
      <c r="KN18" s="8"/>
      <c r="KO18" s="8"/>
      <c r="KP18" s="8"/>
      <c r="KQ18" s="8"/>
      <c r="KR18" s="8"/>
      <c r="KS18" s="8"/>
      <c r="KT18" s="8"/>
      <c r="KU18" s="8"/>
      <c r="KV18" s="8"/>
      <c r="KW18" s="8"/>
      <c r="KX18" s="8"/>
      <c r="KY18" s="8"/>
      <c r="KZ18" s="8"/>
      <c r="LA18" s="8"/>
      <c r="LB18" s="8"/>
      <c r="LC18" s="8"/>
      <c r="LD18" s="8"/>
      <c r="LE18" s="8"/>
      <c r="LF18" s="8"/>
      <c r="LG18" s="8"/>
      <c r="LH18" s="8"/>
      <c r="LI18" s="8"/>
      <c r="LJ18" s="8"/>
      <c r="LK18" s="8"/>
      <c r="LL18" s="8"/>
      <c r="LM18" s="8"/>
      <c r="LN18" s="8"/>
      <c r="LO18" s="8"/>
      <c r="LP18" s="8"/>
      <c r="LQ18" s="8"/>
      <c r="LR18" s="8"/>
      <c r="LS18" s="8"/>
      <c r="LT18" s="8"/>
      <c r="LU18" s="8"/>
      <c r="LV18" s="8"/>
      <c r="LW18" s="8"/>
      <c r="LX18" s="8"/>
      <c r="LY18" s="8"/>
      <c r="LZ18" s="8"/>
      <c r="MA18" s="8"/>
      <c r="MB18" s="8"/>
      <c r="MC18" s="8"/>
      <c r="MD18" s="8"/>
      <c r="ME18" s="8"/>
      <c r="MF18" s="8"/>
      <c r="MG18" s="8"/>
      <c r="MH18" s="8"/>
      <c r="MI18" s="8"/>
      <c r="MJ18" s="8"/>
      <c r="MK18" s="8"/>
      <c r="ML18" s="8"/>
      <c r="MM18" s="8"/>
      <c r="MN18" s="8"/>
      <c r="MO18" s="8"/>
      <c r="MP18" s="8"/>
      <c r="MQ18" s="8"/>
      <c r="MR18" s="8"/>
      <c r="MS18" s="8"/>
      <c r="MT18" s="8"/>
      <c r="MU18" s="8"/>
      <c r="MV18" s="8"/>
      <c r="MW18" s="8"/>
      <c r="MX18" s="8"/>
      <c r="MY18" s="8"/>
      <c r="MZ18" s="8"/>
      <c r="NA18" s="8"/>
      <c r="NB18" s="8"/>
      <c r="NC18" s="8"/>
      <c r="ND18" s="8"/>
      <c r="NE18" s="8"/>
      <c r="NF18" s="8"/>
      <c r="NG18" s="8"/>
      <c r="NH18" s="8"/>
      <c r="NI18" s="8"/>
      <c r="NJ18" s="8"/>
      <c r="NK18" s="8"/>
      <c r="NL18" s="8"/>
      <c r="NM18" s="8"/>
      <c r="NN18" s="8"/>
      <c r="NO18" s="8"/>
      <c r="NP18" s="8"/>
      <c r="NQ18" s="8"/>
      <c r="NR18" s="8"/>
      <c r="NS18" s="8"/>
      <c r="NT18" s="8"/>
      <c r="NU18" s="8"/>
      <c r="NV18" s="8"/>
      <c r="NW18" s="8"/>
      <c r="NX18" s="8"/>
      <c r="NY18" s="8"/>
      <c r="NZ18" s="8"/>
      <c r="OA18" s="8"/>
      <c r="OB18" s="8"/>
      <c r="OC18" s="8"/>
      <c r="OD18" s="8"/>
      <c r="OE18" s="8"/>
      <c r="OF18" s="8"/>
      <c r="OG18" s="8"/>
      <c r="OH18" s="8"/>
      <c r="OI18" s="8"/>
      <c r="OJ18" s="8"/>
      <c r="OK18" s="8"/>
      <c r="OL18" s="8"/>
      <c r="OM18" s="8"/>
      <c r="ON18" s="8"/>
      <c r="OO18" s="8"/>
      <c r="OP18" s="8"/>
      <c r="OQ18" s="8"/>
      <c r="OR18" s="8"/>
      <c r="OS18" s="8"/>
      <c r="OT18" s="8"/>
      <c r="OU18" s="8"/>
      <c r="OV18" s="8"/>
      <c r="OW18" s="8"/>
      <c r="OX18" s="8"/>
      <c r="OY18" s="8"/>
      <c r="OZ18" s="8"/>
      <c r="PA18" s="8"/>
      <c r="PB18" s="8"/>
      <c r="PC18" s="8"/>
      <c r="PD18" s="8"/>
      <c r="PE18" s="8"/>
      <c r="PF18" s="8"/>
      <c r="PG18" s="8"/>
      <c r="PH18" s="8"/>
      <c r="PI18" s="8"/>
      <c r="PJ18" s="8"/>
      <c r="PK18" s="8"/>
      <c r="PL18" s="8"/>
    </row>
    <row r="19" spans="1:437" x14ac:dyDescent="0.25">
      <c r="X19" s="42"/>
      <c r="Y19" s="42"/>
      <c r="Z19" s="41"/>
      <c r="AA19" s="42"/>
    </row>
    <row r="20" spans="1:437" s="26" customFormat="1" x14ac:dyDescent="0.25">
      <c r="A20" s="35"/>
      <c r="B20" s="116"/>
      <c r="C20" s="35"/>
      <c r="D20" s="98"/>
      <c r="E20" s="36"/>
      <c r="F20" s="36"/>
      <c r="G20" s="36"/>
      <c r="H20" s="37"/>
      <c r="I20" s="38"/>
      <c r="J20" s="27"/>
      <c r="K20" s="27"/>
      <c r="L20" s="27"/>
      <c r="M20" s="27"/>
      <c r="N20" s="37"/>
      <c r="O20" s="119"/>
      <c r="P20" s="135"/>
      <c r="Q20" s="135"/>
      <c r="R20" s="39"/>
      <c r="S20" s="39"/>
      <c r="T20" s="40"/>
      <c r="U20" s="40"/>
      <c r="V20" s="40"/>
      <c r="W20" s="40"/>
      <c r="X20" s="43"/>
      <c r="Y20" s="43"/>
      <c r="Z20" s="41"/>
      <c r="AA20" s="42"/>
      <c r="AD20" s="23"/>
      <c r="AE20" s="24"/>
      <c r="AF20" s="24"/>
      <c r="PM20" s="27"/>
      <c r="PN20" s="27"/>
      <c r="PO20" s="27"/>
      <c r="PP20" s="27"/>
      <c r="PQ20" s="27"/>
      <c r="PR20" s="27"/>
      <c r="PS20" s="27"/>
      <c r="PT20" s="27"/>
      <c r="PU20" s="27"/>
    </row>
    <row r="21" spans="1:437" s="26" customFormat="1" x14ac:dyDescent="0.25">
      <c r="A21" s="35"/>
      <c r="B21" s="116"/>
      <c r="C21" s="35"/>
      <c r="D21" s="98"/>
      <c r="E21" s="36"/>
      <c r="F21" s="36"/>
      <c r="G21" s="36"/>
      <c r="H21" s="37"/>
      <c r="I21" s="38"/>
      <c r="J21" s="27"/>
      <c r="K21" s="27"/>
      <c r="L21" s="27"/>
      <c r="M21" s="27"/>
      <c r="N21" s="37"/>
      <c r="O21" s="119"/>
      <c r="P21" s="135"/>
      <c r="Q21" s="135"/>
      <c r="R21" s="39"/>
      <c r="S21" s="39"/>
      <c r="T21" s="40"/>
      <c r="U21" s="40"/>
      <c r="V21" s="40"/>
      <c r="W21" s="40"/>
      <c r="Z21" s="8"/>
      <c r="AA21" s="44"/>
      <c r="AB21" s="42"/>
      <c r="AC21" s="42"/>
      <c r="AD21" s="23"/>
      <c r="AE21" s="24"/>
      <c r="AF21" s="24"/>
      <c r="PM21" s="27"/>
      <c r="PN21" s="27"/>
      <c r="PO21" s="27"/>
      <c r="PP21" s="27"/>
      <c r="PQ21" s="27"/>
      <c r="PR21" s="27"/>
      <c r="PS21" s="27"/>
      <c r="PT21" s="27"/>
      <c r="PU21" s="27"/>
    </row>
    <row r="22" spans="1:437" s="29" customFormat="1" x14ac:dyDescent="0.25">
      <c r="A22" s="66"/>
      <c r="B22" s="219"/>
      <c r="C22" s="219"/>
      <c r="D22" s="99"/>
      <c r="E22" s="221"/>
      <c r="F22" s="221"/>
      <c r="G22" s="221"/>
      <c r="H22" s="221"/>
      <c r="I22" s="68"/>
      <c r="J22" s="145"/>
      <c r="K22" s="219"/>
      <c r="L22" s="219"/>
      <c r="M22" s="68"/>
      <c r="N22" s="122"/>
      <c r="O22" s="219"/>
      <c r="P22" s="219"/>
      <c r="Q22" s="219"/>
      <c r="R22" s="219"/>
      <c r="S22" s="219"/>
      <c r="T22" s="219"/>
      <c r="U22" s="219"/>
      <c r="V22" s="219"/>
      <c r="W22" s="219"/>
      <c r="X22" s="219"/>
      <c r="Y22" s="219"/>
      <c r="Z22" s="219"/>
      <c r="AA22" s="219"/>
      <c r="AB22" s="45"/>
    </row>
    <row r="23" spans="1:437" s="29" customFormat="1" ht="18.75" customHeight="1" x14ac:dyDescent="0.25">
      <c r="A23" s="66"/>
      <c r="B23" s="212"/>
      <c r="C23" s="212"/>
      <c r="D23" s="100"/>
      <c r="E23" s="215"/>
      <c r="F23" s="215"/>
      <c r="G23" s="215"/>
      <c r="H23" s="215"/>
      <c r="I23" s="70"/>
      <c r="J23" s="147"/>
      <c r="K23" s="216"/>
      <c r="L23" s="216"/>
      <c r="M23" s="147"/>
      <c r="N23" s="147"/>
      <c r="O23" s="216"/>
      <c r="P23" s="216"/>
      <c r="Q23" s="216"/>
      <c r="R23" s="216"/>
      <c r="S23" s="216"/>
      <c r="T23" s="216"/>
      <c r="U23" s="216"/>
      <c r="V23" s="216"/>
      <c r="W23" s="216"/>
      <c r="X23" s="217"/>
      <c r="Y23" s="217"/>
      <c r="Z23" s="217"/>
      <c r="AA23" s="217"/>
      <c r="AB23" s="46"/>
      <c r="AD23" s="57"/>
    </row>
    <row r="24" spans="1:437" s="29" customFormat="1" ht="18.75" customHeight="1" x14ac:dyDescent="0.25">
      <c r="A24" s="66"/>
      <c r="B24" s="212"/>
      <c r="C24" s="212"/>
      <c r="D24" s="100"/>
      <c r="E24" s="215"/>
      <c r="F24" s="215"/>
      <c r="G24" s="215"/>
      <c r="H24" s="215"/>
      <c r="I24" s="70"/>
      <c r="J24" s="147"/>
      <c r="K24" s="216"/>
      <c r="L24" s="216"/>
      <c r="M24" s="147"/>
      <c r="N24" s="147"/>
      <c r="O24" s="216"/>
      <c r="P24" s="216"/>
      <c r="Q24" s="216"/>
      <c r="R24" s="216"/>
      <c r="S24" s="216"/>
      <c r="T24" s="216"/>
      <c r="U24" s="216"/>
      <c r="V24" s="216"/>
      <c r="W24" s="216"/>
      <c r="X24" s="217"/>
      <c r="Y24" s="217"/>
      <c r="Z24" s="217"/>
      <c r="AA24" s="217"/>
      <c r="AB24" s="46"/>
    </row>
    <row r="25" spans="1:437" s="29" customFormat="1" ht="15.75" customHeight="1" x14ac:dyDescent="0.25">
      <c r="A25" s="66"/>
      <c r="B25" s="212"/>
      <c r="C25" s="212"/>
      <c r="D25" s="100"/>
      <c r="E25" s="215"/>
      <c r="F25" s="215"/>
      <c r="G25" s="215"/>
      <c r="H25" s="215"/>
      <c r="I25" s="70"/>
      <c r="J25" s="147"/>
      <c r="K25" s="216"/>
      <c r="L25" s="216"/>
      <c r="M25" s="147"/>
      <c r="N25" s="147"/>
      <c r="O25" s="216"/>
      <c r="P25" s="216"/>
      <c r="Q25" s="216"/>
      <c r="R25" s="216"/>
      <c r="S25" s="216"/>
      <c r="T25" s="216"/>
      <c r="U25" s="216"/>
      <c r="V25" s="216"/>
      <c r="W25" s="216"/>
      <c r="X25" s="217"/>
      <c r="Y25" s="217"/>
      <c r="Z25" s="217"/>
      <c r="AA25" s="217"/>
      <c r="AB25" s="47"/>
    </row>
    <row r="26" spans="1:437" s="29" customFormat="1" ht="15.75" customHeight="1" x14ac:dyDescent="0.25">
      <c r="A26" s="66"/>
      <c r="B26" s="212"/>
      <c r="C26" s="212"/>
      <c r="D26" s="100"/>
      <c r="E26" s="215"/>
      <c r="F26" s="215"/>
      <c r="G26" s="215"/>
      <c r="H26" s="215"/>
      <c r="I26" s="70"/>
      <c r="J26" s="147"/>
      <c r="K26" s="216"/>
      <c r="L26" s="216"/>
      <c r="M26" s="147"/>
      <c r="N26" s="147"/>
      <c r="O26" s="147"/>
      <c r="P26" s="70"/>
      <c r="Q26" s="70"/>
      <c r="R26" s="147"/>
      <c r="S26" s="147"/>
      <c r="T26" s="147"/>
      <c r="U26" s="147"/>
      <c r="V26" s="216"/>
      <c r="W26" s="216"/>
      <c r="X26" s="217"/>
      <c r="Y26" s="217"/>
      <c r="Z26" s="148"/>
      <c r="AA26" s="148"/>
      <c r="AB26" s="47"/>
    </row>
    <row r="27" spans="1:437" s="29" customFormat="1" ht="18.75" customHeight="1" x14ac:dyDescent="0.25">
      <c r="A27" s="66"/>
      <c r="B27" s="212"/>
      <c r="C27" s="212"/>
      <c r="D27" s="101"/>
      <c r="E27" s="213"/>
      <c r="F27" s="213"/>
      <c r="G27" s="213"/>
      <c r="H27" s="213"/>
      <c r="I27" s="151"/>
      <c r="J27" s="151"/>
      <c r="K27" s="214"/>
      <c r="L27" s="214"/>
      <c r="M27" s="151"/>
      <c r="N27" s="148"/>
      <c r="O27" s="214"/>
      <c r="P27" s="214"/>
      <c r="Q27" s="214"/>
      <c r="R27" s="214"/>
      <c r="S27" s="214"/>
      <c r="T27" s="214"/>
      <c r="U27" s="214"/>
      <c r="V27" s="214"/>
      <c r="W27" s="214"/>
      <c r="X27" s="214"/>
      <c r="Y27" s="214"/>
      <c r="Z27" s="218"/>
      <c r="AA27" s="218"/>
      <c r="AB27" s="46"/>
    </row>
    <row r="28" spans="1:437" s="29" customFormat="1" ht="18.75" customHeight="1" x14ac:dyDescent="0.25">
      <c r="A28" s="63"/>
      <c r="B28" s="117"/>
      <c r="C28" s="63"/>
      <c r="D28" s="102"/>
      <c r="E28" s="74"/>
      <c r="F28" s="74"/>
      <c r="G28" s="74"/>
      <c r="H28" s="75"/>
      <c r="I28" s="76"/>
      <c r="J28" s="62"/>
      <c r="K28" s="62"/>
      <c r="L28" s="62"/>
      <c r="M28" s="62"/>
      <c r="N28" s="120"/>
      <c r="O28" s="121"/>
      <c r="P28" s="86"/>
      <c r="Q28" s="86"/>
      <c r="R28" s="77"/>
      <c r="S28" s="77"/>
      <c r="T28" s="58"/>
      <c r="U28" s="58"/>
      <c r="V28" s="58"/>
      <c r="W28" s="58"/>
      <c r="AA28" s="59"/>
      <c r="AE28" s="60"/>
      <c r="AF28" s="60"/>
    </row>
    <row r="29" spans="1:437" s="29" customFormat="1" x14ac:dyDescent="0.25">
      <c r="A29" s="63"/>
      <c r="B29" s="117"/>
      <c r="C29" s="63"/>
      <c r="D29" s="102"/>
      <c r="E29" s="63"/>
      <c r="F29" s="63"/>
      <c r="G29" s="63"/>
      <c r="H29" s="75"/>
      <c r="I29" s="76"/>
      <c r="N29" s="75"/>
      <c r="O29" s="122"/>
      <c r="P29" s="146"/>
      <c r="Q29" s="146"/>
      <c r="R29" s="78"/>
      <c r="S29" s="78"/>
      <c r="T29" s="58"/>
      <c r="U29" s="58"/>
      <c r="V29" s="58"/>
      <c r="W29" s="58"/>
      <c r="X29" s="57"/>
      <c r="Y29" s="57"/>
      <c r="Z29" s="61"/>
      <c r="AA29" s="59"/>
      <c r="AD29" s="57"/>
      <c r="AE29" s="60"/>
      <c r="AF29" s="60"/>
    </row>
    <row r="30" spans="1:437" s="29" customFormat="1" x14ac:dyDescent="0.25">
      <c r="A30" s="63"/>
      <c r="B30" s="117"/>
      <c r="C30" s="63"/>
      <c r="D30" s="102"/>
      <c r="E30" s="63"/>
      <c r="F30" s="63"/>
      <c r="G30" s="63"/>
      <c r="H30" s="75"/>
      <c r="I30" s="76"/>
      <c r="N30" s="75"/>
      <c r="O30" s="122"/>
      <c r="P30" s="146"/>
      <c r="Q30" s="146"/>
      <c r="R30" s="78"/>
      <c r="S30" s="78"/>
      <c r="T30" s="58"/>
      <c r="U30" s="58"/>
      <c r="V30" s="58"/>
      <c r="W30" s="58"/>
      <c r="X30" s="57"/>
      <c r="Y30" s="57"/>
      <c r="Z30" s="61"/>
      <c r="AA30" s="62"/>
      <c r="AB30" s="62"/>
      <c r="AC30" s="62"/>
      <c r="AD30" s="63"/>
      <c r="AE30" s="64"/>
      <c r="AF30" s="64"/>
    </row>
    <row r="31" spans="1:437" s="29" customFormat="1" x14ac:dyDescent="0.25">
      <c r="A31" s="63"/>
      <c r="B31" s="117"/>
      <c r="C31" s="63"/>
      <c r="D31" s="102"/>
      <c r="E31" s="63"/>
      <c r="F31" s="63"/>
      <c r="G31" s="63"/>
      <c r="H31" s="75"/>
      <c r="I31" s="76"/>
      <c r="N31" s="75"/>
      <c r="O31" s="122"/>
      <c r="P31" s="146"/>
      <c r="Q31" s="146"/>
      <c r="R31" s="78"/>
      <c r="S31" s="78"/>
      <c r="T31" s="58"/>
      <c r="U31" s="58"/>
      <c r="V31" s="58"/>
      <c r="W31" s="58"/>
      <c r="AD31" s="63"/>
      <c r="AE31" s="64"/>
      <c r="AF31" s="64"/>
    </row>
    <row r="32" spans="1:437" s="29" customFormat="1" ht="29.25" customHeight="1" x14ac:dyDescent="0.25">
      <c r="A32" s="79"/>
      <c r="B32" s="118"/>
      <c r="C32" s="79"/>
      <c r="D32" s="103"/>
      <c r="E32" s="80"/>
      <c r="F32" s="80"/>
      <c r="G32" s="80"/>
      <c r="H32" s="79"/>
      <c r="I32" s="79"/>
      <c r="J32" s="79"/>
      <c r="K32" s="80"/>
      <c r="L32" s="79"/>
      <c r="M32" s="80"/>
      <c r="N32" s="130"/>
      <c r="O32" s="131"/>
      <c r="P32" s="109"/>
      <c r="Q32" s="109"/>
      <c r="R32" s="80"/>
      <c r="S32" s="80"/>
      <c r="T32" s="80"/>
      <c r="U32" s="79"/>
      <c r="V32" s="80"/>
      <c r="W32" s="79"/>
      <c r="X32" s="80"/>
      <c r="Y32" s="79"/>
      <c r="Z32" s="79"/>
      <c r="AA32" s="79"/>
      <c r="AB32" s="79"/>
      <c r="AC32" s="80"/>
      <c r="AD32" s="80"/>
      <c r="AE32" s="79"/>
      <c r="AF32" s="81"/>
      <c r="AG32" s="79"/>
    </row>
    <row r="33" spans="1:33" s="65" customFormat="1" ht="22.5" customHeight="1" x14ac:dyDescent="0.2">
      <c r="A33" s="70"/>
      <c r="B33" s="70"/>
      <c r="C33" s="70"/>
      <c r="D33" s="104"/>
      <c r="E33" s="82"/>
      <c r="F33" s="82"/>
      <c r="G33" s="82"/>
      <c r="H33" s="82"/>
      <c r="I33" s="70"/>
      <c r="J33" s="82"/>
      <c r="K33" s="82"/>
      <c r="L33" s="70"/>
      <c r="M33" s="82"/>
      <c r="N33" s="70"/>
      <c r="O33" s="82"/>
      <c r="P33" s="70"/>
      <c r="Q33" s="70"/>
      <c r="R33" s="82"/>
      <c r="S33" s="82"/>
      <c r="T33" s="82"/>
      <c r="U33" s="70"/>
      <c r="V33" s="82"/>
      <c r="W33" s="70"/>
      <c r="X33" s="82"/>
      <c r="Y33" s="70"/>
      <c r="Z33" s="82"/>
      <c r="AA33" s="70"/>
      <c r="AB33" s="82"/>
      <c r="AC33" s="70"/>
      <c r="AD33" s="82"/>
      <c r="AE33" s="82"/>
      <c r="AF33" s="82"/>
      <c r="AG33" s="82"/>
    </row>
    <row r="34" spans="1:33" s="62" customFormat="1" ht="22.5" customHeight="1" x14ac:dyDescent="0.25">
      <c r="A34" s="70"/>
      <c r="B34" s="70"/>
      <c r="C34" s="70"/>
      <c r="D34" s="104"/>
      <c r="E34" s="82"/>
      <c r="F34" s="82"/>
      <c r="G34" s="82"/>
      <c r="H34" s="82"/>
      <c r="I34" s="70"/>
      <c r="J34" s="82"/>
      <c r="K34" s="82"/>
      <c r="L34" s="70"/>
      <c r="M34" s="82"/>
      <c r="N34" s="70"/>
      <c r="O34" s="82"/>
      <c r="P34" s="70"/>
      <c r="Q34" s="70"/>
      <c r="R34" s="82"/>
      <c r="S34" s="82"/>
      <c r="T34" s="82"/>
      <c r="U34" s="70"/>
      <c r="V34" s="82"/>
      <c r="W34" s="70"/>
      <c r="X34" s="82"/>
      <c r="Y34" s="70"/>
      <c r="Z34" s="82"/>
      <c r="AA34" s="70"/>
      <c r="AB34" s="82"/>
      <c r="AC34" s="70"/>
      <c r="AD34" s="82"/>
      <c r="AE34" s="82"/>
      <c r="AF34" s="82"/>
      <c r="AG34" s="82"/>
    </row>
    <row r="35" spans="1:33" s="62" customFormat="1" ht="22.5" customHeight="1" x14ac:dyDescent="0.25">
      <c r="A35" s="83"/>
      <c r="B35" s="70"/>
      <c r="C35" s="70"/>
      <c r="D35" s="105"/>
      <c r="E35" s="84"/>
      <c r="F35" s="84"/>
      <c r="G35" s="84"/>
      <c r="H35" s="82"/>
      <c r="I35" s="70"/>
      <c r="J35" s="82"/>
      <c r="K35" s="82"/>
      <c r="L35" s="70"/>
      <c r="M35" s="82"/>
      <c r="N35" s="70"/>
      <c r="O35" s="82"/>
      <c r="P35" s="70"/>
      <c r="Q35" s="70"/>
      <c r="R35" s="82"/>
      <c r="S35" s="82"/>
      <c r="T35" s="84"/>
      <c r="U35" s="70"/>
      <c r="V35" s="82"/>
      <c r="W35" s="70"/>
      <c r="X35" s="82"/>
      <c r="Y35" s="70"/>
      <c r="Z35" s="82"/>
      <c r="AA35" s="70"/>
      <c r="AB35" s="82"/>
      <c r="AC35" s="70"/>
      <c r="AD35" s="82"/>
      <c r="AE35" s="82"/>
      <c r="AF35" s="82"/>
      <c r="AG35" s="82"/>
    </row>
    <row r="36" spans="1:33" s="62" customFormat="1" ht="22.5" customHeight="1" x14ac:dyDescent="0.25">
      <c r="A36" s="83"/>
      <c r="B36" s="70"/>
      <c r="C36" s="70"/>
      <c r="D36" s="105"/>
      <c r="E36" s="84"/>
      <c r="F36" s="84"/>
      <c r="G36" s="84"/>
      <c r="H36" s="82"/>
      <c r="I36" s="70"/>
      <c r="J36" s="70"/>
      <c r="K36" s="82"/>
      <c r="L36" s="70"/>
      <c r="M36" s="82"/>
      <c r="N36" s="70"/>
      <c r="O36" s="82"/>
      <c r="P36" s="70"/>
      <c r="Q36" s="70"/>
      <c r="R36" s="82"/>
      <c r="S36" s="82"/>
      <c r="T36" s="84"/>
      <c r="U36" s="70"/>
      <c r="V36" s="82"/>
      <c r="W36" s="70"/>
      <c r="X36" s="82"/>
      <c r="Y36" s="70"/>
      <c r="Z36" s="82"/>
      <c r="AA36" s="70"/>
      <c r="AB36" s="82"/>
      <c r="AC36" s="70"/>
      <c r="AD36" s="82"/>
      <c r="AE36" s="82"/>
      <c r="AF36" s="82"/>
      <c r="AG36" s="82"/>
    </row>
    <row r="37" spans="1:33" s="62" customFormat="1" ht="22.5" customHeight="1" x14ac:dyDescent="0.25">
      <c r="A37" s="83"/>
      <c r="B37" s="70"/>
      <c r="C37" s="70"/>
      <c r="D37" s="105"/>
      <c r="E37" s="84"/>
      <c r="F37" s="84"/>
      <c r="G37" s="84"/>
      <c r="H37" s="82"/>
      <c r="I37" s="70"/>
      <c r="J37" s="82"/>
      <c r="K37" s="82"/>
      <c r="L37" s="70"/>
      <c r="M37" s="82"/>
      <c r="N37" s="70"/>
      <c r="O37" s="82"/>
      <c r="P37" s="70"/>
      <c r="Q37" s="70"/>
      <c r="R37" s="82"/>
      <c r="S37" s="82"/>
      <c r="T37" s="84"/>
      <c r="U37" s="70"/>
      <c r="V37" s="82"/>
      <c r="W37" s="70"/>
      <c r="X37" s="82"/>
      <c r="Y37" s="70"/>
      <c r="Z37" s="82"/>
      <c r="AA37" s="70"/>
      <c r="AB37" s="82"/>
      <c r="AC37" s="70"/>
      <c r="AD37" s="82"/>
      <c r="AE37" s="82"/>
      <c r="AF37" s="82"/>
      <c r="AG37" s="82"/>
    </row>
    <row r="38" spans="1:33" s="62" customFormat="1" ht="22.5" customHeight="1" x14ac:dyDescent="0.25">
      <c r="A38" s="83"/>
      <c r="B38" s="70"/>
      <c r="C38" s="70"/>
      <c r="D38" s="105"/>
      <c r="E38" s="84"/>
      <c r="F38" s="84"/>
      <c r="G38" s="84"/>
      <c r="H38" s="82"/>
      <c r="I38" s="70"/>
      <c r="J38" s="82"/>
      <c r="K38" s="82"/>
      <c r="L38" s="70"/>
      <c r="M38" s="82"/>
      <c r="N38" s="70"/>
      <c r="O38" s="82"/>
      <c r="P38" s="70"/>
      <c r="Q38" s="70"/>
      <c r="R38" s="82"/>
      <c r="S38" s="82"/>
      <c r="T38" s="84"/>
      <c r="U38" s="70"/>
      <c r="V38" s="82"/>
      <c r="W38" s="70"/>
      <c r="X38" s="82"/>
      <c r="Y38" s="70"/>
      <c r="Z38" s="82"/>
      <c r="AA38" s="70"/>
      <c r="AB38" s="82"/>
      <c r="AC38" s="70"/>
      <c r="AD38" s="82"/>
      <c r="AE38" s="82"/>
      <c r="AF38" s="82"/>
      <c r="AG38" s="82"/>
    </row>
    <row r="39" spans="1:33" s="62" customFormat="1" ht="22.5" customHeight="1" x14ac:dyDescent="0.25">
      <c r="A39" s="83"/>
      <c r="B39" s="70"/>
      <c r="C39" s="70"/>
      <c r="D39" s="105"/>
      <c r="E39" s="84"/>
      <c r="F39" s="84"/>
      <c r="G39" s="84"/>
      <c r="H39" s="82"/>
      <c r="I39" s="70"/>
      <c r="J39" s="82"/>
      <c r="K39" s="82"/>
      <c r="L39" s="70"/>
      <c r="M39" s="82"/>
      <c r="N39" s="70"/>
      <c r="O39" s="82"/>
      <c r="P39" s="70"/>
      <c r="Q39" s="70"/>
      <c r="R39" s="82"/>
      <c r="S39" s="82"/>
      <c r="T39" s="84"/>
      <c r="U39" s="70"/>
      <c r="V39" s="82"/>
      <c r="W39" s="70"/>
      <c r="X39" s="82"/>
      <c r="Y39" s="70"/>
      <c r="Z39" s="82"/>
      <c r="AA39" s="70"/>
      <c r="AB39" s="82"/>
      <c r="AC39" s="70"/>
      <c r="AD39" s="82"/>
      <c r="AE39" s="82"/>
      <c r="AF39" s="82"/>
      <c r="AG39" s="82"/>
    </row>
    <row r="40" spans="1:33" s="62" customFormat="1" ht="22.5" customHeight="1" x14ac:dyDescent="0.25">
      <c r="A40" s="83"/>
      <c r="B40" s="70"/>
      <c r="C40" s="70"/>
      <c r="D40" s="105"/>
      <c r="E40" s="84"/>
      <c r="F40" s="84"/>
      <c r="G40" s="84"/>
      <c r="H40" s="82"/>
      <c r="I40" s="70"/>
      <c r="J40" s="82"/>
      <c r="K40" s="82"/>
      <c r="L40" s="70"/>
      <c r="M40" s="82"/>
      <c r="N40" s="70"/>
      <c r="O40" s="82"/>
      <c r="P40" s="70"/>
      <c r="Q40" s="70"/>
      <c r="R40" s="82"/>
      <c r="S40" s="82"/>
      <c r="T40" s="84"/>
      <c r="U40" s="70"/>
      <c r="V40" s="82"/>
      <c r="W40" s="70"/>
      <c r="X40" s="82"/>
      <c r="Y40" s="70"/>
      <c r="Z40" s="82"/>
      <c r="AA40" s="70"/>
      <c r="AB40" s="82"/>
      <c r="AC40" s="70"/>
      <c r="AD40" s="82"/>
      <c r="AE40" s="82"/>
      <c r="AF40" s="82"/>
      <c r="AG40" s="82"/>
    </row>
    <row r="41" spans="1:33" s="62" customFormat="1" ht="22.5" customHeight="1" x14ac:dyDescent="0.25">
      <c r="A41" s="83"/>
      <c r="B41" s="70"/>
      <c r="C41" s="70"/>
      <c r="D41" s="105"/>
      <c r="E41" s="84"/>
      <c r="F41" s="84"/>
      <c r="G41" s="84"/>
      <c r="H41" s="82"/>
      <c r="I41" s="70"/>
      <c r="J41" s="82"/>
      <c r="K41" s="82"/>
      <c r="L41" s="70"/>
      <c r="M41" s="82"/>
      <c r="N41" s="70"/>
      <c r="O41" s="82"/>
      <c r="P41" s="70"/>
      <c r="Q41" s="70"/>
      <c r="R41" s="82"/>
      <c r="S41" s="82"/>
      <c r="T41" s="84"/>
      <c r="U41" s="70"/>
      <c r="V41" s="82"/>
      <c r="W41" s="70"/>
      <c r="X41" s="82"/>
      <c r="Y41" s="70"/>
      <c r="Z41" s="82"/>
      <c r="AA41" s="70"/>
      <c r="AB41" s="82"/>
      <c r="AC41" s="70"/>
      <c r="AD41" s="82"/>
      <c r="AE41" s="82"/>
      <c r="AF41" s="82"/>
      <c r="AG41" s="82"/>
    </row>
    <row r="42" spans="1:33" s="62" customFormat="1" ht="22.5" customHeight="1" x14ac:dyDescent="0.25">
      <c r="A42" s="83"/>
      <c r="B42" s="70"/>
      <c r="C42" s="70"/>
      <c r="D42" s="105"/>
      <c r="E42" s="84"/>
      <c r="F42" s="84"/>
      <c r="G42" s="84"/>
      <c r="H42" s="82"/>
      <c r="I42" s="70"/>
      <c r="J42" s="82"/>
      <c r="K42" s="82"/>
      <c r="L42" s="70"/>
      <c r="M42" s="82"/>
      <c r="N42" s="70"/>
      <c r="O42" s="82"/>
      <c r="P42" s="70"/>
      <c r="Q42" s="70"/>
      <c r="R42" s="82"/>
      <c r="S42" s="82"/>
      <c r="T42" s="84"/>
      <c r="U42" s="70"/>
      <c r="V42" s="82"/>
      <c r="W42" s="70"/>
      <c r="X42" s="82"/>
      <c r="Y42" s="70"/>
      <c r="Z42" s="82"/>
      <c r="AA42" s="70"/>
      <c r="AB42" s="82"/>
      <c r="AC42" s="70"/>
      <c r="AD42" s="82"/>
      <c r="AE42" s="82"/>
      <c r="AF42" s="82"/>
      <c r="AG42" s="82"/>
    </row>
    <row r="43" spans="1:33" s="62" customFormat="1" ht="22.5" customHeight="1" x14ac:dyDescent="0.25">
      <c r="A43" s="83"/>
      <c r="B43" s="70"/>
      <c r="C43" s="70"/>
      <c r="D43" s="105"/>
      <c r="E43" s="84"/>
      <c r="F43" s="84"/>
      <c r="G43" s="84"/>
      <c r="H43" s="70"/>
      <c r="I43" s="70"/>
      <c r="J43" s="70"/>
      <c r="K43" s="84"/>
      <c r="L43" s="70"/>
      <c r="M43" s="82"/>
      <c r="N43" s="70"/>
      <c r="O43" s="84"/>
      <c r="P43" s="83"/>
      <c r="Q43" s="83"/>
      <c r="R43" s="84"/>
      <c r="S43" s="84"/>
      <c r="T43" s="84"/>
      <c r="U43" s="70"/>
      <c r="V43" s="84"/>
      <c r="W43" s="70"/>
      <c r="X43" s="84"/>
      <c r="Y43" s="70"/>
      <c r="Z43" s="82"/>
      <c r="AA43" s="70"/>
      <c r="AB43" s="82"/>
      <c r="AC43" s="70"/>
      <c r="AD43" s="82"/>
      <c r="AE43" s="82"/>
      <c r="AF43" s="82"/>
      <c r="AG43" s="82"/>
    </row>
    <row r="44" spans="1:33" s="62" customFormat="1" ht="22.5" customHeight="1" x14ac:dyDescent="0.25">
      <c r="A44" s="70"/>
      <c r="B44" s="70"/>
      <c r="C44" s="70"/>
      <c r="D44" s="104"/>
      <c r="E44" s="82"/>
      <c r="F44" s="82"/>
      <c r="G44" s="82"/>
      <c r="H44" s="70"/>
      <c r="I44" s="70"/>
      <c r="J44" s="70"/>
      <c r="K44" s="82"/>
      <c r="L44" s="85"/>
      <c r="M44" s="85"/>
      <c r="N44" s="86"/>
      <c r="O44" s="82"/>
      <c r="P44" s="70"/>
      <c r="Q44" s="70"/>
      <c r="R44" s="82"/>
      <c r="S44" s="82"/>
      <c r="T44" s="82"/>
      <c r="U44" s="70"/>
      <c r="V44" s="82"/>
      <c r="W44" s="70"/>
      <c r="X44" s="82"/>
      <c r="Y44" s="86"/>
      <c r="Z44" s="86"/>
      <c r="AA44" s="70"/>
      <c r="AB44" s="82"/>
      <c r="AC44" s="70"/>
      <c r="AD44" s="70"/>
      <c r="AE44" s="82"/>
      <c r="AF44" s="82"/>
      <c r="AG44" s="82"/>
    </row>
    <row r="45" spans="1:33" s="62" customFormat="1" ht="22.5" customHeight="1" x14ac:dyDescent="0.25">
      <c r="A45" s="74"/>
      <c r="B45" s="110"/>
      <c r="C45" s="74"/>
      <c r="D45" s="106"/>
      <c r="E45" s="74"/>
      <c r="F45" s="74"/>
      <c r="G45" s="74"/>
      <c r="H45" s="74"/>
      <c r="I45" s="74"/>
      <c r="J45" s="74"/>
      <c r="K45" s="74"/>
      <c r="L45" s="74"/>
      <c r="M45" s="74"/>
      <c r="N45" s="120"/>
      <c r="O45" s="120"/>
      <c r="P45" s="86"/>
      <c r="Q45" s="86"/>
      <c r="R45" s="74"/>
      <c r="S45" s="74"/>
      <c r="T45" s="74"/>
      <c r="U45" s="74"/>
      <c r="V45" s="74"/>
      <c r="W45" s="74"/>
      <c r="X45" s="87"/>
      <c r="Y45" s="74"/>
      <c r="Z45" s="87"/>
      <c r="AA45" s="87"/>
      <c r="AB45" s="87"/>
      <c r="AC45" s="74"/>
      <c r="AD45" s="87"/>
      <c r="AE45" s="74"/>
      <c r="AF45" s="87"/>
      <c r="AG45" s="87"/>
    </row>
    <row r="46" spans="1:33" s="62" customFormat="1" ht="22.5" customHeight="1" x14ac:dyDescent="0.25">
      <c r="A46" s="63"/>
      <c r="B46" s="117"/>
      <c r="C46" s="63"/>
      <c r="D46" s="102"/>
      <c r="E46" s="63"/>
      <c r="F46" s="63"/>
      <c r="G46" s="63"/>
      <c r="H46" s="75"/>
      <c r="I46" s="76"/>
      <c r="J46" s="29"/>
      <c r="K46" s="29"/>
      <c r="L46" s="29"/>
      <c r="M46" s="29"/>
      <c r="N46" s="75"/>
      <c r="O46" s="122"/>
      <c r="P46" s="146"/>
      <c r="Q46" s="146"/>
      <c r="R46" s="78"/>
      <c r="S46" s="78"/>
      <c r="T46" s="58"/>
      <c r="U46" s="58"/>
      <c r="V46" s="58"/>
      <c r="W46" s="58"/>
      <c r="X46" s="29"/>
      <c r="Y46" s="29"/>
      <c r="Z46" s="29"/>
      <c r="AA46" s="29"/>
      <c r="AB46" s="29"/>
      <c r="AC46" s="29"/>
      <c r="AD46" s="63"/>
      <c r="AE46" s="64"/>
      <c r="AF46" s="64"/>
    </row>
    <row r="47" spans="1:33" s="29" customFormat="1" x14ac:dyDescent="0.25">
      <c r="A47" s="63"/>
      <c r="B47" s="117"/>
      <c r="C47" s="63"/>
      <c r="D47" s="102"/>
      <c r="E47" s="63"/>
      <c r="F47" s="63"/>
      <c r="G47" s="63"/>
      <c r="H47" s="75"/>
      <c r="I47" s="76"/>
      <c r="N47" s="75"/>
      <c r="O47" s="122"/>
      <c r="P47" s="146"/>
      <c r="Q47" s="146"/>
      <c r="R47" s="78"/>
      <c r="S47" s="78"/>
      <c r="T47" s="58"/>
      <c r="U47" s="58"/>
      <c r="V47" s="58"/>
      <c r="W47" s="58"/>
      <c r="AD47" s="63"/>
      <c r="AE47" s="64"/>
      <c r="AF47" s="64"/>
    </row>
    <row r="48" spans="1:33" s="29" customFormat="1" x14ac:dyDescent="0.25">
      <c r="A48" s="63"/>
      <c r="B48" s="117"/>
      <c r="C48" s="63"/>
      <c r="D48" s="102"/>
      <c r="E48" s="63"/>
      <c r="F48" s="63"/>
      <c r="G48" s="63"/>
      <c r="H48" s="75"/>
      <c r="I48" s="76"/>
      <c r="N48" s="75"/>
      <c r="O48" s="122"/>
      <c r="P48" s="146"/>
      <c r="Q48" s="146"/>
      <c r="R48" s="78"/>
      <c r="S48" s="78"/>
      <c r="T48" s="58"/>
      <c r="U48" s="58"/>
      <c r="V48" s="58"/>
      <c r="W48" s="58"/>
      <c r="AD48" s="63"/>
      <c r="AE48" s="64"/>
      <c r="AF48" s="64"/>
    </row>
    <row r="49" spans="1:32" s="29" customFormat="1" x14ac:dyDescent="0.25">
      <c r="A49" s="63"/>
      <c r="B49" s="117"/>
      <c r="C49" s="63"/>
      <c r="D49" s="102"/>
      <c r="E49" s="63"/>
      <c r="F49" s="63"/>
      <c r="G49" s="63"/>
      <c r="H49" s="75"/>
      <c r="I49" s="76"/>
      <c r="N49" s="75"/>
      <c r="O49" s="122"/>
      <c r="P49" s="146"/>
      <c r="Q49" s="146"/>
      <c r="R49" s="78"/>
      <c r="S49" s="78"/>
      <c r="T49" s="58"/>
      <c r="U49" s="58"/>
      <c r="V49" s="58"/>
      <c r="W49" s="58"/>
      <c r="AD49" s="63"/>
      <c r="AE49" s="64"/>
      <c r="AF49" s="64"/>
    </row>
    <row r="50" spans="1:32" s="29" customFormat="1" x14ac:dyDescent="0.25">
      <c r="A50" s="63"/>
      <c r="B50" s="117"/>
      <c r="C50" s="63"/>
      <c r="D50" s="102"/>
      <c r="E50" s="63"/>
      <c r="F50" s="63"/>
      <c r="G50" s="63"/>
      <c r="H50" s="75"/>
      <c r="I50" s="76"/>
      <c r="N50" s="75"/>
      <c r="O50" s="122"/>
      <c r="P50" s="146"/>
      <c r="Q50" s="146"/>
      <c r="R50" s="78"/>
      <c r="S50" s="78"/>
      <c r="T50" s="58"/>
      <c r="U50" s="58"/>
      <c r="V50" s="58"/>
      <c r="W50" s="58"/>
      <c r="AD50" s="63"/>
      <c r="AE50" s="64"/>
      <c r="AF50" s="64"/>
    </row>
    <row r="51" spans="1:32" s="29" customFormat="1" x14ac:dyDescent="0.25">
      <c r="A51" s="63"/>
      <c r="B51" s="117"/>
      <c r="C51" s="63"/>
      <c r="D51" s="102"/>
      <c r="E51" s="63"/>
      <c r="F51" s="63"/>
      <c r="G51" s="63"/>
      <c r="H51" s="75"/>
      <c r="I51" s="76"/>
      <c r="N51" s="75"/>
      <c r="O51" s="122"/>
      <c r="P51" s="146"/>
      <c r="Q51" s="146"/>
      <c r="R51" s="78"/>
      <c r="S51" s="78"/>
      <c r="T51" s="58"/>
      <c r="U51" s="58"/>
      <c r="V51" s="58"/>
      <c r="W51" s="58"/>
      <c r="AD51" s="63"/>
      <c r="AE51" s="64"/>
      <c r="AF51" s="64"/>
    </row>
    <row r="52" spans="1:32" s="29" customFormat="1" x14ac:dyDescent="0.25">
      <c r="A52" s="63"/>
      <c r="B52" s="117"/>
      <c r="C52" s="63"/>
      <c r="D52" s="102"/>
      <c r="E52" s="63"/>
      <c r="F52" s="63"/>
      <c r="G52" s="63"/>
      <c r="H52" s="75"/>
      <c r="I52" s="76"/>
      <c r="N52" s="75"/>
      <c r="O52" s="122"/>
      <c r="P52" s="146"/>
      <c r="Q52" s="146"/>
      <c r="R52" s="78"/>
      <c r="S52" s="78"/>
      <c r="T52" s="58"/>
      <c r="U52" s="58"/>
      <c r="V52" s="58"/>
      <c r="W52" s="58"/>
      <c r="AD52" s="63"/>
      <c r="AE52" s="64"/>
      <c r="AF52" s="64"/>
    </row>
    <row r="53" spans="1:32" s="29" customFormat="1" x14ac:dyDescent="0.25">
      <c r="A53" s="63"/>
      <c r="B53" s="117"/>
      <c r="C53" s="63"/>
      <c r="D53" s="102"/>
      <c r="E53" s="63"/>
      <c r="F53" s="63"/>
      <c r="G53" s="63"/>
      <c r="H53" s="75"/>
      <c r="I53" s="76"/>
      <c r="N53" s="75"/>
      <c r="O53" s="122"/>
      <c r="P53" s="146"/>
      <c r="Q53" s="146"/>
      <c r="R53" s="78"/>
      <c r="S53" s="78"/>
      <c r="T53" s="58"/>
      <c r="U53" s="58"/>
      <c r="V53" s="58"/>
      <c r="W53" s="58"/>
      <c r="AD53" s="63"/>
      <c r="AE53" s="64"/>
      <c r="AF53" s="64"/>
    </row>
    <row r="54" spans="1:32" s="29" customFormat="1" x14ac:dyDescent="0.25">
      <c r="A54" s="63"/>
      <c r="B54" s="117"/>
      <c r="C54" s="63"/>
      <c r="D54" s="102"/>
      <c r="E54" s="63"/>
      <c r="F54" s="63"/>
      <c r="G54" s="63"/>
      <c r="H54" s="75"/>
      <c r="I54" s="76"/>
      <c r="N54" s="75"/>
      <c r="O54" s="122"/>
      <c r="P54" s="146"/>
      <c r="Q54" s="146"/>
      <c r="R54" s="78"/>
      <c r="S54" s="78"/>
      <c r="T54" s="58"/>
      <c r="U54" s="58"/>
      <c r="V54" s="58"/>
      <c r="W54" s="58"/>
      <c r="AD54" s="63"/>
      <c r="AE54" s="64"/>
      <c r="AF54" s="64"/>
    </row>
    <row r="55" spans="1:32" s="29" customFormat="1" x14ac:dyDescent="0.25">
      <c r="A55" s="63"/>
      <c r="B55" s="117"/>
      <c r="C55" s="63"/>
      <c r="D55" s="102"/>
      <c r="E55" s="63"/>
      <c r="F55" s="63"/>
      <c r="G55" s="63"/>
      <c r="H55" s="75"/>
      <c r="I55" s="76"/>
      <c r="N55" s="75"/>
      <c r="O55" s="122"/>
      <c r="P55" s="146"/>
      <c r="Q55" s="146"/>
      <c r="R55" s="78"/>
      <c r="S55" s="78"/>
      <c r="T55" s="58"/>
      <c r="U55" s="58"/>
      <c r="V55" s="58"/>
      <c r="W55" s="58"/>
      <c r="AD55" s="63"/>
      <c r="AE55" s="64"/>
      <c r="AF55" s="64"/>
    </row>
    <row r="56" spans="1:32" s="29" customFormat="1" x14ac:dyDescent="0.25">
      <c r="A56" s="63"/>
      <c r="B56" s="117"/>
      <c r="C56" s="63"/>
      <c r="D56" s="102"/>
      <c r="E56" s="63"/>
      <c r="F56" s="63"/>
      <c r="G56" s="63"/>
      <c r="H56" s="75"/>
      <c r="I56" s="76"/>
      <c r="N56" s="75"/>
      <c r="O56" s="122"/>
      <c r="P56" s="146"/>
      <c r="Q56" s="146"/>
      <c r="R56" s="78"/>
      <c r="S56" s="78"/>
      <c r="T56" s="58"/>
      <c r="U56" s="58"/>
      <c r="V56" s="58"/>
      <c r="W56" s="58"/>
      <c r="AD56" s="63"/>
      <c r="AE56" s="64"/>
      <c r="AF56" s="64"/>
    </row>
    <row r="57" spans="1:32" s="29" customFormat="1" x14ac:dyDescent="0.25">
      <c r="A57" s="63"/>
      <c r="B57" s="117"/>
      <c r="C57" s="63"/>
      <c r="D57" s="102"/>
      <c r="E57" s="63"/>
      <c r="F57" s="63"/>
      <c r="G57" s="63"/>
      <c r="H57" s="75"/>
      <c r="I57" s="76"/>
      <c r="N57" s="75"/>
      <c r="O57" s="122"/>
      <c r="P57" s="146"/>
      <c r="Q57" s="146"/>
      <c r="R57" s="78"/>
      <c r="S57" s="78"/>
      <c r="T57" s="58"/>
      <c r="U57" s="58"/>
      <c r="V57" s="58"/>
      <c r="W57" s="58"/>
      <c r="AD57" s="63"/>
      <c r="AE57" s="64"/>
      <c r="AF57" s="64"/>
    </row>
    <row r="58" spans="1:32" s="29" customFormat="1" x14ac:dyDescent="0.25">
      <c r="A58" s="63"/>
      <c r="B58" s="117"/>
      <c r="C58" s="63"/>
      <c r="D58" s="102"/>
      <c r="E58" s="63"/>
      <c r="F58" s="63"/>
      <c r="G58" s="63"/>
      <c r="H58" s="75"/>
      <c r="I58" s="76"/>
      <c r="N58" s="75"/>
      <c r="O58" s="122"/>
      <c r="P58" s="146"/>
      <c r="Q58" s="146"/>
      <c r="R58" s="78"/>
      <c r="S58" s="78"/>
      <c r="T58" s="58"/>
      <c r="U58" s="58"/>
      <c r="V58" s="58"/>
      <c r="W58" s="58"/>
      <c r="AD58" s="63"/>
      <c r="AE58" s="64"/>
      <c r="AF58" s="64"/>
    </row>
    <row r="59" spans="1:32" s="29" customFormat="1" x14ac:dyDescent="0.25">
      <c r="A59" s="63"/>
      <c r="B59" s="117"/>
      <c r="C59" s="63"/>
      <c r="D59" s="102"/>
      <c r="E59" s="63"/>
      <c r="F59" s="63"/>
      <c r="G59" s="63"/>
      <c r="H59" s="75"/>
      <c r="I59" s="76"/>
      <c r="N59" s="75"/>
      <c r="O59" s="122"/>
      <c r="P59" s="146"/>
      <c r="Q59" s="146"/>
      <c r="R59" s="78"/>
      <c r="S59" s="78"/>
      <c r="T59" s="58"/>
      <c r="U59" s="58"/>
      <c r="V59" s="58"/>
      <c r="W59" s="58"/>
      <c r="AD59" s="63"/>
      <c r="AE59" s="64"/>
      <c r="AF59" s="64"/>
    </row>
    <row r="60" spans="1:32" s="29" customFormat="1" x14ac:dyDescent="0.25">
      <c r="A60" s="63"/>
      <c r="B60" s="117"/>
      <c r="C60" s="63"/>
      <c r="D60" s="102"/>
      <c r="E60" s="63"/>
      <c r="F60" s="63"/>
      <c r="G60" s="63"/>
      <c r="H60" s="75"/>
      <c r="I60" s="76"/>
      <c r="N60" s="75"/>
      <c r="O60" s="122"/>
      <c r="P60" s="146"/>
      <c r="Q60" s="146"/>
      <c r="R60" s="78"/>
      <c r="S60" s="78"/>
      <c r="T60" s="58"/>
      <c r="U60" s="58"/>
      <c r="V60" s="58"/>
      <c r="W60" s="58"/>
      <c r="AD60" s="63"/>
      <c r="AE60" s="64"/>
      <c r="AF60" s="64"/>
    </row>
    <row r="61" spans="1:32" s="29" customFormat="1" x14ac:dyDescent="0.25">
      <c r="A61" s="63"/>
      <c r="B61" s="117"/>
      <c r="C61" s="63"/>
      <c r="D61" s="102"/>
      <c r="E61" s="63"/>
      <c r="F61" s="63"/>
      <c r="G61" s="63"/>
      <c r="H61" s="75"/>
      <c r="I61" s="76"/>
      <c r="N61" s="75"/>
      <c r="O61" s="122"/>
      <c r="P61" s="146"/>
      <c r="Q61" s="146"/>
      <c r="R61" s="78"/>
      <c r="S61" s="78"/>
      <c r="T61" s="58"/>
      <c r="U61" s="58"/>
      <c r="V61" s="58"/>
      <c r="W61" s="58"/>
      <c r="AD61" s="63"/>
      <c r="AE61" s="64"/>
      <c r="AF61" s="64"/>
    </row>
    <row r="62" spans="1:32" s="29" customFormat="1" x14ac:dyDescent="0.25">
      <c r="A62" s="63"/>
      <c r="B62" s="117"/>
      <c r="C62" s="63"/>
      <c r="D62" s="102"/>
      <c r="E62" s="63"/>
      <c r="F62" s="63"/>
      <c r="G62" s="63"/>
      <c r="H62" s="75"/>
      <c r="I62" s="76"/>
      <c r="N62" s="75"/>
      <c r="O62" s="122"/>
      <c r="P62" s="146"/>
      <c r="Q62" s="146"/>
      <c r="R62" s="78"/>
      <c r="S62" s="78"/>
      <c r="T62" s="58"/>
      <c r="U62" s="58"/>
      <c r="V62" s="58"/>
      <c r="W62" s="58"/>
      <c r="AD62" s="63"/>
      <c r="AE62" s="64"/>
      <c r="AF62" s="64"/>
    </row>
    <row r="63" spans="1:32" s="29" customFormat="1" x14ac:dyDescent="0.25">
      <c r="A63" s="63"/>
      <c r="B63" s="117"/>
      <c r="C63" s="63"/>
      <c r="D63" s="102"/>
      <c r="E63" s="63"/>
      <c r="F63" s="63"/>
      <c r="G63" s="63"/>
      <c r="H63" s="75"/>
      <c r="I63" s="76"/>
      <c r="N63" s="75"/>
      <c r="O63" s="122"/>
      <c r="P63" s="146"/>
      <c r="Q63" s="146"/>
      <c r="R63" s="78"/>
      <c r="S63" s="78"/>
      <c r="T63" s="58"/>
      <c r="U63" s="58"/>
      <c r="V63" s="58"/>
      <c r="W63" s="58"/>
      <c r="AD63" s="63"/>
      <c r="AE63" s="64"/>
      <c r="AF63" s="64"/>
    </row>
    <row r="64" spans="1:32" s="29" customFormat="1" x14ac:dyDescent="0.25">
      <c r="A64" s="63"/>
      <c r="B64" s="117"/>
      <c r="C64" s="63"/>
      <c r="D64" s="102"/>
      <c r="E64" s="63"/>
      <c r="F64" s="63"/>
      <c r="G64" s="63"/>
      <c r="H64" s="75"/>
      <c r="I64" s="76"/>
      <c r="N64" s="75"/>
      <c r="O64" s="122"/>
      <c r="P64" s="146"/>
      <c r="Q64" s="146"/>
      <c r="R64" s="78"/>
      <c r="S64" s="78"/>
      <c r="T64" s="58"/>
      <c r="U64" s="58"/>
      <c r="V64" s="58"/>
      <c r="W64" s="58"/>
      <c r="AD64" s="63"/>
      <c r="AE64" s="64"/>
      <c r="AF64" s="64"/>
    </row>
    <row r="65" spans="1:437" s="29" customFormat="1" x14ac:dyDescent="0.25">
      <c r="A65" s="63"/>
      <c r="B65" s="117"/>
      <c r="C65" s="63"/>
      <c r="D65" s="102"/>
      <c r="E65" s="63"/>
      <c r="F65" s="63"/>
      <c r="G65" s="63"/>
      <c r="H65" s="75"/>
      <c r="I65" s="76"/>
      <c r="N65" s="75"/>
      <c r="O65" s="122"/>
      <c r="P65" s="146"/>
      <c r="Q65" s="146"/>
      <c r="R65" s="78"/>
      <c r="S65" s="78"/>
      <c r="T65" s="58"/>
      <c r="U65" s="58"/>
      <c r="V65" s="58"/>
      <c r="W65" s="58"/>
      <c r="AD65" s="63"/>
      <c r="AE65" s="64"/>
      <c r="AF65" s="64"/>
    </row>
    <row r="66" spans="1:437" s="29" customFormat="1" x14ac:dyDescent="0.25">
      <c r="A66" s="63"/>
      <c r="B66" s="117"/>
      <c r="C66" s="63"/>
      <c r="D66" s="102"/>
      <c r="E66" s="63"/>
      <c r="F66" s="63"/>
      <c r="G66" s="63"/>
      <c r="H66" s="75"/>
      <c r="I66" s="76"/>
      <c r="N66" s="75"/>
      <c r="O66" s="122"/>
      <c r="P66" s="146"/>
      <c r="Q66" s="146"/>
      <c r="R66" s="78"/>
      <c r="S66" s="78"/>
      <c r="T66" s="58"/>
      <c r="U66" s="58"/>
      <c r="V66" s="58"/>
      <c r="W66" s="58"/>
      <c r="AD66" s="63"/>
      <c r="AE66" s="64"/>
      <c r="AF66" s="64"/>
    </row>
    <row r="67" spans="1:437" s="29" customFormat="1" x14ac:dyDescent="0.25">
      <c r="A67" s="63"/>
      <c r="B67" s="117"/>
      <c r="C67" s="63"/>
      <c r="D67" s="102"/>
      <c r="E67" s="63"/>
      <c r="F67" s="63"/>
      <c r="G67" s="63"/>
      <c r="H67" s="75"/>
      <c r="I67" s="76"/>
      <c r="N67" s="75"/>
      <c r="O67" s="122"/>
      <c r="P67" s="146"/>
      <c r="Q67" s="146"/>
      <c r="R67" s="78"/>
      <c r="S67" s="78"/>
      <c r="T67" s="58"/>
      <c r="U67" s="58"/>
      <c r="V67" s="58"/>
      <c r="W67" s="58"/>
      <c r="AD67" s="63"/>
      <c r="AE67" s="64"/>
      <c r="AF67" s="64"/>
    </row>
    <row r="68" spans="1:437" s="29" customFormat="1" x14ac:dyDescent="0.25">
      <c r="A68" s="63"/>
      <c r="B68" s="117"/>
      <c r="C68" s="63"/>
      <c r="D68" s="102"/>
      <c r="E68" s="63"/>
      <c r="F68" s="63"/>
      <c r="G68" s="63"/>
      <c r="H68" s="75"/>
      <c r="I68" s="76"/>
      <c r="N68" s="75"/>
      <c r="O68" s="122"/>
      <c r="P68" s="146"/>
      <c r="Q68" s="146"/>
      <c r="R68" s="78"/>
      <c r="S68" s="78"/>
      <c r="T68" s="58"/>
      <c r="U68" s="58"/>
      <c r="V68" s="58"/>
      <c r="W68" s="58"/>
      <c r="AD68" s="63"/>
      <c r="AE68" s="64"/>
      <c r="AF68" s="64"/>
    </row>
    <row r="69" spans="1:437" s="29" customFormat="1" x14ac:dyDescent="0.25">
      <c r="A69" s="63"/>
      <c r="B69" s="117"/>
      <c r="C69" s="63"/>
      <c r="D69" s="102"/>
      <c r="E69" s="63"/>
      <c r="F69" s="63"/>
      <c r="G69" s="63"/>
      <c r="H69" s="75"/>
      <c r="I69" s="76"/>
      <c r="N69" s="75"/>
      <c r="O69" s="122"/>
      <c r="P69" s="146"/>
      <c r="Q69" s="146"/>
      <c r="R69" s="78"/>
      <c r="S69" s="78"/>
      <c r="T69" s="58"/>
      <c r="U69" s="58"/>
      <c r="V69" s="58"/>
      <c r="W69" s="58"/>
      <c r="AD69" s="63"/>
      <c r="AE69" s="64"/>
      <c r="AF69" s="64"/>
    </row>
    <row r="70" spans="1:437" s="29" customFormat="1" x14ac:dyDescent="0.25">
      <c r="A70" s="63"/>
      <c r="B70" s="117"/>
      <c r="C70" s="63"/>
      <c r="D70" s="102"/>
      <c r="E70" s="63"/>
      <c r="F70" s="63"/>
      <c r="G70" s="63"/>
      <c r="H70" s="75"/>
      <c r="I70" s="76"/>
      <c r="N70" s="75"/>
      <c r="O70" s="122"/>
      <c r="P70" s="146"/>
      <c r="Q70" s="146"/>
      <c r="R70" s="78"/>
      <c r="S70" s="78"/>
      <c r="T70" s="58"/>
      <c r="U70" s="58"/>
      <c r="V70" s="58"/>
      <c r="W70" s="58"/>
      <c r="AD70" s="63"/>
      <c r="AE70" s="64"/>
      <c r="AF70" s="64"/>
    </row>
    <row r="71" spans="1:437" s="29" customFormat="1" x14ac:dyDescent="0.25">
      <c r="A71" s="63"/>
      <c r="B71" s="117"/>
      <c r="C71" s="63"/>
      <c r="D71" s="102"/>
      <c r="E71" s="63"/>
      <c r="F71" s="63"/>
      <c r="G71" s="63"/>
      <c r="H71" s="75"/>
      <c r="I71" s="76"/>
      <c r="N71" s="75"/>
      <c r="O71" s="122"/>
      <c r="P71" s="146"/>
      <c r="Q71" s="146"/>
      <c r="R71" s="78"/>
      <c r="S71" s="78"/>
      <c r="T71" s="58"/>
      <c r="U71" s="58"/>
      <c r="V71" s="58"/>
      <c r="W71" s="58"/>
      <c r="AD71" s="63"/>
      <c r="AE71" s="64"/>
      <c r="AF71" s="64"/>
    </row>
    <row r="72" spans="1:437" s="29" customFormat="1" x14ac:dyDescent="0.25">
      <c r="A72" s="63"/>
      <c r="B72" s="117"/>
      <c r="C72" s="63"/>
      <c r="D72" s="102"/>
      <c r="E72" s="63"/>
      <c r="F72" s="63"/>
      <c r="G72" s="63"/>
      <c r="H72" s="75"/>
      <c r="I72" s="76"/>
      <c r="N72" s="75"/>
      <c r="O72" s="122"/>
      <c r="P72" s="146"/>
      <c r="Q72" s="146"/>
      <c r="R72" s="78"/>
      <c r="S72" s="78"/>
      <c r="T72" s="58"/>
      <c r="U72" s="58"/>
      <c r="V72" s="58"/>
      <c r="W72" s="58"/>
      <c r="AD72" s="63"/>
      <c r="AE72" s="64"/>
      <c r="AF72" s="64"/>
    </row>
    <row r="73" spans="1:437" s="29" customFormat="1" x14ac:dyDescent="0.25">
      <c r="A73" s="63"/>
      <c r="B73" s="117"/>
      <c r="C73" s="63"/>
      <c r="D73" s="102"/>
      <c r="E73" s="63"/>
      <c r="F73" s="63"/>
      <c r="G73" s="63"/>
      <c r="H73" s="75"/>
      <c r="I73" s="76"/>
      <c r="N73" s="75"/>
      <c r="O73" s="122"/>
      <c r="P73" s="146"/>
      <c r="Q73" s="146"/>
      <c r="R73" s="78"/>
      <c r="S73" s="78"/>
      <c r="T73" s="58"/>
      <c r="U73" s="58"/>
      <c r="V73" s="58"/>
      <c r="W73" s="58"/>
      <c r="AD73" s="63"/>
      <c r="AE73" s="64"/>
      <c r="AF73" s="64"/>
    </row>
    <row r="74" spans="1:437" s="78" customFormat="1" x14ac:dyDescent="0.25">
      <c r="A74" s="63"/>
      <c r="B74" s="117"/>
      <c r="C74" s="63"/>
      <c r="D74" s="102"/>
      <c r="E74" s="63"/>
      <c r="F74" s="63"/>
      <c r="G74" s="63"/>
      <c r="H74" s="75"/>
      <c r="I74" s="76"/>
      <c r="J74" s="29"/>
      <c r="K74" s="29"/>
      <c r="L74" s="29"/>
      <c r="M74" s="29"/>
      <c r="N74" s="123"/>
      <c r="O74" s="122"/>
      <c r="P74" s="146"/>
      <c r="Q74" s="146"/>
      <c r="T74" s="58"/>
      <c r="U74" s="58"/>
      <c r="V74" s="58"/>
      <c r="W74" s="58"/>
      <c r="X74" s="29"/>
      <c r="Y74" s="29"/>
      <c r="Z74" s="29"/>
      <c r="AA74" s="29"/>
      <c r="AB74" s="29"/>
      <c r="AC74" s="29"/>
      <c r="AD74" s="63"/>
      <c r="AE74" s="64"/>
      <c r="AF74" s="64"/>
      <c r="AG74" s="29"/>
      <c r="AH74" s="29"/>
      <c r="AI74" s="29"/>
      <c r="AJ74" s="29"/>
      <c r="AK74" s="29"/>
      <c r="AL74" s="29"/>
      <c r="AM74" s="29"/>
      <c r="AN74" s="29"/>
      <c r="AO74" s="29"/>
      <c r="AP74" s="29"/>
      <c r="AQ74" s="29"/>
      <c r="AR74" s="29"/>
      <c r="AS74" s="29"/>
      <c r="AT74" s="29"/>
      <c r="AU74" s="29"/>
      <c r="AV74" s="29"/>
      <c r="AW74" s="29"/>
      <c r="AX74" s="29"/>
      <c r="AY74" s="29"/>
      <c r="AZ74" s="29"/>
      <c r="BA74" s="29"/>
      <c r="BB74" s="29"/>
      <c r="BC74" s="29"/>
      <c r="BD74" s="29"/>
      <c r="BE74" s="29"/>
      <c r="BF74" s="29"/>
      <c r="BG74" s="29"/>
      <c r="BH74" s="29"/>
      <c r="BI74" s="29"/>
      <c r="BJ74" s="29"/>
      <c r="BK74" s="29"/>
      <c r="BL74" s="29"/>
      <c r="BM74" s="29"/>
      <c r="BN74" s="29"/>
      <c r="BO74" s="29"/>
      <c r="BP74" s="29"/>
      <c r="BQ74" s="29"/>
      <c r="BR74" s="29"/>
      <c r="BS74" s="29"/>
      <c r="BT74" s="29"/>
      <c r="BU74" s="29"/>
      <c r="BV74" s="29"/>
      <c r="BW74" s="29"/>
      <c r="BX74" s="29"/>
      <c r="BY74" s="29"/>
      <c r="BZ74" s="29"/>
      <c r="CA74" s="29"/>
      <c r="CB74" s="29"/>
      <c r="CC74" s="29"/>
      <c r="CD74" s="29"/>
      <c r="CE74" s="29"/>
      <c r="CF74" s="29"/>
      <c r="CG74" s="29"/>
      <c r="CH74" s="29"/>
      <c r="CI74" s="29"/>
      <c r="CJ74" s="29"/>
      <c r="CK74" s="29"/>
      <c r="CL74" s="29"/>
      <c r="CM74" s="29"/>
      <c r="CN74" s="29"/>
      <c r="CO74" s="29"/>
      <c r="CP74" s="29"/>
      <c r="CQ74" s="29"/>
      <c r="CR74" s="29"/>
      <c r="CS74" s="29"/>
      <c r="CT74" s="29"/>
      <c r="CU74" s="29"/>
      <c r="CV74" s="29"/>
      <c r="CW74" s="29"/>
      <c r="CX74" s="29"/>
      <c r="CY74" s="29"/>
      <c r="CZ74" s="29"/>
      <c r="DA74" s="29"/>
      <c r="DB74" s="29"/>
      <c r="DC74" s="29"/>
      <c r="DD74" s="29"/>
      <c r="DE74" s="29"/>
      <c r="DF74" s="29"/>
      <c r="DG74" s="29"/>
      <c r="DH74" s="29"/>
      <c r="DI74" s="29"/>
      <c r="DJ74" s="29"/>
      <c r="DK74" s="29"/>
      <c r="DL74" s="29"/>
      <c r="DM74" s="29"/>
      <c r="DN74" s="29"/>
      <c r="DO74" s="29"/>
      <c r="DP74" s="29"/>
      <c r="DQ74" s="29"/>
      <c r="DR74" s="29"/>
      <c r="DS74" s="29"/>
      <c r="DT74" s="29"/>
      <c r="DU74" s="29"/>
      <c r="DV74" s="29"/>
      <c r="DW74" s="29"/>
      <c r="DX74" s="29"/>
      <c r="DY74" s="29"/>
      <c r="DZ74" s="29"/>
      <c r="EA74" s="29"/>
      <c r="EB74" s="29"/>
      <c r="EC74" s="29"/>
      <c r="ED74" s="29"/>
      <c r="EE74" s="29"/>
      <c r="EF74" s="29"/>
      <c r="EG74" s="29"/>
      <c r="EH74" s="29"/>
      <c r="EI74" s="29"/>
      <c r="EJ74" s="29"/>
      <c r="EK74" s="29"/>
      <c r="EL74" s="29"/>
      <c r="EM74" s="29"/>
      <c r="EN74" s="29"/>
      <c r="EO74" s="29"/>
      <c r="EP74" s="29"/>
      <c r="EQ74" s="29"/>
      <c r="ER74" s="29"/>
      <c r="ES74" s="29"/>
      <c r="ET74" s="29"/>
      <c r="EU74" s="29"/>
      <c r="EV74" s="29"/>
      <c r="EW74" s="29"/>
      <c r="EX74" s="29"/>
      <c r="EY74" s="29"/>
      <c r="EZ74" s="29"/>
      <c r="FA74" s="29"/>
      <c r="FB74" s="29"/>
      <c r="FC74" s="29"/>
      <c r="FD74" s="29"/>
      <c r="FE74" s="29"/>
      <c r="FF74" s="29"/>
      <c r="FG74" s="29"/>
      <c r="FH74" s="29"/>
      <c r="FI74" s="29"/>
      <c r="FJ74" s="29"/>
      <c r="FK74" s="29"/>
      <c r="FL74" s="29"/>
      <c r="FM74" s="29"/>
      <c r="FN74" s="29"/>
      <c r="FO74" s="29"/>
      <c r="FP74" s="29"/>
      <c r="FQ74" s="29"/>
      <c r="FR74" s="29"/>
      <c r="FS74" s="29"/>
      <c r="FT74" s="29"/>
      <c r="FU74" s="29"/>
      <c r="FV74" s="29"/>
      <c r="FW74" s="29"/>
      <c r="FX74" s="29"/>
      <c r="FY74" s="29"/>
      <c r="FZ74" s="29"/>
      <c r="GA74" s="29"/>
      <c r="GB74" s="29"/>
      <c r="GC74" s="29"/>
      <c r="GD74" s="29"/>
      <c r="GE74" s="29"/>
      <c r="GF74" s="29"/>
      <c r="GG74" s="29"/>
      <c r="GH74" s="29"/>
      <c r="GI74" s="29"/>
      <c r="GJ74" s="29"/>
      <c r="GK74" s="29"/>
      <c r="GL74" s="29"/>
      <c r="GM74" s="29"/>
      <c r="GN74" s="29"/>
      <c r="GO74" s="29"/>
      <c r="GP74" s="29"/>
      <c r="GQ74" s="29"/>
      <c r="GR74" s="29"/>
      <c r="GS74" s="29"/>
      <c r="GT74" s="29"/>
      <c r="GU74" s="29"/>
      <c r="GV74" s="29"/>
      <c r="GW74" s="29"/>
      <c r="GX74" s="29"/>
      <c r="GY74" s="29"/>
      <c r="GZ74" s="29"/>
      <c r="HA74" s="29"/>
      <c r="HB74" s="29"/>
      <c r="HC74" s="29"/>
      <c r="HD74" s="29"/>
      <c r="HE74" s="29"/>
      <c r="HF74" s="29"/>
      <c r="HG74" s="29"/>
      <c r="HH74" s="29"/>
      <c r="HI74" s="29"/>
      <c r="HJ74" s="29"/>
      <c r="HK74" s="29"/>
      <c r="HL74" s="29"/>
      <c r="HM74" s="29"/>
      <c r="HN74" s="29"/>
      <c r="HO74" s="29"/>
      <c r="HP74" s="29"/>
      <c r="HQ74" s="29"/>
      <c r="HR74" s="29"/>
      <c r="HS74" s="29"/>
      <c r="HT74" s="29"/>
      <c r="HU74" s="29"/>
      <c r="HV74" s="29"/>
      <c r="HW74" s="29"/>
      <c r="HX74" s="29"/>
      <c r="HY74" s="29"/>
      <c r="HZ74" s="29"/>
      <c r="IA74" s="29"/>
      <c r="IB74" s="29"/>
      <c r="IC74" s="29"/>
      <c r="ID74" s="29"/>
      <c r="IE74" s="29"/>
      <c r="IF74" s="29"/>
      <c r="IG74" s="29"/>
      <c r="IH74" s="29"/>
      <c r="II74" s="29"/>
      <c r="IJ74" s="29"/>
      <c r="IK74" s="29"/>
      <c r="IL74" s="29"/>
      <c r="IM74" s="29"/>
      <c r="IN74" s="29"/>
      <c r="IO74" s="29"/>
      <c r="IP74" s="29"/>
      <c r="IQ74" s="29"/>
      <c r="IR74" s="29"/>
      <c r="IS74" s="29"/>
      <c r="IT74" s="29"/>
      <c r="IU74" s="29"/>
      <c r="IV74" s="29"/>
      <c r="IW74" s="29"/>
      <c r="IX74" s="29"/>
      <c r="IY74" s="29"/>
      <c r="IZ74" s="29"/>
      <c r="JA74" s="29"/>
      <c r="JB74" s="29"/>
      <c r="JC74" s="29"/>
      <c r="JD74" s="29"/>
      <c r="JE74" s="29"/>
      <c r="JF74" s="29"/>
      <c r="JG74" s="29"/>
      <c r="JH74" s="29"/>
      <c r="JI74" s="29"/>
      <c r="JJ74" s="29"/>
      <c r="JK74" s="29"/>
      <c r="JL74" s="29"/>
      <c r="JM74" s="29"/>
      <c r="JN74" s="29"/>
      <c r="JO74" s="29"/>
      <c r="JP74" s="29"/>
      <c r="JQ74" s="29"/>
      <c r="JR74" s="29"/>
      <c r="JS74" s="29"/>
      <c r="JT74" s="29"/>
      <c r="JU74" s="29"/>
      <c r="JV74" s="29"/>
      <c r="JW74" s="29"/>
      <c r="JX74" s="29"/>
      <c r="JY74" s="29"/>
      <c r="JZ74" s="29"/>
      <c r="KA74" s="29"/>
      <c r="KB74" s="29"/>
      <c r="KC74" s="29"/>
      <c r="KD74" s="29"/>
      <c r="KE74" s="29"/>
      <c r="KF74" s="29"/>
      <c r="KG74" s="29"/>
      <c r="KH74" s="29"/>
      <c r="KI74" s="29"/>
      <c r="KJ74" s="29"/>
      <c r="KK74" s="29"/>
      <c r="KL74" s="29"/>
      <c r="KM74" s="29"/>
      <c r="KN74" s="29"/>
      <c r="KO74" s="29"/>
      <c r="KP74" s="29"/>
      <c r="KQ74" s="29"/>
      <c r="KR74" s="29"/>
      <c r="KS74" s="29"/>
      <c r="KT74" s="29"/>
      <c r="KU74" s="29"/>
      <c r="KV74" s="29"/>
      <c r="KW74" s="29"/>
      <c r="KX74" s="29"/>
      <c r="KY74" s="29"/>
      <c r="KZ74" s="29"/>
      <c r="LA74" s="29"/>
      <c r="LB74" s="29"/>
      <c r="LC74" s="29"/>
      <c r="LD74" s="29"/>
      <c r="LE74" s="29"/>
      <c r="LF74" s="29"/>
      <c r="LG74" s="29"/>
      <c r="LH74" s="29"/>
      <c r="LI74" s="29"/>
      <c r="LJ74" s="29"/>
      <c r="LK74" s="29"/>
      <c r="LL74" s="29"/>
      <c r="LM74" s="29"/>
      <c r="LN74" s="29"/>
      <c r="LO74" s="29"/>
      <c r="LP74" s="29"/>
      <c r="LQ74" s="29"/>
      <c r="LR74" s="29"/>
      <c r="LS74" s="29"/>
      <c r="LT74" s="29"/>
      <c r="LU74" s="29"/>
      <c r="LV74" s="29"/>
      <c r="LW74" s="29"/>
      <c r="LX74" s="29"/>
      <c r="LY74" s="29"/>
      <c r="LZ74" s="29"/>
      <c r="MA74" s="29"/>
      <c r="MB74" s="29"/>
      <c r="MC74" s="29"/>
      <c r="MD74" s="29"/>
      <c r="ME74" s="29"/>
      <c r="MF74" s="29"/>
      <c r="MG74" s="29"/>
      <c r="MH74" s="29"/>
      <c r="MI74" s="29"/>
      <c r="MJ74" s="29"/>
      <c r="MK74" s="29"/>
      <c r="ML74" s="29"/>
      <c r="MM74" s="29"/>
      <c r="MN74" s="29"/>
      <c r="MO74" s="29"/>
      <c r="MP74" s="29"/>
      <c r="MQ74" s="29"/>
      <c r="MR74" s="29"/>
      <c r="MS74" s="29"/>
      <c r="MT74" s="29"/>
      <c r="MU74" s="29"/>
      <c r="MV74" s="29"/>
      <c r="MW74" s="29"/>
      <c r="MX74" s="29"/>
      <c r="MY74" s="29"/>
      <c r="MZ74" s="29"/>
      <c r="NA74" s="29"/>
      <c r="NB74" s="29"/>
      <c r="NC74" s="29"/>
      <c r="ND74" s="29"/>
      <c r="NE74" s="29"/>
      <c r="NF74" s="29"/>
      <c r="NG74" s="29"/>
      <c r="NH74" s="29"/>
      <c r="NI74" s="29"/>
      <c r="NJ74" s="29"/>
      <c r="NK74" s="29"/>
      <c r="NL74" s="29"/>
      <c r="NM74" s="29"/>
      <c r="NN74" s="29"/>
      <c r="NO74" s="29"/>
      <c r="NP74" s="29"/>
      <c r="NQ74" s="29"/>
      <c r="NR74" s="29"/>
      <c r="NS74" s="29"/>
      <c r="NT74" s="29"/>
      <c r="NU74" s="29"/>
      <c r="NV74" s="29"/>
      <c r="NW74" s="29"/>
      <c r="NX74" s="29"/>
      <c r="NY74" s="29"/>
      <c r="NZ74" s="29"/>
      <c r="OA74" s="29"/>
      <c r="OB74" s="29"/>
      <c r="OC74" s="29"/>
      <c r="OD74" s="29"/>
      <c r="OE74" s="29"/>
      <c r="OF74" s="29"/>
      <c r="OG74" s="29"/>
      <c r="OH74" s="29"/>
      <c r="OI74" s="29"/>
      <c r="OJ74" s="29"/>
      <c r="OK74" s="29"/>
      <c r="OL74" s="29"/>
      <c r="OM74" s="29"/>
      <c r="ON74" s="29"/>
      <c r="OO74" s="29"/>
      <c r="OP74" s="29"/>
      <c r="OQ74" s="29"/>
      <c r="OR74" s="29"/>
      <c r="OS74" s="29"/>
      <c r="OT74" s="29"/>
      <c r="OU74" s="29"/>
      <c r="OV74" s="29"/>
      <c r="OW74" s="29"/>
      <c r="OX74" s="29"/>
      <c r="OY74" s="29"/>
      <c r="OZ74" s="29"/>
      <c r="PA74" s="29"/>
      <c r="PB74" s="29"/>
      <c r="PC74" s="29"/>
      <c r="PD74" s="29"/>
      <c r="PE74" s="29"/>
      <c r="PF74" s="29"/>
      <c r="PG74" s="29"/>
      <c r="PH74" s="29"/>
      <c r="PI74" s="29"/>
      <c r="PJ74" s="29"/>
      <c r="PK74" s="29"/>
      <c r="PL74" s="29"/>
      <c r="PM74" s="29"/>
      <c r="PN74" s="29"/>
      <c r="PO74" s="29"/>
      <c r="PP74" s="29"/>
      <c r="PQ74" s="29"/>
      <c r="PR74" s="29"/>
      <c r="PS74" s="29"/>
      <c r="PT74" s="29"/>
      <c r="PU74" s="29"/>
    </row>
    <row r="75" spans="1:437" s="29" customFormat="1" x14ac:dyDescent="0.25">
      <c r="A75" s="63"/>
      <c r="B75" s="117"/>
      <c r="C75" s="63"/>
      <c r="D75" s="102"/>
      <c r="E75" s="63"/>
      <c r="F75" s="63"/>
      <c r="G75" s="63"/>
      <c r="H75" s="75"/>
      <c r="I75" s="76"/>
      <c r="N75" s="75"/>
      <c r="O75" s="122"/>
      <c r="P75" s="146"/>
      <c r="Q75" s="146"/>
      <c r="R75" s="78"/>
      <c r="S75" s="78"/>
      <c r="T75" s="58"/>
      <c r="U75" s="58"/>
      <c r="V75" s="58"/>
      <c r="W75" s="58"/>
      <c r="AA75" s="61"/>
      <c r="AD75" s="63"/>
      <c r="AE75" s="64"/>
      <c r="AF75" s="64"/>
    </row>
    <row r="76" spans="1:437" s="29" customFormat="1" x14ac:dyDescent="0.25">
      <c r="A76" s="63"/>
      <c r="B76" s="117"/>
      <c r="C76" s="63"/>
      <c r="D76" s="102"/>
      <c r="E76" s="63"/>
      <c r="F76" s="63"/>
      <c r="G76" s="63"/>
      <c r="H76" s="75"/>
      <c r="I76" s="76"/>
      <c r="N76" s="123"/>
      <c r="O76" s="122"/>
      <c r="P76" s="146"/>
      <c r="Q76" s="146"/>
      <c r="R76" s="78"/>
      <c r="S76" s="78"/>
      <c r="T76" s="58"/>
      <c r="U76" s="58"/>
      <c r="V76" s="58"/>
      <c r="W76" s="58"/>
      <c r="AD76" s="63"/>
      <c r="AE76" s="64"/>
      <c r="AF76" s="64"/>
    </row>
    <row r="77" spans="1:437" s="29" customFormat="1" x14ac:dyDescent="0.25">
      <c r="A77" s="63"/>
      <c r="B77" s="117"/>
      <c r="C77" s="63"/>
      <c r="D77" s="102"/>
      <c r="E77" s="63"/>
      <c r="F77" s="63"/>
      <c r="G77" s="63"/>
      <c r="H77" s="75"/>
      <c r="I77" s="76"/>
      <c r="N77" s="75"/>
      <c r="O77" s="122"/>
      <c r="P77" s="146"/>
      <c r="Q77" s="146"/>
      <c r="R77" s="78"/>
      <c r="S77" s="78"/>
      <c r="T77" s="58"/>
      <c r="U77" s="58"/>
      <c r="V77" s="58"/>
      <c r="W77" s="58"/>
      <c r="AD77" s="63"/>
      <c r="AE77" s="64"/>
      <c r="AF77" s="64"/>
    </row>
    <row r="80" spans="1:437" s="26" customFormat="1" x14ac:dyDescent="0.25">
      <c r="A80" s="35"/>
      <c r="B80" s="116"/>
      <c r="C80" s="35"/>
      <c r="D80" s="98"/>
      <c r="E80" s="36"/>
      <c r="F80" s="36"/>
      <c r="G80" s="36"/>
      <c r="H80" s="37"/>
      <c r="I80" s="38"/>
      <c r="J80" s="27"/>
      <c r="K80" s="27"/>
      <c r="L80" s="27"/>
      <c r="M80" s="27"/>
      <c r="N80" s="124"/>
      <c r="O80" s="119"/>
      <c r="P80" s="135"/>
      <c r="Q80" s="135"/>
      <c r="R80" s="39"/>
      <c r="S80" s="39"/>
      <c r="T80" s="40"/>
      <c r="U80" s="40"/>
      <c r="V80" s="40"/>
      <c r="W80" s="40"/>
      <c r="AD80" s="23"/>
      <c r="AE80" s="24"/>
      <c r="AF80" s="24"/>
      <c r="PM80" s="27"/>
      <c r="PN80" s="27"/>
      <c r="PO80" s="27"/>
      <c r="PP80" s="27"/>
      <c r="PQ80" s="27"/>
      <c r="PR80" s="27"/>
      <c r="PS80" s="27"/>
      <c r="PT80" s="27"/>
      <c r="PU80" s="27"/>
    </row>
    <row r="81" spans="1:437" s="26" customFormat="1" x14ac:dyDescent="0.25">
      <c r="A81" s="35"/>
      <c r="B81" s="116"/>
      <c r="C81" s="35"/>
      <c r="D81" s="98"/>
      <c r="E81" s="36"/>
      <c r="F81" s="36"/>
      <c r="G81" s="36"/>
      <c r="H81" s="37"/>
      <c r="I81" s="38"/>
      <c r="J81" s="27"/>
      <c r="K81" s="27"/>
      <c r="L81" s="27"/>
      <c r="M81" s="27"/>
      <c r="N81" s="37"/>
      <c r="O81" s="119"/>
      <c r="P81" s="135"/>
      <c r="Q81" s="135"/>
      <c r="R81" s="39"/>
      <c r="S81" s="39"/>
      <c r="T81" s="40"/>
      <c r="U81" s="40"/>
      <c r="V81" s="40"/>
      <c r="W81" s="40"/>
      <c r="AD81" s="23"/>
      <c r="AE81" s="24"/>
      <c r="AF81" s="24"/>
      <c r="PM81" s="27"/>
      <c r="PN81" s="27"/>
      <c r="PO81" s="27"/>
      <c r="PP81" s="27"/>
      <c r="PQ81" s="27"/>
      <c r="PR81" s="27"/>
      <c r="PS81" s="27"/>
      <c r="PT81" s="27"/>
      <c r="PU81" s="27"/>
    </row>
  </sheetData>
  <mergeCells count="67">
    <mergeCell ref="A5:N5"/>
    <mergeCell ref="A6:N6"/>
    <mergeCell ref="A7:A9"/>
    <mergeCell ref="B7:D7"/>
    <mergeCell ref="E7:S7"/>
    <mergeCell ref="E8:I8"/>
    <mergeCell ref="J8:M8"/>
    <mergeCell ref="N8:N9"/>
    <mergeCell ref="O8:O9"/>
    <mergeCell ref="P8:S8"/>
    <mergeCell ref="A17:D17"/>
    <mergeCell ref="I10:I12"/>
    <mergeCell ref="M10:M12"/>
    <mergeCell ref="N10:N12"/>
    <mergeCell ref="O10:O12"/>
    <mergeCell ref="X22:Y22"/>
    <mergeCell ref="Z22:AA22"/>
    <mergeCell ref="B23:C23"/>
    <mergeCell ref="E23:H23"/>
    <mergeCell ref="K23:L23"/>
    <mergeCell ref="O23:S23"/>
    <mergeCell ref="T23:U23"/>
    <mergeCell ref="V23:W23"/>
    <mergeCell ref="X23:Y23"/>
    <mergeCell ref="Z23:AA23"/>
    <mergeCell ref="B22:C22"/>
    <mergeCell ref="E22:H22"/>
    <mergeCell ref="K22:L22"/>
    <mergeCell ref="O22:S22"/>
    <mergeCell ref="T22:U22"/>
    <mergeCell ref="V22:W22"/>
    <mergeCell ref="Z24:AA24"/>
    <mergeCell ref="B25:C25"/>
    <mergeCell ref="E25:H25"/>
    <mergeCell ref="K25:L25"/>
    <mergeCell ref="O25:S25"/>
    <mergeCell ref="T25:U25"/>
    <mergeCell ref="V25:W25"/>
    <mergeCell ref="X25:Y25"/>
    <mergeCell ref="Z25:AA25"/>
    <mergeCell ref="B24:C24"/>
    <mergeCell ref="E24:H24"/>
    <mergeCell ref="K24:L24"/>
    <mergeCell ref="O24:S24"/>
    <mergeCell ref="T24:U24"/>
    <mergeCell ref="V24:W24"/>
    <mergeCell ref="O27:S27"/>
    <mergeCell ref="T27:U27"/>
    <mergeCell ref="X24:Y24"/>
    <mergeCell ref="V27:W27"/>
    <mergeCell ref="X27:Y27"/>
    <mergeCell ref="Z27:AA27"/>
    <mergeCell ref="B10:B12"/>
    <mergeCell ref="C10:C12"/>
    <mergeCell ref="D10:D12"/>
    <mergeCell ref="E10:E12"/>
    <mergeCell ref="F10:F12"/>
    <mergeCell ref="G10:G12"/>
    <mergeCell ref="H10:H12"/>
    <mergeCell ref="B26:C26"/>
    <mergeCell ref="E26:H26"/>
    <mergeCell ref="K26:L26"/>
    <mergeCell ref="V26:W26"/>
    <mergeCell ref="X26:Y26"/>
    <mergeCell ref="B27:C27"/>
    <mergeCell ref="E27:H27"/>
    <mergeCell ref="K27:L27"/>
  </mergeCells>
  <pageMargins left="0.24" right="0.16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U94"/>
  <sheetViews>
    <sheetView zoomScale="77" zoomScaleNormal="77" workbookViewId="0">
      <pane xSplit="1" ySplit="9" topLeftCell="B25" activePane="bottomRight" state="frozen"/>
      <selection pane="topRight" activeCell="C1" sqref="C1"/>
      <selection pane="bottomLeft" activeCell="A11" sqref="A11"/>
      <selection pane="bottomRight" activeCell="E30" sqref="E30"/>
    </sheetView>
  </sheetViews>
  <sheetFormatPr defaultColWidth="8.7109375" defaultRowHeight="15" x14ac:dyDescent="0.25"/>
  <cols>
    <col min="1" max="1" width="13.7109375" style="35" customWidth="1"/>
    <col min="2" max="2" width="7" style="116" customWidth="1"/>
    <col min="3" max="3" width="7" style="35" customWidth="1"/>
    <col min="4" max="4" width="7.5703125" style="98" customWidth="1"/>
    <col min="5" max="5" width="10.7109375" style="36" customWidth="1"/>
    <col min="6" max="6" width="10.85546875" style="36" customWidth="1"/>
    <col min="7" max="7" width="8.85546875" style="36" customWidth="1"/>
    <col min="8" max="8" width="8.7109375" style="37" customWidth="1"/>
    <col min="9" max="9" width="11.42578125" style="38" customWidth="1"/>
    <col min="10" max="11" width="9.7109375" style="27" customWidth="1"/>
    <col min="12" max="12" width="16.42578125" style="27" customWidth="1"/>
    <col min="13" max="13" width="10" style="27" customWidth="1"/>
    <col min="14" max="14" width="13" style="37" customWidth="1"/>
    <col min="15" max="15" width="11.28515625" style="119" customWidth="1"/>
    <col min="16" max="16" width="8" style="135" customWidth="1"/>
    <col min="17" max="17" width="11.28515625" style="135" customWidth="1"/>
    <col min="18" max="18" width="8.85546875" style="39" customWidth="1"/>
    <col min="19" max="19" width="13.7109375" style="39" customWidth="1"/>
    <col min="20" max="22" width="14.28515625" style="40" customWidth="1"/>
    <col min="23" max="23" width="13.7109375" style="40" customWidth="1"/>
    <col min="24" max="24" width="12.85546875" style="26" customWidth="1"/>
    <col min="25" max="25" width="14.140625" style="26" customWidth="1"/>
    <col min="26" max="26" width="14.7109375" style="26" customWidth="1"/>
    <col min="27" max="27" width="10.85546875" style="26" customWidth="1"/>
    <col min="28" max="28" width="11.85546875" style="26" customWidth="1"/>
    <col min="29" max="29" width="13.85546875" style="26" customWidth="1"/>
    <col min="30" max="30" width="15.7109375" style="23" customWidth="1"/>
    <col min="31" max="31" width="15.7109375" style="24" customWidth="1"/>
    <col min="32" max="32" width="15.42578125" style="24" customWidth="1"/>
    <col min="33" max="428" width="8.7109375" style="26"/>
    <col min="429" max="16384" width="8.7109375" style="27"/>
  </cols>
  <sheetData>
    <row r="1" spans="1:428" s="10" customFormat="1" ht="15.75" x14ac:dyDescent="0.2">
      <c r="A1" s="1"/>
      <c r="B1" s="112"/>
      <c r="C1" s="1"/>
      <c r="D1" s="93"/>
      <c r="E1" s="2"/>
      <c r="F1" s="2"/>
      <c r="G1" s="2"/>
      <c r="H1" s="3"/>
      <c r="I1" s="4"/>
      <c r="J1" s="5"/>
      <c r="K1" s="5"/>
      <c r="L1" s="5"/>
      <c r="M1" s="5"/>
      <c r="N1" s="125"/>
      <c r="O1" s="126"/>
      <c r="P1" s="132"/>
      <c r="Q1" s="132"/>
      <c r="R1" s="6"/>
      <c r="S1" s="6"/>
      <c r="T1" s="7"/>
      <c r="U1" s="7"/>
      <c r="V1" s="7"/>
      <c r="W1" s="7"/>
      <c r="X1" s="8"/>
      <c r="Y1" s="8"/>
      <c r="Z1" s="8"/>
      <c r="AA1" s="8"/>
      <c r="AB1" s="8"/>
      <c r="AC1" s="8"/>
      <c r="AD1" s="1"/>
      <c r="AE1" s="9"/>
      <c r="AF1" s="9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  <c r="CF1" s="8"/>
      <c r="CG1" s="8"/>
      <c r="CH1" s="8"/>
      <c r="CI1" s="8"/>
      <c r="CJ1" s="8"/>
      <c r="CK1" s="8"/>
      <c r="CL1" s="8"/>
      <c r="CM1" s="8"/>
      <c r="CN1" s="8"/>
      <c r="CO1" s="8"/>
      <c r="CP1" s="8"/>
      <c r="CQ1" s="8"/>
      <c r="CR1" s="8"/>
      <c r="CS1" s="8"/>
      <c r="CT1" s="8"/>
      <c r="CU1" s="8"/>
      <c r="CV1" s="8"/>
      <c r="CW1" s="8"/>
      <c r="CX1" s="8"/>
      <c r="CY1" s="8"/>
      <c r="CZ1" s="8"/>
      <c r="DA1" s="8"/>
      <c r="DB1" s="8"/>
      <c r="DC1" s="8"/>
      <c r="DD1" s="8"/>
      <c r="DE1" s="8"/>
      <c r="DF1" s="8"/>
      <c r="DG1" s="8"/>
      <c r="DH1" s="8"/>
      <c r="DI1" s="8"/>
      <c r="DJ1" s="8"/>
      <c r="DK1" s="8"/>
      <c r="DL1" s="8"/>
      <c r="DM1" s="8"/>
      <c r="DN1" s="8"/>
      <c r="DO1" s="8"/>
      <c r="DP1" s="8"/>
      <c r="DQ1" s="8"/>
      <c r="DR1" s="8"/>
      <c r="DS1" s="8"/>
      <c r="DT1" s="8"/>
      <c r="DU1" s="8"/>
      <c r="DV1" s="8"/>
      <c r="DW1" s="8"/>
      <c r="DX1" s="8"/>
      <c r="DY1" s="8"/>
      <c r="DZ1" s="8"/>
      <c r="EA1" s="8"/>
      <c r="EB1" s="8"/>
      <c r="EC1" s="8"/>
      <c r="ED1" s="8"/>
      <c r="EE1" s="8"/>
      <c r="EF1" s="8"/>
      <c r="EG1" s="8"/>
      <c r="EH1" s="8"/>
      <c r="EI1" s="8"/>
      <c r="EJ1" s="8"/>
      <c r="EK1" s="8"/>
      <c r="EL1" s="8"/>
      <c r="EM1" s="8"/>
      <c r="EN1" s="8"/>
      <c r="EO1" s="8"/>
      <c r="EP1" s="8"/>
      <c r="EQ1" s="8"/>
      <c r="ER1" s="8"/>
      <c r="ES1" s="8"/>
      <c r="ET1" s="8"/>
      <c r="EU1" s="8"/>
      <c r="EV1" s="8"/>
      <c r="EW1" s="8"/>
      <c r="EX1" s="8"/>
      <c r="EY1" s="8"/>
      <c r="EZ1" s="8"/>
      <c r="FA1" s="8"/>
      <c r="FB1" s="8"/>
      <c r="FC1" s="8"/>
      <c r="FD1" s="8"/>
      <c r="FE1" s="8"/>
      <c r="FF1" s="8"/>
      <c r="FG1" s="8"/>
      <c r="FH1" s="8"/>
      <c r="FI1" s="8"/>
      <c r="FJ1" s="8"/>
      <c r="FK1" s="8"/>
      <c r="FL1" s="8"/>
      <c r="FM1" s="8"/>
      <c r="FN1" s="8"/>
      <c r="FO1" s="8"/>
      <c r="FP1" s="8"/>
      <c r="FQ1" s="8"/>
      <c r="FR1" s="8"/>
      <c r="FS1" s="8"/>
      <c r="FT1" s="8"/>
      <c r="FU1" s="8"/>
      <c r="FV1" s="8"/>
      <c r="FW1" s="8"/>
      <c r="FX1" s="8"/>
      <c r="FY1" s="8"/>
      <c r="FZ1" s="8"/>
      <c r="GA1" s="8"/>
      <c r="GB1" s="8"/>
      <c r="GC1" s="8"/>
      <c r="GD1" s="8"/>
      <c r="GE1" s="8"/>
      <c r="GF1" s="8"/>
      <c r="GG1" s="8"/>
      <c r="GH1" s="8"/>
      <c r="GI1" s="8"/>
      <c r="GJ1" s="8"/>
      <c r="GK1" s="8"/>
      <c r="GL1" s="8"/>
      <c r="GM1" s="8"/>
      <c r="GN1" s="8"/>
      <c r="GO1" s="8"/>
      <c r="GP1" s="8"/>
      <c r="GQ1" s="8"/>
      <c r="GR1" s="8"/>
      <c r="GS1" s="8"/>
      <c r="GT1" s="8"/>
      <c r="GU1" s="8"/>
      <c r="GV1" s="8"/>
      <c r="GW1" s="8"/>
      <c r="GX1" s="8"/>
      <c r="GY1" s="8"/>
      <c r="GZ1" s="8"/>
      <c r="HA1" s="8"/>
      <c r="HB1" s="8"/>
      <c r="HC1" s="8"/>
      <c r="HD1" s="8"/>
      <c r="HE1" s="8"/>
      <c r="HF1" s="8"/>
      <c r="HG1" s="8"/>
      <c r="HH1" s="8"/>
      <c r="HI1" s="8"/>
      <c r="HJ1" s="8"/>
      <c r="HK1" s="8"/>
      <c r="HL1" s="8"/>
      <c r="HM1" s="8"/>
      <c r="HN1" s="8"/>
      <c r="HO1" s="8"/>
      <c r="HP1" s="8"/>
      <c r="HQ1" s="8"/>
      <c r="HR1" s="8"/>
      <c r="HS1" s="8"/>
      <c r="HT1" s="8"/>
      <c r="HU1" s="8"/>
      <c r="HV1" s="8"/>
      <c r="HW1" s="8"/>
      <c r="HX1" s="8"/>
      <c r="HY1" s="8"/>
      <c r="HZ1" s="8"/>
      <c r="IA1" s="8"/>
      <c r="IB1" s="8"/>
      <c r="IC1" s="8"/>
      <c r="ID1" s="8"/>
      <c r="IE1" s="8"/>
      <c r="IF1" s="8"/>
      <c r="IG1" s="8"/>
      <c r="IH1" s="8"/>
      <c r="II1" s="8"/>
      <c r="IJ1" s="8"/>
      <c r="IK1" s="8"/>
      <c r="IL1" s="8"/>
      <c r="IM1" s="8"/>
      <c r="IN1" s="8"/>
      <c r="IO1" s="8"/>
      <c r="IP1" s="8"/>
      <c r="IQ1" s="8"/>
      <c r="IR1" s="8"/>
      <c r="IS1" s="8"/>
      <c r="IT1" s="8"/>
      <c r="IU1" s="8"/>
      <c r="IV1" s="8"/>
      <c r="IW1" s="8"/>
      <c r="IX1" s="8"/>
      <c r="IY1" s="8"/>
      <c r="IZ1" s="8"/>
      <c r="JA1" s="8"/>
      <c r="JB1" s="8"/>
      <c r="JC1" s="8"/>
      <c r="JD1" s="8"/>
      <c r="JE1" s="8"/>
      <c r="JF1" s="8"/>
      <c r="JG1" s="8"/>
      <c r="JH1" s="8"/>
      <c r="JI1" s="8"/>
      <c r="JJ1" s="8"/>
      <c r="JK1" s="8"/>
      <c r="JL1" s="8"/>
      <c r="JM1" s="8"/>
      <c r="JN1" s="8"/>
      <c r="JO1" s="8"/>
      <c r="JP1" s="8"/>
      <c r="JQ1" s="8"/>
      <c r="JR1" s="8"/>
      <c r="JS1" s="8"/>
      <c r="JT1" s="8"/>
      <c r="JU1" s="8"/>
      <c r="JV1" s="8"/>
      <c r="JW1" s="8"/>
      <c r="JX1" s="8"/>
      <c r="JY1" s="8"/>
      <c r="JZ1" s="8"/>
      <c r="KA1" s="8"/>
      <c r="KB1" s="8"/>
      <c r="KC1" s="8"/>
      <c r="KD1" s="8"/>
      <c r="KE1" s="8"/>
      <c r="KF1" s="8"/>
      <c r="KG1" s="8"/>
      <c r="KH1" s="8"/>
      <c r="KI1" s="8"/>
      <c r="KJ1" s="8"/>
      <c r="KK1" s="8"/>
      <c r="KL1" s="8"/>
      <c r="KM1" s="8"/>
      <c r="KN1" s="8"/>
      <c r="KO1" s="8"/>
      <c r="KP1" s="8"/>
      <c r="KQ1" s="8"/>
      <c r="KR1" s="8"/>
      <c r="KS1" s="8"/>
      <c r="KT1" s="8"/>
      <c r="KU1" s="8"/>
      <c r="KV1" s="8"/>
      <c r="KW1" s="8"/>
      <c r="KX1" s="8"/>
      <c r="KY1" s="8"/>
      <c r="KZ1" s="8"/>
      <c r="LA1" s="8"/>
      <c r="LB1" s="8"/>
      <c r="LC1" s="8"/>
      <c r="LD1" s="8"/>
      <c r="LE1" s="8"/>
      <c r="LF1" s="8"/>
      <c r="LG1" s="8"/>
      <c r="LH1" s="8"/>
      <c r="LI1" s="8"/>
      <c r="LJ1" s="8"/>
      <c r="LK1" s="8"/>
      <c r="LL1" s="8"/>
      <c r="LM1" s="8"/>
      <c r="LN1" s="8"/>
      <c r="LO1" s="8"/>
      <c r="LP1" s="8"/>
      <c r="LQ1" s="8"/>
      <c r="LR1" s="8"/>
      <c r="LS1" s="8"/>
      <c r="LT1" s="8"/>
      <c r="LU1" s="8"/>
      <c r="LV1" s="8"/>
      <c r="LW1" s="8"/>
      <c r="LX1" s="8"/>
      <c r="LY1" s="8"/>
      <c r="LZ1" s="8"/>
      <c r="MA1" s="8"/>
      <c r="MB1" s="8"/>
      <c r="MC1" s="8"/>
      <c r="MD1" s="8"/>
      <c r="ME1" s="8"/>
      <c r="MF1" s="8"/>
      <c r="MG1" s="8"/>
      <c r="MH1" s="8"/>
      <c r="MI1" s="8"/>
      <c r="MJ1" s="8"/>
      <c r="MK1" s="8"/>
      <c r="ML1" s="8"/>
      <c r="MM1" s="8"/>
      <c r="MN1" s="8"/>
      <c r="MO1" s="8"/>
      <c r="MP1" s="8"/>
      <c r="MQ1" s="8"/>
      <c r="MR1" s="8"/>
      <c r="MS1" s="8"/>
      <c r="MT1" s="8"/>
      <c r="MU1" s="8"/>
      <c r="MV1" s="8"/>
      <c r="MW1" s="8"/>
      <c r="MX1" s="8"/>
      <c r="MY1" s="8"/>
      <c r="MZ1" s="8"/>
      <c r="NA1" s="8"/>
      <c r="NB1" s="8"/>
      <c r="NC1" s="8"/>
      <c r="ND1" s="8"/>
      <c r="NE1" s="8"/>
      <c r="NF1" s="8"/>
      <c r="NG1" s="8"/>
      <c r="NH1" s="8"/>
      <c r="NI1" s="8"/>
      <c r="NJ1" s="8"/>
      <c r="NK1" s="8"/>
      <c r="NL1" s="8"/>
      <c r="NM1" s="8"/>
      <c r="NN1" s="8"/>
      <c r="NO1" s="8"/>
      <c r="NP1" s="8"/>
      <c r="NQ1" s="8"/>
      <c r="NR1" s="8"/>
      <c r="NS1" s="8"/>
      <c r="NT1" s="8"/>
      <c r="NU1" s="8"/>
      <c r="NV1" s="8"/>
      <c r="NW1" s="8"/>
      <c r="NX1" s="8"/>
      <c r="NY1" s="8"/>
      <c r="NZ1" s="8"/>
      <c r="OA1" s="8"/>
      <c r="OB1" s="8"/>
      <c r="OC1" s="8"/>
      <c r="OD1" s="8"/>
      <c r="OE1" s="8"/>
      <c r="OF1" s="8"/>
      <c r="OG1" s="8"/>
      <c r="OH1" s="8"/>
      <c r="OI1" s="8"/>
      <c r="OJ1" s="8"/>
      <c r="OK1" s="8"/>
      <c r="OL1" s="8"/>
      <c r="OM1" s="8"/>
      <c r="ON1" s="8"/>
      <c r="OO1" s="8"/>
      <c r="OP1" s="8"/>
      <c r="OQ1" s="8"/>
      <c r="OR1" s="8"/>
      <c r="OS1" s="8"/>
      <c r="OT1" s="8"/>
      <c r="OU1" s="8"/>
      <c r="OV1" s="8"/>
      <c r="OW1" s="8"/>
      <c r="OX1" s="8"/>
      <c r="OY1" s="8"/>
      <c r="OZ1" s="8"/>
      <c r="PA1" s="8"/>
      <c r="PB1" s="8"/>
      <c r="PC1" s="8"/>
      <c r="PD1" s="8"/>
      <c r="PE1" s="8"/>
      <c r="PF1" s="8"/>
      <c r="PG1" s="8"/>
      <c r="PH1" s="8"/>
      <c r="PI1" s="8"/>
      <c r="PJ1" s="8"/>
      <c r="PK1" s="8"/>
      <c r="PL1" s="8"/>
    </row>
    <row r="2" spans="1:428" s="10" customFormat="1" ht="15.75" x14ac:dyDescent="0.2">
      <c r="A2" s="2" t="s">
        <v>0</v>
      </c>
      <c r="B2" s="113"/>
      <c r="C2" s="3"/>
      <c r="D2" s="94"/>
      <c r="E2" s="4"/>
      <c r="F2" s="4"/>
      <c r="G2" s="4"/>
      <c r="H2" s="3"/>
      <c r="I2" s="11"/>
      <c r="J2" s="5"/>
      <c r="K2" s="5"/>
      <c r="L2" s="5"/>
      <c r="M2" s="5"/>
      <c r="N2" s="125"/>
      <c r="O2" s="126"/>
      <c r="P2" s="132"/>
      <c r="Q2" s="132"/>
      <c r="R2" s="6"/>
      <c r="S2" s="6"/>
      <c r="T2" s="7"/>
      <c r="U2" s="7"/>
      <c r="V2" s="7"/>
      <c r="W2" s="7"/>
      <c r="X2" s="8"/>
      <c r="Y2" s="8"/>
      <c r="Z2" s="8"/>
      <c r="AA2" s="8"/>
      <c r="AB2" s="8"/>
      <c r="AC2" s="8"/>
      <c r="AD2" s="1"/>
      <c r="AE2" s="9"/>
      <c r="AF2" s="9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P2" s="8"/>
      <c r="CQ2" s="8"/>
      <c r="CR2" s="8"/>
      <c r="CS2" s="8"/>
      <c r="CT2" s="8"/>
      <c r="CU2" s="8"/>
      <c r="CV2" s="8"/>
      <c r="CW2" s="8"/>
      <c r="CX2" s="8"/>
      <c r="CY2" s="8"/>
      <c r="CZ2" s="8"/>
      <c r="DA2" s="8"/>
      <c r="DB2" s="8"/>
      <c r="DC2" s="8"/>
      <c r="DD2" s="8"/>
      <c r="DE2" s="8"/>
      <c r="DF2" s="8"/>
      <c r="DG2" s="8"/>
      <c r="DH2" s="8"/>
      <c r="DI2" s="8"/>
      <c r="DJ2" s="8"/>
      <c r="DK2" s="8"/>
      <c r="DL2" s="8"/>
      <c r="DM2" s="8"/>
      <c r="DN2" s="8"/>
      <c r="DO2" s="8"/>
      <c r="DP2" s="8"/>
      <c r="DQ2" s="8"/>
      <c r="DR2" s="8"/>
      <c r="DS2" s="8"/>
      <c r="DT2" s="8"/>
      <c r="DU2" s="8"/>
      <c r="DV2" s="8"/>
      <c r="DW2" s="8"/>
      <c r="DX2" s="8"/>
      <c r="DY2" s="8"/>
      <c r="DZ2" s="8"/>
      <c r="EA2" s="8"/>
      <c r="EB2" s="8"/>
      <c r="EC2" s="8"/>
      <c r="ED2" s="8"/>
      <c r="EE2" s="8"/>
      <c r="EF2" s="8"/>
      <c r="EG2" s="8"/>
      <c r="EH2" s="8"/>
      <c r="EI2" s="8"/>
      <c r="EJ2" s="8"/>
      <c r="EK2" s="8"/>
      <c r="EL2" s="8"/>
      <c r="EM2" s="8"/>
      <c r="EN2" s="8"/>
      <c r="EO2" s="8"/>
      <c r="EP2" s="8"/>
      <c r="EQ2" s="8"/>
      <c r="ER2" s="8"/>
      <c r="ES2" s="8"/>
      <c r="ET2" s="8"/>
      <c r="EU2" s="8"/>
      <c r="EV2" s="8"/>
      <c r="EW2" s="8"/>
      <c r="EX2" s="8"/>
      <c r="EY2" s="8"/>
      <c r="EZ2" s="8"/>
      <c r="FA2" s="8"/>
      <c r="FB2" s="8"/>
      <c r="FC2" s="8"/>
      <c r="FD2" s="8"/>
      <c r="FE2" s="8"/>
      <c r="FF2" s="8"/>
      <c r="FG2" s="8"/>
      <c r="FH2" s="8"/>
      <c r="FI2" s="8"/>
      <c r="FJ2" s="8"/>
      <c r="FK2" s="8"/>
      <c r="FL2" s="8"/>
      <c r="FM2" s="8"/>
      <c r="FN2" s="8"/>
      <c r="FO2" s="8"/>
      <c r="FP2" s="8"/>
      <c r="FQ2" s="8"/>
      <c r="FR2" s="8"/>
      <c r="FS2" s="8"/>
      <c r="FT2" s="8"/>
      <c r="FU2" s="8"/>
      <c r="FV2" s="8"/>
      <c r="FW2" s="8"/>
      <c r="FX2" s="8"/>
      <c r="FY2" s="8"/>
      <c r="FZ2" s="8"/>
      <c r="GA2" s="8"/>
      <c r="GB2" s="8"/>
      <c r="GC2" s="8"/>
      <c r="GD2" s="8"/>
      <c r="GE2" s="8"/>
      <c r="GF2" s="8"/>
      <c r="GG2" s="8"/>
      <c r="GH2" s="8"/>
      <c r="GI2" s="8"/>
      <c r="GJ2" s="8"/>
      <c r="GK2" s="8"/>
      <c r="GL2" s="8"/>
      <c r="GM2" s="8"/>
      <c r="GN2" s="8"/>
      <c r="GO2" s="8"/>
      <c r="GP2" s="8"/>
      <c r="GQ2" s="8"/>
      <c r="GR2" s="8"/>
      <c r="GS2" s="8"/>
      <c r="GT2" s="8"/>
      <c r="GU2" s="8"/>
      <c r="GV2" s="8"/>
      <c r="GW2" s="8"/>
      <c r="GX2" s="8"/>
      <c r="GY2" s="8"/>
      <c r="GZ2" s="8"/>
      <c r="HA2" s="8"/>
      <c r="HB2" s="8"/>
      <c r="HC2" s="8"/>
      <c r="HD2" s="8"/>
      <c r="HE2" s="8"/>
      <c r="HF2" s="8"/>
      <c r="HG2" s="8"/>
      <c r="HH2" s="8"/>
      <c r="HI2" s="8"/>
      <c r="HJ2" s="8"/>
      <c r="HK2" s="8"/>
      <c r="HL2" s="8"/>
      <c r="HM2" s="8"/>
      <c r="HN2" s="8"/>
      <c r="HO2" s="8"/>
      <c r="HP2" s="8"/>
      <c r="HQ2" s="8"/>
      <c r="HR2" s="8"/>
      <c r="HS2" s="8"/>
      <c r="HT2" s="8"/>
      <c r="HU2" s="8"/>
      <c r="HV2" s="8"/>
      <c r="HW2" s="8"/>
      <c r="HX2" s="8"/>
      <c r="HY2" s="8"/>
      <c r="HZ2" s="8"/>
      <c r="IA2" s="8"/>
      <c r="IB2" s="8"/>
      <c r="IC2" s="8"/>
      <c r="ID2" s="8"/>
      <c r="IE2" s="8"/>
      <c r="IF2" s="8"/>
      <c r="IG2" s="8"/>
      <c r="IH2" s="8"/>
      <c r="II2" s="8"/>
      <c r="IJ2" s="8"/>
      <c r="IK2" s="8"/>
      <c r="IL2" s="8"/>
      <c r="IM2" s="8"/>
      <c r="IN2" s="8"/>
      <c r="IO2" s="8"/>
      <c r="IP2" s="8"/>
      <c r="IQ2" s="8"/>
      <c r="IR2" s="8"/>
      <c r="IS2" s="8"/>
      <c r="IT2" s="8"/>
      <c r="IU2" s="8"/>
      <c r="IV2" s="8"/>
      <c r="IW2" s="8"/>
      <c r="IX2" s="8"/>
      <c r="IY2" s="8"/>
      <c r="IZ2" s="8"/>
      <c r="JA2" s="8"/>
      <c r="JB2" s="8"/>
      <c r="JC2" s="8"/>
      <c r="JD2" s="8"/>
      <c r="JE2" s="8"/>
      <c r="JF2" s="8"/>
      <c r="JG2" s="8"/>
      <c r="JH2" s="8"/>
      <c r="JI2" s="8"/>
      <c r="JJ2" s="8"/>
      <c r="JK2" s="8"/>
      <c r="JL2" s="8"/>
      <c r="JM2" s="8"/>
      <c r="JN2" s="8"/>
      <c r="JO2" s="8"/>
      <c r="JP2" s="8"/>
      <c r="JQ2" s="8"/>
      <c r="JR2" s="8"/>
      <c r="JS2" s="8"/>
      <c r="JT2" s="8"/>
      <c r="JU2" s="8"/>
      <c r="JV2" s="8"/>
      <c r="JW2" s="8"/>
      <c r="JX2" s="8"/>
      <c r="JY2" s="8"/>
      <c r="JZ2" s="8"/>
      <c r="KA2" s="8"/>
      <c r="KB2" s="8"/>
      <c r="KC2" s="8"/>
      <c r="KD2" s="8"/>
      <c r="KE2" s="8"/>
      <c r="KF2" s="8"/>
      <c r="KG2" s="8"/>
      <c r="KH2" s="8"/>
      <c r="KI2" s="8"/>
      <c r="KJ2" s="8"/>
      <c r="KK2" s="8"/>
      <c r="KL2" s="8"/>
      <c r="KM2" s="8"/>
      <c r="KN2" s="8"/>
      <c r="KO2" s="8"/>
      <c r="KP2" s="8"/>
      <c r="KQ2" s="8"/>
      <c r="KR2" s="8"/>
      <c r="KS2" s="8"/>
      <c r="KT2" s="8"/>
      <c r="KU2" s="8"/>
      <c r="KV2" s="8"/>
      <c r="KW2" s="8"/>
      <c r="KX2" s="8"/>
      <c r="KY2" s="8"/>
      <c r="KZ2" s="8"/>
      <c r="LA2" s="8"/>
      <c r="LB2" s="8"/>
      <c r="LC2" s="8"/>
      <c r="LD2" s="8"/>
      <c r="LE2" s="8"/>
      <c r="LF2" s="8"/>
      <c r="LG2" s="8"/>
      <c r="LH2" s="8"/>
      <c r="LI2" s="8"/>
      <c r="LJ2" s="8"/>
      <c r="LK2" s="8"/>
      <c r="LL2" s="8"/>
      <c r="LM2" s="8"/>
      <c r="LN2" s="8"/>
      <c r="LO2" s="8"/>
      <c r="LP2" s="8"/>
      <c r="LQ2" s="8"/>
      <c r="LR2" s="8"/>
      <c r="LS2" s="8"/>
      <c r="LT2" s="8"/>
      <c r="LU2" s="8"/>
      <c r="LV2" s="8"/>
      <c r="LW2" s="8"/>
      <c r="LX2" s="8"/>
      <c r="LY2" s="8"/>
      <c r="LZ2" s="8"/>
      <c r="MA2" s="8"/>
      <c r="MB2" s="8"/>
      <c r="MC2" s="8"/>
      <c r="MD2" s="8"/>
      <c r="ME2" s="8"/>
      <c r="MF2" s="8"/>
      <c r="MG2" s="8"/>
      <c r="MH2" s="8"/>
      <c r="MI2" s="8"/>
      <c r="MJ2" s="8"/>
      <c r="MK2" s="8"/>
      <c r="ML2" s="8"/>
      <c r="MM2" s="8"/>
      <c r="MN2" s="8"/>
      <c r="MO2" s="8"/>
      <c r="MP2" s="8"/>
      <c r="MQ2" s="8"/>
      <c r="MR2" s="8"/>
      <c r="MS2" s="8"/>
      <c r="MT2" s="8"/>
      <c r="MU2" s="8"/>
      <c r="MV2" s="8"/>
      <c r="MW2" s="8"/>
      <c r="MX2" s="8"/>
      <c r="MY2" s="8"/>
      <c r="MZ2" s="8"/>
      <c r="NA2" s="8"/>
      <c r="NB2" s="8"/>
      <c r="NC2" s="8"/>
      <c r="ND2" s="8"/>
      <c r="NE2" s="8"/>
      <c r="NF2" s="8"/>
      <c r="NG2" s="8"/>
      <c r="NH2" s="8"/>
      <c r="NI2" s="8"/>
      <c r="NJ2" s="8"/>
      <c r="NK2" s="8"/>
      <c r="NL2" s="8"/>
      <c r="NM2" s="8"/>
      <c r="NN2" s="8"/>
      <c r="NO2" s="8"/>
      <c r="NP2" s="8"/>
      <c r="NQ2" s="8"/>
      <c r="NR2" s="8"/>
      <c r="NS2" s="8"/>
      <c r="NT2" s="8"/>
      <c r="NU2" s="8"/>
      <c r="NV2" s="8"/>
      <c r="NW2" s="8"/>
      <c r="NX2" s="8"/>
      <c r="NY2" s="8"/>
      <c r="NZ2" s="8"/>
      <c r="OA2" s="8"/>
      <c r="OB2" s="8"/>
      <c r="OC2" s="8"/>
      <c r="OD2" s="8"/>
      <c r="OE2" s="8"/>
      <c r="OF2" s="8"/>
      <c r="OG2" s="8"/>
      <c r="OH2" s="8"/>
      <c r="OI2" s="8"/>
      <c r="OJ2" s="8"/>
      <c r="OK2" s="8"/>
      <c r="OL2" s="8"/>
      <c r="OM2" s="8"/>
      <c r="ON2" s="8"/>
      <c r="OO2" s="8"/>
      <c r="OP2" s="8"/>
      <c r="OQ2" s="8"/>
      <c r="OR2" s="8"/>
      <c r="OS2" s="8"/>
      <c r="OT2" s="8"/>
      <c r="OU2" s="8"/>
      <c r="OV2" s="8"/>
      <c r="OW2" s="8"/>
      <c r="OX2" s="8"/>
      <c r="OY2" s="8"/>
      <c r="OZ2" s="8"/>
      <c r="PA2" s="8"/>
      <c r="PB2" s="8"/>
      <c r="PC2" s="8"/>
      <c r="PD2" s="8"/>
      <c r="PE2" s="8"/>
      <c r="PF2" s="8"/>
      <c r="PG2" s="8"/>
      <c r="PH2" s="8"/>
      <c r="PI2" s="8"/>
      <c r="PJ2" s="8"/>
      <c r="PK2" s="8"/>
      <c r="PL2" s="8"/>
    </row>
    <row r="3" spans="1:428" s="10" customFormat="1" ht="15.75" x14ac:dyDescent="0.2">
      <c r="A3" s="12" t="s">
        <v>1</v>
      </c>
      <c r="B3" s="114"/>
      <c r="C3" s="3"/>
      <c r="D3" s="94"/>
      <c r="E3" s="11"/>
      <c r="F3" s="11"/>
      <c r="G3" s="11"/>
      <c r="H3" s="3"/>
      <c r="I3" s="13"/>
      <c r="J3" s="5"/>
      <c r="K3" s="5"/>
      <c r="L3" s="5"/>
      <c r="M3" s="5"/>
      <c r="N3" s="125"/>
      <c r="O3" s="126"/>
      <c r="P3" s="132"/>
      <c r="Q3" s="132"/>
      <c r="R3" s="6"/>
      <c r="S3" s="6"/>
      <c r="T3" s="7"/>
      <c r="U3" s="7"/>
      <c r="V3" s="7"/>
      <c r="W3" s="7"/>
      <c r="X3" s="8"/>
      <c r="Y3" s="8"/>
      <c r="Z3" s="8"/>
      <c r="AA3" s="8"/>
      <c r="AB3" s="8"/>
      <c r="AC3" s="8"/>
      <c r="AD3" s="1"/>
      <c r="AE3" s="9"/>
      <c r="AF3" s="9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8"/>
      <c r="HY3" s="8"/>
      <c r="HZ3" s="8"/>
      <c r="IA3" s="8"/>
      <c r="IB3" s="8"/>
      <c r="IC3" s="8"/>
      <c r="ID3" s="8"/>
      <c r="IE3" s="8"/>
      <c r="IF3" s="8"/>
      <c r="IG3" s="8"/>
      <c r="IH3" s="8"/>
      <c r="II3" s="8"/>
      <c r="IJ3" s="8"/>
      <c r="IK3" s="8"/>
      <c r="IL3" s="8"/>
      <c r="IM3" s="8"/>
      <c r="IN3" s="8"/>
      <c r="IO3" s="8"/>
      <c r="IP3" s="8"/>
      <c r="IQ3" s="8"/>
      <c r="IR3" s="8"/>
      <c r="IS3" s="8"/>
      <c r="IT3" s="8"/>
      <c r="IU3" s="8"/>
      <c r="IV3" s="8"/>
      <c r="IW3" s="8"/>
      <c r="IX3" s="8"/>
      <c r="IY3" s="8"/>
      <c r="IZ3" s="8"/>
      <c r="JA3" s="8"/>
      <c r="JB3" s="8"/>
      <c r="JC3" s="8"/>
      <c r="JD3" s="8"/>
      <c r="JE3" s="8"/>
      <c r="JF3" s="8"/>
      <c r="JG3" s="8"/>
      <c r="JH3" s="8"/>
      <c r="JI3" s="8"/>
      <c r="JJ3" s="8"/>
      <c r="JK3" s="8"/>
      <c r="JL3" s="8"/>
      <c r="JM3" s="8"/>
      <c r="JN3" s="8"/>
      <c r="JO3" s="8"/>
      <c r="JP3" s="8"/>
      <c r="JQ3" s="8"/>
      <c r="JR3" s="8"/>
      <c r="JS3" s="8"/>
      <c r="JT3" s="8"/>
      <c r="JU3" s="8"/>
      <c r="JV3" s="8"/>
      <c r="JW3" s="8"/>
      <c r="JX3" s="8"/>
      <c r="JY3" s="8"/>
      <c r="JZ3" s="8"/>
      <c r="KA3" s="8"/>
      <c r="KB3" s="8"/>
      <c r="KC3" s="8"/>
      <c r="KD3" s="8"/>
      <c r="KE3" s="8"/>
      <c r="KF3" s="8"/>
      <c r="KG3" s="8"/>
      <c r="KH3" s="8"/>
      <c r="KI3" s="8"/>
      <c r="KJ3" s="8"/>
      <c r="KK3" s="8"/>
      <c r="KL3" s="8"/>
      <c r="KM3" s="8"/>
      <c r="KN3" s="8"/>
      <c r="KO3" s="8"/>
      <c r="KP3" s="8"/>
      <c r="KQ3" s="8"/>
      <c r="KR3" s="8"/>
      <c r="KS3" s="8"/>
      <c r="KT3" s="8"/>
      <c r="KU3" s="8"/>
      <c r="KV3" s="8"/>
      <c r="KW3" s="8"/>
      <c r="KX3" s="8"/>
      <c r="KY3" s="8"/>
      <c r="KZ3" s="8"/>
      <c r="LA3" s="8"/>
      <c r="LB3" s="8"/>
      <c r="LC3" s="8"/>
      <c r="LD3" s="8"/>
      <c r="LE3" s="8"/>
      <c r="LF3" s="8"/>
      <c r="LG3" s="8"/>
      <c r="LH3" s="8"/>
      <c r="LI3" s="8"/>
      <c r="LJ3" s="8"/>
      <c r="LK3" s="8"/>
      <c r="LL3" s="8"/>
      <c r="LM3" s="8"/>
      <c r="LN3" s="8"/>
      <c r="LO3" s="8"/>
      <c r="LP3" s="8"/>
      <c r="LQ3" s="8"/>
      <c r="LR3" s="8"/>
      <c r="LS3" s="8"/>
      <c r="LT3" s="8"/>
      <c r="LU3" s="8"/>
      <c r="LV3" s="8"/>
      <c r="LW3" s="8"/>
      <c r="LX3" s="8"/>
      <c r="LY3" s="8"/>
      <c r="LZ3" s="8"/>
      <c r="MA3" s="8"/>
      <c r="MB3" s="8"/>
      <c r="MC3" s="8"/>
      <c r="MD3" s="8"/>
      <c r="ME3" s="8"/>
      <c r="MF3" s="8"/>
      <c r="MG3" s="8"/>
      <c r="MH3" s="8"/>
      <c r="MI3" s="8"/>
      <c r="MJ3" s="8"/>
      <c r="MK3" s="8"/>
      <c r="ML3" s="8"/>
      <c r="MM3" s="8"/>
      <c r="MN3" s="8"/>
      <c r="MO3" s="8"/>
      <c r="MP3" s="8"/>
      <c r="MQ3" s="8"/>
      <c r="MR3" s="8"/>
      <c r="MS3" s="8"/>
      <c r="MT3" s="8"/>
      <c r="MU3" s="8"/>
      <c r="MV3" s="8"/>
      <c r="MW3" s="8"/>
      <c r="MX3" s="8"/>
      <c r="MY3" s="8"/>
      <c r="MZ3" s="8"/>
      <c r="NA3" s="8"/>
      <c r="NB3" s="8"/>
      <c r="NC3" s="8"/>
      <c r="ND3" s="8"/>
      <c r="NE3" s="8"/>
      <c r="NF3" s="8"/>
      <c r="NG3" s="8"/>
      <c r="NH3" s="8"/>
      <c r="NI3" s="8"/>
      <c r="NJ3" s="8"/>
      <c r="NK3" s="8"/>
      <c r="NL3" s="8"/>
      <c r="NM3" s="8"/>
      <c r="NN3" s="8"/>
      <c r="NO3" s="8"/>
      <c r="NP3" s="8"/>
      <c r="NQ3" s="8"/>
      <c r="NR3" s="8"/>
      <c r="NS3" s="8"/>
      <c r="NT3" s="8"/>
      <c r="NU3" s="8"/>
      <c r="NV3" s="8"/>
      <c r="NW3" s="8"/>
      <c r="NX3" s="8"/>
      <c r="NY3" s="8"/>
      <c r="NZ3" s="8"/>
      <c r="OA3" s="8"/>
      <c r="OB3" s="8"/>
      <c r="OC3" s="8"/>
      <c r="OD3" s="8"/>
      <c r="OE3" s="8"/>
      <c r="OF3" s="8"/>
      <c r="OG3" s="8"/>
      <c r="OH3" s="8"/>
      <c r="OI3" s="8"/>
      <c r="OJ3" s="8"/>
      <c r="OK3" s="8"/>
      <c r="OL3" s="8"/>
      <c r="OM3" s="8"/>
      <c r="ON3" s="8"/>
      <c r="OO3" s="8"/>
      <c r="OP3" s="8"/>
      <c r="OQ3" s="8"/>
      <c r="OR3" s="8"/>
      <c r="OS3" s="8"/>
      <c r="OT3" s="8"/>
      <c r="OU3" s="8"/>
      <c r="OV3" s="8"/>
      <c r="OW3" s="8"/>
      <c r="OX3" s="8"/>
      <c r="OY3" s="8"/>
      <c r="OZ3" s="8"/>
      <c r="PA3" s="8"/>
      <c r="PB3" s="8"/>
      <c r="PC3" s="8"/>
      <c r="PD3" s="8"/>
      <c r="PE3" s="8"/>
      <c r="PF3" s="8"/>
      <c r="PG3" s="8"/>
      <c r="PH3" s="8"/>
      <c r="PI3" s="8"/>
      <c r="PJ3" s="8"/>
      <c r="PK3" s="8"/>
      <c r="PL3" s="8"/>
    </row>
    <row r="4" spans="1:428" s="10" customFormat="1" ht="13.5" customHeight="1" x14ac:dyDescent="0.2">
      <c r="A4" s="12" t="s">
        <v>2</v>
      </c>
      <c r="B4" s="114"/>
      <c r="C4" s="3"/>
      <c r="D4" s="94"/>
      <c r="E4" s="11"/>
      <c r="F4" s="11"/>
      <c r="G4" s="11"/>
      <c r="H4" s="14"/>
      <c r="I4" s="4"/>
      <c r="J4" s="15"/>
      <c r="K4" s="16"/>
      <c r="L4" s="17"/>
      <c r="M4" s="5"/>
      <c r="N4" s="125"/>
      <c r="O4" s="127"/>
      <c r="P4" s="133"/>
      <c r="Q4" s="133"/>
      <c r="R4" s="18"/>
      <c r="S4" s="18"/>
      <c r="T4" s="7"/>
      <c r="U4" s="7"/>
      <c r="V4" s="7"/>
      <c r="W4" s="7"/>
      <c r="X4" s="8"/>
      <c r="Y4" s="8"/>
      <c r="Z4" s="8"/>
      <c r="AA4" s="8"/>
      <c r="AB4" s="8"/>
      <c r="AC4" s="8"/>
      <c r="AD4" s="1"/>
      <c r="AE4" s="9"/>
      <c r="AF4" s="9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  <c r="CT4" s="8"/>
      <c r="CU4" s="8"/>
      <c r="CV4" s="8"/>
      <c r="CW4" s="8"/>
      <c r="CX4" s="8"/>
      <c r="CY4" s="8"/>
      <c r="CZ4" s="8"/>
      <c r="DA4" s="8"/>
      <c r="DB4" s="8"/>
      <c r="DC4" s="8"/>
      <c r="DD4" s="8"/>
      <c r="DE4" s="8"/>
      <c r="DF4" s="8"/>
      <c r="DG4" s="8"/>
      <c r="DH4" s="8"/>
      <c r="DI4" s="8"/>
      <c r="DJ4" s="8"/>
      <c r="DK4" s="8"/>
      <c r="DL4" s="8"/>
      <c r="DM4" s="8"/>
      <c r="DN4" s="8"/>
      <c r="DO4" s="8"/>
      <c r="DP4" s="8"/>
      <c r="DQ4" s="8"/>
      <c r="DR4" s="8"/>
      <c r="DS4" s="8"/>
      <c r="DT4" s="8"/>
      <c r="DU4" s="8"/>
      <c r="DV4" s="8"/>
      <c r="DW4" s="8"/>
      <c r="DX4" s="8"/>
      <c r="DY4" s="8"/>
      <c r="DZ4" s="8"/>
      <c r="EA4" s="8"/>
      <c r="EB4" s="8"/>
      <c r="EC4" s="8"/>
      <c r="ED4" s="8"/>
      <c r="EE4" s="8"/>
      <c r="EF4" s="8"/>
      <c r="EG4" s="8"/>
      <c r="EH4" s="8"/>
      <c r="EI4" s="8"/>
      <c r="EJ4" s="8"/>
      <c r="EK4" s="8"/>
      <c r="EL4" s="8"/>
      <c r="EM4" s="8"/>
      <c r="EN4" s="8"/>
      <c r="EO4" s="8"/>
      <c r="EP4" s="8"/>
      <c r="EQ4" s="8"/>
      <c r="ER4" s="8"/>
      <c r="ES4" s="8"/>
      <c r="ET4" s="8"/>
      <c r="EU4" s="8"/>
      <c r="EV4" s="8"/>
      <c r="EW4" s="8"/>
      <c r="EX4" s="8"/>
      <c r="EY4" s="8"/>
      <c r="EZ4" s="8"/>
      <c r="FA4" s="8"/>
      <c r="FB4" s="8"/>
      <c r="FC4" s="8"/>
      <c r="FD4" s="8"/>
      <c r="FE4" s="8"/>
      <c r="FF4" s="8"/>
      <c r="FG4" s="8"/>
      <c r="FH4" s="8"/>
      <c r="FI4" s="8"/>
      <c r="FJ4" s="8"/>
      <c r="FK4" s="8"/>
      <c r="FL4" s="8"/>
      <c r="FM4" s="8"/>
      <c r="FN4" s="8"/>
      <c r="FO4" s="8"/>
      <c r="FP4" s="8"/>
      <c r="FQ4" s="8"/>
      <c r="FR4" s="8"/>
      <c r="FS4" s="8"/>
      <c r="FT4" s="8"/>
      <c r="FU4" s="8"/>
      <c r="FV4" s="8"/>
      <c r="FW4" s="8"/>
      <c r="FX4" s="8"/>
      <c r="FY4" s="8"/>
      <c r="FZ4" s="8"/>
      <c r="GA4" s="8"/>
      <c r="GB4" s="8"/>
      <c r="GC4" s="8"/>
      <c r="GD4" s="8"/>
      <c r="GE4" s="8"/>
      <c r="GF4" s="8"/>
      <c r="GG4" s="8"/>
      <c r="GH4" s="8"/>
      <c r="GI4" s="8"/>
      <c r="GJ4" s="8"/>
      <c r="GK4" s="8"/>
      <c r="GL4" s="8"/>
      <c r="GM4" s="8"/>
      <c r="GN4" s="8"/>
      <c r="GO4" s="8"/>
      <c r="GP4" s="8"/>
      <c r="GQ4" s="8"/>
      <c r="GR4" s="8"/>
      <c r="GS4" s="8"/>
      <c r="GT4" s="8"/>
      <c r="GU4" s="8"/>
      <c r="GV4" s="8"/>
      <c r="GW4" s="8"/>
      <c r="GX4" s="8"/>
      <c r="GY4" s="8"/>
      <c r="GZ4" s="8"/>
      <c r="HA4" s="8"/>
      <c r="HB4" s="8"/>
      <c r="HC4" s="8"/>
      <c r="HD4" s="8"/>
      <c r="HE4" s="8"/>
      <c r="HF4" s="8"/>
      <c r="HG4" s="8"/>
      <c r="HH4" s="8"/>
      <c r="HI4" s="8"/>
      <c r="HJ4" s="8"/>
      <c r="HK4" s="8"/>
      <c r="HL4" s="8"/>
      <c r="HM4" s="8"/>
      <c r="HN4" s="8"/>
      <c r="HO4" s="8"/>
      <c r="HP4" s="8"/>
      <c r="HQ4" s="8"/>
      <c r="HR4" s="8"/>
      <c r="HS4" s="8"/>
      <c r="HT4" s="8"/>
      <c r="HU4" s="8"/>
      <c r="HV4" s="8"/>
      <c r="HW4" s="8"/>
      <c r="HX4" s="8"/>
      <c r="HY4" s="8"/>
      <c r="HZ4" s="8"/>
      <c r="IA4" s="8"/>
      <c r="IB4" s="8"/>
      <c r="IC4" s="8"/>
      <c r="ID4" s="8"/>
      <c r="IE4" s="8"/>
      <c r="IF4" s="8"/>
      <c r="IG4" s="8"/>
      <c r="IH4" s="8"/>
      <c r="II4" s="8"/>
      <c r="IJ4" s="8"/>
      <c r="IK4" s="8"/>
      <c r="IL4" s="8"/>
      <c r="IM4" s="8"/>
      <c r="IN4" s="8"/>
      <c r="IO4" s="8"/>
      <c r="IP4" s="8"/>
      <c r="IQ4" s="8"/>
      <c r="IR4" s="8"/>
      <c r="IS4" s="8"/>
      <c r="IT4" s="8"/>
      <c r="IU4" s="8"/>
      <c r="IV4" s="8"/>
      <c r="IW4" s="8"/>
      <c r="IX4" s="8"/>
      <c r="IY4" s="8"/>
      <c r="IZ4" s="8"/>
      <c r="JA4" s="8"/>
      <c r="JB4" s="8"/>
      <c r="JC4" s="8"/>
      <c r="JD4" s="8"/>
      <c r="JE4" s="8"/>
      <c r="JF4" s="8"/>
      <c r="JG4" s="8"/>
      <c r="JH4" s="8"/>
      <c r="JI4" s="8"/>
      <c r="JJ4" s="8"/>
      <c r="JK4" s="8"/>
      <c r="JL4" s="8"/>
      <c r="JM4" s="8"/>
      <c r="JN4" s="8"/>
      <c r="JO4" s="8"/>
      <c r="JP4" s="8"/>
      <c r="JQ4" s="8"/>
      <c r="JR4" s="8"/>
      <c r="JS4" s="8"/>
      <c r="JT4" s="8"/>
      <c r="JU4" s="8"/>
      <c r="JV4" s="8"/>
      <c r="JW4" s="8"/>
      <c r="JX4" s="8"/>
      <c r="JY4" s="8"/>
      <c r="JZ4" s="8"/>
      <c r="KA4" s="8"/>
      <c r="KB4" s="8"/>
      <c r="KC4" s="8"/>
      <c r="KD4" s="8"/>
      <c r="KE4" s="8"/>
      <c r="KF4" s="8"/>
      <c r="KG4" s="8"/>
      <c r="KH4" s="8"/>
      <c r="KI4" s="8"/>
      <c r="KJ4" s="8"/>
      <c r="KK4" s="8"/>
      <c r="KL4" s="8"/>
      <c r="KM4" s="8"/>
      <c r="KN4" s="8"/>
      <c r="KO4" s="8"/>
      <c r="KP4" s="8"/>
      <c r="KQ4" s="8"/>
      <c r="KR4" s="8"/>
      <c r="KS4" s="8"/>
      <c r="KT4" s="8"/>
      <c r="KU4" s="8"/>
      <c r="KV4" s="8"/>
      <c r="KW4" s="8"/>
      <c r="KX4" s="8"/>
      <c r="KY4" s="8"/>
      <c r="KZ4" s="8"/>
      <c r="LA4" s="8"/>
      <c r="LB4" s="8"/>
      <c r="LC4" s="8"/>
      <c r="LD4" s="8"/>
      <c r="LE4" s="8"/>
      <c r="LF4" s="8"/>
      <c r="LG4" s="8"/>
      <c r="LH4" s="8"/>
      <c r="LI4" s="8"/>
      <c r="LJ4" s="8"/>
      <c r="LK4" s="8"/>
      <c r="LL4" s="8"/>
      <c r="LM4" s="8"/>
      <c r="LN4" s="8"/>
      <c r="LO4" s="8"/>
      <c r="LP4" s="8"/>
      <c r="LQ4" s="8"/>
      <c r="LR4" s="8"/>
      <c r="LS4" s="8"/>
      <c r="LT4" s="8"/>
      <c r="LU4" s="8"/>
      <c r="LV4" s="8"/>
      <c r="LW4" s="8"/>
      <c r="LX4" s="8"/>
      <c r="LY4" s="8"/>
      <c r="LZ4" s="8"/>
      <c r="MA4" s="8"/>
      <c r="MB4" s="8"/>
      <c r="MC4" s="8"/>
      <c r="MD4" s="8"/>
      <c r="ME4" s="8"/>
      <c r="MF4" s="8"/>
      <c r="MG4" s="8"/>
      <c r="MH4" s="8"/>
      <c r="MI4" s="8"/>
      <c r="MJ4" s="8"/>
      <c r="MK4" s="8"/>
      <c r="ML4" s="8"/>
      <c r="MM4" s="8"/>
      <c r="MN4" s="8"/>
      <c r="MO4" s="8"/>
      <c r="MP4" s="8"/>
      <c r="MQ4" s="8"/>
      <c r="MR4" s="8"/>
      <c r="MS4" s="8"/>
      <c r="MT4" s="8"/>
      <c r="MU4" s="8"/>
      <c r="MV4" s="8"/>
      <c r="MW4" s="8"/>
      <c r="MX4" s="8"/>
      <c r="MY4" s="8"/>
      <c r="MZ4" s="8"/>
      <c r="NA4" s="8"/>
      <c r="NB4" s="8"/>
      <c r="NC4" s="8"/>
      <c r="ND4" s="8"/>
      <c r="NE4" s="8"/>
      <c r="NF4" s="8"/>
      <c r="NG4" s="8"/>
      <c r="NH4" s="8"/>
      <c r="NI4" s="8"/>
      <c r="NJ4" s="8"/>
      <c r="NK4" s="8"/>
      <c r="NL4" s="8"/>
      <c r="NM4" s="8"/>
      <c r="NN4" s="8"/>
      <c r="NO4" s="8"/>
      <c r="NP4" s="8"/>
      <c r="NQ4" s="8"/>
      <c r="NR4" s="8"/>
      <c r="NS4" s="8"/>
      <c r="NT4" s="8"/>
      <c r="NU4" s="8"/>
      <c r="NV4" s="8"/>
      <c r="NW4" s="8"/>
      <c r="NX4" s="8"/>
      <c r="NY4" s="8"/>
      <c r="NZ4" s="8"/>
      <c r="OA4" s="8"/>
      <c r="OB4" s="8"/>
      <c r="OC4" s="8"/>
      <c r="OD4" s="8"/>
      <c r="OE4" s="8"/>
      <c r="OF4" s="8"/>
      <c r="OG4" s="8"/>
      <c r="OH4" s="8"/>
      <c r="OI4" s="8"/>
      <c r="OJ4" s="8"/>
      <c r="OK4" s="8"/>
      <c r="OL4" s="8"/>
      <c r="OM4" s="8"/>
      <c r="ON4" s="8"/>
      <c r="OO4" s="8"/>
      <c r="OP4" s="8"/>
      <c r="OQ4" s="8"/>
      <c r="OR4" s="8"/>
      <c r="OS4" s="8"/>
      <c r="OT4" s="8"/>
      <c r="OU4" s="8"/>
      <c r="OV4" s="8"/>
      <c r="OW4" s="8"/>
      <c r="OX4" s="8"/>
      <c r="OY4" s="8"/>
      <c r="OZ4" s="8"/>
      <c r="PA4" s="8"/>
      <c r="PB4" s="8"/>
      <c r="PC4" s="8"/>
      <c r="PD4" s="8"/>
      <c r="PE4" s="8"/>
      <c r="PF4" s="8"/>
      <c r="PG4" s="8"/>
      <c r="PH4" s="8"/>
      <c r="PI4" s="8"/>
      <c r="PJ4" s="8"/>
      <c r="PK4" s="8"/>
      <c r="PL4" s="8"/>
    </row>
    <row r="5" spans="1:428" ht="30" customHeight="1" x14ac:dyDescent="0.3">
      <c r="A5" s="222" t="s">
        <v>34</v>
      </c>
      <c r="B5" s="222"/>
      <c r="C5" s="222"/>
      <c r="D5" s="222"/>
      <c r="E5" s="222"/>
      <c r="F5" s="222"/>
      <c r="G5" s="222"/>
      <c r="H5" s="222"/>
      <c r="I5" s="222"/>
      <c r="J5" s="222"/>
      <c r="K5" s="222"/>
      <c r="L5" s="222"/>
      <c r="M5" s="222"/>
      <c r="N5" s="222"/>
      <c r="O5" s="136" t="s">
        <v>40</v>
      </c>
      <c r="P5" s="134"/>
      <c r="Q5" s="134"/>
      <c r="R5" s="19"/>
      <c r="S5" s="19"/>
      <c r="T5" s="20"/>
      <c r="U5" s="20"/>
      <c r="V5" s="20"/>
      <c r="W5" s="20"/>
      <c r="X5" s="20"/>
      <c r="Y5" s="20"/>
      <c r="Z5" s="21"/>
      <c r="AA5" s="21"/>
      <c r="AB5" s="152"/>
      <c r="AC5" s="152"/>
      <c r="AF5" s="25"/>
    </row>
    <row r="6" spans="1:428" ht="23.25" customHeight="1" thickBot="1" x14ac:dyDescent="0.35">
      <c r="A6" s="223" t="s">
        <v>38</v>
      </c>
      <c r="B6" s="223"/>
      <c r="C6" s="223"/>
      <c r="D6" s="223"/>
      <c r="E6" s="223"/>
      <c r="F6" s="223"/>
      <c r="G6" s="223"/>
      <c r="H6" s="223"/>
      <c r="I6" s="223"/>
      <c r="J6" s="223"/>
      <c r="K6" s="223"/>
      <c r="L6" s="223"/>
      <c r="M6" s="223"/>
      <c r="N6" s="223"/>
      <c r="O6" s="136" t="s">
        <v>3</v>
      </c>
      <c r="P6" s="134"/>
      <c r="Q6" s="134"/>
      <c r="R6" s="19"/>
      <c r="S6" s="19"/>
      <c r="T6" s="1"/>
      <c r="U6" s="1"/>
      <c r="V6" s="1"/>
      <c r="W6" s="1"/>
      <c r="X6" s="1"/>
      <c r="AB6" s="28"/>
      <c r="AC6" s="28"/>
      <c r="AF6" s="25"/>
    </row>
    <row r="7" spans="1:428" ht="27.75" customHeight="1" x14ac:dyDescent="0.25">
      <c r="A7" s="224" t="s">
        <v>13</v>
      </c>
      <c r="B7" s="226" t="s">
        <v>12</v>
      </c>
      <c r="C7" s="227"/>
      <c r="D7" s="228"/>
      <c r="E7" s="229" t="s">
        <v>27</v>
      </c>
      <c r="F7" s="229"/>
      <c r="G7" s="229"/>
      <c r="H7" s="229"/>
      <c r="I7" s="229"/>
      <c r="J7" s="229"/>
      <c r="K7" s="229"/>
      <c r="L7" s="229"/>
      <c r="M7" s="229"/>
      <c r="N7" s="229"/>
      <c r="O7" s="229"/>
      <c r="P7" s="229"/>
      <c r="Q7" s="229"/>
      <c r="R7" s="229"/>
      <c r="S7" s="229"/>
      <c r="T7" s="26"/>
      <c r="U7" s="26"/>
      <c r="V7" s="26"/>
      <c r="W7" s="26"/>
      <c r="AD7" s="26"/>
      <c r="AE7" s="26"/>
      <c r="AF7" s="26"/>
    </row>
    <row r="8" spans="1:428" ht="27.75" customHeight="1" x14ac:dyDescent="0.25">
      <c r="A8" s="225"/>
      <c r="B8" s="115"/>
      <c r="C8" s="153"/>
      <c r="D8" s="95"/>
      <c r="E8" s="220" t="s">
        <v>22</v>
      </c>
      <c r="F8" s="220"/>
      <c r="G8" s="220"/>
      <c r="H8" s="220"/>
      <c r="I8" s="220"/>
      <c r="J8" s="230" t="s">
        <v>21</v>
      </c>
      <c r="K8" s="231"/>
      <c r="L8" s="231"/>
      <c r="M8" s="232"/>
      <c r="N8" s="233" t="s">
        <v>30</v>
      </c>
      <c r="O8" s="235" t="s">
        <v>31</v>
      </c>
      <c r="P8" s="235" t="s">
        <v>28</v>
      </c>
      <c r="Q8" s="235"/>
      <c r="R8" s="235"/>
      <c r="S8" s="235"/>
      <c r="T8" s="26"/>
      <c r="U8" s="26"/>
      <c r="V8" s="26"/>
      <c r="W8" s="26"/>
      <c r="AD8" s="26"/>
      <c r="AE8" s="26"/>
      <c r="AF8" s="26"/>
    </row>
    <row r="9" spans="1:428" s="51" customFormat="1" ht="31.5" customHeight="1" x14ac:dyDescent="0.25">
      <c r="A9" s="225"/>
      <c r="B9" s="111" t="s">
        <v>14</v>
      </c>
      <c r="C9" s="154" t="s">
        <v>15</v>
      </c>
      <c r="D9" s="96" t="s">
        <v>16</v>
      </c>
      <c r="E9" s="48" t="s">
        <v>17</v>
      </c>
      <c r="F9" s="48" t="s">
        <v>18</v>
      </c>
      <c r="G9" s="48" t="s">
        <v>19</v>
      </c>
      <c r="H9" s="49" t="s">
        <v>20</v>
      </c>
      <c r="I9" s="55" t="s">
        <v>32</v>
      </c>
      <c r="J9" s="56" t="s">
        <v>23</v>
      </c>
      <c r="K9" s="155" t="s">
        <v>24</v>
      </c>
      <c r="L9" s="155" t="s">
        <v>25</v>
      </c>
      <c r="M9" s="154" t="s">
        <v>26</v>
      </c>
      <c r="N9" s="234"/>
      <c r="O9" s="233"/>
      <c r="P9" s="111" t="s">
        <v>35</v>
      </c>
      <c r="Q9" s="111" t="s">
        <v>36</v>
      </c>
      <c r="R9" s="88" t="s">
        <v>29</v>
      </c>
      <c r="S9" s="88" t="s">
        <v>39</v>
      </c>
      <c r="T9" s="50"/>
      <c r="U9" s="50"/>
      <c r="V9" s="50"/>
      <c r="W9" s="50"/>
      <c r="X9" s="50"/>
      <c r="Y9" s="50"/>
      <c r="Z9" s="50"/>
      <c r="AA9" s="50"/>
      <c r="AB9" s="50"/>
      <c r="AC9" s="50"/>
      <c r="AD9" s="50"/>
      <c r="AE9" s="50"/>
      <c r="AF9" s="50"/>
      <c r="AG9" s="50"/>
      <c r="AH9" s="50"/>
      <c r="AI9" s="50"/>
      <c r="AJ9" s="50"/>
      <c r="AK9" s="50"/>
      <c r="AL9" s="50"/>
      <c r="AM9" s="50"/>
      <c r="AN9" s="50"/>
      <c r="AO9" s="50"/>
      <c r="AP9" s="50"/>
      <c r="AQ9" s="50"/>
      <c r="AR9" s="50"/>
      <c r="AS9" s="50"/>
      <c r="AT9" s="50"/>
      <c r="AU9" s="50"/>
      <c r="AV9" s="50"/>
      <c r="AW9" s="50"/>
      <c r="AX9" s="50"/>
      <c r="AY9" s="50"/>
      <c r="AZ9" s="50"/>
      <c r="BA9" s="50"/>
      <c r="BB9" s="50"/>
      <c r="BC9" s="50"/>
      <c r="BD9" s="50"/>
      <c r="BE9" s="50"/>
      <c r="BF9" s="50"/>
      <c r="BG9" s="50"/>
      <c r="BH9" s="50"/>
      <c r="BI9" s="50"/>
      <c r="BJ9" s="50"/>
      <c r="BK9" s="50"/>
      <c r="BL9" s="50"/>
      <c r="BM9" s="50"/>
      <c r="BN9" s="50"/>
      <c r="BO9" s="50"/>
      <c r="BP9" s="50"/>
      <c r="BQ9" s="50"/>
      <c r="BR9" s="50"/>
      <c r="BS9" s="50"/>
      <c r="BT9" s="50"/>
      <c r="BU9" s="50"/>
      <c r="BV9" s="50"/>
      <c r="BW9" s="50"/>
      <c r="BX9" s="50"/>
      <c r="BY9" s="50"/>
      <c r="BZ9" s="50"/>
      <c r="CA9" s="50"/>
      <c r="CB9" s="50"/>
      <c r="CC9" s="50"/>
      <c r="CD9" s="50"/>
      <c r="CE9" s="50"/>
      <c r="CF9" s="50"/>
      <c r="CG9" s="50"/>
      <c r="CH9" s="50"/>
      <c r="CI9" s="50"/>
      <c r="CJ9" s="50"/>
      <c r="CK9" s="50"/>
      <c r="CL9" s="50"/>
      <c r="CM9" s="50"/>
      <c r="CN9" s="50"/>
      <c r="CO9" s="50"/>
      <c r="CP9" s="50"/>
      <c r="CQ9" s="50"/>
      <c r="CR9" s="50"/>
      <c r="CS9" s="50"/>
      <c r="CT9" s="50"/>
      <c r="CU9" s="50"/>
      <c r="CV9" s="50"/>
      <c r="CW9" s="50"/>
      <c r="CX9" s="50"/>
      <c r="CY9" s="50"/>
      <c r="CZ9" s="50"/>
      <c r="DA9" s="50"/>
      <c r="DB9" s="50"/>
      <c r="DC9" s="50"/>
      <c r="DD9" s="50"/>
      <c r="DE9" s="50"/>
      <c r="DF9" s="50"/>
      <c r="DG9" s="50"/>
      <c r="DH9" s="50"/>
      <c r="DI9" s="50"/>
      <c r="DJ9" s="50"/>
      <c r="DK9" s="50"/>
      <c r="DL9" s="50"/>
      <c r="DM9" s="50"/>
      <c r="DN9" s="50"/>
      <c r="DO9" s="50"/>
      <c r="DP9" s="50"/>
      <c r="DQ9" s="50"/>
      <c r="DR9" s="50"/>
      <c r="DS9" s="50"/>
      <c r="DT9" s="50"/>
      <c r="DU9" s="50"/>
      <c r="DV9" s="50"/>
      <c r="DW9" s="50"/>
      <c r="DX9" s="50"/>
      <c r="DY9" s="50"/>
      <c r="DZ9" s="50"/>
      <c r="EA9" s="50"/>
      <c r="EB9" s="50"/>
      <c r="EC9" s="50"/>
      <c r="ED9" s="50"/>
      <c r="EE9" s="50"/>
      <c r="EF9" s="50"/>
      <c r="EG9" s="50"/>
      <c r="EH9" s="50"/>
      <c r="EI9" s="50"/>
      <c r="EJ9" s="50"/>
      <c r="EK9" s="50"/>
      <c r="EL9" s="50"/>
      <c r="EM9" s="50"/>
      <c r="EN9" s="50"/>
      <c r="EO9" s="50"/>
      <c r="EP9" s="50"/>
      <c r="EQ9" s="50"/>
      <c r="ER9" s="50"/>
      <c r="ES9" s="50"/>
      <c r="ET9" s="50"/>
      <c r="EU9" s="50"/>
      <c r="EV9" s="50"/>
      <c r="EW9" s="50"/>
      <c r="EX9" s="50"/>
      <c r="EY9" s="50"/>
      <c r="EZ9" s="50"/>
      <c r="FA9" s="50"/>
      <c r="FB9" s="50"/>
      <c r="FC9" s="50"/>
      <c r="FD9" s="50"/>
      <c r="FE9" s="50"/>
      <c r="FF9" s="50"/>
      <c r="FG9" s="50"/>
      <c r="FH9" s="50"/>
      <c r="FI9" s="50"/>
      <c r="FJ9" s="50"/>
      <c r="FK9" s="50"/>
      <c r="FL9" s="50"/>
      <c r="FM9" s="50"/>
      <c r="FN9" s="50"/>
      <c r="FO9" s="50"/>
      <c r="FP9" s="50"/>
      <c r="FQ9" s="50"/>
      <c r="FR9" s="50"/>
      <c r="FS9" s="50"/>
      <c r="FT9" s="50"/>
      <c r="FU9" s="50"/>
      <c r="FV9" s="50"/>
      <c r="FW9" s="50"/>
      <c r="FX9" s="50"/>
      <c r="FY9" s="50"/>
      <c r="FZ9" s="50"/>
      <c r="GA9" s="50"/>
      <c r="GB9" s="50"/>
      <c r="GC9" s="50"/>
      <c r="GD9" s="50"/>
      <c r="GE9" s="50"/>
      <c r="GF9" s="50"/>
      <c r="GG9" s="50"/>
      <c r="GH9" s="50"/>
      <c r="GI9" s="50"/>
      <c r="GJ9" s="50"/>
      <c r="GK9" s="50"/>
      <c r="GL9" s="50"/>
      <c r="GM9" s="50"/>
      <c r="GN9" s="50"/>
      <c r="GO9" s="50"/>
      <c r="GP9" s="50"/>
      <c r="GQ9" s="50"/>
      <c r="GR9" s="50"/>
      <c r="GS9" s="50"/>
      <c r="GT9" s="50"/>
      <c r="GU9" s="50"/>
      <c r="GV9" s="50"/>
      <c r="GW9" s="50"/>
      <c r="GX9" s="50"/>
      <c r="GY9" s="50"/>
      <c r="GZ9" s="50"/>
      <c r="HA9" s="50"/>
      <c r="HB9" s="50"/>
      <c r="HC9" s="50"/>
      <c r="HD9" s="50"/>
      <c r="HE9" s="50"/>
      <c r="HF9" s="50"/>
      <c r="HG9" s="50"/>
      <c r="HH9" s="50"/>
      <c r="HI9" s="50"/>
      <c r="HJ9" s="50"/>
      <c r="HK9" s="50"/>
      <c r="HL9" s="50"/>
      <c r="HM9" s="50"/>
      <c r="HN9" s="50"/>
      <c r="HO9" s="50"/>
      <c r="HP9" s="50"/>
      <c r="HQ9" s="50"/>
      <c r="HR9" s="50"/>
      <c r="HS9" s="50"/>
      <c r="HT9" s="50"/>
      <c r="HU9" s="50"/>
      <c r="HV9" s="50"/>
      <c r="HW9" s="50"/>
      <c r="HX9" s="50"/>
      <c r="HY9" s="50"/>
      <c r="HZ9" s="50"/>
      <c r="IA9" s="50"/>
      <c r="IB9" s="50"/>
      <c r="IC9" s="50"/>
      <c r="ID9" s="50"/>
      <c r="IE9" s="50"/>
      <c r="IF9" s="50"/>
      <c r="IG9" s="50"/>
      <c r="IH9" s="50"/>
      <c r="II9" s="50"/>
      <c r="IJ9" s="50"/>
      <c r="IK9" s="50"/>
      <c r="IL9" s="50"/>
      <c r="IM9" s="50"/>
      <c r="IN9" s="50"/>
      <c r="IO9" s="50"/>
      <c r="IP9" s="50"/>
      <c r="IQ9" s="50"/>
      <c r="IR9" s="50"/>
      <c r="IS9" s="50"/>
      <c r="IT9" s="50"/>
      <c r="IU9" s="50"/>
      <c r="IV9" s="50"/>
      <c r="IW9" s="50"/>
      <c r="IX9" s="50"/>
      <c r="IY9" s="50"/>
      <c r="IZ9" s="50"/>
      <c r="JA9" s="50"/>
      <c r="JB9" s="50"/>
      <c r="JC9" s="50"/>
      <c r="JD9" s="50"/>
      <c r="JE9" s="50"/>
      <c r="JF9" s="50"/>
      <c r="JG9" s="50"/>
      <c r="JH9" s="50"/>
      <c r="JI9" s="50"/>
      <c r="JJ9" s="50"/>
      <c r="JK9" s="50"/>
      <c r="JL9" s="50"/>
      <c r="JM9" s="50"/>
      <c r="JN9" s="50"/>
      <c r="JO9" s="50"/>
      <c r="JP9" s="50"/>
      <c r="JQ9" s="50"/>
      <c r="JR9" s="50"/>
      <c r="JS9" s="50"/>
      <c r="JT9" s="50"/>
      <c r="JU9" s="50"/>
      <c r="JV9" s="50"/>
      <c r="JW9" s="50"/>
      <c r="JX9" s="50"/>
      <c r="JY9" s="50"/>
      <c r="JZ9" s="50"/>
      <c r="KA9" s="50"/>
      <c r="KB9" s="50"/>
      <c r="KC9" s="50"/>
      <c r="KD9" s="50"/>
      <c r="KE9" s="50"/>
      <c r="KF9" s="50"/>
      <c r="KG9" s="50"/>
      <c r="KH9" s="50"/>
      <c r="KI9" s="50"/>
      <c r="KJ9" s="50"/>
      <c r="KK9" s="50"/>
      <c r="KL9" s="50"/>
      <c r="KM9" s="50"/>
      <c r="KN9" s="50"/>
      <c r="KO9" s="50"/>
      <c r="KP9" s="50"/>
      <c r="KQ9" s="50"/>
      <c r="KR9" s="50"/>
      <c r="KS9" s="50"/>
      <c r="KT9" s="50"/>
      <c r="KU9" s="50"/>
      <c r="KV9" s="50"/>
      <c r="KW9" s="50"/>
      <c r="KX9" s="50"/>
      <c r="KY9" s="50"/>
      <c r="KZ9" s="50"/>
      <c r="LA9" s="50"/>
      <c r="LB9" s="50"/>
      <c r="LC9" s="50"/>
      <c r="LD9" s="50"/>
      <c r="LE9" s="50"/>
      <c r="LF9" s="50"/>
      <c r="LG9" s="50"/>
      <c r="LH9" s="50"/>
      <c r="LI9" s="50"/>
      <c r="LJ9" s="50"/>
      <c r="LK9" s="50"/>
      <c r="LL9" s="50"/>
      <c r="LM9" s="50"/>
      <c r="LN9" s="50"/>
      <c r="LO9" s="50"/>
      <c r="LP9" s="50"/>
      <c r="LQ9" s="50"/>
      <c r="LR9" s="50"/>
      <c r="LS9" s="50"/>
      <c r="LT9" s="50"/>
      <c r="LU9" s="50"/>
      <c r="LV9" s="50"/>
      <c r="LW9" s="50"/>
      <c r="LX9" s="50"/>
      <c r="LY9" s="50"/>
      <c r="LZ9" s="50"/>
      <c r="MA9" s="50"/>
      <c r="MB9" s="50"/>
      <c r="MC9" s="50"/>
      <c r="MD9" s="50"/>
      <c r="ME9" s="50"/>
      <c r="MF9" s="50"/>
      <c r="MG9" s="50"/>
      <c r="MH9" s="50"/>
      <c r="MI9" s="50"/>
      <c r="MJ9" s="50"/>
      <c r="MK9" s="50"/>
      <c r="ML9" s="50"/>
      <c r="MM9" s="50"/>
      <c r="MN9" s="50"/>
      <c r="MO9" s="50"/>
      <c r="MP9" s="50"/>
      <c r="MQ9" s="50"/>
      <c r="MR9" s="50"/>
      <c r="MS9" s="50"/>
      <c r="MT9" s="50"/>
      <c r="MU9" s="50"/>
      <c r="MV9" s="50"/>
      <c r="MW9" s="50"/>
      <c r="MX9" s="50"/>
      <c r="MY9" s="50"/>
      <c r="MZ9" s="50"/>
      <c r="NA9" s="50"/>
      <c r="NB9" s="50"/>
      <c r="NC9" s="50"/>
      <c r="ND9" s="50"/>
      <c r="NE9" s="50"/>
      <c r="NF9" s="50"/>
      <c r="NG9" s="50"/>
      <c r="NH9" s="50"/>
      <c r="NI9" s="50"/>
      <c r="NJ9" s="50"/>
      <c r="NK9" s="50"/>
      <c r="NL9" s="50"/>
      <c r="NM9" s="50"/>
      <c r="NN9" s="50"/>
      <c r="NO9" s="50"/>
      <c r="NP9" s="50"/>
      <c r="NQ9" s="50"/>
      <c r="NR9" s="50"/>
      <c r="NS9" s="50"/>
      <c r="NT9" s="50"/>
      <c r="NU9" s="50"/>
      <c r="NV9" s="50"/>
      <c r="NW9" s="50"/>
      <c r="NX9" s="50"/>
      <c r="NY9" s="50"/>
      <c r="NZ9" s="50"/>
      <c r="OA9" s="50"/>
      <c r="OB9" s="50"/>
      <c r="OC9" s="50"/>
      <c r="OD9" s="50"/>
      <c r="OE9" s="50"/>
      <c r="OF9" s="50"/>
      <c r="OG9" s="50"/>
      <c r="OH9" s="50"/>
      <c r="OI9" s="50"/>
      <c r="OJ9" s="50"/>
      <c r="OK9" s="50"/>
      <c r="OL9" s="50"/>
      <c r="OM9" s="50"/>
      <c r="ON9" s="50"/>
      <c r="OO9" s="50"/>
      <c r="OP9" s="50"/>
      <c r="OQ9" s="50"/>
      <c r="OR9" s="50"/>
      <c r="OS9" s="50"/>
      <c r="OT9" s="50"/>
      <c r="OU9" s="50"/>
      <c r="OV9" s="50"/>
      <c r="OW9" s="50"/>
      <c r="OX9" s="50"/>
      <c r="OY9" s="50"/>
      <c r="OZ9" s="50"/>
      <c r="PA9" s="50"/>
      <c r="PB9" s="50"/>
      <c r="PC9" s="50"/>
      <c r="PD9" s="50"/>
      <c r="PE9" s="50"/>
      <c r="PF9" s="50"/>
      <c r="PG9" s="50"/>
      <c r="PH9" s="50"/>
      <c r="PI9" s="50"/>
      <c r="PJ9" s="50"/>
      <c r="PK9" s="50"/>
      <c r="PL9" s="50"/>
    </row>
    <row r="10" spans="1:428" s="30" customFormat="1" ht="30" customHeight="1" x14ac:dyDescent="0.25">
      <c r="A10" s="90" t="s">
        <v>43</v>
      </c>
      <c r="B10" s="203">
        <v>8</v>
      </c>
      <c r="C10" s="203">
        <v>8</v>
      </c>
      <c r="D10" s="203">
        <f t="shared" ref="D10:D29" si="0">C10-B10</f>
        <v>0</v>
      </c>
      <c r="E10" s="203">
        <v>9594</v>
      </c>
      <c r="F10" s="203"/>
      <c r="G10" s="203"/>
      <c r="H10" s="203">
        <v>98</v>
      </c>
      <c r="I10" s="203">
        <f t="shared" ref="I10" si="1">E10+H10</f>
        <v>9692</v>
      </c>
      <c r="J10" s="142">
        <v>25</v>
      </c>
      <c r="K10" s="142">
        <v>140</v>
      </c>
      <c r="L10" s="91">
        <f>J10*K10</f>
        <v>3500</v>
      </c>
      <c r="M10" s="206">
        <v>44</v>
      </c>
      <c r="N10" s="209">
        <f>-(I10-L10-L11-L12-M10)</f>
        <v>27</v>
      </c>
      <c r="O10" s="200">
        <f>IFERROR((N10/I10)*100,"-")</f>
        <v>0.27858027238959965</v>
      </c>
      <c r="P10" s="107">
        <v>140</v>
      </c>
      <c r="Q10" s="107">
        <v>140</v>
      </c>
      <c r="R10" s="137">
        <f>P10-Q10</f>
        <v>0</v>
      </c>
      <c r="S10" s="137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29"/>
      <c r="BQ10" s="29"/>
      <c r="BR10" s="29"/>
      <c r="BS10" s="29"/>
      <c r="BT10" s="29"/>
      <c r="BU10" s="29"/>
      <c r="BV10" s="29"/>
      <c r="BW10" s="29"/>
      <c r="BX10" s="29"/>
      <c r="BY10" s="29"/>
      <c r="BZ10" s="29"/>
      <c r="CA10" s="29"/>
      <c r="CB10" s="29"/>
      <c r="CC10" s="29"/>
      <c r="CD10" s="29"/>
      <c r="CE10" s="29"/>
      <c r="CF10" s="29"/>
      <c r="CG10" s="29"/>
      <c r="CH10" s="29"/>
      <c r="CI10" s="29"/>
      <c r="CJ10" s="29"/>
      <c r="CK10" s="29"/>
      <c r="CL10" s="29"/>
      <c r="CM10" s="29"/>
      <c r="CN10" s="29"/>
      <c r="CO10" s="29"/>
      <c r="CP10" s="29"/>
      <c r="CQ10" s="29"/>
      <c r="CR10" s="29"/>
      <c r="CS10" s="29"/>
      <c r="CT10" s="29"/>
      <c r="CU10" s="29"/>
      <c r="CV10" s="29"/>
      <c r="CW10" s="29"/>
      <c r="CX10" s="29"/>
      <c r="CY10" s="29"/>
      <c r="CZ10" s="29"/>
      <c r="DA10" s="29"/>
      <c r="DB10" s="29"/>
      <c r="DC10" s="29"/>
      <c r="DD10" s="29"/>
      <c r="DE10" s="29"/>
      <c r="DF10" s="29"/>
      <c r="DG10" s="29"/>
      <c r="DH10" s="29"/>
      <c r="DI10" s="29"/>
      <c r="DJ10" s="29"/>
      <c r="DK10" s="29"/>
      <c r="DL10" s="29"/>
      <c r="DM10" s="29"/>
      <c r="DN10" s="29"/>
      <c r="DO10" s="29"/>
      <c r="DP10" s="29"/>
      <c r="DQ10" s="29"/>
      <c r="DR10" s="29"/>
      <c r="DS10" s="29"/>
      <c r="DT10" s="29"/>
      <c r="DU10" s="29"/>
      <c r="DV10" s="29"/>
      <c r="DW10" s="29"/>
      <c r="DX10" s="29"/>
      <c r="DY10" s="29"/>
      <c r="DZ10" s="29"/>
      <c r="EA10" s="29"/>
      <c r="EB10" s="29"/>
      <c r="EC10" s="29"/>
      <c r="ED10" s="29"/>
      <c r="EE10" s="29"/>
      <c r="EF10" s="29"/>
      <c r="EG10" s="29"/>
      <c r="EH10" s="29"/>
      <c r="EI10" s="29"/>
      <c r="EJ10" s="29"/>
      <c r="EK10" s="29"/>
      <c r="EL10" s="29"/>
      <c r="EM10" s="29"/>
      <c r="EN10" s="29"/>
      <c r="EO10" s="29"/>
      <c r="EP10" s="29"/>
      <c r="EQ10" s="29"/>
      <c r="ER10" s="29"/>
      <c r="ES10" s="29"/>
      <c r="ET10" s="29"/>
      <c r="EU10" s="29"/>
      <c r="EV10" s="29"/>
      <c r="EW10" s="29"/>
      <c r="EX10" s="29"/>
      <c r="EY10" s="29"/>
      <c r="EZ10" s="29"/>
      <c r="FA10" s="29"/>
      <c r="FB10" s="29"/>
      <c r="FC10" s="29"/>
      <c r="FD10" s="29"/>
      <c r="FE10" s="29"/>
      <c r="FF10" s="29"/>
      <c r="FG10" s="29"/>
      <c r="FH10" s="29"/>
      <c r="FI10" s="29"/>
      <c r="FJ10" s="29"/>
      <c r="FK10" s="29"/>
      <c r="FL10" s="29"/>
      <c r="FM10" s="29"/>
      <c r="FN10" s="29"/>
      <c r="FO10" s="29"/>
      <c r="FP10" s="29"/>
      <c r="FQ10" s="29"/>
      <c r="FR10" s="29"/>
      <c r="FS10" s="29"/>
      <c r="FT10" s="29"/>
      <c r="FU10" s="29"/>
      <c r="FV10" s="29"/>
      <c r="FW10" s="29"/>
      <c r="FX10" s="29"/>
      <c r="FY10" s="29"/>
      <c r="FZ10" s="29"/>
      <c r="GA10" s="29"/>
      <c r="GB10" s="29"/>
      <c r="GC10" s="29"/>
      <c r="GD10" s="29"/>
      <c r="GE10" s="29"/>
      <c r="GF10" s="29"/>
      <c r="GG10" s="29"/>
      <c r="GH10" s="29"/>
      <c r="GI10" s="29"/>
      <c r="GJ10" s="29"/>
      <c r="GK10" s="29"/>
      <c r="GL10" s="29"/>
      <c r="GM10" s="29"/>
      <c r="GN10" s="29"/>
      <c r="GO10" s="29"/>
      <c r="GP10" s="29"/>
      <c r="GQ10" s="29"/>
      <c r="GR10" s="29"/>
      <c r="GS10" s="29"/>
      <c r="GT10" s="29"/>
      <c r="GU10" s="29"/>
      <c r="GV10" s="29"/>
      <c r="GW10" s="29"/>
      <c r="GX10" s="29"/>
      <c r="GY10" s="29"/>
      <c r="GZ10" s="29"/>
      <c r="HA10" s="29"/>
      <c r="HB10" s="29"/>
      <c r="HC10" s="29"/>
      <c r="HD10" s="29"/>
      <c r="HE10" s="29"/>
      <c r="HF10" s="29"/>
      <c r="HG10" s="29"/>
      <c r="HH10" s="29"/>
      <c r="HI10" s="29"/>
      <c r="HJ10" s="29"/>
      <c r="HK10" s="29"/>
      <c r="HL10" s="29"/>
      <c r="HM10" s="29"/>
      <c r="HN10" s="29"/>
      <c r="HO10" s="29"/>
      <c r="HP10" s="29"/>
      <c r="HQ10" s="29"/>
      <c r="HR10" s="29"/>
      <c r="HS10" s="29"/>
      <c r="HT10" s="29"/>
      <c r="HU10" s="29"/>
      <c r="HV10" s="29"/>
      <c r="HW10" s="29"/>
      <c r="HX10" s="29"/>
      <c r="HY10" s="29"/>
      <c r="HZ10" s="29"/>
      <c r="IA10" s="29"/>
      <c r="IB10" s="29"/>
      <c r="IC10" s="29"/>
      <c r="ID10" s="29"/>
      <c r="IE10" s="29"/>
      <c r="IF10" s="29"/>
      <c r="IG10" s="29"/>
      <c r="IH10" s="29"/>
      <c r="II10" s="29"/>
      <c r="IJ10" s="29"/>
      <c r="IK10" s="29"/>
      <c r="IL10" s="29"/>
      <c r="IM10" s="29"/>
      <c r="IN10" s="29"/>
      <c r="IO10" s="29"/>
      <c r="IP10" s="29"/>
      <c r="IQ10" s="29"/>
      <c r="IR10" s="29"/>
      <c r="IS10" s="29"/>
      <c r="IT10" s="29"/>
      <c r="IU10" s="29"/>
      <c r="IV10" s="29"/>
      <c r="IW10" s="29"/>
      <c r="IX10" s="29"/>
      <c r="IY10" s="29"/>
      <c r="IZ10" s="29"/>
      <c r="JA10" s="29"/>
      <c r="JB10" s="29"/>
      <c r="JC10" s="29"/>
      <c r="JD10" s="29"/>
      <c r="JE10" s="29"/>
      <c r="JF10" s="29"/>
      <c r="JG10" s="29"/>
      <c r="JH10" s="29"/>
      <c r="JI10" s="29"/>
      <c r="JJ10" s="29"/>
      <c r="JK10" s="29"/>
      <c r="JL10" s="29"/>
      <c r="JM10" s="29"/>
      <c r="JN10" s="29"/>
      <c r="JO10" s="29"/>
      <c r="JP10" s="29"/>
      <c r="JQ10" s="29"/>
      <c r="JR10" s="29"/>
      <c r="JS10" s="29"/>
      <c r="JT10" s="29"/>
      <c r="JU10" s="29"/>
      <c r="JV10" s="29"/>
      <c r="JW10" s="29"/>
      <c r="JX10" s="29"/>
      <c r="JY10" s="29"/>
      <c r="JZ10" s="29"/>
      <c r="KA10" s="29"/>
      <c r="KB10" s="29"/>
      <c r="KC10" s="29"/>
      <c r="KD10" s="29"/>
      <c r="KE10" s="29"/>
      <c r="KF10" s="29"/>
      <c r="KG10" s="29"/>
      <c r="KH10" s="29"/>
      <c r="KI10" s="29"/>
      <c r="KJ10" s="29"/>
      <c r="KK10" s="29"/>
      <c r="KL10" s="29"/>
      <c r="KM10" s="29"/>
      <c r="KN10" s="29"/>
      <c r="KO10" s="29"/>
      <c r="KP10" s="29"/>
      <c r="KQ10" s="29"/>
      <c r="KR10" s="29"/>
      <c r="KS10" s="29"/>
      <c r="KT10" s="29"/>
      <c r="KU10" s="29"/>
      <c r="KV10" s="29"/>
      <c r="KW10" s="29"/>
      <c r="KX10" s="29"/>
      <c r="KY10" s="29"/>
      <c r="KZ10" s="29"/>
      <c r="LA10" s="29"/>
      <c r="LB10" s="29"/>
      <c r="LC10" s="29"/>
      <c r="LD10" s="29"/>
      <c r="LE10" s="29"/>
      <c r="LF10" s="29"/>
      <c r="LG10" s="29"/>
      <c r="LH10" s="29"/>
      <c r="LI10" s="29"/>
      <c r="LJ10" s="29"/>
      <c r="LK10" s="29"/>
      <c r="LL10" s="29"/>
      <c r="LM10" s="29"/>
      <c r="LN10" s="29"/>
      <c r="LO10" s="29"/>
      <c r="LP10" s="29"/>
      <c r="LQ10" s="29"/>
      <c r="LR10" s="29"/>
      <c r="LS10" s="29"/>
      <c r="LT10" s="29"/>
      <c r="LU10" s="29"/>
      <c r="LV10" s="29"/>
      <c r="LW10" s="29"/>
      <c r="LX10" s="29"/>
      <c r="LY10" s="29"/>
      <c r="LZ10" s="29"/>
      <c r="MA10" s="29"/>
      <c r="MB10" s="29"/>
      <c r="MC10" s="29"/>
      <c r="MD10" s="29"/>
      <c r="ME10" s="29"/>
      <c r="MF10" s="29"/>
      <c r="MG10" s="29"/>
      <c r="MH10" s="29"/>
      <c r="MI10" s="29"/>
      <c r="MJ10" s="29"/>
      <c r="MK10" s="29"/>
      <c r="ML10" s="29"/>
      <c r="MM10" s="29"/>
      <c r="MN10" s="29"/>
      <c r="MO10" s="29"/>
      <c r="MP10" s="29"/>
      <c r="MQ10" s="29"/>
      <c r="MR10" s="29"/>
      <c r="MS10" s="29"/>
      <c r="MT10" s="29"/>
      <c r="MU10" s="29"/>
      <c r="MV10" s="29"/>
      <c r="MW10" s="29"/>
      <c r="MX10" s="29"/>
      <c r="MY10" s="29"/>
      <c r="MZ10" s="29"/>
      <c r="NA10" s="29"/>
      <c r="NB10" s="29"/>
      <c r="NC10" s="29"/>
      <c r="ND10" s="29"/>
      <c r="NE10" s="29"/>
      <c r="NF10" s="29"/>
      <c r="NG10" s="29"/>
      <c r="NH10" s="29"/>
      <c r="NI10" s="29"/>
      <c r="NJ10" s="29"/>
      <c r="NK10" s="29"/>
      <c r="NL10" s="29"/>
      <c r="NM10" s="29"/>
      <c r="NN10" s="29"/>
      <c r="NO10" s="29"/>
      <c r="NP10" s="29"/>
      <c r="NQ10" s="29"/>
      <c r="NR10" s="29"/>
      <c r="NS10" s="29"/>
      <c r="NT10" s="29"/>
      <c r="NU10" s="29"/>
      <c r="NV10" s="29"/>
      <c r="NW10" s="29"/>
      <c r="NX10" s="29"/>
      <c r="NY10" s="29"/>
      <c r="NZ10" s="29"/>
      <c r="OA10" s="29"/>
      <c r="OB10" s="29"/>
      <c r="OC10" s="29"/>
      <c r="OD10" s="29"/>
      <c r="OE10" s="29"/>
      <c r="OF10" s="29"/>
      <c r="OG10" s="29"/>
      <c r="OH10" s="29"/>
      <c r="OI10" s="29"/>
      <c r="OJ10" s="29"/>
      <c r="OK10" s="29"/>
      <c r="OL10" s="29"/>
      <c r="OM10" s="29"/>
      <c r="ON10" s="29"/>
      <c r="OO10" s="29"/>
      <c r="OP10" s="29"/>
      <c r="OQ10" s="29"/>
      <c r="OR10" s="29"/>
      <c r="OS10" s="29"/>
      <c r="OT10" s="29"/>
      <c r="OU10" s="29"/>
      <c r="OV10" s="29"/>
      <c r="OW10" s="29"/>
      <c r="OX10" s="29"/>
      <c r="OY10" s="29"/>
      <c r="OZ10" s="29"/>
      <c r="PA10" s="29"/>
      <c r="PB10" s="29"/>
      <c r="PC10" s="29"/>
      <c r="PD10" s="29"/>
      <c r="PE10" s="29"/>
      <c r="PF10" s="29"/>
      <c r="PG10" s="29"/>
      <c r="PH10" s="29"/>
      <c r="PI10" s="29"/>
      <c r="PJ10" s="29"/>
      <c r="PK10" s="29"/>
      <c r="PL10" s="29"/>
    </row>
    <row r="11" spans="1:428" s="30" customFormat="1" ht="30" customHeight="1" x14ac:dyDescent="0.25">
      <c r="A11" s="90" t="s">
        <v>43</v>
      </c>
      <c r="B11" s="204"/>
      <c r="C11" s="204"/>
      <c r="D11" s="204">
        <f t="shared" ref="D11:D15" si="2">C11-B11</f>
        <v>0</v>
      </c>
      <c r="E11" s="204"/>
      <c r="F11" s="204"/>
      <c r="G11" s="204"/>
      <c r="H11" s="204"/>
      <c r="I11" s="204">
        <f t="shared" ref="I11:I15" si="3">E11+H11</f>
        <v>0</v>
      </c>
      <c r="J11" s="142">
        <v>25</v>
      </c>
      <c r="K11" s="142">
        <v>128</v>
      </c>
      <c r="L11" s="91">
        <f t="shared" ref="L11:L15" si="4">J11*K11</f>
        <v>3200</v>
      </c>
      <c r="M11" s="207"/>
      <c r="N11" s="210"/>
      <c r="O11" s="201"/>
      <c r="P11" s="107">
        <v>130</v>
      </c>
      <c r="Q11" s="107">
        <v>128</v>
      </c>
      <c r="R11" s="137">
        <f t="shared" ref="R11:R15" si="5">P11-Q11</f>
        <v>2</v>
      </c>
      <c r="S11" s="137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29"/>
      <c r="BB11" s="29"/>
      <c r="BC11" s="29"/>
      <c r="BD11" s="29"/>
      <c r="BE11" s="29"/>
      <c r="BF11" s="29"/>
      <c r="BG11" s="29"/>
      <c r="BH11" s="29"/>
      <c r="BI11" s="29"/>
      <c r="BJ11" s="29"/>
      <c r="BK11" s="29"/>
      <c r="BL11" s="29"/>
      <c r="BM11" s="29"/>
      <c r="BN11" s="29"/>
      <c r="BO11" s="29"/>
      <c r="BP11" s="29"/>
      <c r="BQ11" s="29"/>
      <c r="BR11" s="29"/>
      <c r="BS11" s="29"/>
      <c r="BT11" s="29"/>
      <c r="BU11" s="29"/>
      <c r="BV11" s="29"/>
      <c r="BW11" s="29"/>
      <c r="BX11" s="29"/>
      <c r="BY11" s="29"/>
      <c r="BZ11" s="29"/>
      <c r="CA11" s="29"/>
      <c r="CB11" s="29"/>
      <c r="CC11" s="29"/>
      <c r="CD11" s="29"/>
      <c r="CE11" s="29"/>
      <c r="CF11" s="29"/>
      <c r="CG11" s="29"/>
      <c r="CH11" s="29"/>
      <c r="CI11" s="29"/>
      <c r="CJ11" s="29"/>
      <c r="CK11" s="29"/>
      <c r="CL11" s="29"/>
      <c r="CM11" s="29"/>
      <c r="CN11" s="29"/>
      <c r="CO11" s="29"/>
      <c r="CP11" s="29"/>
      <c r="CQ11" s="29"/>
      <c r="CR11" s="29"/>
      <c r="CS11" s="29"/>
      <c r="CT11" s="29"/>
      <c r="CU11" s="29"/>
      <c r="CV11" s="29"/>
      <c r="CW11" s="29"/>
      <c r="CX11" s="29"/>
      <c r="CY11" s="29"/>
      <c r="CZ11" s="29"/>
      <c r="DA11" s="29"/>
      <c r="DB11" s="29"/>
      <c r="DC11" s="29"/>
      <c r="DD11" s="29"/>
      <c r="DE11" s="29"/>
      <c r="DF11" s="29"/>
      <c r="DG11" s="29"/>
      <c r="DH11" s="29"/>
      <c r="DI11" s="29"/>
      <c r="DJ11" s="29"/>
      <c r="DK11" s="29"/>
      <c r="DL11" s="29"/>
      <c r="DM11" s="29"/>
      <c r="DN11" s="29"/>
      <c r="DO11" s="29"/>
      <c r="DP11" s="29"/>
      <c r="DQ11" s="29"/>
      <c r="DR11" s="29"/>
      <c r="DS11" s="29"/>
      <c r="DT11" s="29"/>
      <c r="DU11" s="29"/>
      <c r="DV11" s="29"/>
      <c r="DW11" s="29"/>
      <c r="DX11" s="29"/>
      <c r="DY11" s="29"/>
      <c r="DZ11" s="29"/>
      <c r="EA11" s="29"/>
      <c r="EB11" s="29"/>
      <c r="EC11" s="29"/>
      <c r="ED11" s="29"/>
      <c r="EE11" s="29"/>
      <c r="EF11" s="29"/>
      <c r="EG11" s="29"/>
      <c r="EH11" s="29"/>
      <c r="EI11" s="29"/>
      <c r="EJ11" s="29"/>
      <c r="EK11" s="29"/>
      <c r="EL11" s="29"/>
      <c r="EM11" s="29"/>
      <c r="EN11" s="29"/>
      <c r="EO11" s="29"/>
      <c r="EP11" s="29"/>
      <c r="EQ11" s="29"/>
      <c r="ER11" s="29"/>
      <c r="ES11" s="29"/>
      <c r="ET11" s="29"/>
      <c r="EU11" s="29"/>
      <c r="EV11" s="29"/>
      <c r="EW11" s="29"/>
      <c r="EX11" s="29"/>
      <c r="EY11" s="29"/>
      <c r="EZ11" s="29"/>
      <c r="FA11" s="29"/>
      <c r="FB11" s="29"/>
      <c r="FC11" s="29"/>
      <c r="FD11" s="29"/>
      <c r="FE11" s="29"/>
      <c r="FF11" s="29"/>
      <c r="FG11" s="29"/>
      <c r="FH11" s="29"/>
      <c r="FI11" s="29"/>
      <c r="FJ11" s="29"/>
      <c r="FK11" s="29"/>
      <c r="FL11" s="29"/>
      <c r="FM11" s="29"/>
      <c r="FN11" s="29"/>
      <c r="FO11" s="29"/>
      <c r="FP11" s="29"/>
      <c r="FQ11" s="29"/>
      <c r="FR11" s="29"/>
      <c r="FS11" s="29"/>
      <c r="FT11" s="29"/>
      <c r="FU11" s="29"/>
      <c r="FV11" s="29"/>
      <c r="FW11" s="29"/>
      <c r="FX11" s="29"/>
      <c r="FY11" s="29"/>
      <c r="FZ11" s="29"/>
      <c r="GA11" s="29"/>
      <c r="GB11" s="29"/>
      <c r="GC11" s="29"/>
      <c r="GD11" s="29"/>
      <c r="GE11" s="29"/>
      <c r="GF11" s="29"/>
      <c r="GG11" s="29"/>
      <c r="GH11" s="29"/>
      <c r="GI11" s="29"/>
      <c r="GJ11" s="29"/>
      <c r="GK11" s="29"/>
      <c r="GL11" s="29"/>
      <c r="GM11" s="29"/>
      <c r="GN11" s="29"/>
      <c r="GO11" s="29"/>
      <c r="GP11" s="29"/>
      <c r="GQ11" s="29"/>
      <c r="GR11" s="29"/>
      <c r="GS11" s="29"/>
      <c r="GT11" s="29"/>
      <c r="GU11" s="29"/>
      <c r="GV11" s="29"/>
      <c r="GW11" s="29"/>
      <c r="GX11" s="29"/>
      <c r="GY11" s="29"/>
      <c r="GZ11" s="29"/>
      <c r="HA11" s="29"/>
      <c r="HB11" s="29"/>
      <c r="HC11" s="29"/>
      <c r="HD11" s="29"/>
      <c r="HE11" s="29"/>
      <c r="HF11" s="29"/>
      <c r="HG11" s="29"/>
      <c r="HH11" s="29"/>
      <c r="HI11" s="29"/>
      <c r="HJ11" s="29"/>
      <c r="HK11" s="29"/>
      <c r="HL11" s="29"/>
      <c r="HM11" s="29"/>
      <c r="HN11" s="29"/>
      <c r="HO11" s="29"/>
      <c r="HP11" s="29"/>
      <c r="HQ11" s="29"/>
      <c r="HR11" s="29"/>
      <c r="HS11" s="29"/>
      <c r="HT11" s="29"/>
      <c r="HU11" s="29"/>
      <c r="HV11" s="29"/>
      <c r="HW11" s="29"/>
      <c r="HX11" s="29"/>
      <c r="HY11" s="29"/>
      <c r="HZ11" s="29"/>
      <c r="IA11" s="29"/>
      <c r="IB11" s="29"/>
      <c r="IC11" s="29"/>
      <c r="ID11" s="29"/>
      <c r="IE11" s="29"/>
      <c r="IF11" s="29"/>
      <c r="IG11" s="29"/>
      <c r="IH11" s="29"/>
      <c r="II11" s="29"/>
      <c r="IJ11" s="29"/>
      <c r="IK11" s="29"/>
      <c r="IL11" s="29"/>
      <c r="IM11" s="29"/>
      <c r="IN11" s="29"/>
      <c r="IO11" s="29"/>
      <c r="IP11" s="29"/>
      <c r="IQ11" s="29"/>
      <c r="IR11" s="29"/>
      <c r="IS11" s="29"/>
      <c r="IT11" s="29"/>
      <c r="IU11" s="29"/>
      <c r="IV11" s="29"/>
      <c r="IW11" s="29"/>
      <c r="IX11" s="29"/>
      <c r="IY11" s="29"/>
      <c r="IZ11" s="29"/>
      <c r="JA11" s="29"/>
      <c r="JB11" s="29"/>
      <c r="JC11" s="29"/>
      <c r="JD11" s="29"/>
      <c r="JE11" s="29"/>
      <c r="JF11" s="29"/>
      <c r="JG11" s="29"/>
      <c r="JH11" s="29"/>
      <c r="JI11" s="29"/>
      <c r="JJ11" s="29"/>
      <c r="JK11" s="29"/>
      <c r="JL11" s="29"/>
      <c r="JM11" s="29"/>
      <c r="JN11" s="29"/>
      <c r="JO11" s="29"/>
      <c r="JP11" s="29"/>
      <c r="JQ11" s="29"/>
      <c r="JR11" s="29"/>
      <c r="JS11" s="29"/>
      <c r="JT11" s="29"/>
      <c r="JU11" s="29"/>
      <c r="JV11" s="29"/>
      <c r="JW11" s="29"/>
      <c r="JX11" s="29"/>
      <c r="JY11" s="29"/>
      <c r="JZ11" s="29"/>
      <c r="KA11" s="29"/>
      <c r="KB11" s="29"/>
      <c r="KC11" s="29"/>
      <c r="KD11" s="29"/>
      <c r="KE11" s="29"/>
      <c r="KF11" s="29"/>
      <c r="KG11" s="29"/>
      <c r="KH11" s="29"/>
      <c r="KI11" s="29"/>
      <c r="KJ11" s="29"/>
      <c r="KK11" s="29"/>
      <c r="KL11" s="29"/>
      <c r="KM11" s="29"/>
      <c r="KN11" s="29"/>
      <c r="KO11" s="29"/>
      <c r="KP11" s="29"/>
      <c r="KQ11" s="29"/>
      <c r="KR11" s="29"/>
      <c r="KS11" s="29"/>
      <c r="KT11" s="29"/>
      <c r="KU11" s="29"/>
      <c r="KV11" s="29"/>
      <c r="KW11" s="29"/>
      <c r="KX11" s="29"/>
      <c r="KY11" s="29"/>
      <c r="KZ11" s="29"/>
      <c r="LA11" s="29"/>
      <c r="LB11" s="29"/>
      <c r="LC11" s="29"/>
      <c r="LD11" s="29"/>
      <c r="LE11" s="29"/>
      <c r="LF11" s="29"/>
      <c r="LG11" s="29"/>
      <c r="LH11" s="29"/>
      <c r="LI11" s="29"/>
      <c r="LJ11" s="29"/>
      <c r="LK11" s="29"/>
      <c r="LL11" s="29"/>
      <c r="LM11" s="29"/>
      <c r="LN11" s="29"/>
      <c r="LO11" s="29"/>
      <c r="LP11" s="29"/>
      <c r="LQ11" s="29"/>
      <c r="LR11" s="29"/>
      <c r="LS11" s="29"/>
      <c r="LT11" s="29"/>
      <c r="LU11" s="29"/>
      <c r="LV11" s="29"/>
      <c r="LW11" s="29"/>
      <c r="LX11" s="29"/>
      <c r="LY11" s="29"/>
      <c r="LZ11" s="29"/>
      <c r="MA11" s="29"/>
      <c r="MB11" s="29"/>
      <c r="MC11" s="29"/>
      <c r="MD11" s="29"/>
      <c r="ME11" s="29"/>
      <c r="MF11" s="29"/>
      <c r="MG11" s="29"/>
      <c r="MH11" s="29"/>
      <c r="MI11" s="29"/>
      <c r="MJ11" s="29"/>
      <c r="MK11" s="29"/>
      <c r="ML11" s="29"/>
      <c r="MM11" s="29"/>
      <c r="MN11" s="29"/>
      <c r="MO11" s="29"/>
      <c r="MP11" s="29"/>
      <c r="MQ11" s="29"/>
      <c r="MR11" s="29"/>
      <c r="MS11" s="29"/>
      <c r="MT11" s="29"/>
      <c r="MU11" s="29"/>
      <c r="MV11" s="29"/>
      <c r="MW11" s="29"/>
      <c r="MX11" s="29"/>
      <c r="MY11" s="29"/>
      <c r="MZ11" s="29"/>
      <c r="NA11" s="29"/>
      <c r="NB11" s="29"/>
      <c r="NC11" s="29"/>
      <c r="ND11" s="29"/>
      <c r="NE11" s="29"/>
      <c r="NF11" s="29"/>
      <c r="NG11" s="29"/>
      <c r="NH11" s="29"/>
      <c r="NI11" s="29"/>
      <c r="NJ11" s="29"/>
      <c r="NK11" s="29"/>
      <c r="NL11" s="29"/>
      <c r="NM11" s="29"/>
      <c r="NN11" s="29"/>
      <c r="NO11" s="29"/>
      <c r="NP11" s="29"/>
      <c r="NQ11" s="29"/>
      <c r="NR11" s="29"/>
      <c r="NS11" s="29"/>
      <c r="NT11" s="29"/>
      <c r="NU11" s="29"/>
      <c r="NV11" s="29"/>
      <c r="NW11" s="29"/>
      <c r="NX11" s="29"/>
      <c r="NY11" s="29"/>
      <c r="NZ11" s="29"/>
      <c r="OA11" s="29"/>
      <c r="OB11" s="29"/>
      <c r="OC11" s="29"/>
      <c r="OD11" s="29"/>
      <c r="OE11" s="29"/>
      <c r="OF11" s="29"/>
      <c r="OG11" s="29"/>
      <c r="OH11" s="29"/>
      <c r="OI11" s="29"/>
      <c r="OJ11" s="29"/>
      <c r="OK11" s="29"/>
      <c r="OL11" s="29"/>
      <c r="OM11" s="29"/>
      <c r="ON11" s="29"/>
      <c r="OO11" s="29"/>
      <c r="OP11" s="29"/>
      <c r="OQ11" s="29"/>
      <c r="OR11" s="29"/>
      <c r="OS11" s="29"/>
      <c r="OT11" s="29"/>
      <c r="OU11" s="29"/>
      <c r="OV11" s="29"/>
      <c r="OW11" s="29"/>
      <c r="OX11" s="29"/>
      <c r="OY11" s="29"/>
      <c r="OZ11" s="29"/>
      <c r="PA11" s="29"/>
      <c r="PB11" s="29"/>
      <c r="PC11" s="29"/>
      <c r="PD11" s="29"/>
      <c r="PE11" s="29"/>
      <c r="PF11" s="29"/>
      <c r="PG11" s="29"/>
      <c r="PH11" s="29"/>
      <c r="PI11" s="29"/>
      <c r="PJ11" s="29"/>
      <c r="PK11" s="29"/>
      <c r="PL11" s="29"/>
    </row>
    <row r="12" spans="1:428" s="30" customFormat="1" ht="30" customHeight="1" x14ac:dyDescent="0.25">
      <c r="A12" s="90" t="s">
        <v>44</v>
      </c>
      <c r="B12" s="205"/>
      <c r="C12" s="205"/>
      <c r="D12" s="205">
        <f t="shared" si="2"/>
        <v>0</v>
      </c>
      <c r="E12" s="205"/>
      <c r="F12" s="205"/>
      <c r="G12" s="205"/>
      <c r="H12" s="205"/>
      <c r="I12" s="205">
        <f t="shared" si="3"/>
        <v>0</v>
      </c>
      <c r="J12" s="142">
        <v>25</v>
      </c>
      <c r="K12" s="142">
        <v>119</v>
      </c>
      <c r="L12" s="91">
        <f t="shared" si="4"/>
        <v>2975</v>
      </c>
      <c r="M12" s="208"/>
      <c r="N12" s="211"/>
      <c r="O12" s="202"/>
      <c r="P12" s="107">
        <v>120</v>
      </c>
      <c r="Q12" s="107">
        <v>119</v>
      </c>
      <c r="R12" s="137">
        <f t="shared" si="5"/>
        <v>1</v>
      </c>
      <c r="S12" s="137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29"/>
      <c r="BE12" s="29"/>
      <c r="BF12" s="29"/>
      <c r="BG12" s="29"/>
      <c r="BH12" s="29"/>
      <c r="BI12" s="29"/>
      <c r="BJ12" s="29"/>
      <c r="BK12" s="29"/>
      <c r="BL12" s="29"/>
      <c r="BM12" s="29"/>
      <c r="BN12" s="29"/>
      <c r="BO12" s="29"/>
      <c r="BP12" s="29"/>
      <c r="BQ12" s="29"/>
      <c r="BR12" s="29"/>
      <c r="BS12" s="29"/>
      <c r="BT12" s="29"/>
      <c r="BU12" s="29"/>
      <c r="BV12" s="29"/>
      <c r="BW12" s="29"/>
      <c r="BX12" s="29"/>
      <c r="BY12" s="29"/>
      <c r="BZ12" s="29"/>
      <c r="CA12" s="29"/>
      <c r="CB12" s="29"/>
      <c r="CC12" s="29"/>
      <c r="CD12" s="29"/>
      <c r="CE12" s="29"/>
      <c r="CF12" s="29"/>
      <c r="CG12" s="29"/>
      <c r="CH12" s="29"/>
      <c r="CI12" s="29"/>
      <c r="CJ12" s="29"/>
      <c r="CK12" s="29"/>
      <c r="CL12" s="29"/>
      <c r="CM12" s="29"/>
      <c r="CN12" s="29"/>
      <c r="CO12" s="29"/>
      <c r="CP12" s="29"/>
      <c r="CQ12" s="29"/>
      <c r="CR12" s="29"/>
      <c r="CS12" s="29"/>
      <c r="CT12" s="29"/>
      <c r="CU12" s="29"/>
      <c r="CV12" s="29"/>
      <c r="CW12" s="29"/>
      <c r="CX12" s="29"/>
      <c r="CY12" s="29"/>
      <c r="CZ12" s="29"/>
      <c r="DA12" s="29"/>
      <c r="DB12" s="29"/>
      <c r="DC12" s="29"/>
      <c r="DD12" s="29"/>
      <c r="DE12" s="29"/>
      <c r="DF12" s="29"/>
      <c r="DG12" s="29"/>
      <c r="DH12" s="29"/>
      <c r="DI12" s="29"/>
      <c r="DJ12" s="29"/>
      <c r="DK12" s="29"/>
      <c r="DL12" s="29"/>
      <c r="DM12" s="29"/>
      <c r="DN12" s="29"/>
      <c r="DO12" s="29"/>
      <c r="DP12" s="29"/>
      <c r="DQ12" s="29"/>
      <c r="DR12" s="29"/>
      <c r="DS12" s="29"/>
      <c r="DT12" s="29"/>
      <c r="DU12" s="29"/>
      <c r="DV12" s="29"/>
      <c r="DW12" s="29"/>
      <c r="DX12" s="29"/>
      <c r="DY12" s="29"/>
      <c r="DZ12" s="29"/>
      <c r="EA12" s="29"/>
      <c r="EB12" s="29"/>
      <c r="EC12" s="29"/>
      <c r="ED12" s="29"/>
      <c r="EE12" s="29"/>
      <c r="EF12" s="29"/>
      <c r="EG12" s="29"/>
      <c r="EH12" s="29"/>
      <c r="EI12" s="29"/>
      <c r="EJ12" s="29"/>
      <c r="EK12" s="29"/>
      <c r="EL12" s="29"/>
      <c r="EM12" s="29"/>
      <c r="EN12" s="29"/>
      <c r="EO12" s="29"/>
      <c r="EP12" s="29"/>
      <c r="EQ12" s="29"/>
      <c r="ER12" s="29"/>
      <c r="ES12" s="29"/>
      <c r="ET12" s="29"/>
      <c r="EU12" s="29"/>
      <c r="EV12" s="29"/>
      <c r="EW12" s="29"/>
      <c r="EX12" s="29"/>
      <c r="EY12" s="29"/>
      <c r="EZ12" s="29"/>
      <c r="FA12" s="29"/>
      <c r="FB12" s="29"/>
      <c r="FC12" s="29"/>
      <c r="FD12" s="29"/>
      <c r="FE12" s="29"/>
      <c r="FF12" s="29"/>
      <c r="FG12" s="29"/>
      <c r="FH12" s="29"/>
      <c r="FI12" s="29"/>
      <c r="FJ12" s="29"/>
      <c r="FK12" s="29"/>
      <c r="FL12" s="29"/>
      <c r="FM12" s="29"/>
      <c r="FN12" s="29"/>
      <c r="FO12" s="29"/>
      <c r="FP12" s="29"/>
      <c r="FQ12" s="29"/>
      <c r="FR12" s="29"/>
      <c r="FS12" s="29"/>
      <c r="FT12" s="29"/>
      <c r="FU12" s="29"/>
      <c r="FV12" s="29"/>
      <c r="FW12" s="29"/>
      <c r="FX12" s="29"/>
      <c r="FY12" s="29"/>
      <c r="FZ12" s="29"/>
      <c r="GA12" s="29"/>
      <c r="GB12" s="29"/>
      <c r="GC12" s="29"/>
      <c r="GD12" s="29"/>
      <c r="GE12" s="29"/>
      <c r="GF12" s="29"/>
      <c r="GG12" s="29"/>
      <c r="GH12" s="29"/>
      <c r="GI12" s="29"/>
      <c r="GJ12" s="29"/>
      <c r="GK12" s="29"/>
      <c r="GL12" s="29"/>
      <c r="GM12" s="29"/>
      <c r="GN12" s="29"/>
      <c r="GO12" s="29"/>
      <c r="GP12" s="29"/>
      <c r="GQ12" s="29"/>
      <c r="GR12" s="29"/>
      <c r="GS12" s="29"/>
      <c r="GT12" s="29"/>
      <c r="GU12" s="29"/>
      <c r="GV12" s="29"/>
      <c r="GW12" s="29"/>
      <c r="GX12" s="29"/>
      <c r="GY12" s="29"/>
      <c r="GZ12" s="29"/>
      <c r="HA12" s="29"/>
      <c r="HB12" s="29"/>
      <c r="HC12" s="29"/>
      <c r="HD12" s="29"/>
      <c r="HE12" s="29"/>
      <c r="HF12" s="29"/>
      <c r="HG12" s="29"/>
      <c r="HH12" s="29"/>
      <c r="HI12" s="29"/>
      <c r="HJ12" s="29"/>
      <c r="HK12" s="29"/>
      <c r="HL12" s="29"/>
      <c r="HM12" s="29"/>
      <c r="HN12" s="29"/>
      <c r="HO12" s="29"/>
      <c r="HP12" s="29"/>
      <c r="HQ12" s="29"/>
      <c r="HR12" s="29"/>
      <c r="HS12" s="29"/>
      <c r="HT12" s="29"/>
      <c r="HU12" s="29"/>
      <c r="HV12" s="29"/>
      <c r="HW12" s="29"/>
      <c r="HX12" s="29"/>
      <c r="HY12" s="29"/>
      <c r="HZ12" s="29"/>
      <c r="IA12" s="29"/>
      <c r="IB12" s="29"/>
      <c r="IC12" s="29"/>
      <c r="ID12" s="29"/>
      <c r="IE12" s="29"/>
      <c r="IF12" s="29"/>
      <c r="IG12" s="29"/>
      <c r="IH12" s="29"/>
      <c r="II12" s="29"/>
      <c r="IJ12" s="29"/>
      <c r="IK12" s="29"/>
      <c r="IL12" s="29"/>
      <c r="IM12" s="29"/>
      <c r="IN12" s="29"/>
      <c r="IO12" s="29"/>
      <c r="IP12" s="29"/>
      <c r="IQ12" s="29"/>
      <c r="IR12" s="29"/>
      <c r="IS12" s="29"/>
      <c r="IT12" s="29"/>
      <c r="IU12" s="29"/>
      <c r="IV12" s="29"/>
      <c r="IW12" s="29"/>
      <c r="IX12" s="29"/>
      <c r="IY12" s="29"/>
      <c r="IZ12" s="29"/>
      <c r="JA12" s="29"/>
      <c r="JB12" s="29"/>
      <c r="JC12" s="29"/>
      <c r="JD12" s="29"/>
      <c r="JE12" s="29"/>
      <c r="JF12" s="29"/>
      <c r="JG12" s="29"/>
      <c r="JH12" s="29"/>
      <c r="JI12" s="29"/>
      <c r="JJ12" s="29"/>
      <c r="JK12" s="29"/>
      <c r="JL12" s="29"/>
      <c r="JM12" s="29"/>
      <c r="JN12" s="29"/>
      <c r="JO12" s="29"/>
      <c r="JP12" s="29"/>
      <c r="JQ12" s="29"/>
      <c r="JR12" s="29"/>
      <c r="JS12" s="29"/>
      <c r="JT12" s="29"/>
      <c r="JU12" s="29"/>
      <c r="JV12" s="29"/>
      <c r="JW12" s="29"/>
      <c r="JX12" s="29"/>
      <c r="JY12" s="29"/>
      <c r="JZ12" s="29"/>
      <c r="KA12" s="29"/>
      <c r="KB12" s="29"/>
      <c r="KC12" s="29"/>
      <c r="KD12" s="29"/>
      <c r="KE12" s="29"/>
      <c r="KF12" s="29"/>
      <c r="KG12" s="29"/>
      <c r="KH12" s="29"/>
      <c r="KI12" s="29"/>
      <c r="KJ12" s="29"/>
      <c r="KK12" s="29"/>
      <c r="KL12" s="29"/>
      <c r="KM12" s="29"/>
      <c r="KN12" s="29"/>
      <c r="KO12" s="29"/>
      <c r="KP12" s="29"/>
      <c r="KQ12" s="29"/>
      <c r="KR12" s="29"/>
      <c r="KS12" s="29"/>
      <c r="KT12" s="29"/>
      <c r="KU12" s="29"/>
      <c r="KV12" s="29"/>
      <c r="KW12" s="29"/>
      <c r="KX12" s="29"/>
      <c r="KY12" s="29"/>
      <c r="KZ12" s="29"/>
      <c r="LA12" s="29"/>
      <c r="LB12" s="29"/>
      <c r="LC12" s="29"/>
      <c r="LD12" s="29"/>
      <c r="LE12" s="29"/>
      <c r="LF12" s="29"/>
      <c r="LG12" s="29"/>
      <c r="LH12" s="29"/>
      <c r="LI12" s="29"/>
      <c r="LJ12" s="29"/>
      <c r="LK12" s="29"/>
      <c r="LL12" s="29"/>
      <c r="LM12" s="29"/>
      <c r="LN12" s="29"/>
      <c r="LO12" s="29"/>
      <c r="LP12" s="29"/>
      <c r="LQ12" s="29"/>
      <c r="LR12" s="29"/>
      <c r="LS12" s="29"/>
      <c r="LT12" s="29"/>
      <c r="LU12" s="29"/>
      <c r="LV12" s="29"/>
      <c r="LW12" s="29"/>
      <c r="LX12" s="29"/>
      <c r="LY12" s="29"/>
      <c r="LZ12" s="29"/>
      <c r="MA12" s="29"/>
      <c r="MB12" s="29"/>
      <c r="MC12" s="29"/>
      <c r="MD12" s="29"/>
      <c r="ME12" s="29"/>
      <c r="MF12" s="29"/>
      <c r="MG12" s="29"/>
      <c r="MH12" s="29"/>
      <c r="MI12" s="29"/>
      <c r="MJ12" s="29"/>
      <c r="MK12" s="29"/>
      <c r="ML12" s="29"/>
      <c r="MM12" s="29"/>
      <c r="MN12" s="29"/>
      <c r="MO12" s="29"/>
      <c r="MP12" s="29"/>
      <c r="MQ12" s="29"/>
      <c r="MR12" s="29"/>
      <c r="MS12" s="29"/>
      <c r="MT12" s="29"/>
      <c r="MU12" s="29"/>
      <c r="MV12" s="29"/>
      <c r="MW12" s="29"/>
      <c r="MX12" s="29"/>
      <c r="MY12" s="29"/>
      <c r="MZ12" s="29"/>
      <c r="NA12" s="29"/>
      <c r="NB12" s="29"/>
      <c r="NC12" s="29"/>
      <c r="ND12" s="29"/>
      <c r="NE12" s="29"/>
      <c r="NF12" s="29"/>
      <c r="NG12" s="29"/>
      <c r="NH12" s="29"/>
      <c r="NI12" s="29"/>
      <c r="NJ12" s="29"/>
      <c r="NK12" s="29"/>
      <c r="NL12" s="29"/>
      <c r="NM12" s="29"/>
      <c r="NN12" s="29"/>
      <c r="NO12" s="29"/>
      <c r="NP12" s="29"/>
      <c r="NQ12" s="29"/>
      <c r="NR12" s="29"/>
      <c r="NS12" s="29"/>
      <c r="NT12" s="29"/>
      <c r="NU12" s="29"/>
      <c r="NV12" s="29"/>
      <c r="NW12" s="29"/>
      <c r="NX12" s="29"/>
      <c r="NY12" s="29"/>
      <c r="NZ12" s="29"/>
      <c r="OA12" s="29"/>
      <c r="OB12" s="29"/>
      <c r="OC12" s="29"/>
      <c r="OD12" s="29"/>
      <c r="OE12" s="29"/>
      <c r="OF12" s="29"/>
      <c r="OG12" s="29"/>
      <c r="OH12" s="29"/>
      <c r="OI12" s="29"/>
      <c r="OJ12" s="29"/>
      <c r="OK12" s="29"/>
      <c r="OL12" s="29"/>
      <c r="OM12" s="29"/>
      <c r="ON12" s="29"/>
      <c r="OO12" s="29"/>
      <c r="OP12" s="29"/>
      <c r="OQ12" s="29"/>
      <c r="OR12" s="29"/>
      <c r="OS12" s="29"/>
      <c r="OT12" s="29"/>
      <c r="OU12" s="29"/>
      <c r="OV12" s="29"/>
      <c r="OW12" s="29"/>
      <c r="OX12" s="29"/>
      <c r="OY12" s="29"/>
      <c r="OZ12" s="29"/>
      <c r="PA12" s="29"/>
      <c r="PB12" s="29"/>
      <c r="PC12" s="29"/>
      <c r="PD12" s="29"/>
      <c r="PE12" s="29"/>
      <c r="PF12" s="29"/>
      <c r="PG12" s="29"/>
      <c r="PH12" s="29"/>
      <c r="PI12" s="29"/>
      <c r="PJ12" s="29"/>
      <c r="PK12" s="29"/>
      <c r="PL12" s="29"/>
    </row>
    <row r="13" spans="1:428" s="30" customFormat="1" ht="30" customHeight="1" x14ac:dyDescent="0.25">
      <c r="A13" s="90" t="s">
        <v>45</v>
      </c>
      <c r="B13" s="161">
        <v>7</v>
      </c>
      <c r="C13" s="161">
        <v>7</v>
      </c>
      <c r="D13" s="161">
        <f t="shared" si="2"/>
        <v>0</v>
      </c>
      <c r="E13" s="161">
        <v>8405</v>
      </c>
      <c r="F13" s="161">
        <f>166+231+1672+4878+465+674</f>
        <v>8086</v>
      </c>
      <c r="G13" s="161">
        <f>84+14+63+74.9+70+14</f>
        <v>319.89999999999998</v>
      </c>
      <c r="H13" s="161"/>
      <c r="I13" s="161">
        <f t="shared" si="3"/>
        <v>8405</v>
      </c>
      <c r="J13" s="142">
        <v>25</v>
      </c>
      <c r="K13" s="142">
        <v>331</v>
      </c>
      <c r="L13" s="91">
        <f t="shared" si="4"/>
        <v>8275</v>
      </c>
      <c r="M13" s="142">
        <v>37</v>
      </c>
      <c r="N13" s="139">
        <f t="shared" ref="N13" si="6">-(I13-L13-M13)</f>
        <v>-93</v>
      </c>
      <c r="O13" s="140">
        <f t="shared" ref="O13:O14" si="7">IFERROR((N13/I13)*100,"-")</f>
        <v>-1.1064842355740629</v>
      </c>
      <c r="P13" s="107">
        <v>350</v>
      </c>
      <c r="Q13" s="107">
        <v>331</v>
      </c>
      <c r="R13" s="137">
        <f t="shared" si="5"/>
        <v>19</v>
      </c>
      <c r="S13" s="137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29"/>
      <c r="AV13" s="29"/>
      <c r="AW13" s="29"/>
      <c r="AX13" s="29"/>
      <c r="AY13" s="29"/>
      <c r="AZ13" s="29"/>
      <c r="BA13" s="29"/>
      <c r="BB13" s="29"/>
      <c r="BC13" s="29"/>
      <c r="BD13" s="29"/>
      <c r="BE13" s="29"/>
      <c r="BF13" s="29"/>
      <c r="BG13" s="29"/>
      <c r="BH13" s="29"/>
      <c r="BI13" s="29"/>
      <c r="BJ13" s="29"/>
      <c r="BK13" s="29"/>
      <c r="BL13" s="29"/>
      <c r="BM13" s="29"/>
      <c r="BN13" s="29"/>
      <c r="BO13" s="29"/>
      <c r="BP13" s="29"/>
      <c r="BQ13" s="29"/>
      <c r="BR13" s="29"/>
      <c r="BS13" s="29"/>
      <c r="BT13" s="29"/>
      <c r="BU13" s="29"/>
      <c r="BV13" s="29"/>
      <c r="BW13" s="29"/>
      <c r="BX13" s="29"/>
      <c r="BY13" s="29"/>
      <c r="BZ13" s="29"/>
      <c r="CA13" s="29"/>
      <c r="CB13" s="29"/>
      <c r="CC13" s="29"/>
      <c r="CD13" s="29"/>
      <c r="CE13" s="29"/>
      <c r="CF13" s="29"/>
      <c r="CG13" s="29"/>
      <c r="CH13" s="29"/>
      <c r="CI13" s="29"/>
      <c r="CJ13" s="29"/>
      <c r="CK13" s="29"/>
      <c r="CL13" s="29"/>
      <c r="CM13" s="29"/>
      <c r="CN13" s="29"/>
      <c r="CO13" s="29"/>
      <c r="CP13" s="29"/>
      <c r="CQ13" s="29"/>
      <c r="CR13" s="29"/>
      <c r="CS13" s="29"/>
      <c r="CT13" s="29"/>
      <c r="CU13" s="29"/>
      <c r="CV13" s="29"/>
      <c r="CW13" s="29"/>
      <c r="CX13" s="29"/>
      <c r="CY13" s="29"/>
      <c r="CZ13" s="29"/>
      <c r="DA13" s="29"/>
      <c r="DB13" s="29"/>
      <c r="DC13" s="29"/>
      <c r="DD13" s="29"/>
      <c r="DE13" s="29"/>
      <c r="DF13" s="29"/>
      <c r="DG13" s="29"/>
      <c r="DH13" s="29"/>
      <c r="DI13" s="29"/>
      <c r="DJ13" s="29"/>
      <c r="DK13" s="29"/>
      <c r="DL13" s="29"/>
      <c r="DM13" s="29"/>
      <c r="DN13" s="29"/>
      <c r="DO13" s="29"/>
      <c r="DP13" s="29"/>
      <c r="DQ13" s="29"/>
      <c r="DR13" s="29"/>
      <c r="DS13" s="29"/>
      <c r="DT13" s="29"/>
      <c r="DU13" s="29"/>
      <c r="DV13" s="29"/>
      <c r="DW13" s="29"/>
      <c r="DX13" s="29"/>
      <c r="DY13" s="29"/>
      <c r="DZ13" s="29"/>
      <c r="EA13" s="29"/>
      <c r="EB13" s="29"/>
      <c r="EC13" s="29"/>
      <c r="ED13" s="29"/>
      <c r="EE13" s="29"/>
      <c r="EF13" s="29"/>
      <c r="EG13" s="29"/>
      <c r="EH13" s="29"/>
      <c r="EI13" s="29"/>
      <c r="EJ13" s="29"/>
      <c r="EK13" s="29"/>
      <c r="EL13" s="29"/>
      <c r="EM13" s="29"/>
      <c r="EN13" s="29"/>
      <c r="EO13" s="29"/>
      <c r="EP13" s="29"/>
      <c r="EQ13" s="29"/>
      <c r="ER13" s="29"/>
      <c r="ES13" s="29"/>
      <c r="ET13" s="29"/>
      <c r="EU13" s="29"/>
      <c r="EV13" s="29"/>
      <c r="EW13" s="29"/>
      <c r="EX13" s="29"/>
      <c r="EY13" s="29"/>
      <c r="EZ13" s="29"/>
      <c r="FA13" s="29"/>
      <c r="FB13" s="29"/>
      <c r="FC13" s="29"/>
      <c r="FD13" s="29"/>
      <c r="FE13" s="29"/>
      <c r="FF13" s="29"/>
      <c r="FG13" s="29"/>
      <c r="FH13" s="29"/>
      <c r="FI13" s="29"/>
      <c r="FJ13" s="29"/>
      <c r="FK13" s="29"/>
      <c r="FL13" s="29"/>
      <c r="FM13" s="29"/>
      <c r="FN13" s="29"/>
      <c r="FO13" s="29"/>
      <c r="FP13" s="29"/>
      <c r="FQ13" s="29"/>
      <c r="FR13" s="29"/>
      <c r="FS13" s="29"/>
      <c r="FT13" s="29"/>
      <c r="FU13" s="29"/>
      <c r="FV13" s="29"/>
      <c r="FW13" s="29"/>
      <c r="FX13" s="29"/>
      <c r="FY13" s="29"/>
      <c r="FZ13" s="29"/>
      <c r="GA13" s="29"/>
      <c r="GB13" s="29"/>
      <c r="GC13" s="29"/>
      <c r="GD13" s="29"/>
      <c r="GE13" s="29"/>
      <c r="GF13" s="29"/>
      <c r="GG13" s="29"/>
      <c r="GH13" s="29"/>
      <c r="GI13" s="29"/>
      <c r="GJ13" s="29"/>
      <c r="GK13" s="29"/>
      <c r="GL13" s="29"/>
      <c r="GM13" s="29"/>
      <c r="GN13" s="29"/>
      <c r="GO13" s="29"/>
      <c r="GP13" s="29"/>
      <c r="GQ13" s="29"/>
      <c r="GR13" s="29"/>
      <c r="GS13" s="29"/>
      <c r="GT13" s="29"/>
      <c r="GU13" s="29"/>
      <c r="GV13" s="29"/>
      <c r="GW13" s="29"/>
      <c r="GX13" s="29"/>
      <c r="GY13" s="29"/>
      <c r="GZ13" s="29"/>
      <c r="HA13" s="29"/>
      <c r="HB13" s="29"/>
      <c r="HC13" s="29"/>
      <c r="HD13" s="29"/>
      <c r="HE13" s="29"/>
      <c r="HF13" s="29"/>
      <c r="HG13" s="29"/>
      <c r="HH13" s="29"/>
      <c r="HI13" s="29"/>
      <c r="HJ13" s="29"/>
      <c r="HK13" s="29"/>
      <c r="HL13" s="29"/>
      <c r="HM13" s="29"/>
      <c r="HN13" s="29"/>
      <c r="HO13" s="29"/>
      <c r="HP13" s="29"/>
      <c r="HQ13" s="29"/>
      <c r="HR13" s="29"/>
      <c r="HS13" s="29"/>
      <c r="HT13" s="29"/>
      <c r="HU13" s="29"/>
      <c r="HV13" s="29"/>
      <c r="HW13" s="29"/>
      <c r="HX13" s="29"/>
      <c r="HY13" s="29"/>
      <c r="HZ13" s="29"/>
      <c r="IA13" s="29"/>
      <c r="IB13" s="29"/>
      <c r="IC13" s="29"/>
      <c r="ID13" s="29"/>
      <c r="IE13" s="29"/>
      <c r="IF13" s="29"/>
      <c r="IG13" s="29"/>
      <c r="IH13" s="29"/>
      <c r="II13" s="29"/>
      <c r="IJ13" s="29"/>
      <c r="IK13" s="29"/>
      <c r="IL13" s="29"/>
      <c r="IM13" s="29"/>
      <c r="IN13" s="29"/>
      <c r="IO13" s="29"/>
      <c r="IP13" s="29"/>
      <c r="IQ13" s="29"/>
      <c r="IR13" s="29"/>
      <c r="IS13" s="29"/>
      <c r="IT13" s="29"/>
      <c r="IU13" s="29"/>
      <c r="IV13" s="29"/>
      <c r="IW13" s="29"/>
      <c r="IX13" s="29"/>
      <c r="IY13" s="29"/>
      <c r="IZ13" s="29"/>
      <c r="JA13" s="29"/>
      <c r="JB13" s="29"/>
      <c r="JC13" s="29"/>
      <c r="JD13" s="29"/>
      <c r="JE13" s="29"/>
      <c r="JF13" s="29"/>
      <c r="JG13" s="29"/>
      <c r="JH13" s="29"/>
      <c r="JI13" s="29"/>
      <c r="JJ13" s="29"/>
      <c r="JK13" s="29"/>
      <c r="JL13" s="29"/>
      <c r="JM13" s="29"/>
      <c r="JN13" s="29"/>
      <c r="JO13" s="29"/>
      <c r="JP13" s="29"/>
      <c r="JQ13" s="29"/>
      <c r="JR13" s="29"/>
      <c r="JS13" s="29"/>
      <c r="JT13" s="29"/>
      <c r="JU13" s="29"/>
      <c r="JV13" s="29"/>
      <c r="JW13" s="29"/>
      <c r="JX13" s="29"/>
      <c r="JY13" s="29"/>
      <c r="JZ13" s="29"/>
      <c r="KA13" s="29"/>
      <c r="KB13" s="29"/>
      <c r="KC13" s="29"/>
      <c r="KD13" s="29"/>
      <c r="KE13" s="29"/>
      <c r="KF13" s="29"/>
      <c r="KG13" s="29"/>
      <c r="KH13" s="29"/>
      <c r="KI13" s="29"/>
      <c r="KJ13" s="29"/>
      <c r="KK13" s="29"/>
      <c r="KL13" s="29"/>
      <c r="KM13" s="29"/>
      <c r="KN13" s="29"/>
      <c r="KO13" s="29"/>
      <c r="KP13" s="29"/>
      <c r="KQ13" s="29"/>
      <c r="KR13" s="29"/>
      <c r="KS13" s="29"/>
      <c r="KT13" s="29"/>
      <c r="KU13" s="29"/>
      <c r="KV13" s="29"/>
      <c r="KW13" s="29"/>
      <c r="KX13" s="29"/>
      <c r="KY13" s="29"/>
      <c r="KZ13" s="29"/>
      <c r="LA13" s="29"/>
      <c r="LB13" s="29"/>
      <c r="LC13" s="29"/>
      <c r="LD13" s="29"/>
      <c r="LE13" s="29"/>
      <c r="LF13" s="29"/>
      <c r="LG13" s="29"/>
      <c r="LH13" s="29"/>
      <c r="LI13" s="29"/>
      <c r="LJ13" s="29"/>
      <c r="LK13" s="29"/>
      <c r="LL13" s="29"/>
      <c r="LM13" s="29"/>
      <c r="LN13" s="29"/>
      <c r="LO13" s="29"/>
      <c r="LP13" s="29"/>
      <c r="LQ13" s="29"/>
      <c r="LR13" s="29"/>
      <c r="LS13" s="29"/>
      <c r="LT13" s="29"/>
      <c r="LU13" s="29"/>
      <c r="LV13" s="29"/>
      <c r="LW13" s="29"/>
      <c r="LX13" s="29"/>
      <c r="LY13" s="29"/>
      <c r="LZ13" s="29"/>
      <c r="MA13" s="29"/>
      <c r="MB13" s="29"/>
      <c r="MC13" s="29"/>
      <c r="MD13" s="29"/>
      <c r="ME13" s="29"/>
      <c r="MF13" s="29"/>
      <c r="MG13" s="29"/>
      <c r="MH13" s="29"/>
      <c r="MI13" s="29"/>
      <c r="MJ13" s="29"/>
      <c r="MK13" s="29"/>
      <c r="ML13" s="29"/>
      <c r="MM13" s="29"/>
      <c r="MN13" s="29"/>
      <c r="MO13" s="29"/>
      <c r="MP13" s="29"/>
      <c r="MQ13" s="29"/>
      <c r="MR13" s="29"/>
      <c r="MS13" s="29"/>
      <c r="MT13" s="29"/>
      <c r="MU13" s="29"/>
      <c r="MV13" s="29"/>
      <c r="MW13" s="29"/>
      <c r="MX13" s="29"/>
      <c r="MY13" s="29"/>
      <c r="MZ13" s="29"/>
      <c r="NA13" s="29"/>
      <c r="NB13" s="29"/>
      <c r="NC13" s="29"/>
      <c r="ND13" s="29"/>
      <c r="NE13" s="29"/>
      <c r="NF13" s="29"/>
      <c r="NG13" s="29"/>
      <c r="NH13" s="29"/>
      <c r="NI13" s="29"/>
      <c r="NJ13" s="29"/>
      <c r="NK13" s="29"/>
      <c r="NL13" s="29"/>
      <c r="NM13" s="29"/>
      <c r="NN13" s="29"/>
      <c r="NO13" s="29"/>
      <c r="NP13" s="29"/>
      <c r="NQ13" s="29"/>
      <c r="NR13" s="29"/>
      <c r="NS13" s="29"/>
      <c r="NT13" s="29"/>
      <c r="NU13" s="29"/>
      <c r="NV13" s="29"/>
      <c r="NW13" s="29"/>
      <c r="NX13" s="29"/>
      <c r="NY13" s="29"/>
      <c r="NZ13" s="29"/>
      <c r="OA13" s="29"/>
      <c r="OB13" s="29"/>
      <c r="OC13" s="29"/>
      <c r="OD13" s="29"/>
      <c r="OE13" s="29"/>
      <c r="OF13" s="29"/>
      <c r="OG13" s="29"/>
      <c r="OH13" s="29"/>
      <c r="OI13" s="29"/>
      <c r="OJ13" s="29"/>
      <c r="OK13" s="29"/>
      <c r="OL13" s="29"/>
      <c r="OM13" s="29"/>
      <c r="ON13" s="29"/>
      <c r="OO13" s="29"/>
      <c r="OP13" s="29"/>
      <c r="OQ13" s="29"/>
      <c r="OR13" s="29"/>
      <c r="OS13" s="29"/>
      <c r="OT13" s="29"/>
      <c r="OU13" s="29"/>
      <c r="OV13" s="29"/>
      <c r="OW13" s="29"/>
      <c r="OX13" s="29"/>
      <c r="OY13" s="29"/>
      <c r="OZ13" s="29"/>
      <c r="PA13" s="29"/>
      <c r="PB13" s="29"/>
      <c r="PC13" s="29"/>
      <c r="PD13" s="29"/>
      <c r="PE13" s="29"/>
      <c r="PF13" s="29"/>
      <c r="PG13" s="29"/>
      <c r="PH13" s="29"/>
      <c r="PI13" s="29"/>
      <c r="PJ13" s="29"/>
      <c r="PK13" s="29"/>
      <c r="PL13" s="29"/>
    </row>
    <row r="14" spans="1:428" s="30" customFormat="1" ht="30" customHeight="1" x14ac:dyDescent="0.25">
      <c r="A14" s="90" t="s">
        <v>42</v>
      </c>
      <c r="B14" s="203">
        <v>20</v>
      </c>
      <c r="C14" s="203">
        <v>20</v>
      </c>
      <c r="D14" s="203">
        <f t="shared" si="2"/>
        <v>0</v>
      </c>
      <c r="E14" s="203">
        <v>23853</v>
      </c>
      <c r="F14" s="203"/>
      <c r="G14" s="203"/>
      <c r="H14" s="203">
        <v>64</v>
      </c>
      <c r="I14" s="203">
        <f>E14+H14</f>
        <v>23917</v>
      </c>
      <c r="J14" s="142">
        <v>25</v>
      </c>
      <c r="K14" s="142">
        <v>629</v>
      </c>
      <c r="L14" s="91">
        <f t="shared" si="4"/>
        <v>15725</v>
      </c>
      <c r="M14" s="206">
        <v>50</v>
      </c>
      <c r="N14" s="209">
        <f>-(I14-L14-L15-M14)</f>
        <v>-192</v>
      </c>
      <c r="O14" s="200">
        <f t="shared" si="7"/>
        <v>-0.80277626792657941</v>
      </c>
      <c r="P14" s="107">
        <v>630</v>
      </c>
      <c r="Q14" s="107">
        <v>629</v>
      </c>
      <c r="R14" s="137">
        <f t="shared" si="5"/>
        <v>1</v>
      </c>
      <c r="S14" s="137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  <c r="AO14" s="29"/>
      <c r="AP14" s="29"/>
      <c r="AQ14" s="29"/>
      <c r="AR14" s="29"/>
      <c r="AS14" s="29"/>
      <c r="AT14" s="29"/>
      <c r="AU14" s="29"/>
      <c r="AV14" s="29"/>
      <c r="AW14" s="29"/>
      <c r="AX14" s="29"/>
      <c r="AY14" s="29"/>
      <c r="AZ14" s="29"/>
      <c r="BA14" s="29"/>
      <c r="BB14" s="29"/>
      <c r="BC14" s="29"/>
      <c r="BD14" s="29"/>
      <c r="BE14" s="29"/>
      <c r="BF14" s="29"/>
      <c r="BG14" s="29"/>
      <c r="BH14" s="29"/>
      <c r="BI14" s="29"/>
      <c r="BJ14" s="29"/>
      <c r="BK14" s="29"/>
      <c r="BL14" s="29"/>
      <c r="BM14" s="29"/>
      <c r="BN14" s="29"/>
      <c r="BO14" s="29"/>
      <c r="BP14" s="29"/>
      <c r="BQ14" s="29"/>
      <c r="BR14" s="29"/>
      <c r="BS14" s="29"/>
      <c r="BT14" s="29"/>
      <c r="BU14" s="29"/>
      <c r="BV14" s="29"/>
      <c r="BW14" s="29"/>
      <c r="BX14" s="29"/>
      <c r="BY14" s="29"/>
      <c r="BZ14" s="29"/>
      <c r="CA14" s="29"/>
      <c r="CB14" s="29"/>
      <c r="CC14" s="29"/>
      <c r="CD14" s="29"/>
      <c r="CE14" s="29"/>
      <c r="CF14" s="29"/>
      <c r="CG14" s="29"/>
      <c r="CH14" s="29"/>
      <c r="CI14" s="29"/>
      <c r="CJ14" s="29"/>
      <c r="CK14" s="29"/>
      <c r="CL14" s="29"/>
      <c r="CM14" s="29"/>
      <c r="CN14" s="29"/>
      <c r="CO14" s="29"/>
      <c r="CP14" s="29"/>
      <c r="CQ14" s="29"/>
      <c r="CR14" s="29"/>
      <c r="CS14" s="29"/>
      <c r="CT14" s="29"/>
      <c r="CU14" s="29"/>
      <c r="CV14" s="29"/>
      <c r="CW14" s="29"/>
      <c r="CX14" s="29"/>
      <c r="CY14" s="29"/>
      <c r="CZ14" s="29"/>
      <c r="DA14" s="29"/>
      <c r="DB14" s="29"/>
      <c r="DC14" s="29"/>
      <c r="DD14" s="29"/>
      <c r="DE14" s="29"/>
      <c r="DF14" s="29"/>
      <c r="DG14" s="29"/>
      <c r="DH14" s="29"/>
      <c r="DI14" s="29"/>
      <c r="DJ14" s="29"/>
      <c r="DK14" s="29"/>
      <c r="DL14" s="29"/>
      <c r="DM14" s="29"/>
      <c r="DN14" s="29"/>
      <c r="DO14" s="29"/>
      <c r="DP14" s="29"/>
      <c r="DQ14" s="29"/>
      <c r="DR14" s="29"/>
      <c r="DS14" s="29"/>
      <c r="DT14" s="29"/>
      <c r="DU14" s="29"/>
      <c r="DV14" s="29"/>
      <c r="DW14" s="29"/>
      <c r="DX14" s="29"/>
      <c r="DY14" s="29"/>
      <c r="DZ14" s="29"/>
      <c r="EA14" s="29"/>
      <c r="EB14" s="29"/>
      <c r="EC14" s="29"/>
      <c r="ED14" s="29"/>
      <c r="EE14" s="29"/>
      <c r="EF14" s="29"/>
      <c r="EG14" s="29"/>
      <c r="EH14" s="29"/>
      <c r="EI14" s="29"/>
      <c r="EJ14" s="29"/>
      <c r="EK14" s="29"/>
      <c r="EL14" s="29"/>
      <c r="EM14" s="29"/>
      <c r="EN14" s="29"/>
      <c r="EO14" s="29"/>
      <c r="EP14" s="29"/>
      <c r="EQ14" s="29"/>
      <c r="ER14" s="29"/>
      <c r="ES14" s="29"/>
      <c r="ET14" s="29"/>
      <c r="EU14" s="29"/>
      <c r="EV14" s="29"/>
      <c r="EW14" s="29"/>
      <c r="EX14" s="29"/>
      <c r="EY14" s="29"/>
      <c r="EZ14" s="29"/>
      <c r="FA14" s="29"/>
      <c r="FB14" s="29"/>
      <c r="FC14" s="29"/>
      <c r="FD14" s="29"/>
      <c r="FE14" s="29"/>
      <c r="FF14" s="29"/>
      <c r="FG14" s="29"/>
      <c r="FH14" s="29"/>
      <c r="FI14" s="29"/>
      <c r="FJ14" s="29"/>
      <c r="FK14" s="29"/>
      <c r="FL14" s="29"/>
      <c r="FM14" s="29"/>
      <c r="FN14" s="29"/>
      <c r="FO14" s="29"/>
      <c r="FP14" s="29"/>
      <c r="FQ14" s="29"/>
      <c r="FR14" s="29"/>
      <c r="FS14" s="29"/>
      <c r="FT14" s="29"/>
      <c r="FU14" s="29"/>
      <c r="FV14" s="29"/>
      <c r="FW14" s="29"/>
      <c r="FX14" s="29"/>
      <c r="FY14" s="29"/>
      <c r="FZ14" s="29"/>
      <c r="GA14" s="29"/>
      <c r="GB14" s="29"/>
      <c r="GC14" s="29"/>
      <c r="GD14" s="29"/>
      <c r="GE14" s="29"/>
      <c r="GF14" s="29"/>
      <c r="GG14" s="29"/>
      <c r="GH14" s="29"/>
      <c r="GI14" s="29"/>
      <c r="GJ14" s="29"/>
      <c r="GK14" s="29"/>
      <c r="GL14" s="29"/>
      <c r="GM14" s="29"/>
      <c r="GN14" s="29"/>
      <c r="GO14" s="29"/>
      <c r="GP14" s="29"/>
      <c r="GQ14" s="29"/>
      <c r="GR14" s="29"/>
      <c r="GS14" s="29"/>
      <c r="GT14" s="29"/>
      <c r="GU14" s="29"/>
      <c r="GV14" s="29"/>
      <c r="GW14" s="29"/>
      <c r="GX14" s="29"/>
      <c r="GY14" s="29"/>
      <c r="GZ14" s="29"/>
      <c r="HA14" s="29"/>
      <c r="HB14" s="29"/>
      <c r="HC14" s="29"/>
      <c r="HD14" s="29"/>
      <c r="HE14" s="29"/>
      <c r="HF14" s="29"/>
      <c r="HG14" s="29"/>
      <c r="HH14" s="29"/>
      <c r="HI14" s="29"/>
      <c r="HJ14" s="29"/>
      <c r="HK14" s="29"/>
      <c r="HL14" s="29"/>
      <c r="HM14" s="29"/>
      <c r="HN14" s="29"/>
      <c r="HO14" s="29"/>
      <c r="HP14" s="29"/>
      <c r="HQ14" s="29"/>
      <c r="HR14" s="29"/>
      <c r="HS14" s="29"/>
      <c r="HT14" s="29"/>
      <c r="HU14" s="29"/>
      <c r="HV14" s="29"/>
      <c r="HW14" s="29"/>
      <c r="HX14" s="29"/>
      <c r="HY14" s="29"/>
      <c r="HZ14" s="29"/>
      <c r="IA14" s="29"/>
      <c r="IB14" s="29"/>
      <c r="IC14" s="29"/>
      <c r="ID14" s="29"/>
      <c r="IE14" s="29"/>
      <c r="IF14" s="29"/>
      <c r="IG14" s="29"/>
      <c r="IH14" s="29"/>
      <c r="II14" s="29"/>
      <c r="IJ14" s="29"/>
      <c r="IK14" s="29"/>
      <c r="IL14" s="29"/>
      <c r="IM14" s="29"/>
      <c r="IN14" s="29"/>
      <c r="IO14" s="29"/>
      <c r="IP14" s="29"/>
      <c r="IQ14" s="29"/>
      <c r="IR14" s="29"/>
      <c r="IS14" s="29"/>
      <c r="IT14" s="29"/>
      <c r="IU14" s="29"/>
      <c r="IV14" s="29"/>
      <c r="IW14" s="29"/>
      <c r="IX14" s="29"/>
      <c r="IY14" s="29"/>
      <c r="IZ14" s="29"/>
      <c r="JA14" s="29"/>
      <c r="JB14" s="29"/>
      <c r="JC14" s="29"/>
      <c r="JD14" s="29"/>
      <c r="JE14" s="29"/>
      <c r="JF14" s="29"/>
      <c r="JG14" s="29"/>
      <c r="JH14" s="29"/>
      <c r="JI14" s="29"/>
      <c r="JJ14" s="29"/>
      <c r="JK14" s="29"/>
      <c r="JL14" s="29"/>
      <c r="JM14" s="29"/>
      <c r="JN14" s="29"/>
      <c r="JO14" s="29"/>
      <c r="JP14" s="29"/>
      <c r="JQ14" s="29"/>
      <c r="JR14" s="29"/>
      <c r="JS14" s="29"/>
      <c r="JT14" s="29"/>
      <c r="JU14" s="29"/>
      <c r="JV14" s="29"/>
      <c r="JW14" s="29"/>
      <c r="JX14" s="29"/>
      <c r="JY14" s="29"/>
      <c r="JZ14" s="29"/>
      <c r="KA14" s="29"/>
      <c r="KB14" s="29"/>
      <c r="KC14" s="29"/>
      <c r="KD14" s="29"/>
      <c r="KE14" s="29"/>
      <c r="KF14" s="29"/>
      <c r="KG14" s="29"/>
      <c r="KH14" s="29"/>
      <c r="KI14" s="29"/>
      <c r="KJ14" s="29"/>
      <c r="KK14" s="29"/>
      <c r="KL14" s="29"/>
      <c r="KM14" s="29"/>
      <c r="KN14" s="29"/>
      <c r="KO14" s="29"/>
      <c r="KP14" s="29"/>
      <c r="KQ14" s="29"/>
      <c r="KR14" s="29"/>
      <c r="KS14" s="29"/>
      <c r="KT14" s="29"/>
      <c r="KU14" s="29"/>
      <c r="KV14" s="29"/>
      <c r="KW14" s="29"/>
      <c r="KX14" s="29"/>
      <c r="KY14" s="29"/>
      <c r="KZ14" s="29"/>
      <c r="LA14" s="29"/>
      <c r="LB14" s="29"/>
      <c r="LC14" s="29"/>
      <c r="LD14" s="29"/>
      <c r="LE14" s="29"/>
      <c r="LF14" s="29"/>
      <c r="LG14" s="29"/>
      <c r="LH14" s="29"/>
      <c r="LI14" s="29"/>
      <c r="LJ14" s="29"/>
      <c r="LK14" s="29"/>
      <c r="LL14" s="29"/>
      <c r="LM14" s="29"/>
      <c r="LN14" s="29"/>
      <c r="LO14" s="29"/>
      <c r="LP14" s="29"/>
      <c r="LQ14" s="29"/>
      <c r="LR14" s="29"/>
      <c r="LS14" s="29"/>
      <c r="LT14" s="29"/>
      <c r="LU14" s="29"/>
      <c r="LV14" s="29"/>
      <c r="LW14" s="29"/>
      <c r="LX14" s="29"/>
      <c r="LY14" s="29"/>
      <c r="LZ14" s="29"/>
      <c r="MA14" s="29"/>
      <c r="MB14" s="29"/>
      <c r="MC14" s="29"/>
      <c r="MD14" s="29"/>
      <c r="ME14" s="29"/>
      <c r="MF14" s="29"/>
      <c r="MG14" s="29"/>
      <c r="MH14" s="29"/>
      <c r="MI14" s="29"/>
      <c r="MJ14" s="29"/>
      <c r="MK14" s="29"/>
      <c r="ML14" s="29"/>
      <c r="MM14" s="29"/>
      <c r="MN14" s="29"/>
      <c r="MO14" s="29"/>
      <c r="MP14" s="29"/>
      <c r="MQ14" s="29"/>
      <c r="MR14" s="29"/>
      <c r="MS14" s="29"/>
      <c r="MT14" s="29"/>
      <c r="MU14" s="29"/>
      <c r="MV14" s="29"/>
      <c r="MW14" s="29"/>
      <c r="MX14" s="29"/>
      <c r="MY14" s="29"/>
      <c r="MZ14" s="29"/>
      <c r="NA14" s="29"/>
      <c r="NB14" s="29"/>
      <c r="NC14" s="29"/>
      <c r="ND14" s="29"/>
      <c r="NE14" s="29"/>
      <c r="NF14" s="29"/>
      <c r="NG14" s="29"/>
      <c r="NH14" s="29"/>
      <c r="NI14" s="29"/>
      <c r="NJ14" s="29"/>
      <c r="NK14" s="29"/>
      <c r="NL14" s="29"/>
      <c r="NM14" s="29"/>
      <c r="NN14" s="29"/>
      <c r="NO14" s="29"/>
      <c r="NP14" s="29"/>
      <c r="NQ14" s="29"/>
      <c r="NR14" s="29"/>
      <c r="NS14" s="29"/>
      <c r="NT14" s="29"/>
      <c r="NU14" s="29"/>
      <c r="NV14" s="29"/>
      <c r="NW14" s="29"/>
      <c r="NX14" s="29"/>
      <c r="NY14" s="29"/>
      <c r="NZ14" s="29"/>
      <c r="OA14" s="29"/>
      <c r="OB14" s="29"/>
      <c r="OC14" s="29"/>
      <c r="OD14" s="29"/>
      <c r="OE14" s="29"/>
      <c r="OF14" s="29"/>
      <c r="OG14" s="29"/>
      <c r="OH14" s="29"/>
      <c r="OI14" s="29"/>
      <c r="OJ14" s="29"/>
      <c r="OK14" s="29"/>
      <c r="OL14" s="29"/>
      <c r="OM14" s="29"/>
      <c r="ON14" s="29"/>
      <c r="OO14" s="29"/>
      <c r="OP14" s="29"/>
      <c r="OQ14" s="29"/>
      <c r="OR14" s="29"/>
      <c r="OS14" s="29"/>
      <c r="OT14" s="29"/>
      <c r="OU14" s="29"/>
      <c r="OV14" s="29"/>
      <c r="OW14" s="29"/>
      <c r="OX14" s="29"/>
      <c r="OY14" s="29"/>
      <c r="OZ14" s="29"/>
      <c r="PA14" s="29"/>
      <c r="PB14" s="29"/>
      <c r="PC14" s="29"/>
      <c r="PD14" s="29"/>
      <c r="PE14" s="29"/>
      <c r="PF14" s="29"/>
      <c r="PG14" s="29"/>
      <c r="PH14" s="29"/>
      <c r="PI14" s="29"/>
      <c r="PJ14" s="29"/>
      <c r="PK14" s="29"/>
      <c r="PL14" s="29"/>
    </row>
    <row r="15" spans="1:428" s="30" customFormat="1" ht="30" customHeight="1" x14ac:dyDescent="0.25">
      <c r="A15" s="90" t="s">
        <v>46</v>
      </c>
      <c r="B15" s="205"/>
      <c r="C15" s="205"/>
      <c r="D15" s="205">
        <f t="shared" si="2"/>
        <v>0</v>
      </c>
      <c r="E15" s="205"/>
      <c r="F15" s="205"/>
      <c r="G15" s="205"/>
      <c r="H15" s="205"/>
      <c r="I15" s="205">
        <f t="shared" si="3"/>
        <v>0</v>
      </c>
      <c r="J15" s="142">
        <v>25</v>
      </c>
      <c r="K15" s="142">
        <v>318</v>
      </c>
      <c r="L15" s="91">
        <f t="shared" si="4"/>
        <v>7950</v>
      </c>
      <c r="M15" s="208"/>
      <c r="N15" s="211"/>
      <c r="O15" s="202"/>
      <c r="P15" s="107">
        <v>320</v>
      </c>
      <c r="Q15" s="107">
        <v>318</v>
      </c>
      <c r="R15" s="137">
        <f t="shared" si="5"/>
        <v>2</v>
      </c>
      <c r="S15" s="137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  <c r="AO15" s="29"/>
      <c r="AP15" s="29"/>
      <c r="AQ15" s="29"/>
      <c r="AR15" s="29"/>
      <c r="AS15" s="29"/>
      <c r="AT15" s="29"/>
      <c r="AU15" s="29"/>
      <c r="AV15" s="29"/>
      <c r="AW15" s="29"/>
      <c r="AX15" s="29"/>
      <c r="AY15" s="29"/>
      <c r="AZ15" s="29"/>
      <c r="BA15" s="29"/>
      <c r="BB15" s="29"/>
      <c r="BC15" s="29"/>
      <c r="BD15" s="29"/>
      <c r="BE15" s="29"/>
      <c r="BF15" s="29"/>
      <c r="BG15" s="29"/>
      <c r="BH15" s="29"/>
      <c r="BI15" s="29"/>
      <c r="BJ15" s="29"/>
      <c r="BK15" s="29"/>
      <c r="BL15" s="29"/>
      <c r="BM15" s="29"/>
      <c r="BN15" s="29"/>
      <c r="BO15" s="29"/>
      <c r="BP15" s="29"/>
      <c r="BQ15" s="29"/>
      <c r="BR15" s="29"/>
      <c r="BS15" s="29"/>
      <c r="BT15" s="29"/>
      <c r="BU15" s="29"/>
      <c r="BV15" s="29"/>
      <c r="BW15" s="29"/>
      <c r="BX15" s="29"/>
      <c r="BY15" s="29"/>
      <c r="BZ15" s="29"/>
      <c r="CA15" s="29"/>
      <c r="CB15" s="29"/>
      <c r="CC15" s="29"/>
      <c r="CD15" s="29"/>
      <c r="CE15" s="29"/>
      <c r="CF15" s="29"/>
      <c r="CG15" s="29"/>
      <c r="CH15" s="29"/>
      <c r="CI15" s="29"/>
      <c r="CJ15" s="29"/>
      <c r="CK15" s="29"/>
      <c r="CL15" s="29"/>
      <c r="CM15" s="29"/>
      <c r="CN15" s="29"/>
      <c r="CO15" s="29"/>
      <c r="CP15" s="29"/>
      <c r="CQ15" s="29"/>
      <c r="CR15" s="29"/>
      <c r="CS15" s="29"/>
      <c r="CT15" s="29"/>
      <c r="CU15" s="29"/>
      <c r="CV15" s="29"/>
      <c r="CW15" s="29"/>
      <c r="CX15" s="29"/>
      <c r="CY15" s="29"/>
      <c r="CZ15" s="29"/>
      <c r="DA15" s="29"/>
      <c r="DB15" s="29"/>
      <c r="DC15" s="29"/>
      <c r="DD15" s="29"/>
      <c r="DE15" s="29"/>
      <c r="DF15" s="29"/>
      <c r="DG15" s="29"/>
      <c r="DH15" s="29"/>
      <c r="DI15" s="29"/>
      <c r="DJ15" s="29"/>
      <c r="DK15" s="29"/>
      <c r="DL15" s="29"/>
      <c r="DM15" s="29"/>
      <c r="DN15" s="29"/>
      <c r="DO15" s="29"/>
      <c r="DP15" s="29"/>
      <c r="DQ15" s="29"/>
      <c r="DR15" s="29"/>
      <c r="DS15" s="29"/>
      <c r="DT15" s="29"/>
      <c r="DU15" s="29"/>
      <c r="DV15" s="29"/>
      <c r="DW15" s="29"/>
      <c r="DX15" s="29"/>
      <c r="DY15" s="29"/>
      <c r="DZ15" s="29"/>
      <c r="EA15" s="29"/>
      <c r="EB15" s="29"/>
      <c r="EC15" s="29"/>
      <c r="ED15" s="29"/>
      <c r="EE15" s="29"/>
      <c r="EF15" s="29"/>
      <c r="EG15" s="29"/>
      <c r="EH15" s="29"/>
      <c r="EI15" s="29"/>
      <c r="EJ15" s="29"/>
      <c r="EK15" s="29"/>
      <c r="EL15" s="29"/>
      <c r="EM15" s="29"/>
      <c r="EN15" s="29"/>
      <c r="EO15" s="29"/>
      <c r="EP15" s="29"/>
      <c r="EQ15" s="29"/>
      <c r="ER15" s="29"/>
      <c r="ES15" s="29"/>
      <c r="ET15" s="29"/>
      <c r="EU15" s="29"/>
      <c r="EV15" s="29"/>
      <c r="EW15" s="29"/>
      <c r="EX15" s="29"/>
      <c r="EY15" s="29"/>
      <c r="EZ15" s="29"/>
      <c r="FA15" s="29"/>
      <c r="FB15" s="29"/>
      <c r="FC15" s="29"/>
      <c r="FD15" s="29"/>
      <c r="FE15" s="29"/>
      <c r="FF15" s="29"/>
      <c r="FG15" s="29"/>
      <c r="FH15" s="29"/>
      <c r="FI15" s="29"/>
      <c r="FJ15" s="29"/>
      <c r="FK15" s="29"/>
      <c r="FL15" s="29"/>
      <c r="FM15" s="29"/>
      <c r="FN15" s="29"/>
      <c r="FO15" s="29"/>
      <c r="FP15" s="29"/>
      <c r="FQ15" s="29"/>
      <c r="FR15" s="29"/>
      <c r="FS15" s="29"/>
      <c r="FT15" s="29"/>
      <c r="FU15" s="29"/>
      <c r="FV15" s="29"/>
      <c r="FW15" s="29"/>
      <c r="FX15" s="29"/>
      <c r="FY15" s="29"/>
      <c r="FZ15" s="29"/>
      <c r="GA15" s="29"/>
      <c r="GB15" s="29"/>
      <c r="GC15" s="29"/>
      <c r="GD15" s="29"/>
      <c r="GE15" s="29"/>
      <c r="GF15" s="29"/>
      <c r="GG15" s="29"/>
      <c r="GH15" s="29"/>
      <c r="GI15" s="29"/>
      <c r="GJ15" s="29"/>
      <c r="GK15" s="29"/>
      <c r="GL15" s="29"/>
      <c r="GM15" s="29"/>
      <c r="GN15" s="29"/>
      <c r="GO15" s="29"/>
      <c r="GP15" s="29"/>
      <c r="GQ15" s="29"/>
      <c r="GR15" s="29"/>
      <c r="GS15" s="29"/>
      <c r="GT15" s="29"/>
      <c r="GU15" s="29"/>
      <c r="GV15" s="29"/>
      <c r="GW15" s="29"/>
      <c r="GX15" s="29"/>
      <c r="GY15" s="29"/>
      <c r="GZ15" s="29"/>
      <c r="HA15" s="29"/>
      <c r="HB15" s="29"/>
      <c r="HC15" s="29"/>
      <c r="HD15" s="29"/>
      <c r="HE15" s="29"/>
      <c r="HF15" s="29"/>
      <c r="HG15" s="29"/>
      <c r="HH15" s="29"/>
      <c r="HI15" s="29"/>
      <c r="HJ15" s="29"/>
      <c r="HK15" s="29"/>
      <c r="HL15" s="29"/>
      <c r="HM15" s="29"/>
      <c r="HN15" s="29"/>
      <c r="HO15" s="29"/>
      <c r="HP15" s="29"/>
      <c r="HQ15" s="29"/>
      <c r="HR15" s="29"/>
      <c r="HS15" s="29"/>
      <c r="HT15" s="29"/>
      <c r="HU15" s="29"/>
      <c r="HV15" s="29"/>
      <c r="HW15" s="29"/>
      <c r="HX15" s="29"/>
      <c r="HY15" s="29"/>
      <c r="HZ15" s="29"/>
      <c r="IA15" s="29"/>
      <c r="IB15" s="29"/>
      <c r="IC15" s="29"/>
      <c r="ID15" s="29"/>
      <c r="IE15" s="29"/>
      <c r="IF15" s="29"/>
      <c r="IG15" s="29"/>
      <c r="IH15" s="29"/>
      <c r="II15" s="29"/>
      <c r="IJ15" s="29"/>
      <c r="IK15" s="29"/>
      <c r="IL15" s="29"/>
      <c r="IM15" s="29"/>
      <c r="IN15" s="29"/>
      <c r="IO15" s="29"/>
      <c r="IP15" s="29"/>
      <c r="IQ15" s="29"/>
      <c r="IR15" s="29"/>
      <c r="IS15" s="29"/>
      <c r="IT15" s="29"/>
      <c r="IU15" s="29"/>
      <c r="IV15" s="29"/>
      <c r="IW15" s="29"/>
      <c r="IX15" s="29"/>
      <c r="IY15" s="29"/>
      <c r="IZ15" s="29"/>
      <c r="JA15" s="29"/>
      <c r="JB15" s="29"/>
      <c r="JC15" s="29"/>
      <c r="JD15" s="29"/>
      <c r="JE15" s="29"/>
      <c r="JF15" s="29"/>
      <c r="JG15" s="29"/>
      <c r="JH15" s="29"/>
      <c r="JI15" s="29"/>
      <c r="JJ15" s="29"/>
      <c r="JK15" s="29"/>
      <c r="JL15" s="29"/>
      <c r="JM15" s="29"/>
      <c r="JN15" s="29"/>
      <c r="JO15" s="29"/>
      <c r="JP15" s="29"/>
      <c r="JQ15" s="29"/>
      <c r="JR15" s="29"/>
      <c r="JS15" s="29"/>
      <c r="JT15" s="29"/>
      <c r="JU15" s="29"/>
      <c r="JV15" s="29"/>
      <c r="JW15" s="29"/>
      <c r="JX15" s="29"/>
      <c r="JY15" s="29"/>
      <c r="JZ15" s="29"/>
      <c r="KA15" s="29"/>
      <c r="KB15" s="29"/>
      <c r="KC15" s="29"/>
      <c r="KD15" s="29"/>
      <c r="KE15" s="29"/>
      <c r="KF15" s="29"/>
      <c r="KG15" s="29"/>
      <c r="KH15" s="29"/>
      <c r="KI15" s="29"/>
      <c r="KJ15" s="29"/>
      <c r="KK15" s="29"/>
      <c r="KL15" s="29"/>
      <c r="KM15" s="29"/>
      <c r="KN15" s="29"/>
      <c r="KO15" s="29"/>
      <c r="KP15" s="29"/>
      <c r="KQ15" s="29"/>
      <c r="KR15" s="29"/>
      <c r="KS15" s="29"/>
      <c r="KT15" s="29"/>
      <c r="KU15" s="29"/>
      <c r="KV15" s="29"/>
      <c r="KW15" s="29"/>
      <c r="KX15" s="29"/>
      <c r="KY15" s="29"/>
      <c r="KZ15" s="29"/>
      <c r="LA15" s="29"/>
      <c r="LB15" s="29"/>
      <c r="LC15" s="29"/>
      <c r="LD15" s="29"/>
      <c r="LE15" s="29"/>
      <c r="LF15" s="29"/>
      <c r="LG15" s="29"/>
      <c r="LH15" s="29"/>
      <c r="LI15" s="29"/>
      <c r="LJ15" s="29"/>
      <c r="LK15" s="29"/>
      <c r="LL15" s="29"/>
      <c r="LM15" s="29"/>
      <c r="LN15" s="29"/>
      <c r="LO15" s="29"/>
      <c r="LP15" s="29"/>
      <c r="LQ15" s="29"/>
      <c r="LR15" s="29"/>
      <c r="LS15" s="29"/>
      <c r="LT15" s="29"/>
      <c r="LU15" s="29"/>
      <c r="LV15" s="29"/>
      <c r="LW15" s="29"/>
      <c r="LX15" s="29"/>
      <c r="LY15" s="29"/>
      <c r="LZ15" s="29"/>
      <c r="MA15" s="29"/>
      <c r="MB15" s="29"/>
      <c r="MC15" s="29"/>
      <c r="MD15" s="29"/>
      <c r="ME15" s="29"/>
      <c r="MF15" s="29"/>
      <c r="MG15" s="29"/>
      <c r="MH15" s="29"/>
      <c r="MI15" s="29"/>
      <c r="MJ15" s="29"/>
      <c r="MK15" s="29"/>
      <c r="ML15" s="29"/>
      <c r="MM15" s="29"/>
      <c r="MN15" s="29"/>
      <c r="MO15" s="29"/>
      <c r="MP15" s="29"/>
      <c r="MQ15" s="29"/>
      <c r="MR15" s="29"/>
      <c r="MS15" s="29"/>
      <c r="MT15" s="29"/>
      <c r="MU15" s="29"/>
      <c r="MV15" s="29"/>
      <c r="MW15" s="29"/>
      <c r="MX15" s="29"/>
      <c r="MY15" s="29"/>
      <c r="MZ15" s="29"/>
      <c r="NA15" s="29"/>
      <c r="NB15" s="29"/>
      <c r="NC15" s="29"/>
      <c r="ND15" s="29"/>
      <c r="NE15" s="29"/>
      <c r="NF15" s="29"/>
      <c r="NG15" s="29"/>
      <c r="NH15" s="29"/>
      <c r="NI15" s="29"/>
      <c r="NJ15" s="29"/>
      <c r="NK15" s="29"/>
      <c r="NL15" s="29"/>
      <c r="NM15" s="29"/>
      <c r="NN15" s="29"/>
      <c r="NO15" s="29"/>
      <c r="NP15" s="29"/>
      <c r="NQ15" s="29"/>
      <c r="NR15" s="29"/>
      <c r="NS15" s="29"/>
      <c r="NT15" s="29"/>
      <c r="NU15" s="29"/>
      <c r="NV15" s="29"/>
      <c r="NW15" s="29"/>
      <c r="NX15" s="29"/>
      <c r="NY15" s="29"/>
      <c r="NZ15" s="29"/>
      <c r="OA15" s="29"/>
      <c r="OB15" s="29"/>
      <c r="OC15" s="29"/>
      <c r="OD15" s="29"/>
      <c r="OE15" s="29"/>
      <c r="OF15" s="29"/>
      <c r="OG15" s="29"/>
      <c r="OH15" s="29"/>
      <c r="OI15" s="29"/>
      <c r="OJ15" s="29"/>
      <c r="OK15" s="29"/>
      <c r="OL15" s="29"/>
      <c r="OM15" s="29"/>
      <c r="ON15" s="29"/>
      <c r="OO15" s="29"/>
      <c r="OP15" s="29"/>
      <c r="OQ15" s="29"/>
      <c r="OR15" s="29"/>
      <c r="OS15" s="29"/>
      <c r="OT15" s="29"/>
      <c r="OU15" s="29"/>
      <c r="OV15" s="29"/>
      <c r="OW15" s="29"/>
      <c r="OX15" s="29"/>
      <c r="OY15" s="29"/>
      <c r="OZ15" s="29"/>
      <c r="PA15" s="29"/>
      <c r="PB15" s="29"/>
      <c r="PC15" s="29"/>
      <c r="PD15" s="29"/>
      <c r="PE15" s="29"/>
      <c r="PF15" s="29"/>
      <c r="PG15" s="29"/>
      <c r="PH15" s="29"/>
      <c r="PI15" s="29"/>
      <c r="PJ15" s="29"/>
      <c r="PK15" s="29"/>
      <c r="PL15" s="29"/>
    </row>
    <row r="16" spans="1:428" s="30" customFormat="1" ht="30" customHeight="1" x14ac:dyDescent="0.25">
      <c r="A16" s="90" t="s">
        <v>47</v>
      </c>
      <c r="B16" s="161">
        <v>1</v>
      </c>
      <c r="C16" s="161">
        <v>1</v>
      </c>
      <c r="D16" s="161">
        <f t="shared" ref="D16:D21" si="8">C16-B16</f>
        <v>0</v>
      </c>
      <c r="E16" s="161">
        <v>1200</v>
      </c>
      <c r="F16" s="161">
        <f>232+795+68+50</f>
        <v>1145</v>
      </c>
      <c r="G16" s="161">
        <f>8+1.8+17+14.1+2.5+12</f>
        <v>55.4</v>
      </c>
      <c r="H16" s="161">
        <v>15</v>
      </c>
      <c r="I16" s="161">
        <f t="shared" ref="I16:I21" si="9">E16+H16</f>
        <v>1215</v>
      </c>
      <c r="J16" s="142">
        <v>25</v>
      </c>
      <c r="K16" s="142">
        <v>46</v>
      </c>
      <c r="L16" s="91">
        <f t="shared" ref="L16:L21" si="10">J16*K16</f>
        <v>1150</v>
      </c>
      <c r="M16" s="142">
        <v>51</v>
      </c>
      <c r="N16" s="139">
        <f t="shared" ref="N16:N21" si="11">-(I16-L16-M16)</f>
        <v>-14</v>
      </c>
      <c r="O16" s="140">
        <f t="shared" ref="O16:O21" si="12">IFERROR((N16/I16)*100,"-")</f>
        <v>-1.1522633744855968</v>
      </c>
      <c r="P16" s="107">
        <v>50</v>
      </c>
      <c r="Q16" s="107">
        <v>46</v>
      </c>
      <c r="R16" s="137">
        <f t="shared" ref="R16:R21" si="13">P16-Q16</f>
        <v>4</v>
      </c>
      <c r="S16" s="137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J16" s="29"/>
      <c r="AK16" s="29"/>
      <c r="AL16" s="29"/>
      <c r="AM16" s="29"/>
      <c r="AN16" s="29"/>
      <c r="AO16" s="29"/>
      <c r="AP16" s="29"/>
      <c r="AQ16" s="29"/>
      <c r="AR16" s="29"/>
      <c r="AS16" s="29"/>
      <c r="AT16" s="29"/>
      <c r="AU16" s="29"/>
      <c r="AV16" s="29"/>
      <c r="AW16" s="29"/>
      <c r="AX16" s="29"/>
      <c r="AY16" s="29"/>
      <c r="AZ16" s="29"/>
      <c r="BA16" s="29"/>
      <c r="BB16" s="29"/>
      <c r="BC16" s="29"/>
      <c r="BD16" s="29"/>
      <c r="BE16" s="29"/>
      <c r="BF16" s="29"/>
      <c r="BG16" s="29"/>
      <c r="BH16" s="29"/>
      <c r="BI16" s="29"/>
      <c r="BJ16" s="29"/>
      <c r="BK16" s="29"/>
      <c r="BL16" s="29"/>
      <c r="BM16" s="29"/>
      <c r="BN16" s="29"/>
      <c r="BO16" s="29"/>
      <c r="BP16" s="29"/>
      <c r="BQ16" s="29"/>
      <c r="BR16" s="29"/>
      <c r="BS16" s="29"/>
      <c r="BT16" s="29"/>
      <c r="BU16" s="29"/>
      <c r="BV16" s="29"/>
      <c r="BW16" s="29"/>
      <c r="BX16" s="29"/>
      <c r="BY16" s="29"/>
      <c r="BZ16" s="29"/>
      <c r="CA16" s="29"/>
      <c r="CB16" s="29"/>
      <c r="CC16" s="29"/>
      <c r="CD16" s="29"/>
      <c r="CE16" s="29"/>
      <c r="CF16" s="29"/>
      <c r="CG16" s="29"/>
      <c r="CH16" s="29"/>
      <c r="CI16" s="29"/>
      <c r="CJ16" s="29"/>
      <c r="CK16" s="29"/>
      <c r="CL16" s="29"/>
      <c r="CM16" s="29"/>
      <c r="CN16" s="29"/>
      <c r="CO16" s="29"/>
      <c r="CP16" s="29"/>
      <c r="CQ16" s="29"/>
      <c r="CR16" s="29"/>
      <c r="CS16" s="29"/>
      <c r="CT16" s="29"/>
      <c r="CU16" s="29"/>
      <c r="CV16" s="29"/>
      <c r="CW16" s="29"/>
      <c r="CX16" s="29"/>
      <c r="CY16" s="29"/>
      <c r="CZ16" s="29"/>
      <c r="DA16" s="29"/>
      <c r="DB16" s="29"/>
      <c r="DC16" s="29"/>
      <c r="DD16" s="29"/>
      <c r="DE16" s="29"/>
      <c r="DF16" s="29"/>
      <c r="DG16" s="29"/>
      <c r="DH16" s="29"/>
      <c r="DI16" s="29"/>
      <c r="DJ16" s="29"/>
      <c r="DK16" s="29"/>
      <c r="DL16" s="29"/>
      <c r="DM16" s="29"/>
      <c r="DN16" s="29"/>
      <c r="DO16" s="29"/>
      <c r="DP16" s="29"/>
      <c r="DQ16" s="29"/>
      <c r="DR16" s="29"/>
      <c r="DS16" s="29"/>
      <c r="DT16" s="29"/>
      <c r="DU16" s="29"/>
      <c r="DV16" s="29"/>
      <c r="DW16" s="29"/>
      <c r="DX16" s="29"/>
      <c r="DY16" s="29"/>
      <c r="DZ16" s="29"/>
      <c r="EA16" s="29"/>
      <c r="EB16" s="29"/>
      <c r="EC16" s="29"/>
      <c r="ED16" s="29"/>
      <c r="EE16" s="29"/>
      <c r="EF16" s="29"/>
      <c r="EG16" s="29"/>
      <c r="EH16" s="29"/>
      <c r="EI16" s="29"/>
      <c r="EJ16" s="29"/>
      <c r="EK16" s="29"/>
      <c r="EL16" s="29"/>
      <c r="EM16" s="29"/>
      <c r="EN16" s="29"/>
      <c r="EO16" s="29"/>
      <c r="EP16" s="29"/>
      <c r="EQ16" s="29"/>
      <c r="ER16" s="29"/>
      <c r="ES16" s="29"/>
      <c r="ET16" s="29"/>
      <c r="EU16" s="29"/>
      <c r="EV16" s="29"/>
      <c r="EW16" s="29"/>
      <c r="EX16" s="29"/>
      <c r="EY16" s="29"/>
      <c r="EZ16" s="29"/>
      <c r="FA16" s="29"/>
      <c r="FB16" s="29"/>
      <c r="FC16" s="29"/>
      <c r="FD16" s="29"/>
      <c r="FE16" s="29"/>
      <c r="FF16" s="29"/>
      <c r="FG16" s="29"/>
      <c r="FH16" s="29"/>
      <c r="FI16" s="29"/>
      <c r="FJ16" s="29"/>
      <c r="FK16" s="29"/>
      <c r="FL16" s="29"/>
      <c r="FM16" s="29"/>
      <c r="FN16" s="29"/>
      <c r="FO16" s="29"/>
      <c r="FP16" s="29"/>
      <c r="FQ16" s="29"/>
      <c r="FR16" s="29"/>
      <c r="FS16" s="29"/>
      <c r="FT16" s="29"/>
      <c r="FU16" s="29"/>
      <c r="FV16" s="29"/>
      <c r="FW16" s="29"/>
      <c r="FX16" s="29"/>
      <c r="FY16" s="29"/>
      <c r="FZ16" s="29"/>
      <c r="GA16" s="29"/>
      <c r="GB16" s="29"/>
      <c r="GC16" s="29"/>
      <c r="GD16" s="29"/>
      <c r="GE16" s="29"/>
      <c r="GF16" s="29"/>
      <c r="GG16" s="29"/>
      <c r="GH16" s="29"/>
      <c r="GI16" s="29"/>
      <c r="GJ16" s="29"/>
      <c r="GK16" s="29"/>
      <c r="GL16" s="29"/>
      <c r="GM16" s="29"/>
      <c r="GN16" s="29"/>
      <c r="GO16" s="29"/>
      <c r="GP16" s="29"/>
      <c r="GQ16" s="29"/>
      <c r="GR16" s="29"/>
      <c r="GS16" s="29"/>
      <c r="GT16" s="29"/>
      <c r="GU16" s="29"/>
      <c r="GV16" s="29"/>
      <c r="GW16" s="29"/>
      <c r="GX16" s="29"/>
      <c r="GY16" s="29"/>
      <c r="GZ16" s="29"/>
      <c r="HA16" s="29"/>
      <c r="HB16" s="29"/>
      <c r="HC16" s="29"/>
      <c r="HD16" s="29"/>
      <c r="HE16" s="29"/>
      <c r="HF16" s="29"/>
      <c r="HG16" s="29"/>
      <c r="HH16" s="29"/>
      <c r="HI16" s="29"/>
      <c r="HJ16" s="29"/>
      <c r="HK16" s="29"/>
      <c r="HL16" s="29"/>
      <c r="HM16" s="29"/>
      <c r="HN16" s="29"/>
      <c r="HO16" s="29"/>
      <c r="HP16" s="29"/>
      <c r="HQ16" s="29"/>
      <c r="HR16" s="29"/>
      <c r="HS16" s="29"/>
      <c r="HT16" s="29"/>
      <c r="HU16" s="29"/>
      <c r="HV16" s="29"/>
      <c r="HW16" s="29"/>
      <c r="HX16" s="29"/>
      <c r="HY16" s="29"/>
      <c r="HZ16" s="29"/>
      <c r="IA16" s="29"/>
      <c r="IB16" s="29"/>
      <c r="IC16" s="29"/>
      <c r="ID16" s="29"/>
      <c r="IE16" s="29"/>
      <c r="IF16" s="29"/>
      <c r="IG16" s="29"/>
      <c r="IH16" s="29"/>
      <c r="II16" s="29"/>
      <c r="IJ16" s="29"/>
      <c r="IK16" s="29"/>
      <c r="IL16" s="29"/>
      <c r="IM16" s="29"/>
      <c r="IN16" s="29"/>
      <c r="IO16" s="29"/>
      <c r="IP16" s="29"/>
      <c r="IQ16" s="29"/>
      <c r="IR16" s="29"/>
      <c r="IS16" s="29"/>
      <c r="IT16" s="29"/>
      <c r="IU16" s="29"/>
      <c r="IV16" s="29"/>
      <c r="IW16" s="29"/>
      <c r="IX16" s="29"/>
      <c r="IY16" s="29"/>
      <c r="IZ16" s="29"/>
      <c r="JA16" s="29"/>
      <c r="JB16" s="29"/>
      <c r="JC16" s="29"/>
      <c r="JD16" s="29"/>
      <c r="JE16" s="29"/>
      <c r="JF16" s="29"/>
      <c r="JG16" s="29"/>
      <c r="JH16" s="29"/>
      <c r="JI16" s="29"/>
      <c r="JJ16" s="29"/>
      <c r="JK16" s="29"/>
      <c r="JL16" s="29"/>
      <c r="JM16" s="29"/>
      <c r="JN16" s="29"/>
      <c r="JO16" s="29"/>
      <c r="JP16" s="29"/>
      <c r="JQ16" s="29"/>
      <c r="JR16" s="29"/>
      <c r="JS16" s="29"/>
      <c r="JT16" s="29"/>
      <c r="JU16" s="29"/>
      <c r="JV16" s="29"/>
      <c r="JW16" s="29"/>
      <c r="JX16" s="29"/>
      <c r="JY16" s="29"/>
      <c r="JZ16" s="29"/>
      <c r="KA16" s="29"/>
      <c r="KB16" s="29"/>
      <c r="KC16" s="29"/>
      <c r="KD16" s="29"/>
      <c r="KE16" s="29"/>
      <c r="KF16" s="29"/>
      <c r="KG16" s="29"/>
      <c r="KH16" s="29"/>
      <c r="KI16" s="29"/>
      <c r="KJ16" s="29"/>
      <c r="KK16" s="29"/>
      <c r="KL16" s="29"/>
      <c r="KM16" s="29"/>
      <c r="KN16" s="29"/>
      <c r="KO16" s="29"/>
      <c r="KP16" s="29"/>
      <c r="KQ16" s="29"/>
      <c r="KR16" s="29"/>
      <c r="KS16" s="29"/>
      <c r="KT16" s="29"/>
      <c r="KU16" s="29"/>
      <c r="KV16" s="29"/>
      <c r="KW16" s="29"/>
      <c r="KX16" s="29"/>
      <c r="KY16" s="29"/>
      <c r="KZ16" s="29"/>
      <c r="LA16" s="29"/>
      <c r="LB16" s="29"/>
      <c r="LC16" s="29"/>
      <c r="LD16" s="29"/>
      <c r="LE16" s="29"/>
      <c r="LF16" s="29"/>
      <c r="LG16" s="29"/>
      <c r="LH16" s="29"/>
      <c r="LI16" s="29"/>
      <c r="LJ16" s="29"/>
      <c r="LK16" s="29"/>
      <c r="LL16" s="29"/>
      <c r="LM16" s="29"/>
      <c r="LN16" s="29"/>
      <c r="LO16" s="29"/>
      <c r="LP16" s="29"/>
      <c r="LQ16" s="29"/>
      <c r="LR16" s="29"/>
      <c r="LS16" s="29"/>
      <c r="LT16" s="29"/>
      <c r="LU16" s="29"/>
      <c r="LV16" s="29"/>
      <c r="LW16" s="29"/>
      <c r="LX16" s="29"/>
      <c r="LY16" s="29"/>
      <c r="LZ16" s="29"/>
      <c r="MA16" s="29"/>
      <c r="MB16" s="29"/>
      <c r="MC16" s="29"/>
      <c r="MD16" s="29"/>
      <c r="ME16" s="29"/>
      <c r="MF16" s="29"/>
      <c r="MG16" s="29"/>
      <c r="MH16" s="29"/>
      <c r="MI16" s="29"/>
      <c r="MJ16" s="29"/>
      <c r="MK16" s="29"/>
      <c r="ML16" s="29"/>
      <c r="MM16" s="29"/>
      <c r="MN16" s="29"/>
      <c r="MO16" s="29"/>
      <c r="MP16" s="29"/>
      <c r="MQ16" s="29"/>
      <c r="MR16" s="29"/>
      <c r="MS16" s="29"/>
      <c r="MT16" s="29"/>
      <c r="MU16" s="29"/>
      <c r="MV16" s="29"/>
      <c r="MW16" s="29"/>
      <c r="MX16" s="29"/>
      <c r="MY16" s="29"/>
      <c r="MZ16" s="29"/>
      <c r="NA16" s="29"/>
      <c r="NB16" s="29"/>
      <c r="NC16" s="29"/>
      <c r="ND16" s="29"/>
      <c r="NE16" s="29"/>
      <c r="NF16" s="29"/>
      <c r="NG16" s="29"/>
      <c r="NH16" s="29"/>
      <c r="NI16" s="29"/>
      <c r="NJ16" s="29"/>
      <c r="NK16" s="29"/>
      <c r="NL16" s="29"/>
      <c r="NM16" s="29"/>
      <c r="NN16" s="29"/>
      <c r="NO16" s="29"/>
      <c r="NP16" s="29"/>
      <c r="NQ16" s="29"/>
      <c r="NR16" s="29"/>
      <c r="NS16" s="29"/>
      <c r="NT16" s="29"/>
      <c r="NU16" s="29"/>
      <c r="NV16" s="29"/>
      <c r="NW16" s="29"/>
      <c r="NX16" s="29"/>
      <c r="NY16" s="29"/>
      <c r="NZ16" s="29"/>
      <c r="OA16" s="29"/>
      <c r="OB16" s="29"/>
      <c r="OC16" s="29"/>
      <c r="OD16" s="29"/>
      <c r="OE16" s="29"/>
      <c r="OF16" s="29"/>
      <c r="OG16" s="29"/>
      <c r="OH16" s="29"/>
      <c r="OI16" s="29"/>
      <c r="OJ16" s="29"/>
      <c r="OK16" s="29"/>
      <c r="OL16" s="29"/>
      <c r="OM16" s="29"/>
      <c r="ON16" s="29"/>
      <c r="OO16" s="29"/>
      <c r="OP16" s="29"/>
      <c r="OQ16" s="29"/>
      <c r="OR16" s="29"/>
      <c r="OS16" s="29"/>
      <c r="OT16" s="29"/>
      <c r="OU16" s="29"/>
      <c r="OV16" s="29"/>
      <c r="OW16" s="29"/>
      <c r="OX16" s="29"/>
      <c r="OY16" s="29"/>
      <c r="OZ16" s="29"/>
      <c r="PA16" s="29"/>
      <c r="PB16" s="29"/>
      <c r="PC16" s="29"/>
      <c r="PD16" s="29"/>
      <c r="PE16" s="29"/>
      <c r="PF16" s="29"/>
      <c r="PG16" s="29"/>
      <c r="PH16" s="29"/>
      <c r="PI16" s="29"/>
      <c r="PJ16" s="29"/>
      <c r="PK16" s="29"/>
      <c r="PL16" s="29"/>
    </row>
    <row r="17" spans="1:428" s="30" customFormat="1" ht="30" customHeight="1" x14ac:dyDescent="0.25">
      <c r="A17" s="90" t="s">
        <v>48</v>
      </c>
      <c r="B17" s="161">
        <v>10</v>
      </c>
      <c r="C17" s="161">
        <v>10</v>
      </c>
      <c r="D17" s="161">
        <f t="shared" si="8"/>
        <v>0</v>
      </c>
      <c r="E17" s="161">
        <v>12027</v>
      </c>
      <c r="F17" s="161">
        <f>598+1307+2349+6250+380+599</f>
        <v>11483</v>
      </c>
      <c r="G17" s="161">
        <f>100+60+46+120+218</f>
        <v>544</v>
      </c>
      <c r="H17" s="161">
        <v>94</v>
      </c>
      <c r="I17" s="161">
        <f t="shared" si="9"/>
        <v>12121</v>
      </c>
      <c r="J17" s="142">
        <v>25</v>
      </c>
      <c r="K17" s="142">
        <v>483</v>
      </c>
      <c r="L17" s="91">
        <f t="shared" si="10"/>
        <v>12075</v>
      </c>
      <c r="M17" s="142">
        <v>43</v>
      </c>
      <c r="N17" s="139">
        <f t="shared" si="11"/>
        <v>-3</v>
      </c>
      <c r="O17" s="140">
        <f t="shared" si="12"/>
        <v>-2.4750433132579817E-2</v>
      </c>
      <c r="P17" s="107">
        <v>500</v>
      </c>
      <c r="Q17" s="107">
        <v>483</v>
      </c>
      <c r="R17" s="137">
        <f t="shared" si="13"/>
        <v>17</v>
      </c>
      <c r="S17" s="137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29"/>
      <c r="AX17" s="29"/>
      <c r="AY17" s="29"/>
      <c r="AZ17" s="29"/>
      <c r="BA17" s="29"/>
      <c r="BB17" s="29"/>
      <c r="BC17" s="29"/>
      <c r="BD17" s="29"/>
      <c r="BE17" s="29"/>
      <c r="BF17" s="29"/>
      <c r="BG17" s="29"/>
      <c r="BH17" s="29"/>
      <c r="BI17" s="29"/>
      <c r="BJ17" s="29"/>
      <c r="BK17" s="29"/>
      <c r="BL17" s="29"/>
      <c r="BM17" s="29"/>
      <c r="BN17" s="29"/>
      <c r="BO17" s="29"/>
      <c r="BP17" s="29"/>
      <c r="BQ17" s="29"/>
      <c r="BR17" s="29"/>
      <c r="BS17" s="29"/>
      <c r="BT17" s="29"/>
      <c r="BU17" s="29"/>
      <c r="BV17" s="29"/>
      <c r="BW17" s="29"/>
      <c r="BX17" s="29"/>
      <c r="BY17" s="29"/>
      <c r="BZ17" s="29"/>
      <c r="CA17" s="29"/>
      <c r="CB17" s="29"/>
      <c r="CC17" s="29"/>
      <c r="CD17" s="29"/>
      <c r="CE17" s="29"/>
      <c r="CF17" s="29"/>
      <c r="CG17" s="29"/>
      <c r="CH17" s="29"/>
      <c r="CI17" s="29"/>
      <c r="CJ17" s="29"/>
      <c r="CK17" s="29"/>
      <c r="CL17" s="29"/>
      <c r="CM17" s="29"/>
      <c r="CN17" s="29"/>
      <c r="CO17" s="29"/>
      <c r="CP17" s="29"/>
      <c r="CQ17" s="29"/>
      <c r="CR17" s="29"/>
      <c r="CS17" s="29"/>
      <c r="CT17" s="29"/>
      <c r="CU17" s="29"/>
      <c r="CV17" s="29"/>
      <c r="CW17" s="29"/>
      <c r="CX17" s="29"/>
      <c r="CY17" s="29"/>
      <c r="CZ17" s="29"/>
      <c r="DA17" s="29"/>
      <c r="DB17" s="29"/>
      <c r="DC17" s="29"/>
      <c r="DD17" s="29"/>
      <c r="DE17" s="29"/>
      <c r="DF17" s="29"/>
      <c r="DG17" s="29"/>
      <c r="DH17" s="29"/>
      <c r="DI17" s="29"/>
      <c r="DJ17" s="29"/>
      <c r="DK17" s="29"/>
      <c r="DL17" s="29"/>
      <c r="DM17" s="29"/>
      <c r="DN17" s="29"/>
      <c r="DO17" s="29"/>
      <c r="DP17" s="29"/>
      <c r="DQ17" s="29"/>
      <c r="DR17" s="29"/>
      <c r="DS17" s="29"/>
      <c r="DT17" s="29"/>
      <c r="DU17" s="29"/>
      <c r="DV17" s="29"/>
      <c r="DW17" s="29"/>
      <c r="DX17" s="29"/>
      <c r="DY17" s="29"/>
      <c r="DZ17" s="29"/>
      <c r="EA17" s="29"/>
      <c r="EB17" s="29"/>
      <c r="EC17" s="29"/>
      <c r="ED17" s="29"/>
      <c r="EE17" s="29"/>
      <c r="EF17" s="29"/>
      <c r="EG17" s="29"/>
      <c r="EH17" s="29"/>
      <c r="EI17" s="29"/>
      <c r="EJ17" s="29"/>
      <c r="EK17" s="29"/>
      <c r="EL17" s="29"/>
      <c r="EM17" s="29"/>
      <c r="EN17" s="29"/>
      <c r="EO17" s="29"/>
      <c r="EP17" s="29"/>
      <c r="EQ17" s="29"/>
      <c r="ER17" s="29"/>
      <c r="ES17" s="29"/>
      <c r="ET17" s="29"/>
      <c r="EU17" s="29"/>
      <c r="EV17" s="29"/>
      <c r="EW17" s="29"/>
      <c r="EX17" s="29"/>
      <c r="EY17" s="29"/>
      <c r="EZ17" s="29"/>
      <c r="FA17" s="29"/>
      <c r="FB17" s="29"/>
      <c r="FC17" s="29"/>
      <c r="FD17" s="29"/>
      <c r="FE17" s="29"/>
      <c r="FF17" s="29"/>
      <c r="FG17" s="29"/>
      <c r="FH17" s="29"/>
      <c r="FI17" s="29"/>
      <c r="FJ17" s="29"/>
      <c r="FK17" s="29"/>
      <c r="FL17" s="29"/>
      <c r="FM17" s="29"/>
      <c r="FN17" s="29"/>
      <c r="FO17" s="29"/>
      <c r="FP17" s="29"/>
      <c r="FQ17" s="29"/>
      <c r="FR17" s="29"/>
      <c r="FS17" s="29"/>
      <c r="FT17" s="29"/>
      <c r="FU17" s="29"/>
      <c r="FV17" s="29"/>
      <c r="FW17" s="29"/>
      <c r="FX17" s="29"/>
      <c r="FY17" s="29"/>
      <c r="FZ17" s="29"/>
      <c r="GA17" s="29"/>
      <c r="GB17" s="29"/>
      <c r="GC17" s="29"/>
      <c r="GD17" s="29"/>
      <c r="GE17" s="29"/>
      <c r="GF17" s="29"/>
      <c r="GG17" s="29"/>
      <c r="GH17" s="29"/>
      <c r="GI17" s="29"/>
      <c r="GJ17" s="29"/>
      <c r="GK17" s="29"/>
      <c r="GL17" s="29"/>
      <c r="GM17" s="29"/>
      <c r="GN17" s="29"/>
      <c r="GO17" s="29"/>
      <c r="GP17" s="29"/>
      <c r="GQ17" s="29"/>
      <c r="GR17" s="29"/>
      <c r="GS17" s="29"/>
      <c r="GT17" s="29"/>
      <c r="GU17" s="29"/>
      <c r="GV17" s="29"/>
      <c r="GW17" s="29"/>
      <c r="GX17" s="29"/>
      <c r="GY17" s="29"/>
      <c r="GZ17" s="29"/>
      <c r="HA17" s="29"/>
      <c r="HB17" s="29"/>
      <c r="HC17" s="29"/>
      <c r="HD17" s="29"/>
      <c r="HE17" s="29"/>
      <c r="HF17" s="29"/>
      <c r="HG17" s="29"/>
      <c r="HH17" s="29"/>
      <c r="HI17" s="29"/>
      <c r="HJ17" s="29"/>
      <c r="HK17" s="29"/>
      <c r="HL17" s="29"/>
      <c r="HM17" s="29"/>
      <c r="HN17" s="29"/>
      <c r="HO17" s="29"/>
      <c r="HP17" s="29"/>
      <c r="HQ17" s="29"/>
      <c r="HR17" s="29"/>
      <c r="HS17" s="29"/>
      <c r="HT17" s="29"/>
      <c r="HU17" s="29"/>
      <c r="HV17" s="29"/>
      <c r="HW17" s="29"/>
      <c r="HX17" s="29"/>
      <c r="HY17" s="29"/>
      <c r="HZ17" s="29"/>
      <c r="IA17" s="29"/>
      <c r="IB17" s="29"/>
      <c r="IC17" s="29"/>
      <c r="ID17" s="29"/>
      <c r="IE17" s="29"/>
      <c r="IF17" s="29"/>
      <c r="IG17" s="29"/>
      <c r="IH17" s="29"/>
      <c r="II17" s="29"/>
      <c r="IJ17" s="29"/>
      <c r="IK17" s="29"/>
      <c r="IL17" s="29"/>
      <c r="IM17" s="29"/>
      <c r="IN17" s="29"/>
      <c r="IO17" s="29"/>
      <c r="IP17" s="29"/>
      <c r="IQ17" s="29"/>
      <c r="IR17" s="29"/>
      <c r="IS17" s="29"/>
      <c r="IT17" s="29"/>
      <c r="IU17" s="29"/>
      <c r="IV17" s="29"/>
      <c r="IW17" s="29"/>
      <c r="IX17" s="29"/>
      <c r="IY17" s="29"/>
      <c r="IZ17" s="29"/>
      <c r="JA17" s="29"/>
      <c r="JB17" s="29"/>
      <c r="JC17" s="29"/>
      <c r="JD17" s="29"/>
      <c r="JE17" s="29"/>
      <c r="JF17" s="29"/>
      <c r="JG17" s="29"/>
      <c r="JH17" s="29"/>
      <c r="JI17" s="29"/>
      <c r="JJ17" s="29"/>
      <c r="JK17" s="29"/>
      <c r="JL17" s="29"/>
      <c r="JM17" s="29"/>
      <c r="JN17" s="29"/>
      <c r="JO17" s="29"/>
      <c r="JP17" s="29"/>
      <c r="JQ17" s="29"/>
      <c r="JR17" s="29"/>
      <c r="JS17" s="29"/>
      <c r="JT17" s="29"/>
      <c r="JU17" s="29"/>
      <c r="JV17" s="29"/>
      <c r="JW17" s="29"/>
      <c r="JX17" s="29"/>
      <c r="JY17" s="29"/>
      <c r="JZ17" s="29"/>
      <c r="KA17" s="29"/>
      <c r="KB17" s="29"/>
      <c r="KC17" s="29"/>
      <c r="KD17" s="29"/>
      <c r="KE17" s="29"/>
      <c r="KF17" s="29"/>
      <c r="KG17" s="29"/>
      <c r="KH17" s="29"/>
      <c r="KI17" s="29"/>
      <c r="KJ17" s="29"/>
      <c r="KK17" s="29"/>
      <c r="KL17" s="29"/>
      <c r="KM17" s="29"/>
      <c r="KN17" s="29"/>
      <c r="KO17" s="29"/>
      <c r="KP17" s="29"/>
      <c r="KQ17" s="29"/>
      <c r="KR17" s="29"/>
      <c r="KS17" s="29"/>
      <c r="KT17" s="29"/>
      <c r="KU17" s="29"/>
      <c r="KV17" s="29"/>
      <c r="KW17" s="29"/>
      <c r="KX17" s="29"/>
      <c r="KY17" s="29"/>
      <c r="KZ17" s="29"/>
      <c r="LA17" s="29"/>
      <c r="LB17" s="29"/>
      <c r="LC17" s="29"/>
      <c r="LD17" s="29"/>
      <c r="LE17" s="29"/>
      <c r="LF17" s="29"/>
      <c r="LG17" s="29"/>
      <c r="LH17" s="29"/>
      <c r="LI17" s="29"/>
      <c r="LJ17" s="29"/>
      <c r="LK17" s="29"/>
      <c r="LL17" s="29"/>
      <c r="LM17" s="29"/>
      <c r="LN17" s="29"/>
      <c r="LO17" s="29"/>
      <c r="LP17" s="29"/>
      <c r="LQ17" s="29"/>
      <c r="LR17" s="29"/>
      <c r="LS17" s="29"/>
      <c r="LT17" s="29"/>
      <c r="LU17" s="29"/>
      <c r="LV17" s="29"/>
      <c r="LW17" s="29"/>
      <c r="LX17" s="29"/>
      <c r="LY17" s="29"/>
      <c r="LZ17" s="29"/>
      <c r="MA17" s="29"/>
      <c r="MB17" s="29"/>
      <c r="MC17" s="29"/>
      <c r="MD17" s="29"/>
      <c r="ME17" s="29"/>
      <c r="MF17" s="29"/>
      <c r="MG17" s="29"/>
      <c r="MH17" s="29"/>
      <c r="MI17" s="29"/>
      <c r="MJ17" s="29"/>
      <c r="MK17" s="29"/>
      <c r="ML17" s="29"/>
      <c r="MM17" s="29"/>
      <c r="MN17" s="29"/>
      <c r="MO17" s="29"/>
      <c r="MP17" s="29"/>
      <c r="MQ17" s="29"/>
      <c r="MR17" s="29"/>
      <c r="MS17" s="29"/>
      <c r="MT17" s="29"/>
      <c r="MU17" s="29"/>
      <c r="MV17" s="29"/>
      <c r="MW17" s="29"/>
      <c r="MX17" s="29"/>
      <c r="MY17" s="29"/>
      <c r="MZ17" s="29"/>
      <c r="NA17" s="29"/>
      <c r="NB17" s="29"/>
      <c r="NC17" s="29"/>
      <c r="ND17" s="29"/>
      <c r="NE17" s="29"/>
      <c r="NF17" s="29"/>
      <c r="NG17" s="29"/>
      <c r="NH17" s="29"/>
      <c r="NI17" s="29"/>
      <c r="NJ17" s="29"/>
      <c r="NK17" s="29"/>
      <c r="NL17" s="29"/>
      <c r="NM17" s="29"/>
      <c r="NN17" s="29"/>
      <c r="NO17" s="29"/>
      <c r="NP17" s="29"/>
      <c r="NQ17" s="29"/>
      <c r="NR17" s="29"/>
      <c r="NS17" s="29"/>
      <c r="NT17" s="29"/>
      <c r="NU17" s="29"/>
      <c r="NV17" s="29"/>
      <c r="NW17" s="29"/>
      <c r="NX17" s="29"/>
      <c r="NY17" s="29"/>
      <c r="NZ17" s="29"/>
      <c r="OA17" s="29"/>
      <c r="OB17" s="29"/>
      <c r="OC17" s="29"/>
      <c r="OD17" s="29"/>
      <c r="OE17" s="29"/>
      <c r="OF17" s="29"/>
      <c r="OG17" s="29"/>
      <c r="OH17" s="29"/>
      <c r="OI17" s="29"/>
      <c r="OJ17" s="29"/>
      <c r="OK17" s="29"/>
      <c r="OL17" s="29"/>
      <c r="OM17" s="29"/>
      <c r="ON17" s="29"/>
      <c r="OO17" s="29"/>
      <c r="OP17" s="29"/>
      <c r="OQ17" s="29"/>
      <c r="OR17" s="29"/>
      <c r="OS17" s="29"/>
      <c r="OT17" s="29"/>
      <c r="OU17" s="29"/>
      <c r="OV17" s="29"/>
      <c r="OW17" s="29"/>
      <c r="OX17" s="29"/>
      <c r="OY17" s="29"/>
      <c r="OZ17" s="29"/>
      <c r="PA17" s="29"/>
      <c r="PB17" s="29"/>
      <c r="PC17" s="29"/>
      <c r="PD17" s="29"/>
      <c r="PE17" s="29"/>
      <c r="PF17" s="29"/>
      <c r="PG17" s="29"/>
      <c r="PH17" s="29"/>
      <c r="PI17" s="29"/>
      <c r="PJ17" s="29"/>
      <c r="PK17" s="29"/>
      <c r="PL17" s="29"/>
    </row>
    <row r="18" spans="1:428" s="30" customFormat="1" ht="30" customHeight="1" x14ac:dyDescent="0.25">
      <c r="A18" s="90" t="s">
        <v>49</v>
      </c>
      <c r="B18" s="203">
        <v>20</v>
      </c>
      <c r="C18" s="203">
        <v>20</v>
      </c>
      <c r="D18" s="203">
        <f t="shared" si="8"/>
        <v>0</v>
      </c>
      <c r="E18" s="203">
        <v>24146</v>
      </c>
      <c r="F18" s="203">
        <f>835+13230+1610+2693</f>
        <v>18368</v>
      </c>
      <c r="G18" s="203">
        <f>620+600+1000+2100+100+100+1258</f>
        <v>5778</v>
      </c>
      <c r="H18" s="203">
        <v>24</v>
      </c>
      <c r="I18" s="203">
        <f t="shared" si="9"/>
        <v>24170</v>
      </c>
      <c r="J18" s="142">
        <v>25</v>
      </c>
      <c r="K18" s="142">
        <v>563</v>
      </c>
      <c r="L18" s="91">
        <f t="shared" si="10"/>
        <v>14075</v>
      </c>
      <c r="M18" s="206">
        <v>35</v>
      </c>
      <c r="N18" s="209">
        <f>-(I18-L18-L19-L20-M18)</f>
        <v>-60</v>
      </c>
      <c r="O18" s="200">
        <f t="shared" si="12"/>
        <v>-0.24824162184526274</v>
      </c>
      <c r="P18" s="107">
        <v>570</v>
      </c>
      <c r="Q18" s="107">
        <v>563</v>
      </c>
      <c r="R18" s="137">
        <f t="shared" si="13"/>
        <v>7</v>
      </c>
      <c r="S18" s="137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29"/>
      <c r="AL18" s="29"/>
      <c r="AM18" s="29"/>
      <c r="AN18" s="29"/>
      <c r="AO18" s="29"/>
      <c r="AP18" s="29"/>
      <c r="AQ18" s="29"/>
      <c r="AR18" s="29"/>
      <c r="AS18" s="29"/>
      <c r="AT18" s="29"/>
      <c r="AU18" s="29"/>
      <c r="AV18" s="29"/>
      <c r="AW18" s="29"/>
      <c r="AX18" s="29"/>
      <c r="AY18" s="29"/>
      <c r="AZ18" s="29"/>
      <c r="BA18" s="29"/>
      <c r="BB18" s="29"/>
      <c r="BC18" s="29"/>
      <c r="BD18" s="29"/>
      <c r="BE18" s="29"/>
      <c r="BF18" s="29"/>
      <c r="BG18" s="29"/>
      <c r="BH18" s="29"/>
      <c r="BI18" s="29"/>
      <c r="BJ18" s="29"/>
      <c r="BK18" s="29"/>
      <c r="BL18" s="29"/>
      <c r="BM18" s="29"/>
      <c r="BN18" s="29"/>
      <c r="BO18" s="29"/>
      <c r="BP18" s="29"/>
      <c r="BQ18" s="29"/>
      <c r="BR18" s="29"/>
      <c r="BS18" s="29"/>
      <c r="BT18" s="29"/>
      <c r="BU18" s="29"/>
      <c r="BV18" s="29"/>
      <c r="BW18" s="29"/>
      <c r="BX18" s="29"/>
      <c r="BY18" s="29"/>
      <c r="BZ18" s="29"/>
      <c r="CA18" s="29"/>
      <c r="CB18" s="29"/>
      <c r="CC18" s="29"/>
      <c r="CD18" s="29"/>
      <c r="CE18" s="29"/>
      <c r="CF18" s="29"/>
      <c r="CG18" s="29"/>
      <c r="CH18" s="29"/>
      <c r="CI18" s="29"/>
      <c r="CJ18" s="29"/>
      <c r="CK18" s="29"/>
      <c r="CL18" s="29"/>
      <c r="CM18" s="29"/>
      <c r="CN18" s="29"/>
      <c r="CO18" s="29"/>
      <c r="CP18" s="29"/>
      <c r="CQ18" s="29"/>
      <c r="CR18" s="29"/>
      <c r="CS18" s="29"/>
      <c r="CT18" s="29"/>
      <c r="CU18" s="29"/>
      <c r="CV18" s="29"/>
      <c r="CW18" s="29"/>
      <c r="CX18" s="29"/>
      <c r="CY18" s="29"/>
      <c r="CZ18" s="29"/>
      <c r="DA18" s="29"/>
      <c r="DB18" s="29"/>
      <c r="DC18" s="29"/>
      <c r="DD18" s="29"/>
      <c r="DE18" s="29"/>
      <c r="DF18" s="29"/>
      <c r="DG18" s="29"/>
      <c r="DH18" s="29"/>
      <c r="DI18" s="29"/>
      <c r="DJ18" s="29"/>
      <c r="DK18" s="29"/>
      <c r="DL18" s="29"/>
      <c r="DM18" s="29"/>
      <c r="DN18" s="29"/>
      <c r="DO18" s="29"/>
      <c r="DP18" s="29"/>
      <c r="DQ18" s="29"/>
      <c r="DR18" s="29"/>
      <c r="DS18" s="29"/>
      <c r="DT18" s="29"/>
      <c r="DU18" s="29"/>
      <c r="DV18" s="29"/>
      <c r="DW18" s="29"/>
      <c r="DX18" s="29"/>
      <c r="DY18" s="29"/>
      <c r="DZ18" s="29"/>
      <c r="EA18" s="29"/>
      <c r="EB18" s="29"/>
      <c r="EC18" s="29"/>
      <c r="ED18" s="29"/>
      <c r="EE18" s="29"/>
      <c r="EF18" s="29"/>
      <c r="EG18" s="29"/>
      <c r="EH18" s="29"/>
      <c r="EI18" s="29"/>
      <c r="EJ18" s="29"/>
      <c r="EK18" s="29"/>
      <c r="EL18" s="29"/>
      <c r="EM18" s="29"/>
      <c r="EN18" s="29"/>
      <c r="EO18" s="29"/>
      <c r="EP18" s="29"/>
      <c r="EQ18" s="29"/>
      <c r="ER18" s="29"/>
      <c r="ES18" s="29"/>
      <c r="ET18" s="29"/>
      <c r="EU18" s="29"/>
      <c r="EV18" s="29"/>
      <c r="EW18" s="29"/>
      <c r="EX18" s="29"/>
      <c r="EY18" s="29"/>
      <c r="EZ18" s="29"/>
      <c r="FA18" s="29"/>
      <c r="FB18" s="29"/>
      <c r="FC18" s="29"/>
      <c r="FD18" s="29"/>
      <c r="FE18" s="29"/>
      <c r="FF18" s="29"/>
      <c r="FG18" s="29"/>
      <c r="FH18" s="29"/>
      <c r="FI18" s="29"/>
      <c r="FJ18" s="29"/>
      <c r="FK18" s="29"/>
      <c r="FL18" s="29"/>
      <c r="FM18" s="29"/>
      <c r="FN18" s="29"/>
      <c r="FO18" s="29"/>
      <c r="FP18" s="29"/>
      <c r="FQ18" s="29"/>
      <c r="FR18" s="29"/>
      <c r="FS18" s="29"/>
      <c r="FT18" s="29"/>
      <c r="FU18" s="29"/>
      <c r="FV18" s="29"/>
      <c r="FW18" s="29"/>
      <c r="FX18" s="29"/>
      <c r="FY18" s="29"/>
      <c r="FZ18" s="29"/>
      <c r="GA18" s="29"/>
      <c r="GB18" s="29"/>
      <c r="GC18" s="29"/>
      <c r="GD18" s="29"/>
      <c r="GE18" s="29"/>
      <c r="GF18" s="29"/>
      <c r="GG18" s="29"/>
      <c r="GH18" s="29"/>
      <c r="GI18" s="29"/>
      <c r="GJ18" s="29"/>
      <c r="GK18" s="29"/>
      <c r="GL18" s="29"/>
      <c r="GM18" s="29"/>
      <c r="GN18" s="29"/>
      <c r="GO18" s="29"/>
      <c r="GP18" s="29"/>
      <c r="GQ18" s="29"/>
      <c r="GR18" s="29"/>
      <c r="GS18" s="29"/>
      <c r="GT18" s="29"/>
      <c r="GU18" s="29"/>
      <c r="GV18" s="29"/>
      <c r="GW18" s="29"/>
      <c r="GX18" s="29"/>
      <c r="GY18" s="29"/>
      <c r="GZ18" s="29"/>
      <c r="HA18" s="29"/>
      <c r="HB18" s="29"/>
      <c r="HC18" s="29"/>
      <c r="HD18" s="29"/>
      <c r="HE18" s="29"/>
      <c r="HF18" s="29"/>
      <c r="HG18" s="29"/>
      <c r="HH18" s="29"/>
      <c r="HI18" s="29"/>
      <c r="HJ18" s="29"/>
      <c r="HK18" s="29"/>
      <c r="HL18" s="29"/>
      <c r="HM18" s="29"/>
      <c r="HN18" s="29"/>
      <c r="HO18" s="29"/>
      <c r="HP18" s="29"/>
      <c r="HQ18" s="29"/>
      <c r="HR18" s="29"/>
      <c r="HS18" s="29"/>
      <c r="HT18" s="29"/>
      <c r="HU18" s="29"/>
      <c r="HV18" s="29"/>
      <c r="HW18" s="29"/>
      <c r="HX18" s="29"/>
      <c r="HY18" s="29"/>
      <c r="HZ18" s="29"/>
      <c r="IA18" s="29"/>
      <c r="IB18" s="29"/>
      <c r="IC18" s="29"/>
      <c r="ID18" s="29"/>
      <c r="IE18" s="29"/>
      <c r="IF18" s="29"/>
      <c r="IG18" s="29"/>
      <c r="IH18" s="29"/>
      <c r="II18" s="29"/>
      <c r="IJ18" s="29"/>
      <c r="IK18" s="29"/>
      <c r="IL18" s="29"/>
      <c r="IM18" s="29"/>
      <c r="IN18" s="29"/>
      <c r="IO18" s="29"/>
      <c r="IP18" s="29"/>
      <c r="IQ18" s="29"/>
      <c r="IR18" s="29"/>
      <c r="IS18" s="29"/>
      <c r="IT18" s="29"/>
      <c r="IU18" s="29"/>
      <c r="IV18" s="29"/>
      <c r="IW18" s="29"/>
      <c r="IX18" s="29"/>
      <c r="IY18" s="29"/>
      <c r="IZ18" s="29"/>
      <c r="JA18" s="29"/>
      <c r="JB18" s="29"/>
      <c r="JC18" s="29"/>
      <c r="JD18" s="29"/>
      <c r="JE18" s="29"/>
      <c r="JF18" s="29"/>
      <c r="JG18" s="29"/>
      <c r="JH18" s="29"/>
      <c r="JI18" s="29"/>
      <c r="JJ18" s="29"/>
      <c r="JK18" s="29"/>
      <c r="JL18" s="29"/>
      <c r="JM18" s="29"/>
      <c r="JN18" s="29"/>
      <c r="JO18" s="29"/>
      <c r="JP18" s="29"/>
      <c r="JQ18" s="29"/>
      <c r="JR18" s="29"/>
      <c r="JS18" s="29"/>
      <c r="JT18" s="29"/>
      <c r="JU18" s="29"/>
      <c r="JV18" s="29"/>
      <c r="JW18" s="29"/>
      <c r="JX18" s="29"/>
      <c r="JY18" s="29"/>
      <c r="JZ18" s="29"/>
      <c r="KA18" s="29"/>
      <c r="KB18" s="29"/>
      <c r="KC18" s="29"/>
      <c r="KD18" s="29"/>
      <c r="KE18" s="29"/>
      <c r="KF18" s="29"/>
      <c r="KG18" s="29"/>
      <c r="KH18" s="29"/>
      <c r="KI18" s="29"/>
      <c r="KJ18" s="29"/>
      <c r="KK18" s="29"/>
      <c r="KL18" s="29"/>
      <c r="KM18" s="29"/>
      <c r="KN18" s="29"/>
      <c r="KO18" s="29"/>
      <c r="KP18" s="29"/>
      <c r="KQ18" s="29"/>
      <c r="KR18" s="29"/>
      <c r="KS18" s="29"/>
      <c r="KT18" s="29"/>
      <c r="KU18" s="29"/>
      <c r="KV18" s="29"/>
      <c r="KW18" s="29"/>
      <c r="KX18" s="29"/>
      <c r="KY18" s="29"/>
      <c r="KZ18" s="29"/>
      <c r="LA18" s="29"/>
      <c r="LB18" s="29"/>
      <c r="LC18" s="29"/>
      <c r="LD18" s="29"/>
      <c r="LE18" s="29"/>
      <c r="LF18" s="29"/>
      <c r="LG18" s="29"/>
      <c r="LH18" s="29"/>
      <c r="LI18" s="29"/>
      <c r="LJ18" s="29"/>
      <c r="LK18" s="29"/>
      <c r="LL18" s="29"/>
      <c r="LM18" s="29"/>
      <c r="LN18" s="29"/>
      <c r="LO18" s="29"/>
      <c r="LP18" s="29"/>
      <c r="LQ18" s="29"/>
      <c r="LR18" s="29"/>
      <c r="LS18" s="29"/>
      <c r="LT18" s="29"/>
      <c r="LU18" s="29"/>
      <c r="LV18" s="29"/>
      <c r="LW18" s="29"/>
      <c r="LX18" s="29"/>
      <c r="LY18" s="29"/>
      <c r="LZ18" s="29"/>
      <c r="MA18" s="29"/>
      <c r="MB18" s="29"/>
      <c r="MC18" s="29"/>
      <c r="MD18" s="29"/>
      <c r="ME18" s="29"/>
      <c r="MF18" s="29"/>
      <c r="MG18" s="29"/>
      <c r="MH18" s="29"/>
      <c r="MI18" s="29"/>
      <c r="MJ18" s="29"/>
      <c r="MK18" s="29"/>
      <c r="ML18" s="29"/>
      <c r="MM18" s="29"/>
      <c r="MN18" s="29"/>
      <c r="MO18" s="29"/>
      <c r="MP18" s="29"/>
      <c r="MQ18" s="29"/>
      <c r="MR18" s="29"/>
      <c r="MS18" s="29"/>
      <c r="MT18" s="29"/>
      <c r="MU18" s="29"/>
      <c r="MV18" s="29"/>
      <c r="MW18" s="29"/>
      <c r="MX18" s="29"/>
      <c r="MY18" s="29"/>
      <c r="MZ18" s="29"/>
      <c r="NA18" s="29"/>
      <c r="NB18" s="29"/>
      <c r="NC18" s="29"/>
      <c r="ND18" s="29"/>
      <c r="NE18" s="29"/>
      <c r="NF18" s="29"/>
      <c r="NG18" s="29"/>
      <c r="NH18" s="29"/>
      <c r="NI18" s="29"/>
      <c r="NJ18" s="29"/>
      <c r="NK18" s="29"/>
      <c r="NL18" s="29"/>
      <c r="NM18" s="29"/>
      <c r="NN18" s="29"/>
      <c r="NO18" s="29"/>
      <c r="NP18" s="29"/>
      <c r="NQ18" s="29"/>
      <c r="NR18" s="29"/>
      <c r="NS18" s="29"/>
      <c r="NT18" s="29"/>
      <c r="NU18" s="29"/>
      <c r="NV18" s="29"/>
      <c r="NW18" s="29"/>
      <c r="NX18" s="29"/>
      <c r="NY18" s="29"/>
      <c r="NZ18" s="29"/>
      <c r="OA18" s="29"/>
      <c r="OB18" s="29"/>
      <c r="OC18" s="29"/>
      <c r="OD18" s="29"/>
      <c r="OE18" s="29"/>
      <c r="OF18" s="29"/>
      <c r="OG18" s="29"/>
      <c r="OH18" s="29"/>
      <c r="OI18" s="29"/>
      <c r="OJ18" s="29"/>
      <c r="OK18" s="29"/>
      <c r="OL18" s="29"/>
      <c r="OM18" s="29"/>
      <c r="ON18" s="29"/>
      <c r="OO18" s="29"/>
      <c r="OP18" s="29"/>
      <c r="OQ18" s="29"/>
      <c r="OR18" s="29"/>
      <c r="OS18" s="29"/>
      <c r="OT18" s="29"/>
      <c r="OU18" s="29"/>
      <c r="OV18" s="29"/>
      <c r="OW18" s="29"/>
      <c r="OX18" s="29"/>
      <c r="OY18" s="29"/>
      <c r="OZ18" s="29"/>
      <c r="PA18" s="29"/>
      <c r="PB18" s="29"/>
      <c r="PC18" s="29"/>
      <c r="PD18" s="29"/>
      <c r="PE18" s="29"/>
      <c r="PF18" s="29"/>
      <c r="PG18" s="29"/>
      <c r="PH18" s="29"/>
      <c r="PI18" s="29"/>
      <c r="PJ18" s="29"/>
      <c r="PK18" s="29"/>
      <c r="PL18" s="29"/>
    </row>
    <row r="19" spans="1:428" s="30" customFormat="1" ht="30" customHeight="1" x14ac:dyDescent="0.25">
      <c r="A19" s="90" t="s">
        <v>49</v>
      </c>
      <c r="B19" s="204"/>
      <c r="C19" s="204"/>
      <c r="D19" s="204">
        <f t="shared" si="8"/>
        <v>0</v>
      </c>
      <c r="E19" s="204"/>
      <c r="F19" s="204"/>
      <c r="G19" s="204"/>
      <c r="H19" s="204"/>
      <c r="I19" s="204">
        <f t="shared" si="9"/>
        <v>0</v>
      </c>
      <c r="J19" s="142">
        <v>25</v>
      </c>
      <c r="K19" s="142">
        <v>80</v>
      </c>
      <c r="L19" s="91">
        <f t="shared" si="10"/>
        <v>2000</v>
      </c>
      <c r="M19" s="207"/>
      <c r="N19" s="210"/>
      <c r="O19" s="201"/>
      <c r="P19" s="107">
        <v>80</v>
      </c>
      <c r="Q19" s="107">
        <v>80</v>
      </c>
      <c r="R19" s="137">
        <f t="shared" si="13"/>
        <v>0</v>
      </c>
      <c r="S19" s="137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29"/>
      <c r="AK19" s="29"/>
      <c r="AL19" s="29"/>
      <c r="AM19" s="29"/>
      <c r="AN19" s="29"/>
      <c r="AO19" s="29"/>
      <c r="AP19" s="29"/>
      <c r="AQ19" s="29"/>
      <c r="AR19" s="29"/>
      <c r="AS19" s="29"/>
      <c r="AT19" s="29"/>
      <c r="AU19" s="29"/>
      <c r="AV19" s="29"/>
      <c r="AW19" s="29"/>
      <c r="AX19" s="29"/>
      <c r="AY19" s="29"/>
      <c r="AZ19" s="29"/>
      <c r="BA19" s="29"/>
      <c r="BB19" s="29"/>
      <c r="BC19" s="29"/>
      <c r="BD19" s="29"/>
      <c r="BE19" s="29"/>
      <c r="BF19" s="29"/>
      <c r="BG19" s="29"/>
      <c r="BH19" s="29"/>
      <c r="BI19" s="29"/>
      <c r="BJ19" s="29"/>
      <c r="BK19" s="29"/>
      <c r="BL19" s="29"/>
      <c r="BM19" s="29"/>
      <c r="BN19" s="29"/>
      <c r="BO19" s="29"/>
      <c r="BP19" s="29"/>
      <c r="BQ19" s="29"/>
      <c r="BR19" s="29"/>
      <c r="BS19" s="29"/>
      <c r="BT19" s="29"/>
      <c r="BU19" s="29"/>
      <c r="BV19" s="29"/>
      <c r="BW19" s="29"/>
      <c r="BX19" s="29"/>
      <c r="BY19" s="29"/>
      <c r="BZ19" s="29"/>
      <c r="CA19" s="29"/>
      <c r="CB19" s="29"/>
      <c r="CC19" s="29"/>
      <c r="CD19" s="29"/>
      <c r="CE19" s="29"/>
      <c r="CF19" s="29"/>
      <c r="CG19" s="29"/>
      <c r="CH19" s="29"/>
      <c r="CI19" s="29"/>
      <c r="CJ19" s="29"/>
      <c r="CK19" s="29"/>
      <c r="CL19" s="29"/>
      <c r="CM19" s="29"/>
      <c r="CN19" s="29"/>
      <c r="CO19" s="29"/>
      <c r="CP19" s="29"/>
      <c r="CQ19" s="29"/>
      <c r="CR19" s="29"/>
      <c r="CS19" s="29"/>
      <c r="CT19" s="29"/>
      <c r="CU19" s="29"/>
      <c r="CV19" s="29"/>
      <c r="CW19" s="29"/>
      <c r="CX19" s="29"/>
      <c r="CY19" s="29"/>
      <c r="CZ19" s="29"/>
      <c r="DA19" s="29"/>
      <c r="DB19" s="29"/>
      <c r="DC19" s="29"/>
      <c r="DD19" s="29"/>
      <c r="DE19" s="29"/>
      <c r="DF19" s="29"/>
      <c r="DG19" s="29"/>
      <c r="DH19" s="29"/>
      <c r="DI19" s="29"/>
      <c r="DJ19" s="29"/>
      <c r="DK19" s="29"/>
      <c r="DL19" s="29"/>
      <c r="DM19" s="29"/>
      <c r="DN19" s="29"/>
      <c r="DO19" s="29"/>
      <c r="DP19" s="29"/>
      <c r="DQ19" s="29"/>
      <c r="DR19" s="29"/>
      <c r="DS19" s="29"/>
      <c r="DT19" s="29"/>
      <c r="DU19" s="29"/>
      <c r="DV19" s="29"/>
      <c r="DW19" s="29"/>
      <c r="DX19" s="29"/>
      <c r="DY19" s="29"/>
      <c r="DZ19" s="29"/>
      <c r="EA19" s="29"/>
      <c r="EB19" s="29"/>
      <c r="EC19" s="29"/>
      <c r="ED19" s="29"/>
      <c r="EE19" s="29"/>
      <c r="EF19" s="29"/>
      <c r="EG19" s="29"/>
      <c r="EH19" s="29"/>
      <c r="EI19" s="29"/>
      <c r="EJ19" s="29"/>
      <c r="EK19" s="29"/>
      <c r="EL19" s="29"/>
      <c r="EM19" s="29"/>
      <c r="EN19" s="29"/>
      <c r="EO19" s="29"/>
      <c r="EP19" s="29"/>
      <c r="EQ19" s="29"/>
      <c r="ER19" s="29"/>
      <c r="ES19" s="29"/>
      <c r="ET19" s="29"/>
      <c r="EU19" s="29"/>
      <c r="EV19" s="29"/>
      <c r="EW19" s="29"/>
      <c r="EX19" s="29"/>
      <c r="EY19" s="29"/>
      <c r="EZ19" s="29"/>
      <c r="FA19" s="29"/>
      <c r="FB19" s="29"/>
      <c r="FC19" s="29"/>
      <c r="FD19" s="29"/>
      <c r="FE19" s="29"/>
      <c r="FF19" s="29"/>
      <c r="FG19" s="29"/>
      <c r="FH19" s="29"/>
      <c r="FI19" s="29"/>
      <c r="FJ19" s="29"/>
      <c r="FK19" s="29"/>
      <c r="FL19" s="29"/>
      <c r="FM19" s="29"/>
      <c r="FN19" s="29"/>
      <c r="FO19" s="29"/>
      <c r="FP19" s="29"/>
      <c r="FQ19" s="29"/>
      <c r="FR19" s="29"/>
      <c r="FS19" s="29"/>
      <c r="FT19" s="29"/>
      <c r="FU19" s="29"/>
      <c r="FV19" s="29"/>
      <c r="FW19" s="29"/>
      <c r="FX19" s="29"/>
      <c r="FY19" s="29"/>
      <c r="FZ19" s="29"/>
      <c r="GA19" s="29"/>
      <c r="GB19" s="29"/>
      <c r="GC19" s="29"/>
      <c r="GD19" s="29"/>
      <c r="GE19" s="29"/>
      <c r="GF19" s="29"/>
      <c r="GG19" s="29"/>
      <c r="GH19" s="29"/>
      <c r="GI19" s="29"/>
      <c r="GJ19" s="29"/>
      <c r="GK19" s="29"/>
      <c r="GL19" s="29"/>
      <c r="GM19" s="29"/>
      <c r="GN19" s="29"/>
      <c r="GO19" s="29"/>
      <c r="GP19" s="29"/>
      <c r="GQ19" s="29"/>
      <c r="GR19" s="29"/>
      <c r="GS19" s="29"/>
      <c r="GT19" s="29"/>
      <c r="GU19" s="29"/>
      <c r="GV19" s="29"/>
      <c r="GW19" s="29"/>
      <c r="GX19" s="29"/>
      <c r="GY19" s="29"/>
      <c r="GZ19" s="29"/>
      <c r="HA19" s="29"/>
      <c r="HB19" s="29"/>
      <c r="HC19" s="29"/>
      <c r="HD19" s="29"/>
      <c r="HE19" s="29"/>
      <c r="HF19" s="29"/>
      <c r="HG19" s="29"/>
      <c r="HH19" s="29"/>
      <c r="HI19" s="29"/>
      <c r="HJ19" s="29"/>
      <c r="HK19" s="29"/>
      <c r="HL19" s="29"/>
      <c r="HM19" s="29"/>
      <c r="HN19" s="29"/>
      <c r="HO19" s="29"/>
      <c r="HP19" s="29"/>
      <c r="HQ19" s="29"/>
      <c r="HR19" s="29"/>
      <c r="HS19" s="29"/>
      <c r="HT19" s="29"/>
      <c r="HU19" s="29"/>
      <c r="HV19" s="29"/>
      <c r="HW19" s="29"/>
      <c r="HX19" s="29"/>
      <c r="HY19" s="29"/>
      <c r="HZ19" s="29"/>
      <c r="IA19" s="29"/>
      <c r="IB19" s="29"/>
      <c r="IC19" s="29"/>
      <c r="ID19" s="29"/>
      <c r="IE19" s="29"/>
      <c r="IF19" s="29"/>
      <c r="IG19" s="29"/>
      <c r="IH19" s="29"/>
      <c r="II19" s="29"/>
      <c r="IJ19" s="29"/>
      <c r="IK19" s="29"/>
      <c r="IL19" s="29"/>
      <c r="IM19" s="29"/>
      <c r="IN19" s="29"/>
      <c r="IO19" s="29"/>
      <c r="IP19" s="29"/>
      <c r="IQ19" s="29"/>
      <c r="IR19" s="29"/>
      <c r="IS19" s="29"/>
      <c r="IT19" s="29"/>
      <c r="IU19" s="29"/>
      <c r="IV19" s="29"/>
      <c r="IW19" s="29"/>
      <c r="IX19" s="29"/>
      <c r="IY19" s="29"/>
      <c r="IZ19" s="29"/>
      <c r="JA19" s="29"/>
      <c r="JB19" s="29"/>
      <c r="JC19" s="29"/>
      <c r="JD19" s="29"/>
      <c r="JE19" s="29"/>
      <c r="JF19" s="29"/>
      <c r="JG19" s="29"/>
      <c r="JH19" s="29"/>
      <c r="JI19" s="29"/>
      <c r="JJ19" s="29"/>
      <c r="JK19" s="29"/>
      <c r="JL19" s="29"/>
      <c r="JM19" s="29"/>
      <c r="JN19" s="29"/>
      <c r="JO19" s="29"/>
      <c r="JP19" s="29"/>
      <c r="JQ19" s="29"/>
      <c r="JR19" s="29"/>
      <c r="JS19" s="29"/>
      <c r="JT19" s="29"/>
      <c r="JU19" s="29"/>
      <c r="JV19" s="29"/>
      <c r="JW19" s="29"/>
      <c r="JX19" s="29"/>
      <c r="JY19" s="29"/>
      <c r="JZ19" s="29"/>
      <c r="KA19" s="29"/>
      <c r="KB19" s="29"/>
      <c r="KC19" s="29"/>
      <c r="KD19" s="29"/>
      <c r="KE19" s="29"/>
      <c r="KF19" s="29"/>
      <c r="KG19" s="29"/>
      <c r="KH19" s="29"/>
      <c r="KI19" s="29"/>
      <c r="KJ19" s="29"/>
      <c r="KK19" s="29"/>
      <c r="KL19" s="29"/>
      <c r="KM19" s="29"/>
      <c r="KN19" s="29"/>
      <c r="KO19" s="29"/>
      <c r="KP19" s="29"/>
      <c r="KQ19" s="29"/>
      <c r="KR19" s="29"/>
      <c r="KS19" s="29"/>
      <c r="KT19" s="29"/>
      <c r="KU19" s="29"/>
      <c r="KV19" s="29"/>
      <c r="KW19" s="29"/>
      <c r="KX19" s="29"/>
      <c r="KY19" s="29"/>
      <c r="KZ19" s="29"/>
      <c r="LA19" s="29"/>
      <c r="LB19" s="29"/>
      <c r="LC19" s="29"/>
      <c r="LD19" s="29"/>
      <c r="LE19" s="29"/>
      <c r="LF19" s="29"/>
      <c r="LG19" s="29"/>
      <c r="LH19" s="29"/>
      <c r="LI19" s="29"/>
      <c r="LJ19" s="29"/>
      <c r="LK19" s="29"/>
      <c r="LL19" s="29"/>
      <c r="LM19" s="29"/>
      <c r="LN19" s="29"/>
      <c r="LO19" s="29"/>
      <c r="LP19" s="29"/>
      <c r="LQ19" s="29"/>
      <c r="LR19" s="29"/>
      <c r="LS19" s="29"/>
      <c r="LT19" s="29"/>
      <c r="LU19" s="29"/>
      <c r="LV19" s="29"/>
      <c r="LW19" s="29"/>
      <c r="LX19" s="29"/>
      <c r="LY19" s="29"/>
      <c r="LZ19" s="29"/>
      <c r="MA19" s="29"/>
      <c r="MB19" s="29"/>
      <c r="MC19" s="29"/>
      <c r="MD19" s="29"/>
      <c r="ME19" s="29"/>
      <c r="MF19" s="29"/>
      <c r="MG19" s="29"/>
      <c r="MH19" s="29"/>
      <c r="MI19" s="29"/>
      <c r="MJ19" s="29"/>
      <c r="MK19" s="29"/>
      <c r="ML19" s="29"/>
      <c r="MM19" s="29"/>
      <c r="MN19" s="29"/>
      <c r="MO19" s="29"/>
      <c r="MP19" s="29"/>
      <c r="MQ19" s="29"/>
      <c r="MR19" s="29"/>
      <c r="MS19" s="29"/>
      <c r="MT19" s="29"/>
      <c r="MU19" s="29"/>
      <c r="MV19" s="29"/>
      <c r="MW19" s="29"/>
      <c r="MX19" s="29"/>
      <c r="MY19" s="29"/>
      <c r="MZ19" s="29"/>
      <c r="NA19" s="29"/>
      <c r="NB19" s="29"/>
      <c r="NC19" s="29"/>
      <c r="ND19" s="29"/>
      <c r="NE19" s="29"/>
      <c r="NF19" s="29"/>
      <c r="NG19" s="29"/>
      <c r="NH19" s="29"/>
      <c r="NI19" s="29"/>
      <c r="NJ19" s="29"/>
      <c r="NK19" s="29"/>
      <c r="NL19" s="29"/>
      <c r="NM19" s="29"/>
      <c r="NN19" s="29"/>
      <c r="NO19" s="29"/>
      <c r="NP19" s="29"/>
      <c r="NQ19" s="29"/>
      <c r="NR19" s="29"/>
      <c r="NS19" s="29"/>
      <c r="NT19" s="29"/>
      <c r="NU19" s="29"/>
      <c r="NV19" s="29"/>
      <c r="NW19" s="29"/>
      <c r="NX19" s="29"/>
      <c r="NY19" s="29"/>
      <c r="NZ19" s="29"/>
      <c r="OA19" s="29"/>
      <c r="OB19" s="29"/>
      <c r="OC19" s="29"/>
      <c r="OD19" s="29"/>
      <c r="OE19" s="29"/>
      <c r="OF19" s="29"/>
      <c r="OG19" s="29"/>
      <c r="OH19" s="29"/>
      <c r="OI19" s="29"/>
      <c r="OJ19" s="29"/>
      <c r="OK19" s="29"/>
      <c r="OL19" s="29"/>
      <c r="OM19" s="29"/>
      <c r="ON19" s="29"/>
      <c r="OO19" s="29"/>
      <c r="OP19" s="29"/>
      <c r="OQ19" s="29"/>
      <c r="OR19" s="29"/>
      <c r="OS19" s="29"/>
      <c r="OT19" s="29"/>
      <c r="OU19" s="29"/>
      <c r="OV19" s="29"/>
      <c r="OW19" s="29"/>
      <c r="OX19" s="29"/>
      <c r="OY19" s="29"/>
      <c r="OZ19" s="29"/>
      <c r="PA19" s="29"/>
      <c r="PB19" s="29"/>
      <c r="PC19" s="29"/>
      <c r="PD19" s="29"/>
      <c r="PE19" s="29"/>
      <c r="PF19" s="29"/>
      <c r="PG19" s="29"/>
      <c r="PH19" s="29"/>
      <c r="PI19" s="29"/>
      <c r="PJ19" s="29"/>
      <c r="PK19" s="29"/>
      <c r="PL19" s="29"/>
    </row>
    <row r="20" spans="1:428" s="30" customFormat="1" ht="30" customHeight="1" x14ac:dyDescent="0.25">
      <c r="A20" s="90" t="s">
        <v>50</v>
      </c>
      <c r="B20" s="205"/>
      <c r="C20" s="205"/>
      <c r="D20" s="205">
        <f t="shared" si="8"/>
        <v>0</v>
      </c>
      <c r="E20" s="205"/>
      <c r="F20" s="205"/>
      <c r="G20" s="205"/>
      <c r="H20" s="205"/>
      <c r="I20" s="205">
        <f t="shared" si="9"/>
        <v>0</v>
      </c>
      <c r="J20" s="142">
        <v>25</v>
      </c>
      <c r="K20" s="142">
        <v>320</v>
      </c>
      <c r="L20" s="91">
        <f t="shared" si="10"/>
        <v>8000</v>
      </c>
      <c r="M20" s="208"/>
      <c r="N20" s="211"/>
      <c r="O20" s="202"/>
      <c r="P20" s="107">
        <v>320</v>
      </c>
      <c r="Q20" s="107">
        <v>320</v>
      </c>
      <c r="R20" s="137">
        <f t="shared" si="13"/>
        <v>0</v>
      </c>
      <c r="S20" s="137"/>
      <c r="T20" s="29"/>
      <c r="U20" s="29"/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29"/>
      <c r="AJ20" s="29"/>
      <c r="AK20" s="29"/>
      <c r="AL20" s="29"/>
      <c r="AM20" s="29"/>
      <c r="AN20" s="29"/>
      <c r="AO20" s="29"/>
      <c r="AP20" s="29"/>
      <c r="AQ20" s="29"/>
      <c r="AR20" s="29"/>
      <c r="AS20" s="29"/>
      <c r="AT20" s="29"/>
      <c r="AU20" s="29"/>
      <c r="AV20" s="29"/>
      <c r="AW20" s="29"/>
      <c r="AX20" s="29"/>
      <c r="AY20" s="29"/>
      <c r="AZ20" s="29"/>
      <c r="BA20" s="29"/>
      <c r="BB20" s="29"/>
      <c r="BC20" s="29"/>
      <c r="BD20" s="29"/>
      <c r="BE20" s="29"/>
      <c r="BF20" s="29"/>
      <c r="BG20" s="29"/>
      <c r="BH20" s="29"/>
      <c r="BI20" s="29"/>
      <c r="BJ20" s="29"/>
      <c r="BK20" s="29"/>
      <c r="BL20" s="29"/>
      <c r="BM20" s="29"/>
      <c r="BN20" s="29"/>
      <c r="BO20" s="29"/>
      <c r="BP20" s="29"/>
      <c r="BQ20" s="29"/>
      <c r="BR20" s="29"/>
      <c r="BS20" s="29"/>
      <c r="BT20" s="29"/>
      <c r="BU20" s="29"/>
      <c r="BV20" s="29"/>
      <c r="BW20" s="29"/>
      <c r="BX20" s="29"/>
      <c r="BY20" s="29"/>
      <c r="BZ20" s="29"/>
      <c r="CA20" s="29"/>
      <c r="CB20" s="29"/>
      <c r="CC20" s="29"/>
      <c r="CD20" s="29"/>
      <c r="CE20" s="29"/>
      <c r="CF20" s="29"/>
      <c r="CG20" s="29"/>
      <c r="CH20" s="29"/>
      <c r="CI20" s="29"/>
      <c r="CJ20" s="29"/>
      <c r="CK20" s="29"/>
      <c r="CL20" s="29"/>
      <c r="CM20" s="29"/>
      <c r="CN20" s="29"/>
      <c r="CO20" s="29"/>
      <c r="CP20" s="29"/>
      <c r="CQ20" s="29"/>
      <c r="CR20" s="29"/>
      <c r="CS20" s="29"/>
      <c r="CT20" s="29"/>
      <c r="CU20" s="29"/>
      <c r="CV20" s="29"/>
      <c r="CW20" s="29"/>
      <c r="CX20" s="29"/>
      <c r="CY20" s="29"/>
      <c r="CZ20" s="29"/>
      <c r="DA20" s="29"/>
      <c r="DB20" s="29"/>
      <c r="DC20" s="29"/>
      <c r="DD20" s="29"/>
      <c r="DE20" s="29"/>
      <c r="DF20" s="29"/>
      <c r="DG20" s="29"/>
      <c r="DH20" s="29"/>
      <c r="DI20" s="29"/>
      <c r="DJ20" s="29"/>
      <c r="DK20" s="29"/>
      <c r="DL20" s="29"/>
      <c r="DM20" s="29"/>
      <c r="DN20" s="29"/>
      <c r="DO20" s="29"/>
      <c r="DP20" s="29"/>
      <c r="DQ20" s="29"/>
      <c r="DR20" s="29"/>
      <c r="DS20" s="29"/>
      <c r="DT20" s="29"/>
      <c r="DU20" s="29"/>
      <c r="DV20" s="29"/>
      <c r="DW20" s="29"/>
      <c r="DX20" s="29"/>
      <c r="DY20" s="29"/>
      <c r="DZ20" s="29"/>
      <c r="EA20" s="29"/>
      <c r="EB20" s="29"/>
      <c r="EC20" s="29"/>
      <c r="ED20" s="29"/>
      <c r="EE20" s="29"/>
      <c r="EF20" s="29"/>
      <c r="EG20" s="29"/>
      <c r="EH20" s="29"/>
      <c r="EI20" s="29"/>
      <c r="EJ20" s="29"/>
      <c r="EK20" s="29"/>
      <c r="EL20" s="29"/>
      <c r="EM20" s="29"/>
      <c r="EN20" s="29"/>
      <c r="EO20" s="29"/>
      <c r="EP20" s="29"/>
      <c r="EQ20" s="29"/>
      <c r="ER20" s="29"/>
      <c r="ES20" s="29"/>
      <c r="ET20" s="29"/>
      <c r="EU20" s="29"/>
      <c r="EV20" s="29"/>
      <c r="EW20" s="29"/>
      <c r="EX20" s="29"/>
      <c r="EY20" s="29"/>
      <c r="EZ20" s="29"/>
      <c r="FA20" s="29"/>
      <c r="FB20" s="29"/>
      <c r="FC20" s="29"/>
      <c r="FD20" s="29"/>
      <c r="FE20" s="29"/>
      <c r="FF20" s="29"/>
      <c r="FG20" s="29"/>
      <c r="FH20" s="29"/>
      <c r="FI20" s="29"/>
      <c r="FJ20" s="29"/>
      <c r="FK20" s="29"/>
      <c r="FL20" s="29"/>
      <c r="FM20" s="29"/>
      <c r="FN20" s="29"/>
      <c r="FO20" s="29"/>
      <c r="FP20" s="29"/>
      <c r="FQ20" s="29"/>
      <c r="FR20" s="29"/>
      <c r="FS20" s="29"/>
      <c r="FT20" s="29"/>
      <c r="FU20" s="29"/>
      <c r="FV20" s="29"/>
      <c r="FW20" s="29"/>
      <c r="FX20" s="29"/>
      <c r="FY20" s="29"/>
      <c r="FZ20" s="29"/>
      <c r="GA20" s="29"/>
      <c r="GB20" s="29"/>
      <c r="GC20" s="29"/>
      <c r="GD20" s="29"/>
      <c r="GE20" s="29"/>
      <c r="GF20" s="29"/>
      <c r="GG20" s="29"/>
      <c r="GH20" s="29"/>
      <c r="GI20" s="29"/>
      <c r="GJ20" s="29"/>
      <c r="GK20" s="29"/>
      <c r="GL20" s="29"/>
      <c r="GM20" s="29"/>
      <c r="GN20" s="29"/>
      <c r="GO20" s="29"/>
      <c r="GP20" s="29"/>
      <c r="GQ20" s="29"/>
      <c r="GR20" s="29"/>
      <c r="GS20" s="29"/>
      <c r="GT20" s="29"/>
      <c r="GU20" s="29"/>
      <c r="GV20" s="29"/>
      <c r="GW20" s="29"/>
      <c r="GX20" s="29"/>
      <c r="GY20" s="29"/>
      <c r="GZ20" s="29"/>
      <c r="HA20" s="29"/>
      <c r="HB20" s="29"/>
      <c r="HC20" s="29"/>
      <c r="HD20" s="29"/>
      <c r="HE20" s="29"/>
      <c r="HF20" s="29"/>
      <c r="HG20" s="29"/>
      <c r="HH20" s="29"/>
      <c r="HI20" s="29"/>
      <c r="HJ20" s="29"/>
      <c r="HK20" s="29"/>
      <c r="HL20" s="29"/>
      <c r="HM20" s="29"/>
      <c r="HN20" s="29"/>
      <c r="HO20" s="29"/>
      <c r="HP20" s="29"/>
      <c r="HQ20" s="29"/>
      <c r="HR20" s="29"/>
      <c r="HS20" s="29"/>
      <c r="HT20" s="29"/>
      <c r="HU20" s="29"/>
      <c r="HV20" s="29"/>
      <c r="HW20" s="29"/>
      <c r="HX20" s="29"/>
      <c r="HY20" s="29"/>
      <c r="HZ20" s="29"/>
      <c r="IA20" s="29"/>
      <c r="IB20" s="29"/>
      <c r="IC20" s="29"/>
      <c r="ID20" s="29"/>
      <c r="IE20" s="29"/>
      <c r="IF20" s="29"/>
      <c r="IG20" s="29"/>
      <c r="IH20" s="29"/>
      <c r="II20" s="29"/>
      <c r="IJ20" s="29"/>
      <c r="IK20" s="29"/>
      <c r="IL20" s="29"/>
      <c r="IM20" s="29"/>
      <c r="IN20" s="29"/>
      <c r="IO20" s="29"/>
      <c r="IP20" s="29"/>
      <c r="IQ20" s="29"/>
      <c r="IR20" s="29"/>
      <c r="IS20" s="29"/>
      <c r="IT20" s="29"/>
      <c r="IU20" s="29"/>
      <c r="IV20" s="29"/>
      <c r="IW20" s="29"/>
      <c r="IX20" s="29"/>
      <c r="IY20" s="29"/>
      <c r="IZ20" s="29"/>
      <c r="JA20" s="29"/>
      <c r="JB20" s="29"/>
      <c r="JC20" s="29"/>
      <c r="JD20" s="29"/>
      <c r="JE20" s="29"/>
      <c r="JF20" s="29"/>
      <c r="JG20" s="29"/>
      <c r="JH20" s="29"/>
      <c r="JI20" s="29"/>
      <c r="JJ20" s="29"/>
      <c r="JK20" s="29"/>
      <c r="JL20" s="29"/>
      <c r="JM20" s="29"/>
      <c r="JN20" s="29"/>
      <c r="JO20" s="29"/>
      <c r="JP20" s="29"/>
      <c r="JQ20" s="29"/>
      <c r="JR20" s="29"/>
      <c r="JS20" s="29"/>
      <c r="JT20" s="29"/>
      <c r="JU20" s="29"/>
      <c r="JV20" s="29"/>
      <c r="JW20" s="29"/>
      <c r="JX20" s="29"/>
      <c r="JY20" s="29"/>
      <c r="JZ20" s="29"/>
      <c r="KA20" s="29"/>
      <c r="KB20" s="29"/>
      <c r="KC20" s="29"/>
      <c r="KD20" s="29"/>
      <c r="KE20" s="29"/>
      <c r="KF20" s="29"/>
      <c r="KG20" s="29"/>
      <c r="KH20" s="29"/>
      <c r="KI20" s="29"/>
      <c r="KJ20" s="29"/>
      <c r="KK20" s="29"/>
      <c r="KL20" s="29"/>
      <c r="KM20" s="29"/>
      <c r="KN20" s="29"/>
      <c r="KO20" s="29"/>
      <c r="KP20" s="29"/>
      <c r="KQ20" s="29"/>
      <c r="KR20" s="29"/>
      <c r="KS20" s="29"/>
      <c r="KT20" s="29"/>
      <c r="KU20" s="29"/>
      <c r="KV20" s="29"/>
      <c r="KW20" s="29"/>
      <c r="KX20" s="29"/>
      <c r="KY20" s="29"/>
      <c r="KZ20" s="29"/>
      <c r="LA20" s="29"/>
      <c r="LB20" s="29"/>
      <c r="LC20" s="29"/>
      <c r="LD20" s="29"/>
      <c r="LE20" s="29"/>
      <c r="LF20" s="29"/>
      <c r="LG20" s="29"/>
      <c r="LH20" s="29"/>
      <c r="LI20" s="29"/>
      <c r="LJ20" s="29"/>
      <c r="LK20" s="29"/>
      <c r="LL20" s="29"/>
      <c r="LM20" s="29"/>
      <c r="LN20" s="29"/>
      <c r="LO20" s="29"/>
      <c r="LP20" s="29"/>
      <c r="LQ20" s="29"/>
      <c r="LR20" s="29"/>
      <c r="LS20" s="29"/>
      <c r="LT20" s="29"/>
      <c r="LU20" s="29"/>
      <c r="LV20" s="29"/>
      <c r="LW20" s="29"/>
      <c r="LX20" s="29"/>
      <c r="LY20" s="29"/>
      <c r="LZ20" s="29"/>
      <c r="MA20" s="29"/>
      <c r="MB20" s="29"/>
      <c r="MC20" s="29"/>
      <c r="MD20" s="29"/>
      <c r="ME20" s="29"/>
      <c r="MF20" s="29"/>
      <c r="MG20" s="29"/>
      <c r="MH20" s="29"/>
      <c r="MI20" s="29"/>
      <c r="MJ20" s="29"/>
      <c r="MK20" s="29"/>
      <c r="ML20" s="29"/>
      <c r="MM20" s="29"/>
      <c r="MN20" s="29"/>
      <c r="MO20" s="29"/>
      <c r="MP20" s="29"/>
      <c r="MQ20" s="29"/>
      <c r="MR20" s="29"/>
      <c r="MS20" s="29"/>
      <c r="MT20" s="29"/>
      <c r="MU20" s="29"/>
      <c r="MV20" s="29"/>
      <c r="MW20" s="29"/>
      <c r="MX20" s="29"/>
      <c r="MY20" s="29"/>
      <c r="MZ20" s="29"/>
      <c r="NA20" s="29"/>
      <c r="NB20" s="29"/>
      <c r="NC20" s="29"/>
      <c r="ND20" s="29"/>
      <c r="NE20" s="29"/>
      <c r="NF20" s="29"/>
      <c r="NG20" s="29"/>
      <c r="NH20" s="29"/>
      <c r="NI20" s="29"/>
      <c r="NJ20" s="29"/>
      <c r="NK20" s="29"/>
      <c r="NL20" s="29"/>
      <c r="NM20" s="29"/>
      <c r="NN20" s="29"/>
      <c r="NO20" s="29"/>
      <c r="NP20" s="29"/>
      <c r="NQ20" s="29"/>
      <c r="NR20" s="29"/>
      <c r="NS20" s="29"/>
      <c r="NT20" s="29"/>
      <c r="NU20" s="29"/>
      <c r="NV20" s="29"/>
      <c r="NW20" s="29"/>
      <c r="NX20" s="29"/>
      <c r="NY20" s="29"/>
      <c r="NZ20" s="29"/>
      <c r="OA20" s="29"/>
      <c r="OB20" s="29"/>
      <c r="OC20" s="29"/>
      <c r="OD20" s="29"/>
      <c r="OE20" s="29"/>
      <c r="OF20" s="29"/>
      <c r="OG20" s="29"/>
      <c r="OH20" s="29"/>
      <c r="OI20" s="29"/>
      <c r="OJ20" s="29"/>
      <c r="OK20" s="29"/>
      <c r="OL20" s="29"/>
      <c r="OM20" s="29"/>
      <c r="ON20" s="29"/>
      <c r="OO20" s="29"/>
      <c r="OP20" s="29"/>
      <c r="OQ20" s="29"/>
      <c r="OR20" s="29"/>
      <c r="OS20" s="29"/>
      <c r="OT20" s="29"/>
      <c r="OU20" s="29"/>
      <c r="OV20" s="29"/>
      <c r="OW20" s="29"/>
      <c r="OX20" s="29"/>
      <c r="OY20" s="29"/>
      <c r="OZ20" s="29"/>
      <c r="PA20" s="29"/>
      <c r="PB20" s="29"/>
      <c r="PC20" s="29"/>
      <c r="PD20" s="29"/>
      <c r="PE20" s="29"/>
      <c r="PF20" s="29"/>
      <c r="PG20" s="29"/>
      <c r="PH20" s="29"/>
      <c r="PI20" s="29"/>
      <c r="PJ20" s="29"/>
      <c r="PK20" s="29"/>
      <c r="PL20" s="29"/>
    </row>
    <row r="21" spans="1:428" s="30" customFormat="1" ht="30" customHeight="1" x14ac:dyDescent="0.25">
      <c r="A21" s="90" t="s">
        <v>51</v>
      </c>
      <c r="B21" s="161">
        <v>2</v>
      </c>
      <c r="C21" s="161">
        <v>2</v>
      </c>
      <c r="D21" s="161">
        <f t="shared" si="8"/>
        <v>0</v>
      </c>
      <c r="E21" s="161">
        <v>2016</v>
      </c>
      <c r="F21" s="161">
        <f>59+922+270</f>
        <v>1251</v>
      </c>
      <c r="G21" s="161">
        <f>6+45+220+100+150+94+150</f>
        <v>765</v>
      </c>
      <c r="H21" s="161">
        <v>60</v>
      </c>
      <c r="I21" s="161">
        <f t="shared" si="9"/>
        <v>2076</v>
      </c>
      <c r="J21" s="142">
        <v>25</v>
      </c>
      <c r="K21" s="142">
        <v>78</v>
      </c>
      <c r="L21" s="91">
        <f t="shared" si="10"/>
        <v>1950</v>
      </c>
      <c r="M21" s="142">
        <v>123</v>
      </c>
      <c r="N21" s="139">
        <f t="shared" si="11"/>
        <v>-3</v>
      </c>
      <c r="O21" s="140">
        <f t="shared" si="12"/>
        <v>-0.1445086705202312</v>
      </c>
      <c r="P21" s="107">
        <v>80</v>
      </c>
      <c r="Q21" s="107">
        <v>78</v>
      </c>
      <c r="R21" s="137">
        <f t="shared" si="13"/>
        <v>2</v>
      </c>
      <c r="S21" s="137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29"/>
      <c r="AO21" s="29"/>
      <c r="AP21" s="29"/>
      <c r="AQ21" s="29"/>
      <c r="AR21" s="29"/>
      <c r="AS21" s="29"/>
      <c r="AT21" s="29"/>
      <c r="AU21" s="29"/>
      <c r="AV21" s="29"/>
      <c r="AW21" s="29"/>
      <c r="AX21" s="29"/>
      <c r="AY21" s="29"/>
      <c r="AZ21" s="29"/>
      <c r="BA21" s="29"/>
      <c r="BB21" s="29"/>
      <c r="BC21" s="29"/>
      <c r="BD21" s="29"/>
      <c r="BE21" s="29"/>
      <c r="BF21" s="29"/>
      <c r="BG21" s="29"/>
      <c r="BH21" s="29"/>
      <c r="BI21" s="29"/>
      <c r="BJ21" s="29"/>
      <c r="BK21" s="29"/>
      <c r="BL21" s="29"/>
      <c r="BM21" s="29"/>
      <c r="BN21" s="29"/>
      <c r="BO21" s="29"/>
      <c r="BP21" s="29"/>
      <c r="BQ21" s="29"/>
      <c r="BR21" s="29"/>
      <c r="BS21" s="29"/>
      <c r="BT21" s="29"/>
      <c r="BU21" s="29"/>
      <c r="BV21" s="29"/>
      <c r="BW21" s="29"/>
      <c r="BX21" s="29"/>
      <c r="BY21" s="29"/>
      <c r="BZ21" s="29"/>
      <c r="CA21" s="29"/>
      <c r="CB21" s="29"/>
      <c r="CC21" s="29"/>
      <c r="CD21" s="29"/>
      <c r="CE21" s="29"/>
      <c r="CF21" s="29"/>
      <c r="CG21" s="29"/>
      <c r="CH21" s="29"/>
      <c r="CI21" s="29"/>
      <c r="CJ21" s="29"/>
      <c r="CK21" s="29"/>
      <c r="CL21" s="29"/>
      <c r="CM21" s="29"/>
      <c r="CN21" s="29"/>
      <c r="CO21" s="29"/>
      <c r="CP21" s="29"/>
      <c r="CQ21" s="29"/>
      <c r="CR21" s="29"/>
      <c r="CS21" s="29"/>
      <c r="CT21" s="29"/>
      <c r="CU21" s="29"/>
      <c r="CV21" s="29"/>
      <c r="CW21" s="29"/>
      <c r="CX21" s="29"/>
      <c r="CY21" s="29"/>
      <c r="CZ21" s="29"/>
      <c r="DA21" s="29"/>
      <c r="DB21" s="29"/>
      <c r="DC21" s="29"/>
      <c r="DD21" s="29"/>
      <c r="DE21" s="29"/>
      <c r="DF21" s="29"/>
      <c r="DG21" s="29"/>
      <c r="DH21" s="29"/>
      <c r="DI21" s="29"/>
      <c r="DJ21" s="29"/>
      <c r="DK21" s="29"/>
      <c r="DL21" s="29"/>
      <c r="DM21" s="29"/>
      <c r="DN21" s="29"/>
      <c r="DO21" s="29"/>
      <c r="DP21" s="29"/>
      <c r="DQ21" s="29"/>
      <c r="DR21" s="29"/>
      <c r="DS21" s="29"/>
      <c r="DT21" s="29"/>
      <c r="DU21" s="29"/>
      <c r="DV21" s="29"/>
      <c r="DW21" s="29"/>
      <c r="DX21" s="29"/>
      <c r="DY21" s="29"/>
      <c r="DZ21" s="29"/>
      <c r="EA21" s="29"/>
      <c r="EB21" s="29"/>
      <c r="EC21" s="29"/>
      <c r="ED21" s="29"/>
      <c r="EE21" s="29"/>
      <c r="EF21" s="29"/>
      <c r="EG21" s="29"/>
      <c r="EH21" s="29"/>
      <c r="EI21" s="29"/>
      <c r="EJ21" s="29"/>
      <c r="EK21" s="29"/>
      <c r="EL21" s="29"/>
      <c r="EM21" s="29"/>
      <c r="EN21" s="29"/>
      <c r="EO21" s="29"/>
      <c r="EP21" s="29"/>
      <c r="EQ21" s="29"/>
      <c r="ER21" s="29"/>
      <c r="ES21" s="29"/>
      <c r="ET21" s="29"/>
      <c r="EU21" s="29"/>
      <c r="EV21" s="29"/>
      <c r="EW21" s="29"/>
      <c r="EX21" s="29"/>
      <c r="EY21" s="29"/>
      <c r="EZ21" s="29"/>
      <c r="FA21" s="29"/>
      <c r="FB21" s="29"/>
      <c r="FC21" s="29"/>
      <c r="FD21" s="29"/>
      <c r="FE21" s="29"/>
      <c r="FF21" s="29"/>
      <c r="FG21" s="29"/>
      <c r="FH21" s="29"/>
      <c r="FI21" s="29"/>
      <c r="FJ21" s="29"/>
      <c r="FK21" s="29"/>
      <c r="FL21" s="29"/>
      <c r="FM21" s="29"/>
      <c r="FN21" s="29"/>
      <c r="FO21" s="29"/>
      <c r="FP21" s="29"/>
      <c r="FQ21" s="29"/>
      <c r="FR21" s="29"/>
      <c r="FS21" s="29"/>
      <c r="FT21" s="29"/>
      <c r="FU21" s="29"/>
      <c r="FV21" s="29"/>
      <c r="FW21" s="29"/>
      <c r="FX21" s="29"/>
      <c r="FY21" s="29"/>
      <c r="FZ21" s="29"/>
      <c r="GA21" s="29"/>
      <c r="GB21" s="29"/>
      <c r="GC21" s="29"/>
      <c r="GD21" s="29"/>
      <c r="GE21" s="29"/>
      <c r="GF21" s="29"/>
      <c r="GG21" s="29"/>
      <c r="GH21" s="29"/>
      <c r="GI21" s="29"/>
      <c r="GJ21" s="29"/>
      <c r="GK21" s="29"/>
      <c r="GL21" s="29"/>
      <c r="GM21" s="29"/>
      <c r="GN21" s="29"/>
      <c r="GO21" s="29"/>
      <c r="GP21" s="29"/>
      <c r="GQ21" s="29"/>
      <c r="GR21" s="29"/>
      <c r="GS21" s="29"/>
      <c r="GT21" s="29"/>
      <c r="GU21" s="29"/>
      <c r="GV21" s="29"/>
      <c r="GW21" s="29"/>
      <c r="GX21" s="29"/>
      <c r="GY21" s="29"/>
      <c r="GZ21" s="29"/>
      <c r="HA21" s="29"/>
      <c r="HB21" s="29"/>
      <c r="HC21" s="29"/>
      <c r="HD21" s="29"/>
      <c r="HE21" s="29"/>
      <c r="HF21" s="29"/>
      <c r="HG21" s="29"/>
      <c r="HH21" s="29"/>
      <c r="HI21" s="29"/>
      <c r="HJ21" s="29"/>
      <c r="HK21" s="29"/>
      <c r="HL21" s="29"/>
      <c r="HM21" s="29"/>
      <c r="HN21" s="29"/>
      <c r="HO21" s="29"/>
      <c r="HP21" s="29"/>
      <c r="HQ21" s="29"/>
      <c r="HR21" s="29"/>
      <c r="HS21" s="29"/>
      <c r="HT21" s="29"/>
      <c r="HU21" s="29"/>
      <c r="HV21" s="29"/>
      <c r="HW21" s="29"/>
      <c r="HX21" s="29"/>
      <c r="HY21" s="29"/>
      <c r="HZ21" s="29"/>
      <c r="IA21" s="29"/>
      <c r="IB21" s="29"/>
      <c r="IC21" s="29"/>
      <c r="ID21" s="29"/>
      <c r="IE21" s="29"/>
      <c r="IF21" s="29"/>
      <c r="IG21" s="29"/>
      <c r="IH21" s="29"/>
      <c r="II21" s="29"/>
      <c r="IJ21" s="29"/>
      <c r="IK21" s="29"/>
      <c r="IL21" s="29"/>
      <c r="IM21" s="29"/>
      <c r="IN21" s="29"/>
      <c r="IO21" s="29"/>
      <c r="IP21" s="29"/>
      <c r="IQ21" s="29"/>
      <c r="IR21" s="29"/>
      <c r="IS21" s="29"/>
      <c r="IT21" s="29"/>
      <c r="IU21" s="29"/>
      <c r="IV21" s="29"/>
      <c r="IW21" s="29"/>
      <c r="IX21" s="29"/>
      <c r="IY21" s="29"/>
      <c r="IZ21" s="29"/>
      <c r="JA21" s="29"/>
      <c r="JB21" s="29"/>
      <c r="JC21" s="29"/>
      <c r="JD21" s="29"/>
      <c r="JE21" s="29"/>
      <c r="JF21" s="29"/>
      <c r="JG21" s="29"/>
      <c r="JH21" s="29"/>
      <c r="JI21" s="29"/>
      <c r="JJ21" s="29"/>
      <c r="JK21" s="29"/>
      <c r="JL21" s="29"/>
      <c r="JM21" s="29"/>
      <c r="JN21" s="29"/>
      <c r="JO21" s="29"/>
      <c r="JP21" s="29"/>
      <c r="JQ21" s="29"/>
      <c r="JR21" s="29"/>
      <c r="JS21" s="29"/>
      <c r="JT21" s="29"/>
      <c r="JU21" s="29"/>
      <c r="JV21" s="29"/>
      <c r="JW21" s="29"/>
      <c r="JX21" s="29"/>
      <c r="JY21" s="29"/>
      <c r="JZ21" s="29"/>
      <c r="KA21" s="29"/>
      <c r="KB21" s="29"/>
      <c r="KC21" s="29"/>
      <c r="KD21" s="29"/>
      <c r="KE21" s="29"/>
      <c r="KF21" s="29"/>
      <c r="KG21" s="29"/>
      <c r="KH21" s="29"/>
      <c r="KI21" s="29"/>
      <c r="KJ21" s="29"/>
      <c r="KK21" s="29"/>
      <c r="KL21" s="29"/>
      <c r="KM21" s="29"/>
      <c r="KN21" s="29"/>
      <c r="KO21" s="29"/>
      <c r="KP21" s="29"/>
      <c r="KQ21" s="29"/>
      <c r="KR21" s="29"/>
      <c r="KS21" s="29"/>
      <c r="KT21" s="29"/>
      <c r="KU21" s="29"/>
      <c r="KV21" s="29"/>
      <c r="KW21" s="29"/>
      <c r="KX21" s="29"/>
      <c r="KY21" s="29"/>
      <c r="KZ21" s="29"/>
      <c r="LA21" s="29"/>
      <c r="LB21" s="29"/>
      <c r="LC21" s="29"/>
      <c r="LD21" s="29"/>
      <c r="LE21" s="29"/>
      <c r="LF21" s="29"/>
      <c r="LG21" s="29"/>
      <c r="LH21" s="29"/>
      <c r="LI21" s="29"/>
      <c r="LJ21" s="29"/>
      <c r="LK21" s="29"/>
      <c r="LL21" s="29"/>
      <c r="LM21" s="29"/>
      <c r="LN21" s="29"/>
      <c r="LO21" s="29"/>
      <c r="LP21" s="29"/>
      <c r="LQ21" s="29"/>
      <c r="LR21" s="29"/>
      <c r="LS21" s="29"/>
      <c r="LT21" s="29"/>
      <c r="LU21" s="29"/>
      <c r="LV21" s="29"/>
      <c r="LW21" s="29"/>
      <c r="LX21" s="29"/>
      <c r="LY21" s="29"/>
      <c r="LZ21" s="29"/>
      <c r="MA21" s="29"/>
      <c r="MB21" s="29"/>
      <c r="MC21" s="29"/>
      <c r="MD21" s="29"/>
      <c r="ME21" s="29"/>
      <c r="MF21" s="29"/>
      <c r="MG21" s="29"/>
      <c r="MH21" s="29"/>
      <c r="MI21" s="29"/>
      <c r="MJ21" s="29"/>
      <c r="MK21" s="29"/>
      <c r="ML21" s="29"/>
      <c r="MM21" s="29"/>
      <c r="MN21" s="29"/>
      <c r="MO21" s="29"/>
      <c r="MP21" s="29"/>
      <c r="MQ21" s="29"/>
      <c r="MR21" s="29"/>
      <c r="MS21" s="29"/>
      <c r="MT21" s="29"/>
      <c r="MU21" s="29"/>
      <c r="MV21" s="29"/>
      <c r="MW21" s="29"/>
      <c r="MX21" s="29"/>
      <c r="MY21" s="29"/>
      <c r="MZ21" s="29"/>
      <c r="NA21" s="29"/>
      <c r="NB21" s="29"/>
      <c r="NC21" s="29"/>
      <c r="ND21" s="29"/>
      <c r="NE21" s="29"/>
      <c r="NF21" s="29"/>
      <c r="NG21" s="29"/>
      <c r="NH21" s="29"/>
      <c r="NI21" s="29"/>
      <c r="NJ21" s="29"/>
      <c r="NK21" s="29"/>
      <c r="NL21" s="29"/>
      <c r="NM21" s="29"/>
      <c r="NN21" s="29"/>
      <c r="NO21" s="29"/>
      <c r="NP21" s="29"/>
      <c r="NQ21" s="29"/>
      <c r="NR21" s="29"/>
      <c r="NS21" s="29"/>
      <c r="NT21" s="29"/>
      <c r="NU21" s="29"/>
      <c r="NV21" s="29"/>
      <c r="NW21" s="29"/>
      <c r="NX21" s="29"/>
      <c r="NY21" s="29"/>
      <c r="NZ21" s="29"/>
      <c r="OA21" s="29"/>
      <c r="OB21" s="29"/>
      <c r="OC21" s="29"/>
      <c r="OD21" s="29"/>
      <c r="OE21" s="29"/>
      <c r="OF21" s="29"/>
      <c r="OG21" s="29"/>
      <c r="OH21" s="29"/>
      <c r="OI21" s="29"/>
      <c r="OJ21" s="29"/>
      <c r="OK21" s="29"/>
      <c r="OL21" s="29"/>
      <c r="OM21" s="29"/>
      <c r="ON21" s="29"/>
      <c r="OO21" s="29"/>
      <c r="OP21" s="29"/>
      <c r="OQ21" s="29"/>
      <c r="OR21" s="29"/>
      <c r="OS21" s="29"/>
      <c r="OT21" s="29"/>
      <c r="OU21" s="29"/>
      <c r="OV21" s="29"/>
      <c r="OW21" s="29"/>
      <c r="OX21" s="29"/>
      <c r="OY21" s="29"/>
      <c r="OZ21" s="29"/>
      <c r="PA21" s="29"/>
      <c r="PB21" s="29"/>
      <c r="PC21" s="29"/>
      <c r="PD21" s="29"/>
      <c r="PE21" s="29"/>
      <c r="PF21" s="29"/>
      <c r="PG21" s="29"/>
      <c r="PH21" s="29"/>
      <c r="PI21" s="29"/>
      <c r="PJ21" s="29"/>
      <c r="PK21" s="29"/>
      <c r="PL21" s="29"/>
    </row>
    <row r="22" spans="1:428" s="30" customFormat="1" ht="30" customHeight="1" x14ac:dyDescent="0.25">
      <c r="A22" s="90" t="s">
        <v>52</v>
      </c>
      <c r="B22" s="203">
        <v>6</v>
      </c>
      <c r="C22" s="203">
        <v>6</v>
      </c>
      <c r="D22" s="203">
        <f t="shared" ref="D22:D28" si="14">C22-B22</f>
        <v>0</v>
      </c>
      <c r="E22" s="203">
        <v>7207</v>
      </c>
      <c r="F22" s="203">
        <f>802+1204+275+3375+1077</f>
        <v>6733</v>
      </c>
      <c r="G22" s="203">
        <f>12+12+360+90</f>
        <v>474</v>
      </c>
      <c r="H22" s="203">
        <v>24</v>
      </c>
      <c r="I22" s="203">
        <f t="shared" ref="I22:I28" si="15">E22+H22</f>
        <v>7231</v>
      </c>
      <c r="J22" s="142">
        <v>25</v>
      </c>
      <c r="K22" s="142">
        <v>80</v>
      </c>
      <c r="L22" s="91">
        <f t="shared" ref="L22:L28" si="16">J22*K22</f>
        <v>2000</v>
      </c>
      <c r="M22" s="206">
        <v>120</v>
      </c>
      <c r="N22" s="209">
        <f>-(I22-L22-L23-L24-M22)</f>
        <v>-86</v>
      </c>
      <c r="O22" s="200">
        <f t="shared" ref="O22:O28" si="17">IFERROR((N22/I22)*100,"-")</f>
        <v>-1.1893237449868621</v>
      </c>
      <c r="P22" s="107">
        <v>80</v>
      </c>
      <c r="Q22" s="107">
        <v>80</v>
      </c>
      <c r="R22" s="137">
        <f t="shared" ref="R22:R28" si="18">P22-Q22</f>
        <v>0</v>
      </c>
      <c r="S22" s="137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29"/>
      <c r="AQ22" s="29"/>
      <c r="AR22" s="29"/>
      <c r="AS22" s="29"/>
      <c r="AT22" s="29"/>
      <c r="AU22" s="29"/>
      <c r="AV22" s="29"/>
      <c r="AW22" s="29"/>
      <c r="AX22" s="29"/>
      <c r="AY22" s="29"/>
      <c r="AZ22" s="29"/>
      <c r="BA22" s="29"/>
      <c r="BB22" s="29"/>
      <c r="BC22" s="29"/>
      <c r="BD22" s="29"/>
      <c r="BE22" s="29"/>
      <c r="BF22" s="29"/>
      <c r="BG22" s="29"/>
      <c r="BH22" s="29"/>
      <c r="BI22" s="29"/>
      <c r="BJ22" s="29"/>
      <c r="BK22" s="29"/>
      <c r="BL22" s="29"/>
      <c r="BM22" s="29"/>
      <c r="BN22" s="29"/>
      <c r="BO22" s="29"/>
      <c r="BP22" s="29"/>
      <c r="BQ22" s="29"/>
      <c r="BR22" s="29"/>
      <c r="BS22" s="29"/>
      <c r="BT22" s="29"/>
      <c r="BU22" s="29"/>
      <c r="BV22" s="29"/>
      <c r="BW22" s="29"/>
      <c r="BX22" s="29"/>
      <c r="BY22" s="29"/>
      <c r="BZ22" s="29"/>
      <c r="CA22" s="29"/>
      <c r="CB22" s="29"/>
      <c r="CC22" s="29"/>
      <c r="CD22" s="29"/>
      <c r="CE22" s="29"/>
      <c r="CF22" s="29"/>
      <c r="CG22" s="29"/>
      <c r="CH22" s="29"/>
      <c r="CI22" s="29"/>
      <c r="CJ22" s="29"/>
      <c r="CK22" s="29"/>
      <c r="CL22" s="29"/>
      <c r="CM22" s="29"/>
      <c r="CN22" s="29"/>
      <c r="CO22" s="29"/>
      <c r="CP22" s="29"/>
      <c r="CQ22" s="29"/>
      <c r="CR22" s="29"/>
      <c r="CS22" s="29"/>
      <c r="CT22" s="29"/>
      <c r="CU22" s="29"/>
      <c r="CV22" s="29"/>
      <c r="CW22" s="29"/>
      <c r="CX22" s="29"/>
      <c r="CY22" s="29"/>
      <c r="CZ22" s="29"/>
      <c r="DA22" s="29"/>
      <c r="DB22" s="29"/>
      <c r="DC22" s="29"/>
      <c r="DD22" s="29"/>
      <c r="DE22" s="29"/>
      <c r="DF22" s="29"/>
      <c r="DG22" s="29"/>
      <c r="DH22" s="29"/>
      <c r="DI22" s="29"/>
      <c r="DJ22" s="29"/>
      <c r="DK22" s="29"/>
      <c r="DL22" s="29"/>
      <c r="DM22" s="29"/>
      <c r="DN22" s="29"/>
      <c r="DO22" s="29"/>
      <c r="DP22" s="29"/>
      <c r="DQ22" s="29"/>
      <c r="DR22" s="29"/>
      <c r="DS22" s="29"/>
      <c r="DT22" s="29"/>
      <c r="DU22" s="29"/>
      <c r="DV22" s="29"/>
      <c r="DW22" s="29"/>
      <c r="DX22" s="29"/>
      <c r="DY22" s="29"/>
      <c r="DZ22" s="29"/>
      <c r="EA22" s="29"/>
      <c r="EB22" s="29"/>
      <c r="EC22" s="29"/>
      <c r="ED22" s="29"/>
      <c r="EE22" s="29"/>
      <c r="EF22" s="29"/>
      <c r="EG22" s="29"/>
      <c r="EH22" s="29"/>
      <c r="EI22" s="29"/>
      <c r="EJ22" s="29"/>
      <c r="EK22" s="29"/>
      <c r="EL22" s="29"/>
      <c r="EM22" s="29"/>
      <c r="EN22" s="29"/>
      <c r="EO22" s="29"/>
      <c r="EP22" s="29"/>
      <c r="EQ22" s="29"/>
      <c r="ER22" s="29"/>
      <c r="ES22" s="29"/>
      <c r="ET22" s="29"/>
      <c r="EU22" s="29"/>
      <c r="EV22" s="29"/>
      <c r="EW22" s="29"/>
      <c r="EX22" s="29"/>
      <c r="EY22" s="29"/>
      <c r="EZ22" s="29"/>
      <c r="FA22" s="29"/>
      <c r="FB22" s="29"/>
      <c r="FC22" s="29"/>
      <c r="FD22" s="29"/>
      <c r="FE22" s="29"/>
      <c r="FF22" s="29"/>
      <c r="FG22" s="29"/>
      <c r="FH22" s="29"/>
      <c r="FI22" s="29"/>
      <c r="FJ22" s="29"/>
      <c r="FK22" s="29"/>
      <c r="FL22" s="29"/>
      <c r="FM22" s="29"/>
      <c r="FN22" s="29"/>
      <c r="FO22" s="29"/>
      <c r="FP22" s="29"/>
      <c r="FQ22" s="29"/>
      <c r="FR22" s="29"/>
      <c r="FS22" s="29"/>
      <c r="FT22" s="29"/>
      <c r="FU22" s="29"/>
      <c r="FV22" s="29"/>
      <c r="FW22" s="29"/>
      <c r="FX22" s="29"/>
      <c r="FY22" s="29"/>
      <c r="FZ22" s="29"/>
      <c r="GA22" s="29"/>
      <c r="GB22" s="29"/>
      <c r="GC22" s="29"/>
      <c r="GD22" s="29"/>
      <c r="GE22" s="29"/>
      <c r="GF22" s="29"/>
      <c r="GG22" s="29"/>
      <c r="GH22" s="29"/>
      <c r="GI22" s="29"/>
      <c r="GJ22" s="29"/>
      <c r="GK22" s="29"/>
      <c r="GL22" s="29"/>
      <c r="GM22" s="29"/>
      <c r="GN22" s="29"/>
      <c r="GO22" s="29"/>
      <c r="GP22" s="29"/>
      <c r="GQ22" s="29"/>
      <c r="GR22" s="29"/>
      <c r="GS22" s="29"/>
      <c r="GT22" s="29"/>
      <c r="GU22" s="29"/>
      <c r="GV22" s="29"/>
      <c r="GW22" s="29"/>
      <c r="GX22" s="29"/>
      <c r="GY22" s="29"/>
      <c r="GZ22" s="29"/>
      <c r="HA22" s="29"/>
      <c r="HB22" s="29"/>
      <c r="HC22" s="29"/>
      <c r="HD22" s="29"/>
      <c r="HE22" s="29"/>
      <c r="HF22" s="29"/>
      <c r="HG22" s="29"/>
      <c r="HH22" s="29"/>
      <c r="HI22" s="29"/>
      <c r="HJ22" s="29"/>
      <c r="HK22" s="29"/>
      <c r="HL22" s="29"/>
      <c r="HM22" s="29"/>
      <c r="HN22" s="29"/>
      <c r="HO22" s="29"/>
      <c r="HP22" s="29"/>
      <c r="HQ22" s="29"/>
      <c r="HR22" s="29"/>
      <c r="HS22" s="29"/>
      <c r="HT22" s="29"/>
      <c r="HU22" s="29"/>
      <c r="HV22" s="29"/>
      <c r="HW22" s="29"/>
      <c r="HX22" s="29"/>
      <c r="HY22" s="29"/>
      <c r="HZ22" s="29"/>
      <c r="IA22" s="29"/>
      <c r="IB22" s="29"/>
      <c r="IC22" s="29"/>
      <c r="ID22" s="29"/>
      <c r="IE22" s="29"/>
      <c r="IF22" s="29"/>
      <c r="IG22" s="29"/>
      <c r="IH22" s="29"/>
      <c r="II22" s="29"/>
      <c r="IJ22" s="29"/>
      <c r="IK22" s="29"/>
      <c r="IL22" s="29"/>
      <c r="IM22" s="29"/>
      <c r="IN22" s="29"/>
      <c r="IO22" s="29"/>
      <c r="IP22" s="29"/>
      <c r="IQ22" s="29"/>
      <c r="IR22" s="29"/>
      <c r="IS22" s="29"/>
      <c r="IT22" s="29"/>
      <c r="IU22" s="29"/>
      <c r="IV22" s="29"/>
      <c r="IW22" s="29"/>
      <c r="IX22" s="29"/>
      <c r="IY22" s="29"/>
      <c r="IZ22" s="29"/>
      <c r="JA22" s="29"/>
      <c r="JB22" s="29"/>
      <c r="JC22" s="29"/>
      <c r="JD22" s="29"/>
      <c r="JE22" s="29"/>
      <c r="JF22" s="29"/>
      <c r="JG22" s="29"/>
      <c r="JH22" s="29"/>
      <c r="JI22" s="29"/>
      <c r="JJ22" s="29"/>
      <c r="JK22" s="29"/>
      <c r="JL22" s="29"/>
      <c r="JM22" s="29"/>
      <c r="JN22" s="29"/>
      <c r="JO22" s="29"/>
      <c r="JP22" s="29"/>
      <c r="JQ22" s="29"/>
      <c r="JR22" s="29"/>
      <c r="JS22" s="29"/>
      <c r="JT22" s="29"/>
      <c r="JU22" s="29"/>
      <c r="JV22" s="29"/>
      <c r="JW22" s="29"/>
      <c r="JX22" s="29"/>
      <c r="JY22" s="29"/>
      <c r="JZ22" s="29"/>
      <c r="KA22" s="29"/>
      <c r="KB22" s="29"/>
      <c r="KC22" s="29"/>
      <c r="KD22" s="29"/>
      <c r="KE22" s="29"/>
      <c r="KF22" s="29"/>
      <c r="KG22" s="29"/>
      <c r="KH22" s="29"/>
      <c r="KI22" s="29"/>
      <c r="KJ22" s="29"/>
      <c r="KK22" s="29"/>
      <c r="KL22" s="29"/>
      <c r="KM22" s="29"/>
      <c r="KN22" s="29"/>
      <c r="KO22" s="29"/>
      <c r="KP22" s="29"/>
      <c r="KQ22" s="29"/>
      <c r="KR22" s="29"/>
      <c r="KS22" s="29"/>
      <c r="KT22" s="29"/>
      <c r="KU22" s="29"/>
      <c r="KV22" s="29"/>
      <c r="KW22" s="29"/>
      <c r="KX22" s="29"/>
      <c r="KY22" s="29"/>
      <c r="KZ22" s="29"/>
      <c r="LA22" s="29"/>
      <c r="LB22" s="29"/>
      <c r="LC22" s="29"/>
      <c r="LD22" s="29"/>
      <c r="LE22" s="29"/>
      <c r="LF22" s="29"/>
      <c r="LG22" s="29"/>
      <c r="LH22" s="29"/>
      <c r="LI22" s="29"/>
      <c r="LJ22" s="29"/>
      <c r="LK22" s="29"/>
      <c r="LL22" s="29"/>
      <c r="LM22" s="29"/>
      <c r="LN22" s="29"/>
      <c r="LO22" s="29"/>
      <c r="LP22" s="29"/>
      <c r="LQ22" s="29"/>
      <c r="LR22" s="29"/>
      <c r="LS22" s="29"/>
      <c r="LT22" s="29"/>
      <c r="LU22" s="29"/>
      <c r="LV22" s="29"/>
      <c r="LW22" s="29"/>
      <c r="LX22" s="29"/>
      <c r="LY22" s="29"/>
      <c r="LZ22" s="29"/>
      <c r="MA22" s="29"/>
      <c r="MB22" s="29"/>
      <c r="MC22" s="29"/>
      <c r="MD22" s="29"/>
      <c r="ME22" s="29"/>
      <c r="MF22" s="29"/>
      <c r="MG22" s="29"/>
      <c r="MH22" s="29"/>
      <c r="MI22" s="29"/>
      <c r="MJ22" s="29"/>
      <c r="MK22" s="29"/>
      <c r="ML22" s="29"/>
      <c r="MM22" s="29"/>
      <c r="MN22" s="29"/>
      <c r="MO22" s="29"/>
      <c r="MP22" s="29"/>
      <c r="MQ22" s="29"/>
      <c r="MR22" s="29"/>
      <c r="MS22" s="29"/>
      <c r="MT22" s="29"/>
      <c r="MU22" s="29"/>
      <c r="MV22" s="29"/>
      <c r="MW22" s="29"/>
      <c r="MX22" s="29"/>
      <c r="MY22" s="29"/>
      <c r="MZ22" s="29"/>
      <c r="NA22" s="29"/>
      <c r="NB22" s="29"/>
      <c r="NC22" s="29"/>
      <c r="ND22" s="29"/>
      <c r="NE22" s="29"/>
      <c r="NF22" s="29"/>
      <c r="NG22" s="29"/>
      <c r="NH22" s="29"/>
      <c r="NI22" s="29"/>
      <c r="NJ22" s="29"/>
      <c r="NK22" s="29"/>
      <c r="NL22" s="29"/>
      <c r="NM22" s="29"/>
      <c r="NN22" s="29"/>
      <c r="NO22" s="29"/>
      <c r="NP22" s="29"/>
      <c r="NQ22" s="29"/>
      <c r="NR22" s="29"/>
      <c r="NS22" s="29"/>
      <c r="NT22" s="29"/>
      <c r="NU22" s="29"/>
      <c r="NV22" s="29"/>
      <c r="NW22" s="29"/>
      <c r="NX22" s="29"/>
      <c r="NY22" s="29"/>
      <c r="NZ22" s="29"/>
      <c r="OA22" s="29"/>
      <c r="OB22" s="29"/>
      <c r="OC22" s="29"/>
      <c r="OD22" s="29"/>
      <c r="OE22" s="29"/>
      <c r="OF22" s="29"/>
      <c r="OG22" s="29"/>
      <c r="OH22" s="29"/>
      <c r="OI22" s="29"/>
      <c r="OJ22" s="29"/>
      <c r="OK22" s="29"/>
      <c r="OL22" s="29"/>
      <c r="OM22" s="29"/>
      <c r="ON22" s="29"/>
      <c r="OO22" s="29"/>
      <c r="OP22" s="29"/>
      <c r="OQ22" s="29"/>
      <c r="OR22" s="29"/>
      <c r="OS22" s="29"/>
      <c r="OT22" s="29"/>
      <c r="OU22" s="29"/>
      <c r="OV22" s="29"/>
      <c r="OW22" s="29"/>
      <c r="OX22" s="29"/>
      <c r="OY22" s="29"/>
      <c r="OZ22" s="29"/>
      <c r="PA22" s="29"/>
      <c r="PB22" s="29"/>
      <c r="PC22" s="29"/>
      <c r="PD22" s="29"/>
      <c r="PE22" s="29"/>
      <c r="PF22" s="29"/>
      <c r="PG22" s="29"/>
      <c r="PH22" s="29"/>
      <c r="PI22" s="29"/>
      <c r="PJ22" s="29"/>
      <c r="PK22" s="29"/>
      <c r="PL22" s="29"/>
    </row>
    <row r="23" spans="1:428" s="30" customFormat="1" ht="30" customHeight="1" x14ac:dyDescent="0.25">
      <c r="A23" s="90" t="s">
        <v>53</v>
      </c>
      <c r="B23" s="204"/>
      <c r="C23" s="204"/>
      <c r="D23" s="204">
        <f t="shared" si="14"/>
        <v>0</v>
      </c>
      <c r="E23" s="204"/>
      <c r="F23" s="204"/>
      <c r="G23" s="204"/>
      <c r="H23" s="204"/>
      <c r="I23" s="204">
        <f t="shared" si="15"/>
        <v>0</v>
      </c>
      <c r="J23" s="142">
        <v>25</v>
      </c>
      <c r="K23" s="142">
        <v>152</v>
      </c>
      <c r="L23" s="91">
        <f t="shared" si="16"/>
        <v>3800</v>
      </c>
      <c r="M23" s="207"/>
      <c r="N23" s="210"/>
      <c r="O23" s="201"/>
      <c r="P23" s="107">
        <v>160</v>
      </c>
      <c r="Q23" s="107">
        <v>152</v>
      </c>
      <c r="R23" s="137">
        <f t="shared" si="18"/>
        <v>8</v>
      </c>
      <c r="S23" s="137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29"/>
      <c r="AJ23" s="29"/>
      <c r="AK23" s="29"/>
      <c r="AL23" s="29"/>
      <c r="AM23" s="29"/>
      <c r="AN23" s="29"/>
      <c r="AO23" s="29"/>
      <c r="AP23" s="29"/>
      <c r="AQ23" s="29"/>
      <c r="AR23" s="29"/>
      <c r="AS23" s="29"/>
      <c r="AT23" s="29"/>
      <c r="AU23" s="29"/>
      <c r="AV23" s="29"/>
      <c r="AW23" s="29"/>
      <c r="AX23" s="29"/>
      <c r="AY23" s="29"/>
      <c r="AZ23" s="29"/>
      <c r="BA23" s="29"/>
      <c r="BB23" s="29"/>
      <c r="BC23" s="29"/>
      <c r="BD23" s="29"/>
      <c r="BE23" s="29"/>
      <c r="BF23" s="29"/>
      <c r="BG23" s="29"/>
      <c r="BH23" s="29"/>
      <c r="BI23" s="29"/>
      <c r="BJ23" s="29"/>
      <c r="BK23" s="29"/>
      <c r="BL23" s="29"/>
      <c r="BM23" s="29"/>
      <c r="BN23" s="29"/>
      <c r="BO23" s="29"/>
      <c r="BP23" s="29"/>
      <c r="BQ23" s="29"/>
      <c r="BR23" s="29"/>
      <c r="BS23" s="29"/>
      <c r="BT23" s="29"/>
      <c r="BU23" s="29"/>
      <c r="BV23" s="29"/>
      <c r="BW23" s="29"/>
      <c r="BX23" s="29"/>
      <c r="BY23" s="29"/>
      <c r="BZ23" s="29"/>
      <c r="CA23" s="29"/>
      <c r="CB23" s="29"/>
      <c r="CC23" s="29"/>
      <c r="CD23" s="29"/>
      <c r="CE23" s="29"/>
      <c r="CF23" s="29"/>
      <c r="CG23" s="29"/>
      <c r="CH23" s="29"/>
      <c r="CI23" s="29"/>
      <c r="CJ23" s="29"/>
      <c r="CK23" s="29"/>
      <c r="CL23" s="29"/>
      <c r="CM23" s="29"/>
      <c r="CN23" s="29"/>
      <c r="CO23" s="29"/>
      <c r="CP23" s="29"/>
      <c r="CQ23" s="29"/>
      <c r="CR23" s="29"/>
      <c r="CS23" s="29"/>
      <c r="CT23" s="29"/>
      <c r="CU23" s="29"/>
      <c r="CV23" s="29"/>
      <c r="CW23" s="29"/>
      <c r="CX23" s="29"/>
      <c r="CY23" s="29"/>
      <c r="CZ23" s="29"/>
      <c r="DA23" s="29"/>
      <c r="DB23" s="29"/>
      <c r="DC23" s="29"/>
      <c r="DD23" s="29"/>
      <c r="DE23" s="29"/>
      <c r="DF23" s="29"/>
      <c r="DG23" s="29"/>
      <c r="DH23" s="29"/>
      <c r="DI23" s="29"/>
      <c r="DJ23" s="29"/>
      <c r="DK23" s="29"/>
      <c r="DL23" s="29"/>
      <c r="DM23" s="29"/>
      <c r="DN23" s="29"/>
      <c r="DO23" s="29"/>
      <c r="DP23" s="29"/>
      <c r="DQ23" s="29"/>
      <c r="DR23" s="29"/>
      <c r="DS23" s="29"/>
      <c r="DT23" s="29"/>
      <c r="DU23" s="29"/>
      <c r="DV23" s="29"/>
      <c r="DW23" s="29"/>
      <c r="DX23" s="29"/>
      <c r="DY23" s="29"/>
      <c r="DZ23" s="29"/>
      <c r="EA23" s="29"/>
      <c r="EB23" s="29"/>
      <c r="EC23" s="29"/>
      <c r="ED23" s="29"/>
      <c r="EE23" s="29"/>
      <c r="EF23" s="29"/>
      <c r="EG23" s="29"/>
      <c r="EH23" s="29"/>
      <c r="EI23" s="29"/>
      <c r="EJ23" s="29"/>
      <c r="EK23" s="29"/>
      <c r="EL23" s="29"/>
      <c r="EM23" s="29"/>
      <c r="EN23" s="29"/>
      <c r="EO23" s="29"/>
      <c r="EP23" s="29"/>
      <c r="EQ23" s="29"/>
      <c r="ER23" s="29"/>
      <c r="ES23" s="29"/>
      <c r="ET23" s="29"/>
      <c r="EU23" s="29"/>
      <c r="EV23" s="29"/>
      <c r="EW23" s="29"/>
      <c r="EX23" s="29"/>
      <c r="EY23" s="29"/>
      <c r="EZ23" s="29"/>
      <c r="FA23" s="29"/>
      <c r="FB23" s="29"/>
      <c r="FC23" s="29"/>
      <c r="FD23" s="29"/>
      <c r="FE23" s="29"/>
      <c r="FF23" s="29"/>
      <c r="FG23" s="29"/>
      <c r="FH23" s="29"/>
      <c r="FI23" s="29"/>
      <c r="FJ23" s="29"/>
      <c r="FK23" s="29"/>
      <c r="FL23" s="29"/>
      <c r="FM23" s="29"/>
      <c r="FN23" s="29"/>
      <c r="FO23" s="29"/>
      <c r="FP23" s="29"/>
      <c r="FQ23" s="29"/>
      <c r="FR23" s="29"/>
      <c r="FS23" s="29"/>
      <c r="FT23" s="29"/>
      <c r="FU23" s="29"/>
      <c r="FV23" s="29"/>
      <c r="FW23" s="29"/>
      <c r="FX23" s="29"/>
      <c r="FY23" s="29"/>
      <c r="FZ23" s="29"/>
      <c r="GA23" s="29"/>
      <c r="GB23" s="29"/>
      <c r="GC23" s="29"/>
      <c r="GD23" s="29"/>
      <c r="GE23" s="29"/>
      <c r="GF23" s="29"/>
      <c r="GG23" s="29"/>
      <c r="GH23" s="29"/>
      <c r="GI23" s="29"/>
      <c r="GJ23" s="29"/>
      <c r="GK23" s="29"/>
      <c r="GL23" s="29"/>
      <c r="GM23" s="29"/>
      <c r="GN23" s="29"/>
      <c r="GO23" s="29"/>
      <c r="GP23" s="29"/>
      <c r="GQ23" s="29"/>
      <c r="GR23" s="29"/>
      <c r="GS23" s="29"/>
      <c r="GT23" s="29"/>
      <c r="GU23" s="29"/>
      <c r="GV23" s="29"/>
      <c r="GW23" s="29"/>
      <c r="GX23" s="29"/>
      <c r="GY23" s="29"/>
      <c r="GZ23" s="29"/>
      <c r="HA23" s="29"/>
      <c r="HB23" s="29"/>
      <c r="HC23" s="29"/>
      <c r="HD23" s="29"/>
      <c r="HE23" s="29"/>
      <c r="HF23" s="29"/>
      <c r="HG23" s="29"/>
      <c r="HH23" s="29"/>
      <c r="HI23" s="29"/>
      <c r="HJ23" s="29"/>
      <c r="HK23" s="29"/>
      <c r="HL23" s="29"/>
      <c r="HM23" s="29"/>
      <c r="HN23" s="29"/>
      <c r="HO23" s="29"/>
      <c r="HP23" s="29"/>
      <c r="HQ23" s="29"/>
      <c r="HR23" s="29"/>
      <c r="HS23" s="29"/>
      <c r="HT23" s="29"/>
      <c r="HU23" s="29"/>
      <c r="HV23" s="29"/>
      <c r="HW23" s="29"/>
      <c r="HX23" s="29"/>
      <c r="HY23" s="29"/>
      <c r="HZ23" s="29"/>
      <c r="IA23" s="29"/>
      <c r="IB23" s="29"/>
      <c r="IC23" s="29"/>
      <c r="ID23" s="29"/>
      <c r="IE23" s="29"/>
      <c r="IF23" s="29"/>
      <c r="IG23" s="29"/>
      <c r="IH23" s="29"/>
      <c r="II23" s="29"/>
      <c r="IJ23" s="29"/>
      <c r="IK23" s="29"/>
      <c r="IL23" s="29"/>
      <c r="IM23" s="29"/>
      <c r="IN23" s="29"/>
      <c r="IO23" s="29"/>
      <c r="IP23" s="29"/>
      <c r="IQ23" s="29"/>
      <c r="IR23" s="29"/>
      <c r="IS23" s="29"/>
      <c r="IT23" s="29"/>
      <c r="IU23" s="29"/>
      <c r="IV23" s="29"/>
      <c r="IW23" s="29"/>
      <c r="IX23" s="29"/>
      <c r="IY23" s="29"/>
      <c r="IZ23" s="29"/>
      <c r="JA23" s="29"/>
      <c r="JB23" s="29"/>
      <c r="JC23" s="29"/>
      <c r="JD23" s="29"/>
      <c r="JE23" s="29"/>
      <c r="JF23" s="29"/>
      <c r="JG23" s="29"/>
      <c r="JH23" s="29"/>
      <c r="JI23" s="29"/>
      <c r="JJ23" s="29"/>
      <c r="JK23" s="29"/>
      <c r="JL23" s="29"/>
      <c r="JM23" s="29"/>
      <c r="JN23" s="29"/>
      <c r="JO23" s="29"/>
      <c r="JP23" s="29"/>
      <c r="JQ23" s="29"/>
      <c r="JR23" s="29"/>
      <c r="JS23" s="29"/>
      <c r="JT23" s="29"/>
      <c r="JU23" s="29"/>
      <c r="JV23" s="29"/>
      <c r="JW23" s="29"/>
      <c r="JX23" s="29"/>
      <c r="JY23" s="29"/>
      <c r="JZ23" s="29"/>
      <c r="KA23" s="29"/>
      <c r="KB23" s="29"/>
      <c r="KC23" s="29"/>
      <c r="KD23" s="29"/>
      <c r="KE23" s="29"/>
      <c r="KF23" s="29"/>
      <c r="KG23" s="29"/>
      <c r="KH23" s="29"/>
      <c r="KI23" s="29"/>
      <c r="KJ23" s="29"/>
      <c r="KK23" s="29"/>
      <c r="KL23" s="29"/>
      <c r="KM23" s="29"/>
      <c r="KN23" s="29"/>
      <c r="KO23" s="29"/>
      <c r="KP23" s="29"/>
      <c r="KQ23" s="29"/>
      <c r="KR23" s="29"/>
      <c r="KS23" s="29"/>
      <c r="KT23" s="29"/>
      <c r="KU23" s="29"/>
      <c r="KV23" s="29"/>
      <c r="KW23" s="29"/>
      <c r="KX23" s="29"/>
      <c r="KY23" s="29"/>
      <c r="KZ23" s="29"/>
      <c r="LA23" s="29"/>
      <c r="LB23" s="29"/>
      <c r="LC23" s="29"/>
      <c r="LD23" s="29"/>
      <c r="LE23" s="29"/>
      <c r="LF23" s="29"/>
      <c r="LG23" s="29"/>
      <c r="LH23" s="29"/>
      <c r="LI23" s="29"/>
      <c r="LJ23" s="29"/>
      <c r="LK23" s="29"/>
      <c r="LL23" s="29"/>
      <c r="LM23" s="29"/>
      <c r="LN23" s="29"/>
      <c r="LO23" s="29"/>
      <c r="LP23" s="29"/>
      <c r="LQ23" s="29"/>
      <c r="LR23" s="29"/>
      <c r="LS23" s="29"/>
      <c r="LT23" s="29"/>
      <c r="LU23" s="29"/>
      <c r="LV23" s="29"/>
      <c r="LW23" s="29"/>
      <c r="LX23" s="29"/>
      <c r="LY23" s="29"/>
      <c r="LZ23" s="29"/>
      <c r="MA23" s="29"/>
      <c r="MB23" s="29"/>
      <c r="MC23" s="29"/>
      <c r="MD23" s="29"/>
      <c r="ME23" s="29"/>
      <c r="MF23" s="29"/>
      <c r="MG23" s="29"/>
      <c r="MH23" s="29"/>
      <c r="MI23" s="29"/>
      <c r="MJ23" s="29"/>
      <c r="MK23" s="29"/>
      <c r="ML23" s="29"/>
      <c r="MM23" s="29"/>
      <c r="MN23" s="29"/>
      <c r="MO23" s="29"/>
      <c r="MP23" s="29"/>
      <c r="MQ23" s="29"/>
      <c r="MR23" s="29"/>
      <c r="MS23" s="29"/>
      <c r="MT23" s="29"/>
      <c r="MU23" s="29"/>
      <c r="MV23" s="29"/>
      <c r="MW23" s="29"/>
      <c r="MX23" s="29"/>
      <c r="MY23" s="29"/>
      <c r="MZ23" s="29"/>
      <c r="NA23" s="29"/>
      <c r="NB23" s="29"/>
      <c r="NC23" s="29"/>
      <c r="ND23" s="29"/>
      <c r="NE23" s="29"/>
      <c r="NF23" s="29"/>
      <c r="NG23" s="29"/>
      <c r="NH23" s="29"/>
      <c r="NI23" s="29"/>
      <c r="NJ23" s="29"/>
      <c r="NK23" s="29"/>
      <c r="NL23" s="29"/>
      <c r="NM23" s="29"/>
      <c r="NN23" s="29"/>
      <c r="NO23" s="29"/>
      <c r="NP23" s="29"/>
      <c r="NQ23" s="29"/>
      <c r="NR23" s="29"/>
      <c r="NS23" s="29"/>
      <c r="NT23" s="29"/>
      <c r="NU23" s="29"/>
      <c r="NV23" s="29"/>
      <c r="NW23" s="29"/>
      <c r="NX23" s="29"/>
      <c r="NY23" s="29"/>
      <c r="NZ23" s="29"/>
      <c r="OA23" s="29"/>
      <c r="OB23" s="29"/>
      <c r="OC23" s="29"/>
      <c r="OD23" s="29"/>
      <c r="OE23" s="29"/>
      <c r="OF23" s="29"/>
      <c r="OG23" s="29"/>
      <c r="OH23" s="29"/>
      <c r="OI23" s="29"/>
      <c r="OJ23" s="29"/>
      <c r="OK23" s="29"/>
      <c r="OL23" s="29"/>
      <c r="OM23" s="29"/>
      <c r="ON23" s="29"/>
      <c r="OO23" s="29"/>
      <c r="OP23" s="29"/>
      <c r="OQ23" s="29"/>
      <c r="OR23" s="29"/>
      <c r="OS23" s="29"/>
      <c r="OT23" s="29"/>
      <c r="OU23" s="29"/>
      <c r="OV23" s="29"/>
      <c r="OW23" s="29"/>
      <c r="OX23" s="29"/>
      <c r="OY23" s="29"/>
      <c r="OZ23" s="29"/>
      <c r="PA23" s="29"/>
      <c r="PB23" s="29"/>
      <c r="PC23" s="29"/>
      <c r="PD23" s="29"/>
      <c r="PE23" s="29"/>
      <c r="PF23" s="29"/>
      <c r="PG23" s="29"/>
      <c r="PH23" s="29"/>
      <c r="PI23" s="29"/>
      <c r="PJ23" s="29"/>
      <c r="PK23" s="29"/>
      <c r="PL23" s="29"/>
    </row>
    <row r="24" spans="1:428" s="30" customFormat="1" ht="30" customHeight="1" x14ac:dyDescent="0.25">
      <c r="A24" s="90" t="s">
        <v>53</v>
      </c>
      <c r="B24" s="205"/>
      <c r="C24" s="205"/>
      <c r="D24" s="205">
        <f t="shared" si="14"/>
        <v>0</v>
      </c>
      <c r="E24" s="205"/>
      <c r="F24" s="205"/>
      <c r="G24" s="205"/>
      <c r="H24" s="205"/>
      <c r="I24" s="205">
        <f t="shared" si="15"/>
        <v>0</v>
      </c>
      <c r="J24" s="142">
        <v>25</v>
      </c>
      <c r="K24" s="142">
        <v>49</v>
      </c>
      <c r="L24" s="91">
        <f t="shared" si="16"/>
        <v>1225</v>
      </c>
      <c r="M24" s="208"/>
      <c r="N24" s="211"/>
      <c r="O24" s="202"/>
      <c r="P24" s="107">
        <v>50</v>
      </c>
      <c r="Q24" s="107">
        <v>49</v>
      </c>
      <c r="R24" s="137">
        <f t="shared" si="18"/>
        <v>1</v>
      </c>
      <c r="S24" s="137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29"/>
      <c r="AJ24" s="29"/>
      <c r="AK24" s="29"/>
      <c r="AL24" s="29"/>
      <c r="AM24" s="29"/>
      <c r="AN24" s="29"/>
      <c r="AO24" s="29"/>
      <c r="AP24" s="29"/>
      <c r="AQ24" s="29"/>
      <c r="AR24" s="29"/>
      <c r="AS24" s="29"/>
      <c r="AT24" s="29"/>
      <c r="AU24" s="29"/>
      <c r="AV24" s="29"/>
      <c r="AW24" s="29"/>
      <c r="AX24" s="29"/>
      <c r="AY24" s="29"/>
      <c r="AZ24" s="29"/>
      <c r="BA24" s="29"/>
      <c r="BB24" s="29"/>
      <c r="BC24" s="29"/>
      <c r="BD24" s="29"/>
      <c r="BE24" s="29"/>
      <c r="BF24" s="29"/>
      <c r="BG24" s="29"/>
      <c r="BH24" s="29"/>
      <c r="BI24" s="29"/>
      <c r="BJ24" s="29"/>
      <c r="BK24" s="29"/>
      <c r="BL24" s="29"/>
      <c r="BM24" s="29"/>
      <c r="BN24" s="29"/>
      <c r="BO24" s="29"/>
      <c r="BP24" s="29"/>
      <c r="BQ24" s="29"/>
      <c r="BR24" s="29"/>
      <c r="BS24" s="29"/>
      <c r="BT24" s="29"/>
      <c r="BU24" s="29"/>
      <c r="BV24" s="29"/>
      <c r="BW24" s="29"/>
      <c r="BX24" s="29"/>
      <c r="BY24" s="29"/>
      <c r="BZ24" s="29"/>
      <c r="CA24" s="29"/>
      <c r="CB24" s="29"/>
      <c r="CC24" s="29"/>
      <c r="CD24" s="29"/>
      <c r="CE24" s="29"/>
      <c r="CF24" s="29"/>
      <c r="CG24" s="29"/>
      <c r="CH24" s="29"/>
      <c r="CI24" s="29"/>
      <c r="CJ24" s="29"/>
      <c r="CK24" s="29"/>
      <c r="CL24" s="29"/>
      <c r="CM24" s="29"/>
      <c r="CN24" s="29"/>
      <c r="CO24" s="29"/>
      <c r="CP24" s="29"/>
      <c r="CQ24" s="29"/>
      <c r="CR24" s="29"/>
      <c r="CS24" s="29"/>
      <c r="CT24" s="29"/>
      <c r="CU24" s="29"/>
      <c r="CV24" s="29"/>
      <c r="CW24" s="29"/>
      <c r="CX24" s="29"/>
      <c r="CY24" s="29"/>
      <c r="CZ24" s="29"/>
      <c r="DA24" s="29"/>
      <c r="DB24" s="29"/>
      <c r="DC24" s="29"/>
      <c r="DD24" s="29"/>
      <c r="DE24" s="29"/>
      <c r="DF24" s="29"/>
      <c r="DG24" s="29"/>
      <c r="DH24" s="29"/>
      <c r="DI24" s="29"/>
      <c r="DJ24" s="29"/>
      <c r="DK24" s="29"/>
      <c r="DL24" s="29"/>
      <c r="DM24" s="29"/>
      <c r="DN24" s="29"/>
      <c r="DO24" s="29"/>
      <c r="DP24" s="29"/>
      <c r="DQ24" s="29"/>
      <c r="DR24" s="29"/>
      <c r="DS24" s="29"/>
      <c r="DT24" s="29"/>
      <c r="DU24" s="29"/>
      <c r="DV24" s="29"/>
      <c r="DW24" s="29"/>
      <c r="DX24" s="29"/>
      <c r="DY24" s="29"/>
      <c r="DZ24" s="29"/>
      <c r="EA24" s="29"/>
      <c r="EB24" s="29"/>
      <c r="EC24" s="29"/>
      <c r="ED24" s="29"/>
      <c r="EE24" s="29"/>
      <c r="EF24" s="29"/>
      <c r="EG24" s="29"/>
      <c r="EH24" s="29"/>
      <c r="EI24" s="29"/>
      <c r="EJ24" s="29"/>
      <c r="EK24" s="29"/>
      <c r="EL24" s="29"/>
      <c r="EM24" s="29"/>
      <c r="EN24" s="29"/>
      <c r="EO24" s="29"/>
      <c r="EP24" s="29"/>
      <c r="EQ24" s="29"/>
      <c r="ER24" s="29"/>
      <c r="ES24" s="29"/>
      <c r="ET24" s="29"/>
      <c r="EU24" s="29"/>
      <c r="EV24" s="29"/>
      <c r="EW24" s="29"/>
      <c r="EX24" s="29"/>
      <c r="EY24" s="29"/>
      <c r="EZ24" s="29"/>
      <c r="FA24" s="29"/>
      <c r="FB24" s="29"/>
      <c r="FC24" s="29"/>
      <c r="FD24" s="29"/>
      <c r="FE24" s="29"/>
      <c r="FF24" s="29"/>
      <c r="FG24" s="29"/>
      <c r="FH24" s="29"/>
      <c r="FI24" s="29"/>
      <c r="FJ24" s="29"/>
      <c r="FK24" s="29"/>
      <c r="FL24" s="29"/>
      <c r="FM24" s="29"/>
      <c r="FN24" s="29"/>
      <c r="FO24" s="29"/>
      <c r="FP24" s="29"/>
      <c r="FQ24" s="29"/>
      <c r="FR24" s="29"/>
      <c r="FS24" s="29"/>
      <c r="FT24" s="29"/>
      <c r="FU24" s="29"/>
      <c r="FV24" s="29"/>
      <c r="FW24" s="29"/>
      <c r="FX24" s="29"/>
      <c r="FY24" s="29"/>
      <c r="FZ24" s="29"/>
      <c r="GA24" s="29"/>
      <c r="GB24" s="29"/>
      <c r="GC24" s="29"/>
      <c r="GD24" s="29"/>
      <c r="GE24" s="29"/>
      <c r="GF24" s="29"/>
      <c r="GG24" s="29"/>
      <c r="GH24" s="29"/>
      <c r="GI24" s="29"/>
      <c r="GJ24" s="29"/>
      <c r="GK24" s="29"/>
      <c r="GL24" s="29"/>
      <c r="GM24" s="29"/>
      <c r="GN24" s="29"/>
      <c r="GO24" s="29"/>
      <c r="GP24" s="29"/>
      <c r="GQ24" s="29"/>
      <c r="GR24" s="29"/>
      <c r="GS24" s="29"/>
      <c r="GT24" s="29"/>
      <c r="GU24" s="29"/>
      <c r="GV24" s="29"/>
      <c r="GW24" s="29"/>
      <c r="GX24" s="29"/>
      <c r="GY24" s="29"/>
      <c r="GZ24" s="29"/>
      <c r="HA24" s="29"/>
      <c r="HB24" s="29"/>
      <c r="HC24" s="29"/>
      <c r="HD24" s="29"/>
      <c r="HE24" s="29"/>
      <c r="HF24" s="29"/>
      <c r="HG24" s="29"/>
      <c r="HH24" s="29"/>
      <c r="HI24" s="29"/>
      <c r="HJ24" s="29"/>
      <c r="HK24" s="29"/>
      <c r="HL24" s="29"/>
      <c r="HM24" s="29"/>
      <c r="HN24" s="29"/>
      <c r="HO24" s="29"/>
      <c r="HP24" s="29"/>
      <c r="HQ24" s="29"/>
      <c r="HR24" s="29"/>
      <c r="HS24" s="29"/>
      <c r="HT24" s="29"/>
      <c r="HU24" s="29"/>
      <c r="HV24" s="29"/>
      <c r="HW24" s="29"/>
      <c r="HX24" s="29"/>
      <c r="HY24" s="29"/>
      <c r="HZ24" s="29"/>
      <c r="IA24" s="29"/>
      <c r="IB24" s="29"/>
      <c r="IC24" s="29"/>
      <c r="ID24" s="29"/>
      <c r="IE24" s="29"/>
      <c r="IF24" s="29"/>
      <c r="IG24" s="29"/>
      <c r="IH24" s="29"/>
      <c r="II24" s="29"/>
      <c r="IJ24" s="29"/>
      <c r="IK24" s="29"/>
      <c r="IL24" s="29"/>
      <c r="IM24" s="29"/>
      <c r="IN24" s="29"/>
      <c r="IO24" s="29"/>
      <c r="IP24" s="29"/>
      <c r="IQ24" s="29"/>
      <c r="IR24" s="29"/>
      <c r="IS24" s="29"/>
      <c r="IT24" s="29"/>
      <c r="IU24" s="29"/>
      <c r="IV24" s="29"/>
      <c r="IW24" s="29"/>
      <c r="IX24" s="29"/>
      <c r="IY24" s="29"/>
      <c r="IZ24" s="29"/>
      <c r="JA24" s="29"/>
      <c r="JB24" s="29"/>
      <c r="JC24" s="29"/>
      <c r="JD24" s="29"/>
      <c r="JE24" s="29"/>
      <c r="JF24" s="29"/>
      <c r="JG24" s="29"/>
      <c r="JH24" s="29"/>
      <c r="JI24" s="29"/>
      <c r="JJ24" s="29"/>
      <c r="JK24" s="29"/>
      <c r="JL24" s="29"/>
      <c r="JM24" s="29"/>
      <c r="JN24" s="29"/>
      <c r="JO24" s="29"/>
      <c r="JP24" s="29"/>
      <c r="JQ24" s="29"/>
      <c r="JR24" s="29"/>
      <c r="JS24" s="29"/>
      <c r="JT24" s="29"/>
      <c r="JU24" s="29"/>
      <c r="JV24" s="29"/>
      <c r="JW24" s="29"/>
      <c r="JX24" s="29"/>
      <c r="JY24" s="29"/>
      <c r="JZ24" s="29"/>
      <c r="KA24" s="29"/>
      <c r="KB24" s="29"/>
      <c r="KC24" s="29"/>
      <c r="KD24" s="29"/>
      <c r="KE24" s="29"/>
      <c r="KF24" s="29"/>
      <c r="KG24" s="29"/>
      <c r="KH24" s="29"/>
      <c r="KI24" s="29"/>
      <c r="KJ24" s="29"/>
      <c r="KK24" s="29"/>
      <c r="KL24" s="29"/>
      <c r="KM24" s="29"/>
      <c r="KN24" s="29"/>
      <c r="KO24" s="29"/>
      <c r="KP24" s="29"/>
      <c r="KQ24" s="29"/>
      <c r="KR24" s="29"/>
      <c r="KS24" s="29"/>
      <c r="KT24" s="29"/>
      <c r="KU24" s="29"/>
      <c r="KV24" s="29"/>
      <c r="KW24" s="29"/>
      <c r="KX24" s="29"/>
      <c r="KY24" s="29"/>
      <c r="KZ24" s="29"/>
      <c r="LA24" s="29"/>
      <c r="LB24" s="29"/>
      <c r="LC24" s="29"/>
      <c r="LD24" s="29"/>
      <c r="LE24" s="29"/>
      <c r="LF24" s="29"/>
      <c r="LG24" s="29"/>
      <c r="LH24" s="29"/>
      <c r="LI24" s="29"/>
      <c r="LJ24" s="29"/>
      <c r="LK24" s="29"/>
      <c r="LL24" s="29"/>
      <c r="LM24" s="29"/>
      <c r="LN24" s="29"/>
      <c r="LO24" s="29"/>
      <c r="LP24" s="29"/>
      <c r="LQ24" s="29"/>
      <c r="LR24" s="29"/>
      <c r="LS24" s="29"/>
      <c r="LT24" s="29"/>
      <c r="LU24" s="29"/>
      <c r="LV24" s="29"/>
      <c r="LW24" s="29"/>
      <c r="LX24" s="29"/>
      <c r="LY24" s="29"/>
      <c r="LZ24" s="29"/>
      <c r="MA24" s="29"/>
      <c r="MB24" s="29"/>
      <c r="MC24" s="29"/>
      <c r="MD24" s="29"/>
      <c r="ME24" s="29"/>
      <c r="MF24" s="29"/>
      <c r="MG24" s="29"/>
      <c r="MH24" s="29"/>
      <c r="MI24" s="29"/>
      <c r="MJ24" s="29"/>
      <c r="MK24" s="29"/>
      <c r="ML24" s="29"/>
      <c r="MM24" s="29"/>
      <c r="MN24" s="29"/>
      <c r="MO24" s="29"/>
      <c r="MP24" s="29"/>
      <c r="MQ24" s="29"/>
      <c r="MR24" s="29"/>
      <c r="MS24" s="29"/>
      <c r="MT24" s="29"/>
      <c r="MU24" s="29"/>
      <c r="MV24" s="29"/>
      <c r="MW24" s="29"/>
      <c r="MX24" s="29"/>
      <c r="MY24" s="29"/>
      <c r="MZ24" s="29"/>
      <c r="NA24" s="29"/>
      <c r="NB24" s="29"/>
      <c r="NC24" s="29"/>
      <c r="ND24" s="29"/>
      <c r="NE24" s="29"/>
      <c r="NF24" s="29"/>
      <c r="NG24" s="29"/>
      <c r="NH24" s="29"/>
      <c r="NI24" s="29"/>
      <c r="NJ24" s="29"/>
      <c r="NK24" s="29"/>
      <c r="NL24" s="29"/>
      <c r="NM24" s="29"/>
      <c r="NN24" s="29"/>
      <c r="NO24" s="29"/>
      <c r="NP24" s="29"/>
      <c r="NQ24" s="29"/>
      <c r="NR24" s="29"/>
      <c r="NS24" s="29"/>
      <c r="NT24" s="29"/>
      <c r="NU24" s="29"/>
      <c r="NV24" s="29"/>
      <c r="NW24" s="29"/>
      <c r="NX24" s="29"/>
      <c r="NY24" s="29"/>
      <c r="NZ24" s="29"/>
      <c r="OA24" s="29"/>
      <c r="OB24" s="29"/>
      <c r="OC24" s="29"/>
      <c r="OD24" s="29"/>
      <c r="OE24" s="29"/>
      <c r="OF24" s="29"/>
      <c r="OG24" s="29"/>
      <c r="OH24" s="29"/>
      <c r="OI24" s="29"/>
      <c r="OJ24" s="29"/>
      <c r="OK24" s="29"/>
      <c r="OL24" s="29"/>
      <c r="OM24" s="29"/>
      <c r="ON24" s="29"/>
      <c r="OO24" s="29"/>
      <c r="OP24" s="29"/>
      <c r="OQ24" s="29"/>
      <c r="OR24" s="29"/>
      <c r="OS24" s="29"/>
      <c r="OT24" s="29"/>
      <c r="OU24" s="29"/>
      <c r="OV24" s="29"/>
      <c r="OW24" s="29"/>
      <c r="OX24" s="29"/>
      <c r="OY24" s="29"/>
      <c r="OZ24" s="29"/>
      <c r="PA24" s="29"/>
      <c r="PB24" s="29"/>
      <c r="PC24" s="29"/>
      <c r="PD24" s="29"/>
      <c r="PE24" s="29"/>
      <c r="PF24" s="29"/>
      <c r="PG24" s="29"/>
      <c r="PH24" s="29"/>
      <c r="PI24" s="29"/>
      <c r="PJ24" s="29"/>
      <c r="PK24" s="29"/>
      <c r="PL24" s="29"/>
    </row>
    <row r="25" spans="1:428" s="30" customFormat="1" ht="30" customHeight="1" x14ac:dyDescent="0.25">
      <c r="A25" s="90" t="s">
        <v>54</v>
      </c>
      <c r="B25" s="161">
        <v>2</v>
      </c>
      <c r="C25" s="161">
        <v>2</v>
      </c>
      <c r="D25" s="161">
        <f t="shared" si="14"/>
        <v>0</v>
      </c>
      <c r="E25" s="161">
        <v>2396</v>
      </c>
      <c r="F25" s="161">
        <f>412+1590+132+168</f>
        <v>2302</v>
      </c>
      <c r="G25" s="161">
        <f>16+24+4.4+4</f>
        <v>48.4</v>
      </c>
      <c r="H25" s="161">
        <v>120</v>
      </c>
      <c r="I25" s="161">
        <f t="shared" si="15"/>
        <v>2516</v>
      </c>
      <c r="J25" s="142">
        <v>25</v>
      </c>
      <c r="K25" s="142">
        <v>93</v>
      </c>
      <c r="L25" s="91">
        <f t="shared" si="16"/>
        <v>2325</v>
      </c>
      <c r="M25" s="142">
        <v>160</v>
      </c>
      <c r="N25" s="139">
        <f t="shared" ref="N25:N28" si="19">-(I25-L25-M25)</f>
        <v>-31</v>
      </c>
      <c r="O25" s="140">
        <f t="shared" si="17"/>
        <v>-1.2321144674085851</v>
      </c>
      <c r="P25" s="107">
        <v>100</v>
      </c>
      <c r="Q25" s="107">
        <v>93</v>
      </c>
      <c r="R25" s="137">
        <f t="shared" si="18"/>
        <v>7</v>
      </c>
      <c r="S25" s="137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9"/>
      <c r="AL25" s="29"/>
      <c r="AM25" s="29"/>
      <c r="AN25" s="29"/>
      <c r="AO25" s="29"/>
      <c r="AP25" s="29"/>
      <c r="AQ25" s="29"/>
      <c r="AR25" s="29"/>
      <c r="AS25" s="29"/>
      <c r="AT25" s="29"/>
      <c r="AU25" s="29"/>
      <c r="AV25" s="29"/>
      <c r="AW25" s="29"/>
      <c r="AX25" s="29"/>
      <c r="AY25" s="29"/>
      <c r="AZ25" s="29"/>
      <c r="BA25" s="29"/>
      <c r="BB25" s="29"/>
      <c r="BC25" s="29"/>
      <c r="BD25" s="29"/>
      <c r="BE25" s="29"/>
      <c r="BF25" s="29"/>
      <c r="BG25" s="29"/>
      <c r="BH25" s="29"/>
      <c r="BI25" s="29"/>
      <c r="BJ25" s="29"/>
      <c r="BK25" s="29"/>
      <c r="BL25" s="29"/>
      <c r="BM25" s="29"/>
      <c r="BN25" s="29"/>
      <c r="BO25" s="29"/>
      <c r="BP25" s="29"/>
      <c r="BQ25" s="29"/>
      <c r="BR25" s="29"/>
      <c r="BS25" s="29"/>
      <c r="BT25" s="29"/>
      <c r="BU25" s="29"/>
      <c r="BV25" s="29"/>
      <c r="BW25" s="29"/>
      <c r="BX25" s="29"/>
      <c r="BY25" s="29"/>
      <c r="BZ25" s="29"/>
      <c r="CA25" s="29"/>
      <c r="CB25" s="29"/>
      <c r="CC25" s="29"/>
      <c r="CD25" s="29"/>
      <c r="CE25" s="29"/>
      <c r="CF25" s="29"/>
      <c r="CG25" s="29"/>
      <c r="CH25" s="29"/>
      <c r="CI25" s="29"/>
      <c r="CJ25" s="29"/>
      <c r="CK25" s="29"/>
      <c r="CL25" s="29"/>
      <c r="CM25" s="29"/>
      <c r="CN25" s="29"/>
      <c r="CO25" s="29"/>
      <c r="CP25" s="29"/>
      <c r="CQ25" s="29"/>
      <c r="CR25" s="29"/>
      <c r="CS25" s="29"/>
      <c r="CT25" s="29"/>
      <c r="CU25" s="29"/>
      <c r="CV25" s="29"/>
      <c r="CW25" s="29"/>
      <c r="CX25" s="29"/>
      <c r="CY25" s="29"/>
      <c r="CZ25" s="29"/>
      <c r="DA25" s="29"/>
      <c r="DB25" s="29"/>
      <c r="DC25" s="29"/>
      <c r="DD25" s="29"/>
      <c r="DE25" s="29"/>
      <c r="DF25" s="29"/>
      <c r="DG25" s="29"/>
      <c r="DH25" s="29"/>
      <c r="DI25" s="29"/>
      <c r="DJ25" s="29"/>
      <c r="DK25" s="29"/>
      <c r="DL25" s="29"/>
      <c r="DM25" s="29"/>
      <c r="DN25" s="29"/>
      <c r="DO25" s="29"/>
      <c r="DP25" s="29"/>
      <c r="DQ25" s="29"/>
      <c r="DR25" s="29"/>
      <c r="DS25" s="29"/>
      <c r="DT25" s="29"/>
      <c r="DU25" s="29"/>
      <c r="DV25" s="29"/>
      <c r="DW25" s="29"/>
      <c r="DX25" s="29"/>
      <c r="DY25" s="29"/>
      <c r="DZ25" s="29"/>
      <c r="EA25" s="29"/>
      <c r="EB25" s="29"/>
      <c r="EC25" s="29"/>
      <c r="ED25" s="29"/>
      <c r="EE25" s="29"/>
      <c r="EF25" s="29"/>
      <c r="EG25" s="29"/>
      <c r="EH25" s="29"/>
      <c r="EI25" s="29"/>
      <c r="EJ25" s="29"/>
      <c r="EK25" s="29"/>
      <c r="EL25" s="29"/>
      <c r="EM25" s="29"/>
      <c r="EN25" s="29"/>
      <c r="EO25" s="29"/>
      <c r="EP25" s="29"/>
      <c r="EQ25" s="29"/>
      <c r="ER25" s="29"/>
      <c r="ES25" s="29"/>
      <c r="ET25" s="29"/>
      <c r="EU25" s="29"/>
      <c r="EV25" s="29"/>
      <c r="EW25" s="29"/>
      <c r="EX25" s="29"/>
      <c r="EY25" s="29"/>
      <c r="EZ25" s="29"/>
      <c r="FA25" s="29"/>
      <c r="FB25" s="29"/>
      <c r="FC25" s="29"/>
      <c r="FD25" s="29"/>
      <c r="FE25" s="29"/>
      <c r="FF25" s="29"/>
      <c r="FG25" s="29"/>
      <c r="FH25" s="29"/>
      <c r="FI25" s="29"/>
      <c r="FJ25" s="29"/>
      <c r="FK25" s="29"/>
      <c r="FL25" s="29"/>
      <c r="FM25" s="29"/>
      <c r="FN25" s="29"/>
      <c r="FO25" s="29"/>
      <c r="FP25" s="29"/>
      <c r="FQ25" s="29"/>
      <c r="FR25" s="29"/>
      <c r="FS25" s="29"/>
      <c r="FT25" s="29"/>
      <c r="FU25" s="29"/>
      <c r="FV25" s="29"/>
      <c r="FW25" s="29"/>
      <c r="FX25" s="29"/>
      <c r="FY25" s="29"/>
      <c r="FZ25" s="29"/>
      <c r="GA25" s="29"/>
      <c r="GB25" s="29"/>
      <c r="GC25" s="29"/>
      <c r="GD25" s="29"/>
      <c r="GE25" s="29"/>
      <c r="GF25" s="29"/>
      <c r="GG25" s="29"/>
      <c r="GH25" s="29"/>
      <c r="GI25" s="29"/>
      <c r="GJ25" s="29"/>
      <c r="GK25" s="29"/>
      <c r="GL25" s="29"/>
      <c r="GM25" s="29"/>
      <c r="GN25" s="29"/>
      <c r="GO25" s="29"/>
      <c r="GP25" s="29"/>
      <c r="GQ25" s="29"/>
      <c r="GR25" s="29"/>
      <c r="GS25" s="29"/>
      <c r="GT25" s="29"/>
      <c r="GU25" s="29"/>
      <c r="GV25" s="29"/>
      <c r="GW25" s="29"/>
      <c r="GX25" s="29"/>
      <c r="GY25" s="29"/>
      <c r="GZ25" s="29"/>
      <c r="HA25" s="29"/>
      <c r="HB25" s="29"/>
      <c r="HC25" s="29"/>
      <c r="HD25" s="29"/>
      <c r="HE25" s="29"/>
      <c r="HF25" s="29"/>
      <c r="HG25" s="29"/>
      <c r="HH25" s="29"/>
      <c r="HI25" s="29"/>
      <c r="HJ25" s="29"/>
      <c r="HK25" s="29"/>
      <c r="HL25" s="29"/>
      <c r="HM25" s="29"/>
      <c r="HN25" s="29"/>
      <c r="HO25" s="29"/>
      <c r="HP25" s="29"/>
      <c r="HQ25" s="29"/>
      <c r="HR25" s="29"/>
      <c r="HS25" s="29"/>
      <c r="HT25" s="29"/>
      <c r="HU25" s="29"/>
      <c r="HV25" s="29"/>
      <c r="HW25" s="29"/>
      <c r="HX25" s="29"/>
      <c r="HY25" s="29"/>
      <c r="HZ25" s="29"/>
      <c r="IA25" s="29"/>
      <c r="IB25" s="29"/>
      <c r="IC25" s="29"/>
      <c r="ID25" s="29"/>
      <c r="IE25" s="29"/>
      <c r="IF25" s="29"/>
      <c r="IG25" s="29"/>
      <c r="IH25" s="29"/>
      <c r="II25" s="29"/>
      <c r="IJ25" s="29"/>
      <c r="IK25" s="29"/>
      <c r="IL25" s="29"/>
      <c r="IM25" s="29"/>
      <c r="IN25" s="29"/>
      <c r="IO25" s="29"/>
      <c r="IP25" s="29"/>
      <c r="IQ25" s="29"/>
      <c r="IR25" s="29"/>
      <c r="IS25" s="29"/>
      <c r="IT25" s="29"/>
      <c r="IU25" s="29"/>
      <c r="IV25" s="29"/>
      <c r="IW25" s="29"/>
      <c r="IX25" s="29"/>
      <c r="IY25" s="29"/>
      <c r="IZ25" s="29"/>
      <c r="JA25" s="29"/>
      <c r="JB25" s="29"/>
      <c r="JC25" s="29"/>
      <c r="JD25" s="29"/>
      <c r="JE25" s="29"/>
      <c r="JF25" s="29"/>
      <c r="JG25" s="29"/>
      <c r="JH25" s="29"/>
      <c r="JI25" s="29"/>
      <c r="JJ25" s="29"/>
      <c r="JK25" s="29"/>
      <c r="JL25" s="29"/>
      <c r="JM25" s="29"/>
      <c r="JN25" s="29"/>
      <c r="JO25" s="29"/>
      <c r="JP25" s="29"/>
      <c r="JQ25" s="29"/>
      <c r="JR25" s="29"/>
      <c r="JS25" s="29"/>
      <c r="JT25" s="29"/>
      <c r="JU25" s="29"/>
      <c r="JV25" s="29"/>
      <c r="JW25" s="29"/>
      <c r="JX25" s="29"/>
      <c r="JY25" s="29"/>
      <c r="JZ25" s="29"/>
      <c r="KA25" s="29"/>
      <c r="KB25" s="29"/>
      <c r="KC25" s="29"/>
      <c r="KD25" s="29"/>
      <c r="KE25" s="29"/>
      <c r="KF25" s="29"/>
      <c r="KG25" s="29"/>
      <c r="KH25" s="29"/>
      <c r="KI25" s="29"/>
      <c r="KJ25" s="29"/>
      <c r="KK25" s="29"/>
      <c r="KL25" s="29"/>
      <c r="KM25" s="29"/>
      <c r="KN25" s="29"/>
      <c r="KO25" s="29"/>
      <c r="KP25" s="29"/>
      <c r="KQ25" s="29"/>
      <c r="KR25" s="29"/>
      <c r="KS25" s="29"/>
      <c r="KT25" s="29"/>
      <c r="KU25" s="29"/>
      <c r="KV25" s="29"/>
      <c r="KW25" s="29"/>
      <c r="KX25" s="29"/>
      <c r="KY25" s="29"/>
      <c r="KZ25" s="29"/>
      <c r="LA25" s="29"/>
      <c r="LB25" s="29"/>
      <c r="LC25" s="29"/>
      <c r="LD25" s="29"/>
      <c r="LE25" s="29"/>
      <c r="LF25" s="29"/>
      <c r="LG25" s="29"/>
      <c r="LH25" s="29"/>
      <c r="LI25" s="29"/>
      <c r="LJ25" s="29"/>
      <c r="LK25" s="29"/>
      <c r="LL25" s="29"/>
      <c r="LM25" s="29"/>
      <c r="LN25" s="29"/>
      <c r="LO25" s="29"/>
      <c r="LP25" s="29"/>
      <c r="LQ25" s="29"/>
      <c r="LR25" s="29"/>
      <c r="LS25" s="29"/>
      <c r="LT25" s="29"/>
      <c r="LU25" s="29"/>
      <c r="LV25" s="29"/>
      <c r="LW25" s="29"/>
      <c r="LX25" s="29"/>
      <c r="LY25" s="29"/>
      <c r="LZ25" s="29"/>
      <c r="MA25" s="29"/>
      <c r="MB25" s="29"/>
      <c r="MC25" s="29"/>
      <c r="MD25" s="29"/>
      <c r="ME25" s="29"/>
      <c r="MF25" s="29"/>
      <c r="MG25" s="29"/>
      <c r="MH25" s="29"/>
      <c r="MI25" s="29"/>
      <c r="MJ25" s="29"/>
      <c r="MK25" s="29"/>
      <c r="ML25" s="29"/>
      <c r="MM25" s="29"/>
      <c r="MN25" s="29"/>
      <c r="MO25" s="29"/>
      <c r="MP25" s="29"/>
      <c r="MQ25" s="29"/>
      <c r="MR25" s="29"/>
      <c r="MS25" s="29"/>
      <c r="MT25" s="29"/>
      <c r="MU25" s="29"/>
      <c r="MV25" s="29"/>
      <c r="MW25" s="29"/>
      <c r="MX25" s="29"/>
      <c r="MY25" s="29"/>
      <c r="MZ25" s="29"/>
      <c r="NA25" s="29"/>
      <c r="NB25" s="29"/>
      <c r="NC25" s="29"/>
      <c r="ND25" s="29"/>
      <c r="NE25" s="29"/>
      <c r="NF25" s="29"/>
      <c r="NG25" s="29"/>
      <c r="NH25" s="29"/>
      <c r="NI25" s="29"/>
      <c r="NJ25" s="29"/>
      <c r="NK25" s="29"/>
      <c r="NL25" s="29"/>
      <c r="NM25" s="29"/>
      <c r="NN25" s="29"/>
      <c r="NO25" s="29"/>
      <c r="NP25" s="29"/>
      <c r="NQ25" s="29"/>
      <c r="NR25" s="29"/>
      <c r="NS25" s="29"/>
      <c r="NT25" s="29"/>
      <c r="NU25" s="29"/>
      <c r="NV25" s="29"/>
      <c r="NW25" s="29"/>
      <c r="NX25" s="29"/>
      <c r="NY25" s="29"/>
      <c r="NZ25" s="29"/>
      <c r="OA25" s="29"/>
      <c r="OB25" s="29"/>
      <c r="OC25" s="29"/>
      <c r="OD25" s="29"/>
      <c r="OE25" s="29"/>
      <c r="OF25" s="29"/>
      <c r="OG25" s="29"/>
      <c r="OH25" s="29"/>
      <c r="OI25" s="29"/>
      <c r="OJ25" s="29"/>
      <c r="OK25" s="29"/>
      <c r="OL25" s="29"/>
      <c r="OM25" s="29"/>
      <c r="ON25" s="29"/>
      <c r="OO25" s="29"/>
      <c r="OP25" s="29"/>
      <c r="OQ25" s="29"/>
      <c r="OR25" s="29"/>
      <c r="OS25" s="29"/>
      <c r="OT25" s="29"/>
      <c r="OU25" s="29"/>
      <c r="OV25" s="29"/>
      <c r="OW25" s="29"/>
      <c r="OX25" s="29"/>
      <c r="OY25" s="29"/>
      <c r="OZ25" s="29"/>
      <c r="PA25" s="29"/>
      <c r="PB25" s="29"/>
      <c r="PC25" s="29"/>
      <c r="PD25" s="29"/>
      <c r="PE25" s="29"/>
      <c r="PF25" s="29"/>
      <c r="PG25" s="29"/>
      <c r="PH25" s="29"/>
      <c r="PI25" s="29"/>
      <c r="PJ25" s="29"/>
      <c r="PK25" s="29"/>
      <c r="PL25" s="29"/>
    </row>
    <row r="26" spans="1:428" s="30" customFormat="1" ht="30" customHeight="1" x14ac:dyDescent="0.25">
      <c r="A26" s="90" t="s">
        <v>55</v>
      </c>
      <c r="B26" s="203">
        <v>7</v>
      </c>
      <c r="C26" s="203">
        <v>7</v>
      </c>
      <c r="D26" s="203">
        <f t="shared" si="14"/>
        <v>0</v>
      </c>
      <c r="E26" s="203">
        <v>8426</v>
      </c>
      <c r="F26" s="203">
        <f>265+1265+5260+839</f>
        <v>7629</v>
      </c>
      <c r="G26" s="203">
        <f>70+84+11.9+42+8.4+76.3</f>
        <v>292.60000000000002</v>
      </c>
      <c r="H26" s="203">
        <v>232</v>
      </c>
      <c r="I26" s="203">
        <f t="shared" si="15"/>
        <v>8658</v>
      </c>
      <c r="J26" s="142">
        <v>25</v>
      </c>
      <c r="K26" s="142">
        <v>260</v>
      </c>
      <c r="L26" s="91">
        <f t="shared" si="16"/>
        <v>6500</v>
      </c>
      <c r="M26" s="206">
        <v>50</v>
      </c>
      <c r="N26" s="209">
        <f>-(I26-L26-L27-M26)</f>
        <v>-108</v>
      </c>
      <c r="O26" s="200">
        <f t="shared" si="17"/>
        <v>-1.2474012474012475</v>
      </c>
      <c r="P26" s="107">
        <v>260</v>
      </c>
      <c r="Q26" s="107">
        <v>260</v>
      </c>
      <c r="R26" s="137">
        <f t="shared" si="18"/>
        <v>0</v>
      </c>
      <c r="S26" s="137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29"/>
      <c r="AK26" s="29"/>
      <c r="AL26" s="29"/>
      <c r="AM26" s="29"/>
      <c r="AN26" s="29"/>
      <c r="AO26" s="29"/>
      <c r="AP26" s="29"/>
      <c r="AQ26" s="29"/>
      <c r="AR26" s="29"/>
      <c r="AS26" s="29"/>
      <c r="AT26" s="29"/>
      <c r="AU26" s="29"/>
      <c r="AV26" s="29"/>
      <c r="AW26" s="29"/>
      <c r="AX26" s="29"/>
      <c r="AY26" s="29"/>
      <c r="AZ26" s="29"/>
      <c r="BA26" s="29"/>
      <c r="BB26" s="29"/>
      <c r="BC26" s="29"/>
      <c r="BD26" s="29"/>
      <c r="BE26" s="29"/>
      <c r="BF26" s="29"/>
      <c r="BG26" s="29"/>
      <c r="BH26" s="29"/>
      <c r="BI26" s="29"/>
      <c r="BJ26" s="29"/>
      <c r="BK26" s="29"/>
      <c r="BL26" s="29"/>
      <c r="BM26" s="29"/>
      <c r="BN26" s="29"/>
      <c r="BO26" s="29"/>
      <c r="BP26" s="29"/>
      <c r="BQ26" s="29"/>
      <c r="BR26" s="29"/>
      <c r="BS26" s="29"/>
      <c r="BT26" s="29"/>
      <c r="BU26" s="29"/>
      <c r="BV26" s="29"/>
      <c r="BW26" s="29"/>
      <c r="BX26" s="29"/>
      <c r="BY26" s="29"/>
      <c r="BZ26" s="29"/>
      <c r="CA26" s="29"/>
      <c r="CB26" s="29"/>
      <c r="CC26" s="29"/>
      <c r="CD26" s="29"/>
      <c r="CE26" s="29"/>
      <c r="CF26" s="29"/>
      <c r="CG26" s="29"/>
      <c r="CH26" s="29"/>
      <c r="CI26" s="29"/>
      <c r="CJ26" s="29"/>
      <c r="CK26" s="29"/>
      <c r="CL26" s="29"/>
      <c r="CM26" s="29"/>
      <c r="CN26" s="29"/>
      <c r="CO26" s="29"/>
      <c r="CP26" s="29"/>
      <c r="CQ26" s="29"/>
      <c r="CR26" s="29"/>
      <c r="CS26" s="29"/>
      <c r="CT26" s="29"/>
      <c r="CU26" s="29"/>
      <c r="CV26" s="29"/>
      <c r="CW26" s="29"/>
      <c r="CX26" s="29"/>
      <c r="CY26" s="29"/>
      <c r="CZ26" s="29"/>
      <c r="DA26" s="29"/>
      <c r="DB26" s="29"/>
      <c r="DC26" s="29"/>
      <c r="DD26" s="29"/>
      <c r="DE26" s="29"/>
      <c r="DF26" s="29"/>
      <c r="DG26" s="29"/>
      <c r="DH26" s="29"/>
      <c r="DI26" s="29"/>
      <c r="DJ26" s="29"/>
      <c r="DK26" s="29"/>
      <c r="DL26" s="29"/>
      <c r="DM26" s="29"/>
      <c r="DN26" s="29"/>
      <c r="DO26" s="29"/>
      <c r="DP26" s="29"/>
      <c r="DQ26" s="29"/>
      <c r="DR26" s="29"/>
      <c r="DS26" s="29"/>
      <c r="DT26" s="29"/>
      <c r="DU26" s="29"/>
      <c r="DV26" s="29"/>
      <c r="DW26" s="29"/>
      <c r="DX26" s="29"/>
      <c r="DY26" s="29"/>
      <c r="DZ26" s="29"/>
      <c r="EA26" s="29"/>
      <c r="EB26" s="29"/>
      <c r="EC26" s="29"/>
      <c r="ED26" s="29"/>
      <c r="EE26" s="29"/>
      <c r="EF26" s="29"/>
      <c r="EG26" s="29"/>
      <c r="EH26" s="29"/>
      <c r="EI26" s="29"/>
      <c r="EJ26" s="29"/>
      <c r="EK26" s="29"/>
      <c r="EL26" s="29"/>
      <c r="EM26" s="29"/>
      <c r="EN26" s="29"/>
      <c r="EO26" s="29"/>
      <c r="EP26" s="29"/>
      <c r="EQ26" s="29"/>
      <c r="ER26" s="29"/>
      <c r="ES26" s="29"/>
      <c r="ET26" s="29"/>
      <c r="EU26" s="29"/>
      <c r="EV26" s="29"/>
      <c r="EW26" s="29"/>
      <c r="EX26" s="29"/>
      <c r="EY26" s="29"/>
      <c r="EZ26" s="29"/>
      <c r="FA26" s="29"/>
      <c r="FB26" s="29"/>
      <c r="FC26" s="29"/>
      <c r="FD26" s="29"/>
      <c r="FE26" s="29"/>
      <c r="FF26" s="29"/>
      <c r="FG26" s="29"/>
      <c r="FH26" s="29"/>
      <c r="FI26" s="29"/>
      <c r="FJ26" s="29"/>
      <c r="FK26" s="29"/>
      <c r="FL26" s="29"/>
      <c r="FM26" s="29"/>
      <c r="FN26" s="29"/>
      <c r="FO26" s="29"/>
      <c r="FP26" s="29"/>
      <c r="FQ26" s="29"/>
      <c r="FR26" s="29"/>
      <c r="FS26" s="29"/>
      <c r="FT26" s="29"/>
      <c r="FU26" s="29"/>
      <c r="FV26" s="29"/>
      <c r="FW26" s="29"/>
      <c r="FX26" s="29"/>
      <c r="FY26" s="29"/>
      <c r="FZ26" s="29"/>
      <c r="GA26" s="29"/>
      <c r="GB26" s="29"/>
      <c r="GC26" s="29"/>
      <c r="GD26" s="29"/>
      <c r="GE26" s="29"/>
      <c r="GF26" s="29"/>
      <c r="GG26" s="29"/>
      <c r="GH26" s="29"/>
      <c r="GI26" s="29"/>
      <c r="GJ26" s="29"/>
      <c r="GK26" s="29"/>
      <c r="GL26" s="29"/>
      <c r="GM26" s="29"/>
      <c r="GN26" s="29"/>
      <c r="GO26" s="29"/>
      <c r="GP26" s="29"/>
      <c r="GQ26" s="29"/>
      <c r="GR26" s="29"/>
      <c r="GS26" s="29"/>
      <c r="GT26" s="29"/>
      <c r="GU26" s="29"/>
      <c r="GV26" s="29"/>
      <c r="GW26" s="29"/>
      <c r="GX26" s="29"/>
      <c r="GY26" s="29"/>
      <c r="GZ26" s="29"/>
      <c r="HA26" s="29"/>
      <c r="HB26" s="29"/>
      <c r="HC26" s="29"/>
      <c r="HD26" s="29"/>
      <c r="HE26" s="29"/>
      <c r="HF26" s="29"/>
      <c r="HG26" s="29"/>
      <c r="HH26" s="29"/>
      <c r="HI26" s="29"/>
      <c r="HJ26" s="29"/>
      <c r="HK26" s="29"/>
      <c r="HL26" s="29"/>
      <c r="HM26" s="29"/>
      <c r="HN26" s="29"/>
      <c r="HO26" s="29"/>
      <c r="HP26" s="29"/>
      <c r="HQ26" s="29"/>
      <c r="HR26" s="29"/>
      <c r="HS26" s="29"/>
      <c r="HT26" s="29"/>
      <c r="HU26" s="29"/>
      <c r="HV26" s="29"/>
      <c r="HW26" s="29"/>
      <c r="HX26" s="29"/>
      <c r="HY26" s="29"/>
      <c r="HZ26" s="29"/>
      <c r="IA26" s="29"/>
      <c r="IB26" s="29"/>
      <c r="IC26" s="29"/>
      <c r="ID26" s="29"/>
      <c r="IE26" s="29"/>
      <c r="IF26" s="29"/>
      <c r="IG26" s="29"/>
      <c r="IH26" s="29"/>
      <c r="II26" s="29"/>
      <c r="IJ26" s="29"/>
      <c r="IK26" s="29"/>
      <c r="IL26" s="29"/>
      <c r="IM26" s="29"/>
      <c r="IN26" s="29"/>
      <c r="IO26" s="29"/>
      <c r="IP26" s="29"/>
      <c r="IQ26" s="29"/>
      <c r="IR26" s="29"/>
      <c r="IS26" s="29"/>
      <c r="IT26" s="29"/>
      <c r="IU26" s="29"/>
      <c r="IV26" s="29"/>
      <c r="IW26" s="29"/>
      <c r="IX26" s="29"/>
      <c r="IY26" s="29"/>
      <c r="IZ26" s="29"/>
      <c r="JA26" s="29"/>
      <c r="JB26" s="29"/>
      <c r="JC26" s="29"/>
      <c r="JD26" s="29"/>
      <c r="JE26" s="29"/>
      <c r="JF26" s="29"/>
      <c r="JG26" s="29"/>
      <c r="JH26" s="29"/>
      <c r="JI26" s="29"/>
      <c r="JJ26" s="29"/>
      <c r="JK26" s="29"/>
      <c r="JL26" s="29"/>
      <c r="JM26" s="29"/>
      <c r="JN26" s="29"/>
      <c r="JO26" s="29"/>
      <c r="JP26" s="29"/>
      <c r="JQ26" s="29"/>
      <c r="JR26" s="29"/>
      <c r="JS26" s="29"/>
      <c r="JT26" s="29"/>
      <c r="JU26" s="29"/>
      <c r="JV26" s="29"/>
      <c r="JW26" s="29"/>
      <c r="JX26" s="29"/>
      <c r="JY26" s="29"/>
      <c r="JZ26" s="29"/>
      <c r="KA26" s="29"/>
      <c r="KB26" s="29"/>
      <c r="KC26" s="29"/>
      <c r="KD26" s="29"/>
      <c r="KE26" s="29"/>
      <c r="KF26" s="29"/>
      <c r="KG26" s="29"/>
      <c r="KH26" s="29"/>
      <c r="KI26" s="29"/>
      <c r="KJ26" s="29"/>
      <c r="KK26" s="29"/>
      <c r="KL26" s="29"/>
      <c r="KM26" s="29"/>
      <c r="KN26" s="29"/>
      <c r="KO26" s="29"/>
      <c r="KP26" s="29"/>
      <c r="KQ26" s="29"/>
      <c r="KR26" s="29"/>
      <c r="KS26" s="29"/>
      <c r="KT26" s="29"/>
      <c r="KU26" s="29"/>
      <c r="KV26" s="29"/>
      <c r="KW26" s="29"/>
      <c r="KX26" s="29"/>
      <c r="KY26" s="29"/>
      <c r="KZ26" s="29"/>
      <c r="LA26" s="29"/>
      <c r="LB26" s="29"/>
      <c r="LC26" s="29"/>
      <c r="LD26" s="29"/>
      <c r="LE26" s="29"/>
      <c r="LF26" s="29"/>
      <c r="LG26" s="29"/>
      <c r="LH26" s="29"/>
      <c r="LI26" s="29"/>
      <c r="LJ26" s="29"/>
      <c r="LK26" s="29"/>
      <c r="LL26" s="29"/>
      <c r="LM26" s="29"/>
      <c r="LN26" s="29"/>
      <c r="LO26" s="29"/>
      <c r="LP26" s="29"/>
      <c r="LQ26" s="29"/>
      <c r="LR26" s="29"/>
      <c r="LS26" s="29"/>
      <c r="LT26" s="29"/>
      <c r="LU26" s="29"/>
      <c r="LV26" s="29"/>
      <c r="LW26" s="29"/>
      <c r="LX26" s="29"/>
      <c r="LY26" s="29"/>
      <c r="LZ26" s="29"/>
      <c r="MA26" s="29"/>
      <c r="MB26" s="29"/>
      <c r="MC26" s="29"/>
      <c r="MD26" s="29"/>
      <c r="ME26" s="29"/>
      <c r="MF26" s="29"/>
      <c r="MG26" s="29"/>
      <c r="MH26" s="29"/>
      <c r="MI26" s="29"/>
      <c r="MJ26" s="29"/>
      <c r="MK26" s="29"/>
      <c r="ML26" s="29"/>
      <c r="MM26" s="29"/>
      <c r="MN26" s="29"/>
      <c r="MO26" s="29"/>
      <c r="MP26" s="29"/>
      <c r="MQ26" s="29"/>
      <c r="MR26" s="29"/>
      <c r="MS26" s="29"/>
      <c r="MT26" s="29"/>
      <c r="MU26" s="29"/>
      <c r="MV26" s="29"/>
      <c r="MW26" s="29"/>
      <c r="MX26" s="29"/>
      <c r="MY26" s="29"/>
      <c r="MZ26" s="29"/>
      <c r="NA26" s="29"/>
      <c r="NB26" s="29"/>
      <c r="NC26" s="29"/>
      <c r="ND26" s="29"/>
      <c r="NE26" s="29"/>
      <c r="NF26" s="29"/>
      <c r="NG26" s="29"/>
      <c r="NH26" s="29"/>
      <c r="NI26" s="29"/>
      <c r="NJ26" s="29"/>
      <c r="NK26" s="29"/>
      <c r="NL26" s="29"/>
      <c r="NM26" s="29"/>
      <c r="NN26" s="29"/>
      <c r="NO26" s="29"/>
      <c r="NP26" s="29"/>
      <c r="NQ26" s="29"/>
      <c r="NR26" s="29"/>
      <c r="NS26" s="29"/>
      <c r="NT26" s="29"/>
      <c r="NU26" s="29"/>
      <c r="NV26" s="29"/>
      <c r="NW26" s="29"/>
      <c r="NX26" s="29"/>
      <c r="NY26" s="29"/>
      <c r="NZ26" s="29"/>
      <c r="OA26" s="29"/>
      <c r="OB26" s="29"/>
      <c r="OC26" s="29"/>
      <c r="OD26" s="29"/>
      <c r="OE26" s="29"/>
      <c r="OF26" s="29"/>
      <c r="OG26" s="29"/>
      <c r="OH26" s="29"/>
      <c r="OI26" s="29"/>
      <c r="OJ26" s="29"/>
      <c r="OK26" s="29"/>
      <c r="OL26" s="29"/>
      <c r="OM26" s="29"/>
      <c r="ON26" s="29"/>
      <c r="OO26" s="29"/>
      <c r="OP26" s="29"/>
      <c r="OQ26" s="29"/>
      <c r="OR26" s="29"/>
      <c r="OS26" s="29"/>
      <c r="OT26" s="29"/>
      <c r="OU26" s="29"/>
      <c r="OV26" s="29"/>
      <c r="OW26" s="29"/>
      <c r="OX26" s="29"/>
      <c r="OY26" s="29"/>
      <c r="OZ26" s="29"/>
      <c r="PA26" s="29"/>
      <c r="PB26" s="29"/>
      <c r="PC26" s="29"/>
      <c r="PD26" s="29"/>
      <c r="PE26" s="29"/>
      <c r="PF26" s="29"/>
      <c r="PG26" s="29"/>
      <c r="PH26" s="29"/>
      <c r="PI26" s="29"/>
      <c r="PJ26" s="29"/>
      <c r="PK26" s="29"/>
      <c r="PL26" s="29"/>
    </row>
    <row r="27" spans="1:428" s="30" customFormat="1" ht="30" customHeight="1" x14ac:dyDescent="0.25">
      <c r="A27" s="90" t="s">
        <v>56</v>
      </c>
      <c r="B27" s="205"/>
      <c r="C27" s="205"/>
      <c r="D27" s="205">
        <f t="shared" si="14"/>
        <v>0</v>
      </c>
      <c r="E27" s="205"/>
      <c r="F27" s="205"/>
      <c r="G27" s="205"/>
      <c r="H27" s="205"/>
      <c r="I27" s="205">
        <f t="shared" si="15"/>
        <v>0</v>
      </c>
      <c r="J27" s="142">
        <v>25</v>
      </c>
      <c r="K27" s="142">
        <v>80</v>
      </c>
      <c r="L27" s="91">
        <f t="shared" si="16"/>
        <v>2000</v>
      </c>
      <c r="M27" s="208"/>
      <c r="N27" s="211"/>
      <c r="O27" s="202"/>
      <c r="P27" s="107">
        <v>80</v>
      </c>
      <c r="Q27" s="107">
        <v>80</v>
      </c>
      <c r="R27" s="137">
        <f t="shared" si="18"/>
        <v>0</v>
      </c>
      <c r="S27" s="137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29"/>
      <c r="AX27" s="29"/>
      <c r="AY27" s="29"/>
      <c r="AZ27" s="29"/>
      <c r="BA27" s="29"/>
      <c r="BB27" s="29"/>
      <c r="BC27" s="29"/>
      <c r="BD27" s="29"/>
      <c r="BE27" s="29"/>
      <c r="BF27" s="29"/>
      <c r="BG27" s="29"/>
      <c r="BH27" s="29"/>
      <c r="BI27" s="29"/>
      <c r="BJ27" s="29"/>
      <c r="BK27" s="29"/>
      <c r="BL27" s="29"/>
      <c r="BM27" s="29"/>
      <c r="BN27" s="29"/>
      <c r="BO27" s="29"/>
      <c r="BP27" s="29"/>
      <c r="BQ27" s="29"/>
      <c r="BR27" s="29"/>
      <c r="BS27" s="29"/>
      <c r="BT27" s="29"/>
      <c r="BU27" s="29"/>
      <c r="BV27" s="29"/>
      <c r="BW27" s="29"/>
      <c r="BX27" s="29"/>
      <c r="BY27" s="29"/>
      <c r="BZ27" s="29"/>
      <c r="CA27" s="29"/>
      <c r="CB27" s="29"/>
      <c r="CC27" s="29"/>
      <c r="CD27" s="29"/>
      <c r="CE27" s="29"/>
      <c r="CF27" s="29"/>
      <c r="CG27" s="29"/>
      <c r="CH27" s="29"/>
      <c r="CI27" s="29"/>
      <c r="CJ27" s="29"/>
      <c r="CK27" s="29"/>
      <c r="CL27" s="29"/>
      <c r="CM27" s="29"/>
      <c r="CN27" s="29"/>
      <c r="CO27" s="29"/>
      <c r="CP27" s="29"/>
      <c r="CQ27" s="29"/>
      <c r="CR27" s="29"/>
      <c r="CS27" s="29"/>
      <c r="CT27" s="29"/>
      <c r="CU27" s="29"/>
      <c r="CV27" s="29"/>
      <c r="CW27" s="29"/>
      <c r="CX27" s="29"/>
      <c r="CY27" s="29"/>
      <c r="CZ27" s="29"/>
      <c r="DA27" s="29"/>
      <c r="DB27" s="29"/>
      <c r="DC27" s="29"/>
      <c r="DD27" s="29"/>
      <c r="DE27" s="29"/>
      <c r="DF27" s="29"/>
      <c r="DG27" s="29"/>
      <c r="DH27" s="29"/>
      <c r="DI27" s="29"/>
      <c r="DJ27" s="29"/>
      <c r="DK27" s="29"/>
      <c r="DL27" s="29"/>
      <c r="DM27" s="29"/>
      <c r="DN27" s="29"/>
      <c r="DO27" s="29"/>
      <c r="DP27" s="29"/>
      <c r="DQ27" s="29"/>
      <c r="DR27" s="29"/>
      <c r="DS27" s="29"/>
      <c r="DT27" s="29"/>
      <c r="DU27" s="29"/>
      <c r="DV27" s="29"/>
      <c r="DW27" s="29"/>
      <c r="DX27" s="29"/>
      <c r="DY27" s="29"/>
      <c r="DZ27" s="29"/>
      <c r="EA27" s="29"/>
      <c r="EB27" s="29"/>
      <c r="EC27" s="29"/>
      <c r="ED27" s="29"/>
      <c r="EE27" s="29"/>
      <c r="EF27" s="29"/>
      <c r="EG27" s="29"/>
      <c r="EH27" s="29"/>
      <c r="EI27" s="29"/>
      <c r="EJ27" s="29"/>
      <c r="EK27" s="29"/>
      <c r="EL27" s="29"/>
      <c r="EM27" s="29"/>
      <c r="EN27" s="29"/>
      <c r="EO27" s="29"/>
      <c r="EP27" s="29"/>
      <c r="EQ27" s="29"/>
      <c r="ER27" s="29"/>
      <c r="ES27" s="29"/>
      <c r="ET27" s="29"/>
      <c r="EU27" s="29"/>
      <c r="EV27" s="29"/>
      <c r="EW27" s="29"/>
      <c r="EX27" s="29"/>
      <c r="EY27" s="29"/>
      <c r="EZ27" s="29"/>
      <c r="FA27" s="29"/>
      <c r="FB27" s="29"/>
      <c r="FC27" s="29"/>
      <c r="FD27" s="29"/>
      <c r="FE27" s="29"/>
      <c r="FF27" s="29"/>
      <c r="FG27" s="29"/>
      <c r="FH27" s="29"/>
      <c r="FI27" s="29"/>
      <c r="FJ27" s="29"/>
      <c r="FK27" s="29"/>
      <c r="FL27" s="29"/>
      <c r="FM27" s="29"/>
      <c r="FN27" s="29"/>
      <c r="FO27" s="29"/>
      <c r="FP27" s="29"/>
      <c r="FQ27" s="29"/>
      <c r="FR27" s="29"/>
      <c r="FS27" s="29"/>
      <c r="FT27" s="29"/>
      <c r="FU27" s="29"/>
      <c r="FV27" s="29"/>
      <c r="FW27" s="29"/>
      <c r="FX27" s="29"/>
      <c r="FY27" s="29"/>
      <c r="FZ27" s="29"/>
      <c r="GA27" s="29"/>
      <c r="GB27" s="29"/>
      <c r="GC27" s="29"/>
      <c r="GD27" s="29"/>
      <c r="GE27" s="29"/>
      <c r="GF27" s="29"/>
      <c r="GG27" s="29"/>
      <c r="GH27" s="29"/>
      <c r="GI27" s="29"/>
      <c r="GJ27" s="29"/>
      <c r="GK27" s="29"/>
      <c r="GL27" s="29"/>
      <c r="GM27" s="29"/>
      <c r="GN27" s="29"/>
      <c r="GO27" s="29"/>
      <c r="GP27" s="29"/>
      <c r="GQ27" s="29"/>
      <c r="GR27" s="29"/>
      <c r="GS27" s="29"/>
      <c r="GT27" s="29"/>
      <c r="GU27" s="29"/>
      <c r="GV27" s="29"/>
      <c r="GW27" s="29"/>
      <c r="GX27" s="29"/>
      <c r="GY27" s="29"/>
      <c r="GZ27" s="29"/>
      <c r="HA27" s="29"/>
      <c r="HB27" s="29"/>
      <c r="HC27" s="29"/>
      <c r="HD27" s="29"/>
      <c r="HE27" s="29"/>
      <c r="HF27" s="29"/>
      <c r="HG27" s="29"/>
      <c r="HH27" s="29"/>
      <c r="HI27" s="29"/>
      <c r="HJ27" s="29"/>
      <c r="HK27" s="29"/>
      <c r="HL27" s="29"/>
      <c r="HM27" s="29"/>
      <c r="HN27" s="29"/>
      <c r="HO27" s="29"/>
      <c r="HP27" s="29"/>
      <c r="HQ27" s="29"/>
      <c r="HR27" s="29"/>
      <c r="HS27" s="29"/>
      <c r="HT27" s="29"/>
      <c r="HU27" s="29"/>
      <c r="HV27" s="29"/>
      <c r="HW27" s="29"/>
      <c r="HX27" s="29"/>
      <c r="HY27" s="29"/>
      <c r="HZ27" s="29"/>
      <c r="IA27" s="29"/>
      <c r="IB27" s="29"/>
      <c r="IC27" s="29"/>
      <c r="ID27" s="29"/>
      <c r="IE27" s="29"/>
      <c r="IF27" s="29"/>
      <c r="IG27" s="29"/>
      <c r="IH27" s="29"/>
      <c r="II27" s="29"/>
      <c r="IJ27" s="29"/>
      <c r="IK27" s="29"/>
      <c r="IL27" s="29"/>
      <c r="IM27" s="29"/>
      <c r="IN27" s="29"/>
      <c r="IO27" s="29"/>
      <c r="IP27" s="29"/>
      <c r="IQ27" s="29"/>
      <c r="IR27" s="29"/>
      <c r="IS27" s="29"/>
      <c r="IT27" s="29"/>
      <c r="IU27" s="29"/>
      <c r="IV27" s="29"/>
      <c r="IW27" s="29"/>
      <c r="IX27" s="29"/>
      <c r="IY27" s="29"/>
      <c r="IZ27" s="29"/>
      <c r="JA27" s="29"/>
      <c r="JB27" s="29"/>
      <c r="JC27" s="29"/>
      <c r="JD27" s="29"/>
      <c r="JE27" s="29"/>
      <c r="JF27" s="29"/>
      <c r="JG27" s="29"/>
      <c r="JH27" s="29"/>
      <c r="JI27" s="29"/>
      <c r="JJ27" s="29"/>
      <c r="JK27" s="29"/>
      <c r="JL27" s="29"/>
      <c r="JM27" s="29"/>
      <c r="JN27" s="29"/>
      <c r="JO27" s="29"/>
      <c r="JP27" s="29"/>
      <c r="JQ27" s="29"/>
      <c r="JR27" s="29"/>
      <c r="JS27" s="29"/>
      <c r="JT27" s="29"/>
      <c r="JU27" s="29"/>
      <c r="JV27" s="29"/>
      <c r="JW27" s="29"/>
      <c r="JX27" s="29"/>
      <c r="JY27" s="29"/>
      <c r="JZ27" s="29"/>
      <c r="KA27" s="29"/>
      <c r="KB27" s="29"/>
      <c r="KC27" s="29"/>
      <c r="KD27" s="29"/>
      <c r="KE27" s="29"/>
      <c r="KF27" s="29"/>
      <c r="KG27" s="29"/>
      <c r="KH27" s="29"/>
      <c r="KI27" s="29"/>
      <c r="KJ27" s="29"/>
      <c r="KK27" s="29"/>
      <c r="KL27" s="29"/>
      <c r="KM27" s="29"/>
      <c r="KN27" s="29"/>
      <c r="KO27" s="29"/>
      <c r="KP27" s="29"/>
      <c r="KQ27" s="29"/>
      <c r="KR27" s="29"/>
      <c r="KS27" s="29"/>
      <c r="KT27" s="29"/>
      <c r="KU27" s="29"/>
      <c r="KV27" s="29"/>
      <c r="KW27" s="29"/>
      <c r="KX27" s="29"/>
      <c r="KY27" s="29"/>
      <c r="KZ27" s="29"/>
      <c r="LA27" s="29"/>
      <c r="LB27" s="29"/>
      <c r="LC27" s="29"/>
      <c r="LD27" s="29"/>
      <c r="LE27" s="29"/>
      <c r="LF27" s="29"/>
      <c r="LG27" s="29"/>
      <c r="LH27" s="29"/>
      <c r="LI27" s="29"/>
      <c r="LJ27" s="29"/>
      <c r="LK27" s="29"/>
      <c r="LL27" s="29"/>
      <c r="LM27" s="29"/>
      <c r="LN27" s="29"/>
      <c r="LO27" s="29"/>
      <c r="LP27" s="29"/>
      <c r="LQ27" s="29"/>
      <c r="LR27" s="29"/>
      <c r="LS27" s="29"/>
      <c r="LT27" s="29"/>
      <c r="LU27" s="29"/>
      <c r="LV27" s="29"/>
      <c r="LW27" s="29"/>
      <c r="LX27" s="29"/>
      <c r="LY27" s="29"/>
      <c r="LZ27" s="29"/>
      <c r="MA27" s="29"/>
      <c r="MB27" s="29"/>
      <c r="MC27" s="29"/>
      <c r="MD27" s="29"/>
      <c r="ME27" s="29"/>
      <c r="MF27" s="29"/>
      <c r="MG27" s="29"/>
      <c r="MH27" s="29"/>
      <c r="MI27" s="29"/>
      <c r="MJ27" s="29"/>
      <c r="MK27" s="29"/>
      <c r="ML27" s="29"/>
      <c r="MM27" s="29"/>
      <c r="MN27" s="29"/>
      <c r="MO27" s="29"/>
      <c r="MP27" s="29"/>
      <c r="MQ27" s="29"/>
      <c r="MR27" s="29"/>
      <c r="MS27" s="29"/>
      <c r="MT27" s="29"/>
      <c r="MU27" s="29"/>
      <c r="MV27" s="29"/>
      <c r="MW27" s="29"/>
      <c r="MX27" s="29"/>
      <c r="MY27" s="29"/>
      <c r="MZ27" s="29"/>
      <c r="NA27" s="29"/>
      <c r="NB27" s="29"/>
      <c r="NC27" s="29"/>
      <c r="ND27" s="29"/>
      <c r="NE27" s="29"/>
      <c r="NF27" s="29"/>
      <c r="NG27" s="29"/>
      <c r="NH27" s="29"/>
      <c r="NI27" s="29"/>
      <c r="NJ27" s="29"/>
      <c r="NK27" s="29"/>
      <c r="NL27" s="29"/>
      <c r="NM27" s="29"/>
      <c r="NN27" s="29"/>
      <c r="NO27" s="29"/>
      <c r="NP27" s="29"/>
      <c r="NQ27" s="29"/>
      <c r="NR27" s="29"/>
      <c r="NS27" s="29"/>
      <c r="NT27" s="29"/>
      <c r="NU27" s="29"/>
      <c r="NV27" s="29"/>
      <c r="NW27" s="29"/>
      <c r="NX27" s="29"/>
      <c r="NY27" s="29"/>
      <c r="NZ27" s="29"/>
      <c r="OA27" s="29"/>
      <c r="OB27" s="29"/>
      <c r="OC27" s="29"/>
      <c r="OD27" s="29"/>
      <c r="OE27" s="29"/>
      <c r="OF27" s="29"/>
      <c r="OG27" s="29"/>
      <c r="OH27" s="29"/>
      <c r="OI27" s="29"/>
      <c r="OJ27" s="29"/>
      <c r="OK27" s="29"/>
      <c r="OL27" s="29"/>
      <c r="OM27" s="29"/>
      <c r="ON27" s="29"/>
      <c r="OO27" s="29"/>
      <c r="OP27" s="29"/>
      <c r="OQ27" s="29"/>
      <c r="OR27" s="29"/>
      <c r="OS27" s="29"/>
      <c r="OT27" s="29"/>
      <c r="OU27" s="29"/>
      <c r="OV27" s="29"/>
      <c r="OW27" s="29"/>
      <c r="OX27" s="29"/>
      <c r="OY27" s="29"/>
      <c r="OZ27" s="29"/>
      <c r="PA27" s="29"/>
      <c r="PB27" s="29"/>
      <c r="PC27" s="29"/>
      <c r="PD27" s="29"/>
      <c r="PE27" s="29"/>
      <c r="PF27" s="29"/>
      <c r="PG27" s="29"/>
      <c r="PH27" s="29"/>
      <c r="PI27" s="29"/>
      <c r="PJ27" s="29"/>
      <c r="PK27" s="29"/>
      <c r="PL27" s="29"/>
    </row>
    <row r="28" spans="1:428" s="30" customFormat="1" ht="30" customHeight="1" x14ac:dyDescent="0.25">
      <c r="A28" s="90" t="s">
        <v>57</v>
      </c>
      <c r="B28" s="161">
        <v>1</v>
      </c>
      <c r="C28" s="161">
        <v>1</v>
      </c>
      <c r="D28" s="161">
        <f t="shared" si="14"/>
        <v>0</v>
      </c>
      <c r="E28" s="161">
        <v>1198</v>
      </c>
      <c r="F28" s="161">
        <f>20+278+687+61+91</f>
        <v>1137</v>
      </c>
      <c r="G28" s="161">
        <f>10+10+14+2.2+7+18.3</f>
        <v>61.5</v>
      </c>
      <c r="H28" s="161">
        <v>126</v>
      </c>
      <c r="I28" s="161">
        <f t="shared" si="15"/>
        <v>1324</v>
      </c>
      <c r="J28" s="142">
        <v>25</v>
      </c>
      <c r="K28" s="142">
        <v>51</v>
      </c>
      <c r="L28" s="91">
        <f t="shared" si="16"/>
        <v>1275</v>
      </c>
      <c r="M28" s="142">
        <v>40</v>
      </c>
      <c r="N28" s="139">
        <f t="shared" si="19"/>
        <v>-9</v>
      </c>
      <c r="O28" s="140">
        <f t="shared" si="17"/>
        <v>-0.6797583081570997</v>
      </c>
      <c r="P28" s="107">
        <v>60</v>
      </c>
      <c r="Q28" s="107">
        <v>51</v>
      </c>
      <c r="R28" s="137">
        <f t="shared" si="18"/>
        <v>9</v>
      </c>
      <c r="S28" s="137"/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29"/>
      <c r="AJ28" s="29"/>
      <c r="AK28" s="29"/>
      <c r="AL28" s="29"/>
      <c r="AM28" s="29"/>
      <c r="AN28" s="29"/>
      <c r="AO28" s="29"/>
      <c r="AP28" s="29"/>
      <c r="AQ28" s="29"/>
      <c r="AR28" s="29"/>
      <c r="AS28" s="29"/>
      <c r="AT28" s="29"/>
      <c r="AU28" s="29"/>
      <c r="AV28" s="29"/>
      <c r="AW28" s="29"/>
      <c r="AX28" s="29"/>
      <c r="AY28" s="29"/>
      <c r="AZ28" s="29"/>
      <c r="BA28" s="29"/>
      <c r="BB28" s="29"/>
      <c r="BC28" s="29"/>
      <c r="BD28" s="29"/>
      <c r="BE28" s="29"/>
      <c r="BF28" s="29"/>
      <c r="BG28" s="29"/>
      <c r="BH28" s="29"/>
      <c r="BI28" s="29"/>
      <c r="BJ28" s="29"/>
      <c r="BK28" s="29"/>
      <c r="BL28" s="29"/>
      <c r="BM28" s="29"/>
      <c r="BN28" s="29"/>
      <c r="BO28" s="29"/>
      <c r="BP28" s="29"/>
      <c r="BQ28" s="29"/>
      <c r="BR28" s="29"/>
      <c r="BS28" s="29"/>
      <c r="BT28" s="29"/>
      <c r="BU28" s="29"/>
      <c r="BV28" s="29"/>
      <c r="BW28" s="29"/>
      <c r="BX28" s="29"/>
      <c r="BY28" s="29"/>
      <c r="BZ28" s="29"/>
      <c r="CA28" s="29"/>
      <c r="CB28" s="29"/>
      <c r="CC28" s="29"/>
      <c r="CD28" s="29"/>
      <c r="CE28" s="29"/>
      <c r="CF28" s="29"/>
      <c r="CG28" s="29"/>
      <c r="CH28" s="29"/>
      <c r="CI28" s="29"/>
      <c r="CJ28" s="29"/>
      <c r="CK28" s="29"/>
      <c r="CL28" s="29"/>
      <c r="CM28" s="29"/>
      <c r="CN28" s="29"/>
      <c r="CO28" s="29"/>
      <c r="CP28" s="29"/>
      <c r="CQ28" s="29"/>
      <c r="CR28" s="29"/>
      <c r="CS28" s="29"/>
      <c r="CT28" s="29"/>
      <c r="CU28" s="29"/>
      <c r="CV28" s="29"/>
      <c r="CW28" s="29"/>
      <c r="CX28" s="29"/>
      <c r="CY28" s="29"/>
      <c r="CZ28" s="29"/>
      <c r="DA28" s="29"/>
      <c r="DB28" s="29"/>
      <c r="DC28" s="29"/>
      <c r="DD28" s="29"/>
      <c r="DE28" s="29"/>
      <c r="DF28" s="29"/>
      <c r="DG28" s="29"/>
      <c r="DH28" s="29"/>
      <c r="DI28" s="29"/>
      <c r="DJ28" s="29"/>
      <c r="DK28" s="29"/>
      <c r="DL28" s="29"/>
      <c r="DM28" s="29"/>
      <c r="DN28" s="29"/>
      <c r="DO28" s="29"/>
      <c r="DP28" s="29"/>
      <c r="DQ28" s="29"/>
      <c r="DR28" s="29"/>
      <c r="DS28" s="29"/>
      <c r="DT28" s="29"/>
      <c r="DU28" s="29"/>
      <c r="DV28" s="29"/>
      <c r="DW28" s="29"/>
      <c r="DX28" s="29"/>
      <c r="DY28" s="29"/>
      <c r="DZ28" s="29"/>
      <c r="EA28" s="29"/>
      <c r="EB28" s="29"/>
      <c r="EC28" s="29"/>
      <c r="ED28" s="29"/>
      <c r="EE28" s="29"/>
      <c r="EF28" s="29"/>
      <c r="EG28" s="29"/>
      <c r="EH28" s="29"/>
      <c r="EI28" s="29"/>
      <c r="EJ28" s="29"/>
      <c r="EK28" s="29"/>
      <c r="EL28" s="29"/>
      <c r="EM28" s="29"/>
      <c r="EN28" s="29"/>
      <c r="EO28" s="29"/>
      <c r="EP28" s="29"/>
      <c r="EQ28" s="29"/>
      <c r="ER28" s="29"/>
      <c r="ES28" s="29"/>
      <c r="ET28" s="29"/>
      <c r="EU28" s="29"/>
      <c r="EV28" s="29"/>
      <c r="EW28" s="29"/>
      <c r="EX28" s="29"/>
      <c r="EY28" s="29"/>
      <c r="EZ28" s="29"/>
      <c r="FA28" s="29"/>
      <c r="FB28" s="29"/>
      <c r="FC28" s="29"/>
      <c r="FD28" s="29"/>
      <c r="FE28" s="29"/>
      <c r="FF28" s="29"/>
      <c r="FG28" s="29"/>
      <c r="FH28" s="29"/>
      <c r="FI28" s="29"/>
      <c r="FJ28" s="29"/>
      <c r="FK28" s="29"/>
      <c r="FL28" s="29"/>
      <c r="FM28" s="29"/>
      <c r="FN28" s="29"/>
      <c r="FO28" s="29"/>
      <c r="FP28" s="29"/>
      <c r="FQ28" s="29"/>
      <c r="FR28" s="29"/>
      <c r="FS28" s="29"/>
      <c r="FT28" s="29"/>
      <c r="FU28" s="29"/>
      <c r="FV28" s="29"/>
      <c r="FW28" s="29"/>
      <c r="FX28" s="29"/>
      <c r="FY28" s="29"/>
      <c r="FZ28" s="29"/>
      <c r="GA28" s="29"/>
      <c r="GB28" s="29"/>
      <c r="GC28" s="29"/>
      <c r="GD28" s="29"/>
      <c r="GE28" s="29"/>
      <c r="GF28" s="29"/>
      <c r="GG28" s="29"/>
      <c r="GH28" s="29"/>
      <c r="GI28" s="29"/>
      <c r="GJ28" s="29"/>
      <c r="GK28" s="29"/>
      <c r="GL28" s="29"/>
      <c r="GM28" s="29"/>
      <c r="GN28" s="29"/>
      <c r="GO28" s="29"/>
      <c r="GP28" s="29"/>
      <c r="GQ28" s="29"/>
      <c r="GR28" s="29"/>
      <c r="GS28" s="29"/>
      <c r="GT28" s="29"/>
      <c r="GU28" s="29"/>
      <c r="GV28" s="29"/>
      <c r="GW28" s="29"/>
      <c r="GX28" s="29"/>
      <c r="GY28" s="29"/>
      <c r="GZ28" s="29"/>
      <c r="HA28" s="29"/>
      <c r="HB28" s="29"/>
      <c r="HC28" s="29"/>
      <c r="HD28" s="29"/>
      <c r="HE28" s="29"/>
      <c r="HF28" s="29"/>
      <c r="HG28" s="29"/>
      <c r="HH28" s="29"/>
      <c r="HI28" s="29"/>
      <c r="HJ28" s="29"/>
      <c r="HK28" s="29"/>
      <c r="HL28" s="29"/>
      <c r="HM28" s="29"/>
      <c r="HN28" s="29"/>
      <c r="HO28" s="29"/>
      <c r="HP28" s="29"/>
      <c r="HQ28" s="29"/>
      <c r="HR28" s="29"/>
      <c r="HS28" s="29"/>
      <c r="HT28" s="29"/>
      <c r="HU28" s="29"/>
      <c r="HV28" s="29"/>
      <c r="HW28" s="29"/>
      <c r="HX28" s="29"/>
      <c r="HY28" s="29"/>
      <c r="HZ28" s="29"/>
      <c r="IA28" s="29"/>
      <c r="IB28" s="29"/>
      <c r="IC28" s="29"/>
      <c r="ID28" s="29"/>
      <c r="IE28" s="29"/>
      <c r="IF28" s="29"/>
      <c r="IG28" s="29"/>
      <c r="IH28" s="29"/>
      <c r="II28" s="29"/>
      <c r="IJ28" s="29"/>
      <c r="IK28" s="29"/>
      <c r="IL28" s="29"/>
      <c r="IM28" s="29"/>
      <c r="IN28" s="29"/>
      <c r="IO28" s="29"/>
      <c r="IP28" s="29"/>
      <c r="IQ28" s="29"/>
      <c r="IR28" s="29"/>
      <c r="IS28" s="29"/>
      <c r="IT28" s="29"/>
      <c r="IU28" s="29"/>
      <c r="IV28" s="29"/>
      <c r="IW28" s="29"/>
      <c r="IX28" s="29"/>
      <c r="IY28" s="29"/>
      <c r="IZ28" s="29"/>
      <c r="JA28" s="29"/>
      <c r="JB28" s="29"/>
      <c r="JC28" s="29"/>
      <c r="JD28" s="29"/>
      <c r="JE28" s="29"/>
      <c r="JF28" s="29"/>
      <c r="JG28" s="29"/>
      <c r="JH28" s="29"/>
      <c r="JI28" s="29"/>
      <c r="JJ28" s="29"/>
      <c r="JK28" s="29"/>
      <c r="JL28" s="29"/>
      <c r="JM28" s="29"/>
      <c r="JN28" s="29"/>
      <c r="JO28" s="29"/>
      <c r="JP28" s="29"/>
      <c r="JQ28" s="29"/>
      <c r="JR28" s="29"/>
      <c r="JS28" s="29"/>
      <c r="JT28" s="29"/>
      <c r="JU28" s="29"/>
      <c r="JV28" s="29"/>
      <c r="JW28" s="29"/>
      <c r="JX28" s="29"/>
      <c r="JY28" s="29"/>
      <c r="JZ28" s="29"/>
      <c r="KA28" s="29"/>
      <c r="KB28" s="29"/>
      <c r="KC28" s="29"/>
      <c r="KD28" s="29"/>
      <c r="KE28" s="29"/>
      <c r="KF28" s="29"/>
      <c r="KG28" s="29"/>
      <c r="KH28" s="29"/>
      <c r="KI28" s="29"/>
      <c r="KJ28" s="29"/>
      <c r="KK28" s="29"/>
      <c r="KL28" s="29"/>
      <c r="KM28" s="29"/>
      <c r="KN28" s="29"/>
      <c r="KO28" s="29"/>
      <c r="KP28" s="29"/>
      <c r="KQ28" s="29"/>
      <c r="KR28" s="29"/>
      <c r="KS28" s="29"/>
      <c r="KT28" s="29"/>
      <c r="KU28" s="29"/>
      <c r="KV28" s="29"/>
      <c r="KW28" s="29"/>
      <c r="KX28" s="29"/>
      <c r="KY28" s="29"/>
      <c r="KZ28" s="29"/>
      <c r="LA28" s="29"/>
      <c r="LB28" s="29"/>
      <c r="LC28" s="29"/>
      <c r="LD28" s="29"/>
      <c r="LE28" s="29"/>
      <c r="LF28" s="29"/>
      <c r="LG28" s="29"/>
      <c r="LH28" s="29"/>
      <c r="LI28" s="29"/>
      <c r="LJ28" s="29"/>
      <c r="LK28" s="29"/>
      <c r="LL28" s="29"/>
      <c r="LM28" s="29"/>
      <c r="LN28" s="29"/>
      <c r="LO28" s="29"/>
      <c r="LP28" s="29"/>
      <c r="LQ28" s="29"/>
      <c r="LR28" s="29"/>
      <c r="LS28" s="29"/>
      <c r="LT28" s="29"/>
      <c r="LU28" s="29"/>
      <c r="LV28" s="29"/>
      <c r="LW28" s="29"/>
      <c r="LX28" s="29"/>
      <c r="LY28" s="29"/>
      <c r="LZ28" s="29"/>
      <c r="MA28" s="29"/>
      <c r="MB28" s="29"/>
      <c r="MC28" s="29"/>
      <c r="MD28" s="29"/>
      <c r="ME28" s="29"/>
      <c r="MF28" s="29"/>
      <c r="MG28" s="29"/>
      <c r="MH28" s="29"/>
      <c r="MI28" s="29"/>
      <c r="MJ28" s="29"/>
      <c r="MK28" s="29"/>
      <c r="ML28" s="29"/>
      <c r="MM28" s="29"/>
      <c r="MN28" s="29"/>
      <c r="MO28" s="29"/>
      <c r="MP28" s="29"/>
      <c r="MQ28" s="29"/>
      <c r="MR28" s="29"/>
      <c r="MS28" s="29"/>
      <c r="MT28" s="29"/>
      <c r="MU28" s="29"/>
      <c r="MV28" s="29"/>
      <c r="MW28" s="29"/>
      <c r="MX28" s="29"/>
      <c r="MY28" s="29"/>
      <c r="MZ28" s="29"/>
      <c r="NA28" s="29"/>
      <c r="NB28" s="29"/>
      <c r="NC28" s="29"/>
      <c r="ND28" s="29"/>
      <c r="NE28" s="29"/>
      <c r="NF28" s="29"/>
      <c r="NG28" s="29"/>
      <c r="NH28" s="29"/>
      <c r="NI28" s="29"/>
      <c r="NJ28" s="29"/>
      <c r="NK28" s="29"/>
      <c r="NL28" s="29"/>
      <c r="NM28" s="29"/>
      <c r="NN28" s="29"/>
      <c r="NO28" s="29"/>
      <c r="NP28" s="29"/>
      <c r="NQ28" s="29"/>
      <c r="NR28" s="29"/>
      <c r="NS28" s="29"/>
      <c r="NT28" s="29"/>
      <c r="NU28" s="29"/>
      <c r="NV28" s="29"/>
      <c r="NW28" s="29"/>
      <c r="NX28" s="29"/>
      <c r="NY28" s="29"/>
      <c r="NZ28" s="29"/>
      <c r="OA28" s="29"/>
      <c r="OB28" s="29"/>
      <c r="OC28" s="29"/>
      <c r="OD28" s="29"/>
      <c r="OE28" s="29"/>
      <c r="OF28" s="29"/>
      <c r="OG28" s="29"/>
      <c r="OH28" s="29"/>
      <c r="OI28" s="29"/>
      <c r="OJ28" s="29"/>
      <c r="OK28" s="29"/>
      <c r="OL28" s="29"/>
      <c r="OM28" s="29"/>
      <c r="ON28" s="29"/>
      <c r="OO28" s="29"/>
      <c r="OP28" s="29"/>
      <c r="OQ28" s="29"/>
      <c r="OR28" s="29"/>
      <c r="OS28" s="29"/>
      <c r="OT28" s="29"/>
      <c r="OU28" s="29"/>
      <c r="OV28" s="29"/>
      <c r="OW28" s="29"/>
      <c r="OX28" s="29"/>
      <c r="OY28" s="29"/>
      <c r="OZ28" s="29"/>
      <c r="PA28" s="29"/>
      <c r="PB28" s="29"/>
      <c r="PC28" s="29"/>
      <c r="PD28" s="29"/>
      <c r="PE28" s="29"/>
      <c r="PF28" s="29"/>
      <c r="PG28" s="29"/>
      <c r="PH28" s="29"/>
      <c r="PI28" s="29"/>
      <c r="PJ28" s="29"/>
      <c r="PK28" s="29"/>
      <c r="PL28" s="29"/>
    </row>
    <row r="29" spans="1:428" s="30" customFormat="1" ht="30" customHeight="1" x14ac:dyDescent="0.25">
      <c r="A29" s="90" t="s">
        <v>42</v>
      </c>
      <c r="B29" s="161">
        <v>18</v>
      </c>
      <c r="C29" s="161">
        <v>13</v>
      </c>
      <c r="D29" s="161">
        <f t="shared" si="0"/>
        <v>-5</v>
      </c>
      <c r="E29" s="161">
        <v>21584</v>
      </c>
      <c r="F29" s="161"/>
      <c r="G29" s="161"/>
      <c r="H29" s="161">
        <v>43</v>
      </c>
      <c r="I29" s="161">
        <f t="shared" ref="I29" si="20">E29+H29</f>
        <v>21627</v>
      </c>
      <c r="J29" s="142">
        <v>25</v>
      </c>
      <c r="K29" s="142">
        <v>540</v>
      </c>
      <c r="L29" s="91">
        <f t="shared" ref="L29" si="21">J29*K29</f>
        <v>13500</v>
      </c>
      <c r="M29" s="142">
        <v>0</v>
      </c>
      <c r="N29" s="139">
        <f t="shared" ref="N29" si="22">-(I29-L29-M29)</f>
        <v>-8127</v>
      </c>
      <c r="O29" s="140">
        <f t="shared" ref="O29" si="23">IFERROR((N29/I29)*100,"-")</f>
        <v>-37.578027465667915</v>
      </c>
      <c r="P29" s="107">
        <v>540</v>
      </c>
      <c r="Q29" s="107">
        <v>540</v>
      </c>
      <c r="R29" s="137">
        <f t="shared" ref="R29" si="24">P29-Q29</f>
        <v>0</v>
      </c>
      <c r="S29" s="137" t="s">
        <v>37</v>
      </c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29"/>
      <c r="AE29" s="29"/>
      <c r="AF29" s="29"/>
      <c r="AG29" s="29"/>
      <c r="AH29" s="29"/>
      <c r="AI29" s="29"/>
      <c r="AJ29" s="29"/>
      <c r="AK29" s="29"/>
      <c r="AL29" s="29"/>
      <c r="AM29" s="29"/>
      <c r="AN29" s="29"/>
      <c r="AO29" s="29"/>
      <c r="AP29" s="29"/>
      <c r="AQ29" s="29"/>
      <c r="AR29" s="29"/>
      <c r="AS29" s="29"/>
      <c r="AT29" s="29"/>
      <c r="AU29" s="29"/>
      <c r="AV29" s="29"/>
      <c r="AW29" s="29"/>
      <c r="AX29" s="29"/>
      <c r="AY29" s="29"/>
      <c r="AZ29" s="29"/>
      <c r="BA29" s="29"/>
      <c r="BB29" s="29"/>
      <c r="BC29" s="29"/>
      <c r="BD29" s="29"/>
      <c r="BE29" s="29"/>
      <c r="BF29" s="29"/>
      <c r="BG29" s="29"/>
      <c r="BH29" s="29"/>
      <c r="BI29" s="29"/>
      <c r="BJ29" s="29"/>
      <c r="BK29" s="29"/>
      <c r="BL29" s="29"/>
      <c r="BM29" s="29"/>
      <c r="BN29" s="29"/>
      <c r="BO29" s="29"/>
      <c r="BP29" s="29"/>
      <c r="BQ29" s="29"/>
      <c r="BR29" s="29"/>
      <c r="BS29" s="29"/>
      <c r="BT29" s="29"/>
      <c r="BU29" s="29"/>
      <c r="BV29" s="29"/>
      <c r="BW29" s="29"/>
      <c r="BX29" s="29"/>
      <c r="BY29" s="29"/>
      <c r="BZ29" s="29"/>
      <c r="CA29" s="29"/>
      <c r="CB29" s="29"/>
      <c r="CC29" s="29"/>
      <c r="CD29" s="29"/>
      <c r="CE29" s="29"/>
      <c r="CF29" s="29"/>
      <c r="CG29" s="29"/>
      <c r="CH29" s="29"/>
      <c r="CI29" s="29"/>
      <c r="CJ29" s="29"/>
      <c r="CK29" s="29"/>
      <c r="CL29" s="29"/>
      <c r="CM29" s="29"/>
      <c r="CN29" s="29"/>
      <c r="CO29" s="29"/>
      <c r="CP29" s="29"/>
      <c r="CQ29" s="29"/>
      <c r="CR29" s="29"/>
      <c r="CS29" s="29"/>
      <c r="CT29" s="29"/>
      <c r="CU29" s="29"/>
      <c r="CV29" s="29"/>
      <c r="CW29" s="29"/>
      <c r="CX29" s="29"/>
      <c r="CY29" s="29"/>
      <c r="CZ29" s="29"/>
      <c r="DA29" s="29"/>
      <c r="DB29" s="29"/>
      <c r="DC29" s="29"/>
      <c r="DD29" s="29"/>
      <c r="DE29" s="29"/>
      <c r="DF29" s="29"/>
      <c r="DG29" s="29"/>
      <c r="DH29" s="29"/>
      <c r="DI29" s="29"/>
      <c r="DJ29" s="29"/>
      <c r="DK29" s="29"/>
      <c r="DL29" s="29"/>
      <c r="DM29" s="29"/>
      <c r="DN29" s="29"/>
      <c r="DO29" s="29"/>
      <c r="DP29" s="29"/>
      <c r="DQ29" s="29"/>
      <c r="DR29" s="29"/>
      <c r="DS29" s="29"/>
      <c r="DT29" s="29"/>
      <c r="DU29" s="29"/>
      <c r="DV29" s="29"/>
      <c r="DW29" s="29"/>
      <c r="DX29" s="29"/>
      <c r="DY29" s="29"/>
      <c r="DZ29" s="29"/>
      <c r="EA29" s="29"/>
      <c r="EB29" s="29"/>
      <c r="EC29" s="29"/>
      <c r="ED29" s="29"/>
      <c r="EE29" s="29"/>
      <c r="EF29" s="29"/>
      <c r="EG29" s="29"/>
      <c r="EH29" s="29"/>
      <c r="EI29" s="29"/>
      <c r="EJ29" s="29"/>
      <c r="EK29" s="29"/>
      <c r="EL29" s="29"/>
      <c r="EM29" s="29"/>
      <c r="EN29" s="29"/>
      <c r="EO29" s="29"/>
      <c r="EP29" s="29"/>
      <c r="EQ29" s="29"/>
      <c r="ER29" s="29"/>
      <c r="ES29" s="29"/>
      <c r="ET29" s="29"/>
      <c r="EU29" s="29"/>
      <c r="EV29" s="29"/>
      <c r="EW29" s="29"/>
      <c r="EX29" s="29"/>
      <c r="EY29" s="29"/>
      <c r="EZ29" s="29"/>
      <c r="FA29" s="29"/>
      <c r="FB29" s="29"/>
      <c r="FC29" s="29"/>
      <c r="FD29" s="29"/>
      <c r="FE29" s="29"/>
      <c r="FF29" s="29"/>
      <c r="FG29" s="29"/>
      <c r="FH29" s="29"/>
      <c r="FI29" s="29"/>
      <c r="FJ29" s="29"/>
      <c r="FK29" s="29"/>
      <c r="FL29" s="29"/>
      <c r="FM29" s="29"/>
      <c r="FN29" s="29"/>
      <c r="FO29" s="29"/>
      <c r="FP29" s="29"/>
      <c r="FQ29" s="29"/>
      <c r="FR29" s="29"/>
      <c r="FS29" s="29"/>
      <c r="FT29" s="29"/>
      <c r="FU29" s="29"/>
      <c r="FV29" s="29"/>
      <c r="FW29" s="29"/>
      <c r="FX29" s="29"/>
      <c r="FY29" s="29"/>
      <c r="FZ29" s="29"/>
      <c r="GA29" s="29"/>
      <c r="GB29" s="29"/>
      <c r="GC29" s="29"/>
      <c r="GD29" s="29"/>
      <c r="GE29" s="29"/>
      <c r="GF29" s="29"/>
      <c r="GG29" s="29"/>
      <c r="GH29" s="29"/>
      <c r="GI29" s="29"/>
      <c r="GJ29" s="29"/>
      <c r="GK29" s="29"/>
      <c r="GL29" s="29"/>
      <c r="GM29" s="29"/>
      <c r="GN29" s="29"/>
      <c r="GO29" s="29"/>
      <c r="GP29" s="29"/>
      <c r="GQ29" s="29"/>
      <c r="GR29" s="29"/>
      <c r="GS29" s="29"/>
      <c r="GT29" s="29"/>
      <c r="GU29" s="29"/>
      <c r="GV29" s="29"/>
      <c r="GW29" s="29"/>
      <c r="GX29" s="29"/>
      <c r="GY29" s="29"/>
      <c r="GZ29" s="29"/>
      <c r="HA29" s="29"/>
      <c r="HB29" s="29"/>
      <c r="HC29" s="29"/>
      <c r="HD29" s="29"/>
      <c r="HE29" s="29"/>
      <c r="HF29" s="29"/>
      <c r="HG29" s="29"/>
      <c r="HH29" s="29"/>
      <c r="HI29" s="29"/>
      <c r="HJ29" s="29"/>
      <c r="HK29" s="29"/>
      <c r="HL29" s="29"/>
      <c r="HM29" s="29"/>
      <c r="HN29" s="29"/>
      <c r="HO29" s="29"/>
      <c r="HP29" s="29"/>
      <c r="HQ29" s="29"/>
      <c r="HR29" s="29"/>
      <c r="HS29" s="29"/>
      <c r="HT29" s="29"/>
      <c r="HU29" s="29"/>
      <c r="HV29" s="29"/>
      <c r="HW29" s="29"/>
      <c r="HX29" s="29"/>
      <c r="HY29" s="29"/>
      <c r="HZ29" s="29"/>
      <c r="IA29" s="29"/>
      <c r="IB29" s="29"/>
      <c r="IC29" s="29"/>
      <c r="ID29" s="29"/>
      <c r="IE29" s="29"/>
      <c r="IF29" s="29"/>
      <c r="IG29" s="29"/>
      <c r="IH29" s="29"/>
      <c r="II29" s="29"/>
      <c r="IJ29" s="29"/>
      <c r="IK29" s="29"/>
      <c r="IL29" s="29"/>
      <c r="IM29" s="29"/>
      <c r="IN29" s="29"/>
      <c r="IO29" s="29"/>
      <c r="IP29" s="29"/>
      <c r="IQ29" s="29"/>
      <c r="IR29" s="29"/>
      <c r="IS29" s="29"/>
      <c r="IT29" s="29"/>
      <c r="IU29" s="29"/>
      <c r="IV29" s="29"/>
      <c r="IW29" s="29"/>
      <c r="IX29" s="29"/>
      <c r="IY29" s="29"/>
      <c r="IZ29" s="29"/>
      <c r="JA29" s="29"/>
      <c r="JB29" s="29"/>
      <c r="JC29" s="29"/>
      <c r="JD29" s="29"/>
      <c r="JE29" s="29"/>
      <c r="JF29" s="29"/>
      <c r="JG29" s="29"/>
      <c r="JH29" s="29"/>
      <c r="JI29" s="29"/>
      <c r="JJ29" s="29"/>
      <c r="JK29" s="29"/>
      <c r="JL29" s="29"/>
      <c r="JM29" s="29"/>
      <c r="JN29" s="29"/>
      <c r="JO29" s="29"/>
      <c r="JP29" s="29"/>
      <c r="JQ29" s="29"/>
      <c r="JR29" s="29"/>
      <c r="JS29" s="29"/>
      <c r="JT29" s="29"/>
      <c r="JU29" s="29"/>
      <c r="JV29" s="29"/>
      <c r="JW29" s="29"/>
      <c r="JX29" s="29"/>
      <c r="JY29" s="29"/>
      <c r="JZ29" s="29"/>
      <c r="KA29" s="29"/>
      <c r="KB29" s="29"/>
      <c r="KC29" s="29"/>
      <c r="KD29" s="29"/>
      <c r="KE29" s="29"/>
      <c r="KF29" s="29"/>
      <c r="KG29" s="29"/>
      <c r="KH29" s="29"/>
      <c r="KI29" s="29"/>
      <c r="KJ29" s="29"/>
      <c r="KK29" s="29"/>
      <c r="KL29" s="29"/>
      <c r="KM29" s="29"/>
      <c r="KN29" s="29"/>
      <c r="KO29" s="29"/>
      <c r="KP29" s="29"/>
      <c r="KQ29" s="29"/>
      <c r="KR29" s="29"/>
      <c r="KS29" s="29"/>
      <c r="KT29" s="29"/>
      <c r="KU29" s="29"/>
      <c r="KV29" s="29"/>
      <c r="KW29" s="29"/>
      <c r="KX29" s="29"/>
      <c r="KY29" s="29"/>
      <c r="KZ29" s="29"/>
      <c r="LA29" s="29"/>
      <c r="LB29" s="29"/>
      <c r="LC29" s="29"/>
      <c r="LD29" s="29"/>
      <c r="LE29" s="29"/>
      <c r="LF29" s="29"/>
      <c r="LG29" s="29"/>
      <c r="LH29" s="29"/>
      <c r="LI29" s="29"/>
      <c r="LJ29" s="29"/>
      <c r="LK29" s="29"/>
      <c r="LL29" s="29"/>
      <c r="LM29" s="29"/>
      <c r="LN29" s="29"/>
      <c r="LO29" s="29"/>
      <c r="LP29" s="29"/>
      <c r="LQ29" s="29"/>
      <c r="LR29" s="29"/>
      <c r="LS29" s="29"/>
      <c r="LT29" s="29"/>
      <c r="LU29" s="29"/>
      <c r="LV29" s="29"/>
      <c r="LW29" s="29"/>
      <c r="LX29" s="29"/>
      <c r="LY29" s="29"/>
      <c r="LZ29" s="29"/>
      <c r="MA29" s="29"/>
      <c r="MB29" s="29"/>
      <c r="MC29" s="29"/>
      <c r="MD29" s="29"/>
      <c r="ME29" s="29"/>
      <c r="MF29" s="29"/>
      <c r="MG29" s="29"/>
      <c r="MH29" s="29"/>
      <c r="MI29" s="29"/>
      <c r="MJ29" s="29"/>
      <c r="MK29" s="29"/>
      <c r="ML29" s="29"/>
      <c r="MM29" s="29"/>
      <c r="MN29" s="29"/>
      <c r="MO29" s="29"/>
      <c r="MP29" s="29"/>
      <c r="MQ29" s="29"/>
      <c r="MR29" s="29"/>
      <c r="MS29" s="29"/>
      <c r="MT29" s="29"/>
      <c r="MU29" s="29"/>
      <c r="MV29" s="29"/>
      <c r="MW29" s="29"/>
      <c r="MX29" s="29"/>
      <c r="MY29" s="29"/>
      <c r="MZ29" s="29"/>
      <c r="NA29" s="29"/>
      <c r="NB29" s="29"/>
      <c r="NC29" s="29"/>
      <c r="ND29" s="29"/>
      <c r="NE29" s="29"/>
      <c r="NF29" s="29"/>
      <c r="NG29" s="29"/>
      <c r="NH29" s="29"/>
      <c r="NI29" s="29"/>
      <c r="NJ29" s="29"/>
      <c r="NK29" s="29"/>
      <c r="NL29" s="29"/>
      <c r="NM29" s="29"/>
      <c r="NN29" s="29"/>
      <c r="NO29" s="29"/>
      <c r="NP29" s="29"/>
      <c r="NQ29" s="29"/>
      <c r="NR29" s="29"/>
      <c r="NS29" s="29"/>
      <c r="NT29" s="29"/>
      <c r="NU29" s="29"/>
      <c r="NV29" s="29"/>
      <c r="NW29" s="29"/>
      <c r="NX29" s="29"/>
      <c r="NY29" s="29"/>
      <c r="NZ29" s="29"/>
      <c r="OA29" s="29"/>
      <c r="OB29" s="29"/>
      <c r="OC29" s="29"/>
      <c r="OD29" s="29"/>
      <c r="OE29" s="29"/>
      <c r="OF29" s="29"/>
      <c r="OG29" s="29"/>
      <c r="OH29" s="29"/>
      <c r="OI29" s="29"/>
      <c r="OJ29" s="29"/>
      <c r="OK29" s="29"/>
      <c r="OL29" s="29"/>
      <c r="OM29" s="29"/>
      <c r="ON29" s="29"/>
      <c r="OO29" s="29"/>
      <c r="OP29" s="29"/>
      <c r="OQ29" s="29"/>
      <c r="OR29" s="29"/>
      <c r="OS29" s="29"/>
      <c r="OT29" s="29"/>
      <c r="OU29" s="29"/>
      <c r="OV29" s="29"/>
      <c r="OW29" s="29"/>
      <c r="OX29" s="29"/>
      <c r="OY29" s="29"/>
      <c r="OZ29" s="29"/>
      <c r="PA29" s="29"/>
      <c r="PB29" s="29"/>
      <c r="PC29" s="29"/>
      <c r="PD29" s="29"/>
      <c r="PE29" s="29"/>
      <c r="PF29" s="29"/>
      <c r="PG29" s="29"/>
      <c r="PH29" s="29"/>
      <c r="PI29" s="29"/>
      <c r="PJ29" s="29"/>
      <c r="PK29" s="29"/>
      <c r="PL29" s="29"/>
    </row>
    <row r="30" spans="1:428" s="34" customFormat="1" ht="27" customHeight="1" x14ac:dyDescent="0.25">
      <c r="A30" s="220"/>
      <c r="B30" s="220"/>
      <c r="C30" s="220"/>
      <c r="D30" s="220"/>
      <c r="E30" s="31">
        <f>SUM(E10:E29)</f>
        <v>122052</v>
      </c>
      <c r="F30" s="31">
        <f>SUM(F10:F29)</f>
        <v>58134</v>
      </c>
      <c r="G30" s="31"/>
      <c r="H30" s="31">
        <f>SUM(H10:H29)</f>
        <v>900</v>
      </c>
      <c r="I30" s="31">
        <f>SUM(I10:I29)</f>
        <v>122952</v>
      </c>
      <c r="J30" s="32"/>
      <c r="K30" s="31"/>
      <c r="L30" s="31">
        <f>SUM(L10:L29)</f>
        <v>113500</v>
      </c>
      <c r="M30" s="31">
        <f>SUM(M10:M29)</f>
        <v>753</v>
      </c>
      <c r="N30" s="128">
        <f>SUM(N26:N29)</f>
        <v>-8244</v>
      </c>
      <c r="O30" s="129">
        <f>IFERROR((N30/I30)*100,"-")</f>
        <v>-6.705055631465938</v>
      </c>
      <c r="P30" s="108"/>
      <c r="Q30" s="108"/>
      <c r="R30" s="53"/>
      <c r="S30" s="5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3"/>
      <c r="BB30" s="33"/>
      <c r="BC30" s="33"/>
      <c r="BD30" s="33"/>
      <c r="BE30" s="33"/>
      <c r="BF30" s="33"/>
      <c r="BG30" s="33"/>
      <c r="BH30" s="33"/>
      <c r="BI30" s="33"/>
      <c r="BJ30" s="33"/>
      <c r="BK30" s="33"/>
      <c r="BL30" s="33"/>
      <c r="BM30" s="33"/>
      <c r="BN30" s="33"/>
      <c r="BO30" s="33"/>
      <c r="BP30" s="33"/>
      <c r="BQ30" s="33"/>
      <c r="BR30" s="33"/>
      <c r="BS30" s="33"/>
      <c r="BT30" s="33"/>
      <c r="BU30" s="33"/>
      <c r="BV30" s="33"/>
      <c r="BW30" s="33"/>
      <c r="BX30" s="33"/>
      <c r="BY30" s="33"/>
      <c r="BZ30" s="33"/>
      <c r="CA30" s="33"/>
      <c r="CB30" s="33"/>
      <c r="CC30" s="33"/>
      <c r="CD30" s="33"/>
      <c r="CE30" s="33"/>
      <c r="CF30" s="33"/>
      <c r="CG30" s="33"/>
      <c r="CH30" s="33"/>
      <c r="CI30" s="33"/>
      <c r="CJ30" s="33"/>
      <c r="CK30" s="33"/>
      <c r="CL30" s="33"/>
      <c r="CM30" s="33"/>
      <c r="CN30" s="33"/>
      <c r="CO30" s="33"/>
      <c r="CP30" s="33"/>
      <c r="CQ30" s="33"/>
      <c r="CR30" s="33"/>
      <c r="CS30" s="33"/>
      <c r="CT30" s="33"/>
      <c r="CU30" s="33"/>
      <c r="CV30" s="33"/>
      <c r="CW30" s="33"/>
      <c r="CX30" s="33"/>
      <c r="CY30" s="33"/>
      <c r="CZ30" s="33"/>
      <c r="DA30" s="33"/>
      <c r="DB30" s="33"/>
      <c r="DC30" s="33"/>
      <c r="DD30" s="33"/>
      <c r="DE30" s="33"/>
      <c r="DF30" s="33"/>
      <c r="DG30" s="33"/>
      <c r="DH30" s="33"/>
      <c r="DI30" s="33"/>
      <c r="DJ30" s="33"/>
      <c r="DK30" s="33"/>
      <c r="DL30" s="33"/>
      <c r="DM30" s="33"/>
      <c r="DN30" s="33"/>
      <c r="DO30" s="33"/>
      <c r="DP30" s="33"/>
      <c r="DQ30" s="33"/>
      <c r="DR30" s="33"/>
      <c r="DS30" s="33"/>
      <c r="DT30" s="33"/>
      <c r="DU30" s="33"/>
      <c r="DV30" s="33"/>
      <c r="DW30" s="33"/>
      <c r="DX30" s="33"/>
      <c r="DY30" s="33"/>
      <c r="DZ30" s="33"/>
      <c r="EA30" s="33"/>
      <c r="EB30" s="33"/>
      <c r="EC30" s="33"/>
      <c r="ED30" s="33"/>
      <c r="EE30" s="33"/>
      <c r="EF30" s="33"/>
      <c r="EG30" s="33"/>
      <c r="EH30" s="33"/>
      <c r="EI30" s="33"/>
      <c r="EJ30" s="33"/>
      <c r="EK30" s="33"/>
      <c r="EL30" s="33"/>
      <c r="EM30" s="33"/>
      <c r="EN30" s="33"/>
      <c r="EO30" s="33"/>
      <c r="EP30" s="33"/>
      <c r="EQ30" s="33"/>
      <c r="ER30" s="33"/>
      <c r="ES30" s="33"/>
      <c r="ET30" s="33"/>
      <c r="EU30" s="33"/>
      <c r="EV30" s="33"/>
      <c r="EW30" s="33"/>
      <c r="EX30" s="33"/>
      <c r="EY30" s="33"/>
      <c r="EZ30" s="33"/>
      <c r="FA30" s="33"/>
      <c r="FB30" s="33"/>
      <c r="FC30" s="33"/>
      <c r="FD30" s="33"/>
      <c r="FE30" s="33"/>
      <c r="FF30" s="33"/>
      <c r="FG30" s="33"/>
      <c r="FH30" s="33"/>
      <c r="FI30" s="33"/>
      <c r="FJ30" s="33"/>
      <c r="FK30" s="33"/>
      <c r="FL30" s="33"/>
      <c r="FM30" s="33"/>
      <c r="FN30" s="33"/>
      <c r="FO30" s="33"/>
      <c r="FP30" s="33"/>
      <c r="FQ30" s="33"/>
      <c r="FR30" s="33"/>
      <c r="FS30" s="33"/>
      <c r="FT30" s="33"/>
      <c r="FU30" s="33"/>
      <c r="FV30" s="33"/>
      <c r="FW30" s="33"/>
      <c r="FX30" s="33"/>
      <c r="FY30" s="33"/>
      <c r="FZ30" s="33"/>
      <c r="GA30" s="33"/>
      <c r="GB30" s="33"/>
      <c r="GC30" s="33"/>
      <c r="GD30" s="33"/>
      <c r="GE30" s="33"/>
      <c r="GF30" s="33"/>
      <c r="GG30" s="33"/>
      <c r="GH30" s="33"/>
      <c r="GI30" s="33"/>
      <c r="GJ30" s="33"/>
      <c r="GK30" s="33"/>
      <c r="GL30" s="33"/>
      <c r="GM30" s="33"/>
      <c r="GN30" s="33"/>
      <c r="GO30" s="33"/>
      <c r="GP30" s="33"/>
      <c r="GQ30" s="33"/>
      <c r="GR30" s="33"/>
      <c r="GS30" s="33"/>
      <c r="GT30" s="33"/>
      <c r="GU30" s="33"/>
      <c r="GV30" s="33"/>
      <c r="GW30" s="33"/>
      <c r="GX30" s="33"/>
      <c r="GY30" s="33"/>
      <c r="GZ30" s="33"/>
      <c r="HA30" s="33"/>
      <c r="HB30" s="33"/>
      <c r="HC30" s="33"/>
      <c r="HD30" s="33"/>
      <c r="HE30" s="33"/>
      <c r="HF30" s="33"/>
      <c r="HG30" s="33"/>
      <c r="HH30" s="33"/>
      <c r="HI30" s="33"/>
      <c r="HJ30" s="33"/>
      <c r="HK30" s="33"/>
      <c r="HL30" s="33"/>
      <c r="HM30" s="33"/>
      <c r="HN30" s="33"/>
      <c r="HO30" s="33"/>
      <c r="HP30" s="33"/>
      <c r="HQ30" s="33"/>
      <c r="HR30" s="33"/>
      <c r="HS30" s="33"/>
      <c r="HT30" s="33"/>
      <c r="HU30" s="33"/>
      <c r="HV30" s="33"/>
      <c r="HW30" s="33"/>
      <c r="HX30" s="33"/>
      <c r="HY30" s="33"/>
      <c r="HZ30" s="33"/>
      <c r="IA30" s="33"/>
      <c r="IB30" s="33"/>
      <c r="IC30" s="33"/>
      <c r="ID30" s="33"/>
      <c r="IE30" s="33"/>
      <c r="IF30" s="33"/>
      <c r="IG30" s="33"/>
      <c r="IH30" s="33"/>
      <c r="II30" s="33"/>
      <c r="IJ30" s="33"/>
      <c r="IK30" s="33"/>
      <c r="IL30" s="33"/>
      <c r="IM30" s="33"/>
      <c r="IN30" s="33"/>
      <c r="IO30" s="33"/>
      <c r="IP30" s="33"/>
      <c r="IQ30" s="33"/>
      <c r="IR30" s="33"/>
      <c r="IS30" s="33"/>
      <c r="IT30" s="33"/>
      <c r="IU30" s="33"/>
      <c r="IV30" s="33"/>
      <c r="IW30" s="33"/>
      <c r="IX30" s="33"/>
      <c r="IY30" s="33"/>
      <c r="IZ30" s="33"/>
      <c r="JA30" s="33"/>
      <c r="JB30" s="33"/>
      <c r="JC30" s="33"/>
      <c r="JD30" s="33"/>
      <c r="JE30" s="33"/>
      <c r="JF30" s="33"/>
      <c r="JG30" s="33"/>
      <c r="JH30" s="33"/>
      <c r="JI30" s="33"/>
      <c r="JJ30" s="33"/>
      <c r="JK30" s="33"/>
      <c r="JL30" s="33"/>
      <c r="JM30" s="33"/>
      <c r="JN30" s="33"/>
      <c r="JO30" s="33"/>
      <c r="JP30" s="33"/>
      <c r="JQ30" s="33"/>
      <c r="JR30" s="33"/>
      <c r="JS30" s="33"/>
      <c r="JT30" s="33"/>
      <c r="JU30" s="33"/>
      <c r="JV30" s="33"/>
      <c r="JW30" s="33"/>
      <c r="JX30" s="33"/>
      <c r="JY30" s="33"/>
      <c r="JZ30" s="33"/>
      <c r="KA30" s="33"/>
      <c r="KB30" s="33"/>
      <c r="KC30" s="33"/>
      <c r="KD30" s="33"/>
      <c r="KE30" s="33"/>
      <c r="KF30" s="33"/>
      <c r="KG30" s="33"/>
      <c r="KH30" s="33"/>
      <c r="KI30" s="33"/>
      <c r="KJ30" s="33"/>
      <c r="KK30" s="33"/>
      <c r="KL30" s="33"/>
      <c r="KM30" s="33"/>
      <c r="KN30" s="33"/>
      <c r="KO30" s="33"/>
      <c r="KP30" s="33"/>
      <c r="KQ30" s="33"/>
      <c r="KR30" s="33"/>
      <c r="KS30" s="33"/>
      <c r="KT30" s="33"/>
      <c r="KU30" s="33"/>
      <c r="KV30" s="33"/>
      <c r="KW30" s="33"/>
      <c r="KX30" s="33"/>
      <c r="KY30" s="33"/>
      <c r="KZ30" s="33"/>
      <c r="LA30" s="33"/>
      <c r="LB30" s="33"/>
      <c r="LC30" s="33"/>
      <c r="LD30" s="33"/>
      <c r="LE30" s="33"/>
      <c r="LF30" s="33"/>
      <c r="LG30" s="33"/>
      <c r="LH30" s="33"/>
      <c r="LI30" s="33"/>
      <c r="LJ30" s="33"/>
      <c r="LK30" s="33"/>
      <c r="LL30" s="33"/>
      <c r="LM30" s="33"/>
      <c r="LN30" s="33"/>
      <c r="LO30" s="33"/>
      <c r="LP30" s="33"/>
      <c r="LQ30" s="33"/>
      <c r="LR30" s="33"/>
      <c r="LS30" s="33"/>
      <c r="LT30" s="33"/>
      <c r="LU30" s="33"/>
      <c r="LV30" s="33"/>
      <c r="LW30" s="33"/>
      <c r="LX30" s="33"/>
      <c r="LY30" s="33"/>
      <c r="LZ30" s="33"/>
      <c r="MA30" s="33"/>
      <c r="MB30" s="33"/>
      <c r="MC30" s="33"/>
      <c r="MD30" s="33"/>
      <c r="ME30" s="33"/>
      <c r="MF30" s="33"/>
      <c r="MG30" s="33"/>
      <c r="MH30" s="33"/>
      <c r="MI30" s="33"/>
      <c r="MJ30" s="33"/>
      <c r="MK30" s="33"/>
      <c r="ML30" s="33"/>
      <c r="MM30" s="33"/>
      <c r="MN30" s="33"/>
      <c r="MO30" s="33"/>
      <c r="MP30" s="33"/>
      <c r="MQ30" s="33"/>
      <c r="MR30" s="33"/>
      <c r="MS30" s="33"/>
      <c r="MT30" s="33"/>
      <c r="MU30" s="33"/>
      <c r="MV30" s="33"/>
      <c r="MW30" s="33"/>
      <c r="MX30" s="33"/>
      <c r="MY30" s="33"/>
      <c r="MZ30" s="33"/>
      <c r="NA30" s="33"/>
      <c r="NB30" s="33"/>
      <c r="NC30" s="33"/>
      <c r="ND30" s="33"/>
      <c r="NE30" s="33"/>
      <c r="NF30" s="33"/>
      <c r="NG30" s="33"/>
      <c r="NH30" s="33"/>
      <c r="NI30" s="33"/>
      <c r="NJ30" s="33"/>
      <c r="NK30" s="33"/>
      <c r="NL30" s="33"/>
      <c r="NM30" s="33"/>
      <c r="NN30" s="33"/>
      <c r="NO30" s="33"/>
      <c r="NP30" s="33"/>
      <c r="NQ30" s="33"/>
      <c r="NR30" s="33"/>
      <c r="NS30" s="33"/>
      <c r="NT30" s="33"/>
      <c r="NU30" s="33"/>
      <c r="NV30" s="33"/>
      <c r="NW30" s="33"/>
      <c r="NX30" s="33"/>
      <c r="NY30" s="33"/>
      <c r="NZ30" s="33"/>
      <c r="OA30" s="33"/>
      <c r="OB30" s="33"/>
      <c r="OC30" s="33"/>
      <c r="OD30" s="33"/>
      <c r="OE30" s="33"/>
      <c r="OF30" s="33"/>
      <c r="OG30" s="33"/>
      <c r="OH30" s="33"/>
      <c r="OI30" s="33"/>
      <c r="OJ30" s="33"/>
      <c r="OK30" s="33"/>
      <c r="OL30" s="33"/>
      <c r="OM30" s="33"/>
      <c r="ON30" s="33"/>
      <c r="OO30" s="33"/>
      <c r="OP30" s="33"/>
      <c r="OQ30" s="33"/>
      <c r="OR30" s="33"/>
      <c r="OS30" s="33"/>
      <c r="OT30" s="33"/>
      <c r="OU30" s="33"/>
      <c r="OV30" s="33"/>
      <c r="OW30" s="33"/>
      <c r="OX30" s="33"/>
      <c r="OY30" s="33"/>
      <c r="OZ30" s="33"/>
      <c r="PA30" s="33"/>
      <c r="PB30" s="33"/>
      <c r="PC30" s="33"/>
      <c r="PD30" s="33"/>
      <c r="PE30" s="33"/>
      <c r="PF30" s="33"/>
      <c r="PG30" s="33"/>
      <c r="PH30" s="33"/>
      <c r="PI30" s="33"/>
      <c r="PJ30" s="33"/>
      <c r="PK30" s="33"/>
      <c r="PL30" s="33"/>
    </row>
    <row r="31" spans="1:428" s="10" customFormat="1" ht="20.100000000000001" customHeight="1" x14ac:dyDescent="0.25">
      <c r="A31" s="35"/>
      <c r="B31" s="116"/>
      <c r="C31" s="35"/>
      <c r="D31" s="98"/>
      <c r="E31" s="36"/>
      <c r="F31" s="36"/>
      <c r="G31" s="36"/>
      <c r="H31" s="37"/>
      <c r="I31" s="38"/>
      <c r="J31" s="27"/>
      <c r="K31" s="27"/>
      <c r="L31" s="27"/>
      <c r="M31" s="27"/>
      <c r="N31" s="37"/>
      <c r="O31" s="119"/>
      <c r="P31" s="135"/>
      <c r="Q31" s="135"/>
      <c r="R31" s="39"/>
      <c r="S31" s="39"/>
      <c r="T31" s="40"/>
      <c r="U31" s="40"/>
      <c r="V31" s="40"/>
      <c r="W31" s="40"/>
      <c r="X31" s="26"/>
      <c r="Y31" s="26"/>
      <c r="Z31" s="26"/>
      <c r="AA31" s="41"/>
      <c r="AB31" s="26"/>
      <c r="AC31" s="26"/>
      <c r="AD31" s="23"/>
      <c r="AE31" s="24"/>
      <c r="AF31" s="24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/>
      <c r="BO31" s="8"/>
      <c r="BP31" s="8"/>
      <c r="BQ31" s="8"/>
      <c r="BR31" s="8"/>
      <c r="BS31" s="8"/>
      <c r="BT31" s="8"/>
      <c r="BU31" s="8"/>
      <c r="BV31" s="8"/>
      <c r="BW31" s="8"/>
      <c r="BX31" s="8"/>
      <c r="BY31" s="8"/>
      <c r="BZ31" s="8"/>
      <c r="CA31" s="8"/>
      <c r="CB31" s="8"/>
      <c r="CC31" s="8"/>
      <c r="CD31" s="8"/>
      <c r="CE31" s="8"/>
      <c r="CF31" s="8"/>
      <c r="CG31" s="8"/>
      <c r="CH31" s="8"/>
      <c r="CI31" s="8"/>
      <c r="CJ31" s="8"/>
      <c r="CK31" s="8"/>
      <c r="CL31" s="8"/>
      <c r="CM31" s="8"/>
      <c r="CN31" s="8"/>
      <c r="CO31" s="8"/>
      <c r="CP31" s="8"/>
      <c r="CQ31" s="8"/>
      <c r="CR31" s="8"/>
      <c r="CS31" s="8"/>
      <c r="CT31" s="8"/>
      <c r="CU31" s="8"/>
      <c r="CV31" s="8"/>
      <c r="CW31" s="8"/>
      <c r="CX31" s="8"/>
      <c r="CY31" s="8"/>
      <c r="CZ31" s="8"/>
      <c r="DA31" s="8"/>
      <c r="DB31" s="8"/>
      <c r="DC31" s="8"/>
      <c r="DD31" s="8"/>
      <c r="DE31" s="8"/>
      <c r="DF31" s="8"/>
      <c r="DG31" s="8"/>
      <c r="DH31" s="8"/>
      <c r="DI31" s="8"/>
      <c r="DJ31" s="8"/>
      <c r="DK31" s="8"/>
      <c r="DL31" s="8"/>
      <c r="DM31" s="8"/>
      <c r="DN31" s="8"/>
      <c r="DO31" s="8"/>
      <c r="DP31" s="8"/>
      <c r="DQ31" s="8"/>
      <c r="DR31" s="8"/>
      <c r="DS31" s="8"/>
      <c r="DT31" s="8"/>
      <c r="DU31" s="8"/>
      <c r="DV31" s="8"/>
      <c r="DW31" s="8"/>
      <c r="DX31" s="8"/>
      <c r="DY31" s="8"/>
      <c r="DZ31" s="8"/>
      <c r="EA31" s="8"/>
      <c r="EB31" s="8"/>
      <c r="EC31" s="8"/>
      <c r="ED31" s="8"/>
      <c r="EE31" s="8"/>
      <c r="EF31" s="8"/>
      <c r="EG31" s="8"/>
      <c r="EH31" s="8"/>
      <c r="EI31" s="8"/>
      <c r="EJ31" s="8"/>
      <c r="EK31" s="8"/>
      <c r="EL31" s="8"/>
      <c r="EM31" s="8"/>
      <c r="EN31" s="8"/>
      <c r="EO31" s="8"/>
      <c r="EP31" s="8"/>
      <c r="EQ31" s="8"/>
      <c r="ER31" s="8"/>
      <c r="ES31" s="8"/>
      <c r="ET31" s="8"/>
      <c r="EU31" s="8"/>
      <c r="EV31" s="8"/>
      <c r="EW31" s="8"/>
      <c r="EX31" s="8"/>
      <c r="EY31" s="8"/>
      <c r="EZ31" s="8"/>
      <c r="FA31" s="8"/>
      <c r="FB31" s="8"/>
      <c r="FC31" s="8"/>
      <c r="FD31" s="8"/>
      <c r="FE31" s="8"/>
      <c r="FF31" s="8"/>
      <c r="FG31" s="8"/>
      <c r="FH31" s="8"/>
      <c r="FI31" s="8"/>
      <c r="FJ31" s="8"/>
      <c r="FK31" s="8"/>
      <c r="FL31" s="8"/>
      <c r="FM31" s="8"/>
      <c r="FN31" s="8"/>
      <c r="FO31" s="8"/>
      <c r="FP31" s="8"/>
      <c r="FQ31" s="8"/>
      <c r="FR31" s="8"/>
      <c r="FS31" s="8"/>
      <c r="FT31" s="8"/>
      <c r="FU31" s="8"/>
      <c r="FV31" s="8"/>
      <c r="FW31" s="8"/>
      <c r="FX31" s="8"/>
      <c r="FY31" s="8"/>
      <c r="FZ31" s="8"/>
      <c r="GA31" s="8"/>
      <c r="GB31" s="8"/>
      <c r="GC31" s="8"/>
      <c r="GD31" s="8"/>
      <c r="GE31" s="8"/>
      <c r="GF31" s="8"/>
      <c r="GG31" s="8"/>
      <c r="GH31" s="8"/>
      <c r="GI31" s="8"/>
      <c r="GJ31" s="8"/>
      <c r="GK31" s="8"/>
      <c r="GL31" s="8"/>
      <c r="GM31" s="8"/>
      <c r="GN31" s="8"/>
      <c r="GO31" s="8"/>
      <c r="GP31" s="8"/>
      <c r="GQ31" s="8"/>
      <c r="GR31" s="8"/>
      <c r="GS31" s="8"/>
      <c r="GT31" s="8"/>
      <c r="GU31" s="8"/>
      <c r="GV31" s="8"/>
      <c r="GW31" s="8"/>
      <c r="GX31" s="8"/>
      <c r="GY31" s="8"/>
      <c r="GZ31" s="8"/>
      <c r="HA31" s="8"/>
      <c r="HB31" s="8"/>
      <c r="HC31" s="8"/>
      <c r="HD31" s="8"/>
      <c r="HE31" s="8"/>
      <c r="HF31" s="8"/>
      <c r="HG31" s="8"/>
      <c r="HH31" s="8"/>
      <c r="HI31" s="8"/>
      <c r="HJ31" s="8"/>
      <c r="HK31" s="8"/>
      <c r="HL31" s="8"/>
      <c r="HM31" s="8"/>
      <c r="HN31" s="8"/>
      <c r="HO31" s="8"/>
      <c r="HP31" s="8"/>
      <c r="HQ31" s="8"/>
      <c r="HR31" s="8"/>
      <c r="HS31" s="8"/>
      <c r="HT31" s="8"/>
      <c r="HU31" s="8"/>
      <c r="HV31" s="8"/>
      <c r="HW31" s="8"/>
      <c r="HX31" s="8"/>
      <c r="HY31" s="8"/>
      <c r="HZ31" s="8"/>
      <c r="IA31" s="8"/>
      <c r="IB31" s="8"/>
      <c r="IC31" s="8"/>
      <c r="ID31" s="8"/>
      <c r="IE31" s="8"/>
      <c r="IF31" s="8"/>
      <c r="IG31" s="8"/>
      <c r="IH31" s="8"/>
      <c r="II31" s="8"/>
      <c r="IJ31" s="8"/>
      <c r="IK31" s="8"/>
      <c r="IL31" s="8"/>
      <c r="IM31" s="8"/>
      <c r="IN31" s="8"/>
      <c r="IO31" s="8"/>
      <c r="IP31" s="8"/>
      <c r="IQ31" s="8"/>
      <c r="IR31" s="8"/>
      <c r="IS31" s="8"/>
      <c r="IT31" s="8"/>
      <c r="IU31" s="8"/>
      <c r="IV31" s="8"/>
      <c r="IW31" s="8"/>
      <c r="IX31" s="8"/>
      <c r="IY31" s="8"/>
      <c r="IZ31" s="8"/>
      <c r="JA31" s="8"/>
      <c r="JB31" s="8"/>
      <c r="JC31" s="8"/>
      <c r="JD31" s="8"/>
      <c r="JE31" s="8"/>
      <c r="JF31" s="8"/>
      <c r="JG31" s="8"/>
      <c r="JH31" s="8"/>
      <c r="JI31" s="8"/>
      <c r="JJ31" s="8"/>
      <c r="JK31" s="8"/>
      <c r="JL31" s="8"/>
      <c r="JM31" s="8"/>
      <c r="JN31" s="8"/>
      <c r="JO31" s="8"/>
      <c r="JP31" s="8"/>
      <c r="JQ31" s="8"/>
      <c r="JR31" s="8"/>
      <c r="JS31" s="8"/>
      <c r="JT31" s="8"/>
      <c r="JU31" s="8"/>
      <c r="JV31" s="8"/>
      <c r="JW31" s="8"/>
      <c r="JX31" s="8"/>
      <c r="JY31" s="8"/>
      <c r="JZ31" s="8"/>
      <c r="KA31" s="8"/>
      <c r="KB31" s="8"/>
      <c r="KC31" s="8"/>
      <c r="KD31" s="8"/>
      <c r="KE31" s="8"/>
      <c r="KF31" s="8"/>
      <c r="KG31" s="8"/>
      <c r="KH31" s="8"/>
      <c r="KI31" s="8"/>
      <c r="KJ31" s="8"/>
      <c r="KK31" s="8"/>
      <c r="KL31" s="8"/>
      <c r="KM31" s="8"/>
      <c r="KN31" s="8"/>
      <c r="KO31" s="8"/>
      <c r="KP31" s="8"/>
      <c r="KQ31" s="8"/>
      <c r="KR31" s="8"/>
      <c r="KS31" s="8"/>
      <c r="KT31" s="8"/>
      <c r="KU31" s="8"/>
      <c r="KV31" s="8"/>
      <c r="KW31" s="8"/>
      <c r="KX31" s="8"/>
      <c r="KY31" s="8"/>
      <c r="KZ31" s="8"/>
      <c r="LA31" s="8"/>
      <c r="LB31" s="8"/>
      <c r="LC31" s="8"/>
      <c r="LD31" s="8"/>
      <c r="LE31" s="8"/>
      <c r="LF31" s="8"/>
      <c r="LG31" s="8"/>
      <c r="LH31" s="8"/>
      <c r="LI31" s="8"/>
      <c r="LJ31" s="8"/>
      <c r="LK31" s="8"/>
      <c r="LL31" s="8"/>
      <c r="LM31" s="8"/>
      <c r="LN31" s="8"/>
      <c r="LO31" s="8"/>
      <c r="LP31" s="8"/>
      <c r="LQ31" s="8"/>
      <c r="LR31" s="8"/>
      <c r="LS31" s="8"/>
      <c r="LT31" s="8"/>
      <c r="LU31" s="8"/>
      <c r="LV31" s="8"/>
      <c r="LW31" s="8"/>
      <c r="LX31" s="8"/>
      <c r="LY31" s="8"/>
      <c r="LZ31" s="8"/>
      <c r="MA31" s="8"/>
      <c r="MB31" s="8"/>
      <c r="MC31" s="8"/>
      <c r="MD31" s="8"/>
      <c r="ME31" s="8"/>
      <c r="MF31" s="8"/>
      <c r="MG31" s="8"/>
      <c r="MH31" s="8"/>
      <c r="MI31" s="8"/>
      <c r="MJ31" s="8"/>
      <c r="MK31" s="8"/>
      <c r="ML31" s="8"/>
      <c r="MM31" s="8"/>
      <c r="MN31" s="8"/>
      <c r="MO31" s="8"/>
      <c r="MP31" s="8"/>
      <c r="MQ31" s="8"/>
      <c r="MR31" s="8"/>
      <c r="MS31" s="8"/>
      <c r="MT31" s="8"/>
      <c r="MU31" s="8"/>
      <c r="MV31" s="8"/>
      <c r="MW31" s="8"/>
      <c r="MX31" s="8"/>
      <c r="MY31" s="8"/>
      <c r="MZ31" s="8"/>
      <c r="NA31" s="8"/>
      <c r="NB31" s="8"/>
      <c r="NC31" s="8"/>
      <c r="ND31" s="8"/>
      <c r="NE31" s="8"/>
      <c r="NF31" s="8"/>
      <c r="NG31" s="8"/>
      <c r="NH31" s="8"/>
      <c r="NI31" s="8"/>
      <c r="NJ31" s="8"/>
      <c r="NK31" s="8"/>
      <c r="NL31" s="8"/>
      <c r="NM31" s="8"/>
      <c r="NN31" s="8"/>
      <c r="NO31" s="8"/>
      <c r="NP31" s="8"/>
      <c r="NQ31" s="8"/>
      <c r="NR31" s="8"/>
      <c r="NS31" s="8"/>
      <c r="NT31" s="8"/>
      <c r="NU31" s="8"/>
      <c r="NV31" s="8"/>
      <c r="NW31" s="8"/>
      <c r="NX31" s="8"/>
      <c r="NY31" s="8"/>
      <c r="NZ31" s="8"/>
      <c r="OA31" s="8"/>
      <c r="OB31" s="8"/>
      <c r="OC31" s="8"/>
      <c r="OD31" s="8"/>
      <c r="OE31" s="8"/>
      <c r="OF31" s="8"/>
      <c r="OG31" s="8"/>
      <c r="OH31" s="8"/>
      <c r="OI31" s="8"/>
      <c r="OJ31" s="8"/>
      <c r="OK31" s="8"/>
      <c r="OL31" s="8"/>
      <c r="OM31" s="8"/>
      <c r="ON31" s="8"/>
      <c r="OO31" s="8"/>
      <c r="OP31" s="8"/>
      <c r="OQ31" s="8"/>
      <c r="OR31" s="8"/>
      <c r="OS31" s="8"/>
      <c r="OT31" s="8"/>
      <c r="OU31" s="8"/>
      <c r="OV31" s="8"/>
      <c r="OW31" s="8"/>
      <c r="OX31" s="8"/>
      <c r="OY31" s="8"/>
      <c r="OZ31" s="8"/>
      <c r="PA31" s="8"/>
      <c r="PB31" s="8"/>
      <c r="PC31" s="8"/>
      <c r="PD31" s="8"/>
      <c r="PE31" s="8"/>
      <c r="PF31" s="8"/>
      <c r="PG31" s="8"/>
      <c r="PH31" s="8"/>
      <c r="PI31" s="8"/>
      <c r="PJ31" s="8"/>
      <c r="PK31" s="8"/>
      <c r="PL31" s="8"/>
    </row>
    <row r="32" spans="1:428" x14ac:dyDescent="0.25">
      <c r="X32" s="42"/>
      <c r="Y32" s="42"/>
      <c r="Z32" s="41"/>
      <c r="AA32" s="42"/>
    </row>
    <row r="33" spans="1:437" s="26" customFormat="1" x14ac:dyDescent="0.25">
      <c r="A33" s="35"/>
      <c r="B33" s="116"/>
      <c r="C33" s="35"/>
      <c r="D33" s="98"/>
      <c r="E33" s="36"/>
      <c r="F33" s="36"/>
      <c r="G33" s="36"/>
      <c r="H33" s="37"/>
      <c r="I33" s="38"/>
      <c r="J33" s="27"/>
      <c r="K33" s="27"/>
      <c r="L33" s="27"/>
      <c r="M33" s="27"/>
      <c r="N33" s="37"/>
      <c r="O33" s="119"/>
      <c r="P33" s="135"/>
      <c r="Q33" s="135"/>
      <c r="R33" s="39"/>
      <c r="S33" s="39"/>
      <c r="T33" s="40"/>
      <c r="U33" s="40"/>
      <c r="V33" s="40"/>
      <c r="W33" s="40"/>
      <c r="X33" s="43"/>
      <c r="Y33" s="43"/>
      <c r="Z33" s="41"/>
      <c r="AA33" s="42"/>
      <c r="AD33" s="23"/>
      <c r="AE33" s="24"/>
      <c r="AF33" s="24"/>
      <c r="PM33" s="27"/>
      <c r="PN33" s="27"/>
      <c r="PO33" s="27"/>
      <c r="PP33" s="27"/>
      <c r="PQ33" s="27"/>
      <c r="PR33" s="27"/>
      <c r="PS33" s="27"/>
      <c r="PT33" s="27"/>
      <c r="PU33" s="27"/>
    </row>
    <row r="34" spans="1:437" s="26" customFormat="1" x14ac:dyDescent="0.25">
      <c r="A34" s="35"/>
      <c r="B34" s="116"/>
      <c r="C34" s="35"/>
      <c r="D34" s="98"/>
      <c r="E34" s="36"/>
      <c r="F34" s="36"/>
      <c r="G34" s="36"/>
      <c r="H34" s="37"/>
      <c r="I34" s="38"/>
      <c r="J34" s="27"/>
      <c r="K34" s="27"/>
      <c r="L34" s="27"/>
      <c r="M34" s="27"/>
      <c r="N34" s="37"/>
      <c r="O34" s="119"/>
      <c r="P34" s="135"/>
      <c r="Q34" s="135"/>
      <c r="R34" s="39"/>
      <c r="S34" s="39"/>
      <c r="T34" s="40"/>
      <c r="U34" s="40"/>
      <c r="V34" s="40"/>
      <c r="W34" s="40"/>
      <c r="Z34" s="8"/>
      <c r="AA34" s="44"/>
      <c r="AB34" s="42"/>
      <c r="AC34" s="42"/>
      <c r="AD34" s="23"/>
      <c r="AE34" s="24"/>
      <c r="AF34" s="24"/>
      <c r="PM34" s="27"/>
      <c r="PN34" s="27"/>
      <c r="PO34" s="27"/>
      <c r="PP34" s="27"/>
      <c r="PQ34" s="27"/>
      <c r="PR34" s="27"/>
      <c r="PS34" s="27"/>
      <c r="PT34" s="27"/>
      <c r="PU34" s="27"/>
    </row>
    <row r="35" spans="1:437" s="29" customFormat="1" x14ac:dyDescent="0.25">
      <c r="A35" s="66"/>
      <c r="B35" s="219"/>
      <c r="C35" s="219"/>
      <c r="D35" s="99"/>
      <c r="E35" s="221"/>
      <c r="F35" s="221"/>
      <c r="G35" s="221"/>
      <c r="H35" s="221"/>
      <c r="I35" s="68"/>
      <c r="J35" s="156"/>
      <c r="K35" s="219"/>
      <c r="L35" s="219"/>
      <c r="M35" s="68"/>
      <c r="N35" s="122"/>
      <c r="O35" s="219"/>
      <c r="P35" s="219"/>
      <c r="Q35" s="219"/>
      <c r="R35" s="219"/>
      <c r="S35" s="219"/>
      <c r="T35" s="219"/>
      <c r="U35" s="219"/>
      <c r="V35" s="219"/>
      <c r="W35" s="219"/>
      <c r="X35" s="219"/>
      <c r="Y35" s="219"/>
      <c r="Z35" s="219"/>
      <c r="AA35" s="219"/>
      <c r="AB35" s="45"/>
    </row>
    <row r="36" spans="1:437" s="29" customFormat="1" ht="18.75" customHeight="1" x14ac:dyDescent="0.25">
      <c r="A36" s="66"/>
      <c r="B36" s="212"/>
      <c r="C36" s="212"/>
      <c r="D36" s="100"/>
      <c r="E36" s="215"/>
      <c r="F36" s="215"/>
      <c r="G36" s="215"/>
      <c r="H36" s="215"/>
      <c r="I36" s="70"/>
      <c r="J36" s="158"/>
      <c r="K36" s="216"/>
      <c r="L36" s="216"/>
      <c r="M36" s="158"/>
      <c r="N36" s="158"/>
      <c r="O36" s="216"/>
      <c r="P36" s="216"/>
      <c r="Q36" s="216"/>
      <c r="R36" s="216"/>
      <c r="S36" s="216"/>
      <c r="T36" s="216"/>
      <c r="U36" s="216"/>
      <c r="V36" s="216"/>
      <c r="W36" s="216"/>
      <c r="X36" s="217"/>
      <c r="Y36" s="217"/>
      <c r="Z36" s="217"/>
      <c r="AA36" s="217"/>
      <c r="AB36" s="46"/>
      <c r="AD36" s="57"/>
    </row>
    <row r="37" spans="1:437" s="29" customFormat="1" ht="18.75" customHeight="1" x14ac:dyDescent="0.25">
      <c r="A37" s="66"/>
      <c r="B37" s="212"/>
      <c r="C37" s="212"/>
      <c r="D37" s="100"/>
      <c r="E37" s="215"/>
      <c r="F37" s="215"/>
      <c r="G37" s="215"/>
      <c r="H37" s="215"/>
      <c r="I37" s="70"/>
      <c r="J37" s="158"/>
      <c r="K37" s="216"/>
      <c r="L37" s="216"/>
      <c r="M37" s="158"/>
      <c r="N37" s="158"/>
      <c r="O37" s="216"/>
      <c r="P37" s="216"/>
      <c r="Q37" s="216"/>
      <c r="R37" s="216"/>
      <c r="S37" s="216"/>
      <c r="T37" s="216"/>
      <c r="U37" s="216"/>
      <c r="V37" s="216"/>
      <c r="W37" s="216"/>
      <c r="X37" s="217"/>
      <c r="Y37" s="217"/>
      <c r="Z37" s="217"/>
      <c r="AA37" s="217"/>
      <c r="AB37" s="46"/>
    </row>
    <row r="38" spans="1:437" s="29" customFormat="1" ht="15.75" customHeight="1" x14ac:dyDescent="0.25">
      <c r="A38" s="66"/>
      <c r="B38" s="212"/>
      <c r="C38" s="212"/>
      <c r="D38" s="100"/>
      <c r="E38" s="215"/>
      <c r="F38" s="215"/>
      <c r="G38" s="215"/>
      <c r="H38" s="215"/>
      <c r="I38" s="70"/>
      <c r="J38" s="158"/>
      <c r="K38" s="216"/>
      <c r="L38" s="216"/>
      <c r="M38" s="158"/>
      <c r="N38" s="158"/>
      <c r="O38" s="216"/>
      <c r="P38" s="216"/>
      <c r="Q38" s="216"/>
      <c r="R38" s="216"/>
      <c r="S38" s="216"/>
      <c r="T38" s="216"/>
      <c r="U38" s="216"/>
      <c r="V38" s="216"/>
      <c r="W38" s="216"/>
      <c r="X38" s="217"/>
      <c r="Y38" s="217"/>
      <c r="Z38" s="217"/>
      <c r="AA38" s="217"/>
      <c r="AB38" s="47"/>
    </row>
    <row r="39" spans="1:437" s="29" customFormat="1" ht="15.75" customHeight="1" x14ac:dyDescent="0.25">
      <c r="A39" s="66"/>
      <c r="B39" s="212"/>
      <c r="C39" s="212"/>
      <c r="D39" s="100"/>
      <c r="E39" s="215"/>
      <c r="F39" s="215"/>
      <c r="G39" s="215"/>
      <c r="H39" s="215"/>
      <c r="I39" s="70"/>
      <c r="J39" s="158"/>
      <c r="K39" s="216"/>
      <c r="L39" s="216"/>
      <c r="M39" s="158"/>
      <c r="N39" s="158"/>
      <c r="O39" s="158"/>
      <c r="P39" s="70"/>
      <c r="Q39" s="70"/>
      <c r="R39" s="158"/>
      <c r="S39" s="158"/>
      <c r="T39" s="158"/>
      <c r="U39" s="158"/>
      <c r="V39" s="216"/>
      <c r="W39" s="216"/>
      <c r="X39" s="217"/>
      <c r="Y39" s="217"/>
      <c r="Z39" s="159"/>
      <c r="AA39" s="159"/>
      <c r="AB39" s="47"/>
    </row>
    <row r="40" spans="1:437" s="29" customFormat="1" ht="18.75" customHeight="1" x14ac:dyDescent="0.25">
      <c r="A40" s="66"/>
      <c r="B40" s="212"/>
      <c r="C40" s="212"/>
      <c r="D40" s="101"/>
      <c r="E40" s="213"/>
      <c r="F40" s="213"/>
      <c r="G40" s="213"/>
      <c r="H40" s="213"/>
      <c r="I40" s="160"/>
      <c r="J40" s="160"/>
      <c r="K40" s="214"/>
      <c r="L40" s="214"/>
      <c r="M40" s="160"/>
      <c r="N40" s="159"/>
      <c r="O40" s="214"/>
      <c r="P40" s="214"/>
      <c r="Q40" s="214"/>
      <c r="R40" s="214"/>
      <c r="S40" s="214"/>
      <c r="T40" s="214"/>
      <c r="U40" s="214"/>
      <c r="V40" s="214"/>
      <c r="W40" s="214"/>
      <c r="X40" s="214"/>
      <c r="Y40" s="214"/>
      <c r="Z40" s="218"/>
      <c r="AA40" s="218"/>
      <c r="AB40" s="46"/>
    </row>
    <row r="41" spans="1:437" s="29" customFormat="1" ht="18.75" customHeight="1" x14ac:dyDescent="0.25">
      <c r="A41" s="63"/>
      <c r="B41" s="117"/>
      <c r="C41" s="63"/>
      <c r="D41" s="102"/>
      <c r="E41" s="74"/>
      <c r="F41" s="74"/>
      <c r="G41" s="74"/>
      <c r="H41" s="75"/>
      <c r="I41" s="76"/>
      <c r="J41" s="62"/>
      <c r="K41" s="62"/>
      <c r="L41" s="62"/>
      <c r="M41" s="62"/>
      <c r="N41" s="120"/>
      <c r="O41" s="121"/>
      <c r="P41" s="86"/>
      <c r="Q41" s="86"/>
      <c r="R41" s="77"/>
      <c r="S41" s="77"/>
      <c r="T41" s="58"/>
      <c r="U41" s="58"/>
      <c r="V41" s="58"/>
      <c r="W41" s="58"/>
      <c r="AA41" s="59"/>
      <c r="AE41" s="60"/>
      <c r="AF41" s="60"/>
    </row>
    <row r="42" spans="1:437" s="29" customFormat="1" x14ac:dyDescent="0.25">
      <c r="A42" s="63"/>
      <c r="B42" s="117"/>
      <c r="C42" s="63"/>
      <c r="D42" s="102"/>
      <c r="E42" s="63"/>
      <c r="F42" s="63"/>
      <c r="G42" s="63"/>
      <c r="H42" s="75"/>
      <c r="I42" s="76"/>
      <c r="N42" s="75"/>
      <c r="O42" s="122"/>
      <c r="P42" s="157"/>
      <c r="Q42" s="157"/>
      <c r="R42" s="78"/>
      <c r="S42" s="78"/>
      <c r="T42" s="58"/>
      <c r="U42" s="58"/>
      <c r="V42" s="58"/>
      <c r="W42" s="58"/>
      <c r="X42" s="57"/>
      <c r="Y42" s="57"/>
      <c r="Z42" s="61"/>
      <c r="AA42" s="59"/>
      <c r="AD42" s="57"/>
      <c r="AE42" s="60"/>
      <c r="AF42" s="60"/>
    </row>
    <row r="43" spans="1:437" s="29" customFormat="1" x14ac:dyDescent="0.25">
      <c r="A43" s="63"/>
      <c r="B43" s="117"/>
      <c r="C43" s="63"/>
      <c r="D43" s="102"/>
      <c r="E43" s="63"/>
      <c r="F43" s="63"/>
      <c r="G43" s="63"/>
      <c r="H43" s="75"/>
      <c r="I43" s="76"/>
      <c r="N43" s="75"/>
      <c r="O43" s="122"/>
      <c r="P43" s="157"/>
      <c r="Q43" s="157"/>
      <c r="R43" s="78"/>
      <c r="S43" s="78"/>
      <c r="T43" s="58"/>
      <c r="U43" s="58"/>
      <c r="V43" s="58"/>
      <c r="W43" s="58"/>
      <c r="X43" s="57"/>
      <c r="Y43" s="57"/>
      <c r="Z43" s="61"/>
      <c r="AA43" s="62"/>
      <c r="AB43" s="62"/>
      <c r="AC43" s="62"/>
      <c r="AD43" s="63"/>
      <c r="AE43" s="64"/>
      <c r="AF43" s="64"/>
    </row>
    <row r="44" spans="1:437" s="29" customFormat="1" x14ac:dyDescent="0.25">
      <c r="A44" s="63"/>
      <c r="B44" s="117"/>
      <c r="C44" s="63"/>
      <c r="D44" s="102"/>
      <c r="E44" s="63"/>
      <c r="F44" s="63"/>
      <c r="G44" s="63"/>
      <c r="H44" s="75"/>
      <c r="I44" s="76"/>
      <c r="N44" s="75"/>
      <c r="O44" s="122"/>
      <c r="P44" s="157"/>
      <c r="Q44" s="157"/>
      <c r="R44" s="78"/>
      <c r="S44" s="78"/>
      <c r="T44" s="58"/>
      <c r="U44" s="58"/>
      <c r="V44" s="58"/>
      <c r="W44" s="58"/>
      <c r="AD44" s="63"/>
      <c r="AE44" s="64"/>
      <c r="AF44" s="64"/>
    </row>
    <row r="45" spans="1:437" s="29" customFormat="1" ht="29.25" customHeight="1" x14ac:dyDescent="0.25">
      <c r="A45" s="79"/>
      <c r="B45" s="118"/>
      <c r="C45" s="79"/>
      <c r="D45" s="103"/>
      <c r="E45" s="80"/>
      <c r="F45" s="80"/>
      <c r="G45" s="80"/>
      <c r="H45" s="79"/>
      <c r="I45" s="79"/>
      <c r="J45" s="79"/>
      <c r="K45" s="80"/>
      <c r="L45" s="79"/>
      <c r="M45" s="80"/>
      <c r="N45" s="130"/>
      <c r="O45" s="131"/>
      <c r="P45" s="109"/>
      <c r="Q45" s="109"/>
      <c r="R45" s="80"/>
      <c r="S45" s="80"/>
      <c r="T45" s="80"/>
      <c r="U45" s="79"/>
      <c r="V45" s="80"/>
      <c r="W45" s="79"/>
      <c r="X45" s="80"/>
      <c r="Y45" s="79"/>
      <c r="Z45" s="79"/>
      <c r="AA45" s="79"/>
      <c r="AB45" s="79"/>
      <c r="AC45" s="80"/>
      <c r="AD45" s="80"/>
      <c r="AE45" s="79"/>
      <c r="AF45" s="81"/>
      <c r="AG45" s="79"/>
    </row>
    <row r="46" spans="1:437" s="65" customFormat="1" ht="22.5" customHeight="1" x14ac:dyDescent="0.2">
      <c r="A46" s="70"/>
      <c r="B46" s="70"/>
      <c r="C46" s="70"/>
      <c r="D46" s="104"/>
      <c r="E46" s="82"/>
      <c r="F46" s="82"/>
      <c r="G46" s="82"/>
      <c r="H46" s="82"/>
      <c r="I46" s="70"/>
      <c r="J46" s="82"/>
      <c r="K46" s="82"/>
      <c r="L46" s="70"/>
      <c r="M46" s="82"/>
      <c r="N46" s="70"/>
      <c r="O46" s="82"/>
      <c r="P46" s="70"/>
      <c r="Q46" s="70"/>
      <c r="R46" s="82"/>
      <c r="S46" s="82"/>
      <c r="T46" s="82"/>
      <c r="U46" s="70"/>
      <c r="V46" s="82"/>
      <c r="W46" s="70"/>
      <c r="X46" s="82"/>
      <c r="Y46" s="70"/>
      <c r="Z46" s="82"/>
      <c r="AA46" s="70"/>
      <c r="AB46" s="82"/>
      <c r="AC46" s="70"/>
      <c r="AD46" s="82"/>
      <c r="AE46" s="82"/>
      <c r="AF46" s="82"/>
      <c r="AG46" s="82"/>
    </row>
    <row r="47" spans="1:437" s="62" customFormat="1" ht="22.5" customHeight="1" x14ac:dyDescent="0.25">
      <c r="A47" s="70"/>
      <c r="B47" s="70"/>
      <c r="C47" s="70"/>
      <c r="D47" s="104"/>
      <c r="E47" s="82"/>
      <c r="F47" s="82"/>
      <c r="G47" s="82"/>
      <c r="H47" s="82"/>
      <c r="I47" s="70"/>
      <c r="J47" s="82"/>
      <c r="K47" s="82"/>
      <c r="L47" s="70"/>
      <c r="M47" s="82"/>
      <c r="N47" s="70"/>
      <c r="O47" s="82"/>
      <c r="P47" s="70"/>
      <c r="Q47" s="70"/>
      <c r="R47" s="82"/>
      <c r="S47" s="82"/>
      <c r="T47" s="82"/>
      <c r="U47" s="70"/>
      <c r="V47" s="82"/>
      <c r="W47" s="70"/>
      <c r="X47" s="82"/>
      <c r="Y47" s="70"/>
      <c r="Z47" s="82"/>
      <c r="AA47" s="70"/>
      <c r="AB47" s="82"/>
      <c r="AC47" s="70"/>
      <c r="AD47" s="82"/>
      <c r="AE47" s="82"/>
      <c r="AF47" s="82"/>
      <c r="AG47" s="82"/>
    </row>
    <row r="48" spans="1:437" s="62" customFormat="1" ht="22.5" customHeight="1" x14ac:dyDescent="0.25">
      <c r="A48" s="83"/>
      <c r="B48" s="70"/>
      <c r="C48" s="70"/>
      <c r="D48" s="105"/>
      <c r="E48" s="84"/>
      <c r="F48" s="84"/>
      <c r="G48" s="84"/>
      <c r="H48" s="82"/>
      <c r="I48" s="70"/>
      <c r="J48" s="82"/>
      <c r="K48" s="82"/>
      <c r="L48" s="70"/>
      <c r="M48" s="82"/>
      <c r="N48" s="70"/>
      <c r="O48" s="82"/>
      <c r="P48" s="70"/>
      <c r="Q48" s="70"/>
      <c r="R48" s="82"/>
      <c r="S48" s="82"/>
      <c r="T48" s="84"/>
      <c r="U48" s="70"/>
      <c r="V48" s="82"/>
      <c r="W48" s="70"/>
      <c r="X48" s="82"/>
      <c r="Y48" s="70"/>
      <c r="Z48" s="82"/>
      <c r="AA48" s="70"/>
      <c r="AB48" s="82"/>
      <c r="AC48" s="70"/>
      <c r="AD48" s="82"/>
      <c r="AE48" s="82"/>
      <c r="AF48" s="82"/>
      <c r="AG48" s="82"/>
    </row>
    <row r="49" spans="1:33" s="62" customFormat="1" ht="22.5" customHeight="1" x14ac:dyDescent="0.25">
      <c r="A49" s="83"/>
      <c r="B49" s="70"/>
      <c r="C49" s="70"/>
      <c r="D49" s="105"/>
      <c r="E49" s="84"/>
      <c r="F49" s="84"/>
      <c r="G49" s="84"/>
      <c r="H49" s="82"/>
      <c r="I49" s="70"/>
      <c r="J49" s="70"/>
      <c r="K49" s="82"/>
      <c r="L49" s="70"/>
      <c r="M49" s="82"/>
      <c r="N49" s="70"/>
      <c r="O49" s="82"/>
      <c r="P49" s="70"/>
      <c r="Q49" s="70"/>
      <c r="R49" s="82"/>
      <c r="S49" s="82"/>
      <c r="T49" s="84"/>
      <c r="U49" s="70"/>
      <c r="V49" s="82"/>
      <c r="W49" s="70"/>
      <c r="X49" s="82"/>
      <c r="Y49" s="70"/>
      <c r="Z49" s="82"/>
      <c r="AA49" s="70"/>
      <c r="AB49" s="82"/>
      <c r="AC49" s="70"/>
      <c r="AD49" s="82"/>
      <c r="AE49" s="82"/>
      <c r="AF49" s="82"/>
      <c r="AG49" s="82"/>
    </row>
    <row r="50" spans="1:33" s="62" customFormat="1" ht="22.5" customHeight="1" x14ac:dyDescent="0.25">
      <c r="A50" s="83"/>
      <c r="B50" s="70"/>
      <c r="C50" s="70"/>
      <c r="D50" s="105"/>
      <c r="E50" s="84"/>
      <c r="F50" s="84"/>
      <c r="G50" s="84"/>
      <c r="H50" s="82"/>
      <c r="I50" s="70"/>
      <c r="J50" s="82"/>
      <c r="K50" s="82"/>
      <c r="L50" s="70"/>
      <c r="M50" s="82"/>
      <c r="N50" s="70"/>
      <c r="O50" s="82"/>
      <c r="P50" s="70"/>
      <c r="Q50" s="70"/>
      <c r="R50" s="82"/>
      <c r="S50" s="82"/>
      <c r="T50" s="84"/>
      <c r="U50" s="70"/>
      <c r="V50" s="82"/>
      <c r="W50" s="70"/>
      <c r="X50" s="82"/>
      <c r="Y50" s="70"/>
      <c r="Z50" s="82"/>
      <c r="AA50" s="70"/>
      <c r="AB50" s="82"/>
      <c r="AC50" s="70"/>
      <c r="AD50" s="82"/>
      <c r="AE50" s="82"/>
      <c r="AF50" s="82"/>
      <c r="AG50" s="82"/>
    </row>
    <row r="51" spans="1:33" s="62" customFormat="1" ht="22.5" customHeight="1" x14ac:dyDescent="0.25">
      <c r="A51" s="83"/>
      <c r="B51" s="70"/>
      <c r="C51" s="70"/>
      <c r="D51" s="105"/>
      <c r="E51" s="84"/>
      <c r="F51" s="84"/>
      <c r="G51" s="84"/>
      <c r="H51" s="82"/>
      <c r="I51" s="70"/>
      <c r="J51" s="82"/>
      <c r="K51" s="82"/>
      <c r="L51" s="70"/>
      <c r="M51" s="82"/>
      <c r="N51" s="70"/>
      <c r="O51" s="82"/>
      <c r="P51" s="70"/>
      <c r="Q51" s="70"/>
      <c r="R51" s="82"/>
      <c r="S51" s="82"/>
      <c r="T51" s="84"/>
      <c r="U51" s="70"/>
      <c r="V51" s="82"/>
      <c r="W51" s="70"/>
      <c r="X51" s="82"/>
      <c r="Y51" s="70"/>
      <c r="Z51" s="82"/>
      <c r="AA51" s="70"/>
      <c r="AB51" s="82"/>
      <c r="AC51" s="70"/>
      <c r="AD51" s="82"/>
      <c r="AE51" s="82"/>
      <c r="AF51" s="82"/>
      <c r="AG51" s="82"/>
    </row>
    <row r="52" spans="1:33" s="62" customFormat="1" ht="22.5" customHeight="1" x14ac:dyDescent="0.25">
      <c r="A52" s="83"/>
      <c r="B52" s="70"/>
      <c r="C52" s="70"/>
      <c r="D52" s="105"/>
      <c r="E52" s="84"/>
      <c r="F52" s="84"/>
      <c r="G52" s="84"/>
      <c r="H52" s="82"/>
      <c r="I52" s="70"/>
      <c r="J52" s="82"/>
      <c r="K52" s="82"/>
      <c r="L52" s="70"/>
      <c r="M52" s="82"/>
      <c r="N52" s="70"/>
      <c r="O52" s="82"/>
      <c r="P52" s="70"/>
      <c r="Q52" s="70"/>
      <c r="R52" s="82"/>
      <c r="S52" s="82"/>
      <c r="T52" s="84"/>
      <c r="U52" s="70"/>
      <c r="V52" s="82"/>
      <c r="W52" s="70"/>
      <c r="X52" s="82"/>
      <c r="Y52" s="70"/>
      <c r="Z52" s="82"/>
      <c r="AA52" s="70"/>
      <c r="AB52" s="82"/>
      <c r="AC52" s="70"/>
      <c r="AD52" s="82"/>
      <c r="AE52" s="82"/>
      <c r="AF52" s="82"/>
      <c r="AG52" s="82"/>
    </row>
    <row r="53" spans="1:33" s="62" customFormat="1" ht="22.5" customHeight="1" x14ac:dyDescent="0.25">
      <c r="A53" s="83"/>
      <c r="B53" s="70"/>
      <c r="C53" s="70"/>
      <c r="D53" s="105"/>
      <c r="E53" s="84"/>
      <c r="F53" s="84"/>
      <c r="G53" s="84"/>
      <c r="H53" s="82"/>
      <c r="I53" s="70"/>
      <c r="J53" s="82"/>
      <c r="K53" s="82"/>
      <c r="L53" s="70"/>
      <c r="M53" s="82"/>
      <c r="N53" s="70"/>
      <c r="O53" s="82"/>
      <c r="P53" s="70"/>
      <c r="Q53" s="70"/>
      <c r="R53" s="82"/>
      <c r="S53" s="82"/>
      <c r="T53" s="84"/>
      <c r="U53" s="70"/>
      <c r="V53" s="82"/>
      <c r="W53" s="70"/>
      <c r="X53" s="82"/>
      <c r="Y53" s="70"/>
      <c r="Z53" s="82"/>
      <c r="AA53" s="70"/>
      <c r="AB53" s="82"/>
      <c r="AC53" s="70"/>
      <c r="AD53" s="82"/>
      <c r="AE53" s="82"/>
      <c r="AF53" s="82"/>
      <c r="AG53" s="82"/>
    </row>
    <row r="54" spans="1:33" s="62" customFormat="1" ht="22.5" customHeight="1" x14ac:dyDescent="0.25">
      <c r="A54" s="83"/>
      <c r="B54" s="70"/>
      <c r="C54" s="70"/>
      <c r="D54" s="105"/>
      <c r="E54" s="84"/>
      <c r="F54" s="84"/>
      <c r="G54" s="84"/>
      <c r="H54" s="82"/>
      <c r="I54" s="70"/>
      <c r="J54" s="82"/>
      <c r="K54" s="82"/>
      <c r="L54" s="70"/>
      <c r="M54" s="82"/>
      <c r="N54" s="70"/>
      <c r="O54" s="82"/>
      <c r="P54" s="70"/>
      <c r="Q54" s="70"/>
      <c r="R54" s="82"/>
      <c r="S54" s="82"/>
      <c r="T54" s="84"/>
      <c r="U54" s="70"/>
      <c r="V54" s="82"/>
      <c r="W54" s="70"/>
      <c r="X54" s="82"/>
      <c r="Y54" s="70"/>
      <c r="Z54" s="82"/>
      <c r="AA54" s="70"/>
      <c r="AB54" s="82"/>
      <c r="AC54" s="70"/>
      <c r="AD54" s="82"/>
      <c r="AE54" s="82"/>
      <c r="AF54" s="82"/>
      <c r="AG54" s="82"/>
    </row>
    <row r="55" spans="1:33" s="62" customFormat="1" ht="22.5" customHeight="1" x14ac:dyDescent="0.25">
      <c r="A55" s="83"/>
      <c r="B55" s="70"/>
      <c r="C55" s="70"/>
      <c r="D55" s="105"/>
      <c r="E55" s="84"/>
      <c r="F55" s="84"/>
      <c r="G55" s="84"/>
      <c r="H55" s="82"/>
      <c r="I55" s="70"/>
      <c r="J55" s="82"/>
      <c r="K55" s="82"/>
      <c r="L55" s="70"/>
      <c r="M55" s="82"/>
      <c r="N55" s="70"/>
      <c r="O55" s="82"/>
      <c r="P55" s="70"/>
      <c r="Q55" s="70"/>
      <c r="R55" s="82"/>
      <c r="S55" s="82"/>
      <c r="T55" s="84"/>
      <c r="U55" s="70"/>
      <c r="V55" s="82"/>
      <c r="W55" s="70"/>
      <c r="X55" s="82"/>
      <c r="Y55" s="70"/>
      <c r="Z55" s="82"/>
      <c r="AA55" s="70"/>
      <c r="AB55" s="82"/>
      <c r="AC55" s="70"/>
      <c r="AD55" s="82"/>
      <c r="AE55" s="82"/>
      <c r="AF55" s="82"/>
      <c r="AG55" s="82"/>
    </row>
    <row r="56" spans="1:33" s="62" customFormat="1" ht="22.5" customHeight="1" x14ac:dyDescent="0.25">
      <c r="A56" s="83"/>
      <c r="B56" s="70"/>
      <c r="C56" s="70"/>
      <c r="D56" s="105"/>
      <c r="E56" s="84"/>
      <c r="F56" s="84"/>
      <c r="G56" s="84"/>
      <c r="H56" s="70"/>
      <c r="I56" s="70"/>
      <c r="J56" s="70"/>
      <c r="K56" s="84"/>
      <c r="L56" s="70"/>
      <c r="M56" s="82"/>
      <c r="N56" s="70"/>
      <c r="O56" s="84"/>
      <c r="P56" s="83"/>
      <c r="Q56" s="83"/>
      <c r="R56" s="84"/>
      <c r="S56" s="84"/>
      <c r="T56" s="84"/>
      <c r="U56" s="70"/>
      <c r="V56" s="84"/>
      <c r="W56" s="70"/>
      <c r="X56" s="84"/>
      <c r="Y56" s="70"/>
      <c r="Z56" s="82"/>
      <c r="AA56" s="70"/>
      <c r="AB56" s="82"/>
      <c r="AC56" s="70"/>
      <c r="AD56" s="82"/>
      <c r="AE56" s="82"/>
      <c r="AF56" s="82"/>
      <c r="AG56" s="82"/>
    </row>
    <row r="57" spans="1:33" s="62" customFormat="1" ht="22.5" customHeight="1" x14ac:dyDescent="0.25">
      <c r="A57" s="70"/>
      <c r="B57" s="70"/>
      <c r="C57" s="70"/>
      <c r="D57" s="104"/>
      <c r="E57" s="82"/>
      <c r="F57" s="82"/>
      <c r="G57" s="82"/>
      <c r="H57" s="70"/>
      <c r="I57" s="70"/>
      <c r="J57" s="70"/>
      <c r="K57" s="82"/>
      <c r="L57" s="85"/>
      <c r="M57" s="85"/>
      <c r="N57" s="86"/>
      <c r="O57" s="82"/>
      <c r="P57" s="70"/>
      <c r="Q57" s="70"/>
      <c r="R57" s="82"/>
      <c r="S57" s="82"/>
      <c r="T57" s="82"/>
      <c r="U57" s="70"/>
      <c r="V57" s="82"/>
      <c r="W57" s="70"/>
      <c r="X57" s="82"/>
      <c r="Y57" s="86"/>
      <c r="Z57" s="86"/>
      <c r="AA57" s="70"/>
      <c r="AB57" s="82"/>
      <c r="AC57" s="70"/>
      <c r="AD57" s="70"/>
      <c r="AE57" s="82"/>
      <c r="AF57" s="82"/>
      <c r="AG57" s="82"/>
    </row>
    <row r="58" spans="1:33" s="62" customFormat="1" ht="22.5" customHeight="1" x14ac:dyDescent="0.25">
      <c r="A58" s="74"/>
      <c r="B58" s="110"/>
      <c r="C58" s="74"/>
      <c r="D58" s="106"/>
      <c r="E58" s="74"/>
      <c r="F58" s="74"/>
      <c r="G58" s="74"/>
      <c r="H58" s="74"/>
      <c r="I58" s="74"/>
      <c r="J58" s="74"/>
      <c r="K58" s="74"/>
      <c r="L58" s="74"/>
      <c r="M58" s="74"/>
      <c r="N58" s="120"/>
      <c r="O58" s="120"/>
      <c r="P58" s="86"/>
      <c r="Q58" s="86"/>
      <c r="R58" s="74"/>
      <c r="S58" s="74"/>
      <c r="T58" s="74"/>
      <c r="U58" s="74"/>
      <c r="V58" s="74"/>
      <c r="W58" s="74"/>
      <c r="X58" s="87"/>
      <c r="Y58" s="74"/>
      <c r="Z58" s="87"/>
      <c r="AA58" s="87"/>
      <c r="AB58" s="87"/>
      <c r="AC58" s="74"/>
      <c r="AD58" s="87"/>
      <c r="AE58" s="74"/>
      <c r="AF58" s="87"/>
      <c r="AG58" s="87"/>
    </row>
    <row r="59" spans="1:33" s="62" customFormat="1" ht="22.5" customHeight="1" x14ac:dyDescent="0.25">
      <c r="A59" s="63"/>
      <c r="B59" s="117"/>
      <c r="C59" s="63"/>
      <c r="D59" s="102"/>
      <c r="E59" s="63"/>
      <c r="F59" s="63"/>
      <c r="G59" s="63"/>
      <c r="H59" s="75"/>
      <c r="I59" s="76"/>
      <c r="J59" s="29"/>
      <c r="K59" s="29"/>
      <c r="L59" s="29"/>
      <c r="M59" s="29"/>
      <c r="N59" s="75"/>
      <c r="O59" s="122"/>
      <c r="P59" s="157"/>
      <c r="Q59" s="157"/>
      <c r="R59" s="78"/>
      <c r="S59" s="78"/>
      <c r="T59" s="58"/>
      <c r="U59" s="58"/>
      <c r="V59" s="58"/>
      <c r="W59" s="58"/>
      <c r="X59" s="29"/>
      <c r="Y59" s="29"/>
      <c r="Z59" s="29"/>
      <c r="AA59" s="29"/>
      <c r="AB59" s="29"/>
      <c r="AC59" s="29"/>
      <c r="AD59" s="63"/>
      <c r="AE59" s="64"/>
      <c r="AF59" s="64"/>
    </row>
    <row r="60" spans="1:33" s="29" customFormat="1" x14ac:dyDescent="0.25">
      <c r="A60" s="63"/>
      <c r="B60" s="117"/>
      <c r="C60" s="63"/>
      <c r="D60" s="102"/>
      <c r="E60" s="63"/>
      <c r="F60" s="63"/>
      <c r="G60" s="63"/>
      <c r="H60" s="75"/>
      <c r="I60" s="76"/>
      <c r="N60" s="75"/>
      <c r="O60" s="122"/>
      <c r="P60" s="157"/>
      <c r="Q60" s="157"/>
      <c r="R60" s="78"/>
      <c r="S60" s="78"/>
      <c r="T60" s="58"/>
      <c r="U60" s="58"/>
      <c r="V60" s="58"/>
      <c r="W60" s="58"/>
      <c r="AD60" s="63"/>
      <c r="AE60" s="64"/>
      <c r="AF60" s="64"/>
    </row>
    <row r="61" spans="1:33" s="29" customFormat="1" x14ac:dyDescent="0.25">
      <c r="A61" s="63"/>
      <c r="B61" s="117"/>
      <c r="C61" s="63"/>
      <c r="D61" s="102"/>
      <c r="E61" s="63"/>
      <c r="F61" s="63"/>
      <c r="G61" s="63"/>
      <c r="H61" s="75"/>
      <c r="I61" s="76"/>
      <c r="N61" s="75"/>
      <c r="O61" s="122"/>
      <c r="P61" s="157"/>
      <c r="Q61" s="157"/>
      <c r="R61" s="78"/>
      <c r="S61" s="78"/>
      <c r="T61" s="58"/>
      <c r="U61" s="58"/>
      <c r="V61" s="58"/>
      <c r="W61" s="58"/>
      <c r="AD61" s="63"/>
      <c r="AE61" s="64"/>
      <c r="AF61" s="64"/>
    </row>
    <row r="62" spans="1:33" s="29" customFormat="1" x14ac:dyDescent="0.25">
      <c r="A62" s="63"/>
      <c r="B62" s="117"/>
      <c r="C62" s="63"/>
      <c r="D62" s="102"/>
      <c r="E62" s="63"/>
      <c r="F62" s="63"/>
      <c r="G62" s="63"/>
      <c r="H62" s="75"/>
      <c r="I62" s="76"/>
      <c r="N62" s="75"/>
      <c r="O62" s="122"/>
      <c r="P62" s="157"/>
      <c r="Q62" s="157"/>
      <c r="R62" s="78"/>
      <c r="S62" s="78"/>
      <c r="T62" s="58"/>
      <c r="U62" s="58"/>
      <c r="V62" s="58"/>
      <c r="W62" s="58"/>
      <c r="AD62" s="63"/>
      <c r="AE62" s="64"/>
      <c r="AF62" s="64"/>
    </row>
    <row r="63" spans="1:33" s="29" customFormat="1" x14ac:dyDescent="0.25">
      <c r="A63" s="63"/>
      <c r="B63" s="117"/>
      <c r="C63" s="63"/>
      <c r="D63" s="102"/>
      <c r="E63" s="63"/>
      <c r="F63" s="63"/>
      <c r="G63" s="63"/>
      <c r="H63" s="75"/>
      <c r="I63" s="76"/>
      <c r="N63" s="75"/>
      <c r="O63" s="122"/>
      <c r="P63" s="157"/>
      <c r="Q63" s="157"/>
      <c r="R63" s="78"/>
      <c r="S63" s="78"/>
      <c r="T63" s="58"/>
      <c r="U63" s="58"/>
      <c r="V63" s="58"/>
      <c r="W63" s="58"/>
      <c r="AD63" s="63"/>
      <c r="AE63" s="64"/>
      <c r="AF63" s="64"/>
    </row>
    <row r="64" spans="1:33" s="29" customFormat="1" x14ac:dyDescent="0.25">
      <c r="A64" s="63"/>
      <c r="B64" s="117"/>
      <c r="C64" s="63"/>
      <c r="D64" s="102"/>
      <c r="E64" s="63"/>
      <c r="F64" s="63"/>
      <c r="G64" s="63"/>
      <c r="H64" s="75"/>
      <c r="I64" s="76"/>
      <c r="N64" s="75"/>
      <c r="O64" s="122"/>
      <c r="P64" s="157"/>
      <c r="Q64" s="157"/>
      <c r="R64" s="78"/>
      <c r="S64" s="78"/>
      <c r="T64" s="58"/>
      <c r="U64" s="58"/>
      <c r="V64" s="58"/>
      <c r="W64" s="58"/>
      <c r="AD64" s="63"/>
      <c r="AE64" s="64"/>
      <c r="AF64" s="64"/>
    </row>
    <row r="65" spans="1:32" s="29" customFormat="1" x14ac:dyDescent="0.25">
      <c r="A65" s="63"/>
      <c r="B65" s="117"/>
      <c r="C65" s="63"/>
      <c r="D65" s="102"/>
      <c r="E65" s="63"/>
      <c r="F65" s="63"/>
      <c r="G65" s="63"/>
      <c r="H65" s="75"/>
      <c r="I65" s="76"/>
      <c r="N65" s="75"/>
      <c r="O65" s="122"/>
      <c r="P65" s="157"/>
      <c r="Q65" s="157"/>
      <c r="R65" s="78"/>
      <c r="S65" s="78"/>
      <c r="T65" s="58"/>
      <c r="U65" s="58"/>
      <c r="V65" s="58"/>
      <c r="W65" s="58"/>
      <c r="AD65" s="63"/>
      <c r="AE65" s="64"/>
      <c r="AF65" s="64"/>
    </row>
    <row r="66" spans="1:32" s="29" customFormat="1" x14ac:dyDescent="0.25">
      <c r="A66" s="63"/>
      <c r="B66" s="117"/>
      <c r="C66" s="63"/>
      <c r="D66" s="102"/>
      <c r="E66" s="63"/>
      <c r="F66" s="63"/>
      <c r="G66" s="63"/>
      <c r="H66" s="75"/>
      <c r="I66" s="76"/>
      <c r="N66" s="75"/>
      <c r="O66" s="122"/>
      <c r="P66" s="157"/>
      <c r="Q66" s="157"/>
      <c r="R66" s="78"/>
      <c r="S66" s="78"/>
      <c r="T66" s="58"/>
      <c r="U66" s="58"/>
      <c r="V66" s="58"/>
      <c r="W66" s="58"/>
      <c r="AD66" s="63"/>
      <c r="AE66" s="64"/>
      <c r="AF66" s="64"/>
    </row>
    <row r="67" spans="1:32" s="29" customFormat="1" x14ac:dyDescent="0.25">
      <c r="A67" s="63"/>
      <c r="B67" s="117"/>
      <c r="C67" s="63"/>
      <c r="D67" s="102"/>
      <c r="E67" s="63"/>
      <c r="F67" s="63"/>
      <c r="G67" s="63"/>
      <c r="H67" s="75"/>
      <c r="I67" s="76"/>
      <c r="N67" s="75"/>
      <c r="O67" s="122"/>
      <c r="P67" s="157"/>
      <c r="Q67" s="157"/>
      <c r="R67" s="78"/>
      <c r="S67" s="78"/>
      <c r="T67" s="58"/>
      <c r="U67" s="58"/>
      <c r="V67" s="58"/>
      <c r="W67" s="58"/>
      <c r="AD67" s="63"/>
      <c r="AE67" s="64"/>
      <c r="AF67" s="64"/>
    </row>
    <row r="68" spans="1:32" s="29" customFormat="1" x14ac:dyDescent="0.25">
      <c r="A68" s="63"/>
      <c r="B68" s="117"/>
      <c r="C68" s="63"/>
      <c r="D68" s="102"/>
      <c r="E68" s="63"/>
      <c r="F68" s="63"/>
      <c r="G68" s="63"/>
      <c r="H68" s="75"/>
      <c r="I68" s="76"/>
      <c r="N68" s="75"/>
      <c r="O68" s="122"/>
      <c r="P68" s="157"/>
      <c r="Q68" s="157"/>
      <c r="R68" s="78"/>
      <c r="S68" s="78"/>
      <c r="T68" s="58"/>
      <c r="U68" s="58"/>
      <c r="V68" s="58"/>
      <c r="W68" s="58"/>
      <c r="AD68" s="63"/>
      <c r="AE68" s="64"/>
      <c r="AF68" s="64"/>
    </row>
    <row r="69" spans="1:32" s="29" customFormat="1" x14ac:dyDescent="0.25">
      <c r="A69" s="63"/>
      <c r="B69" s="117"/>
      <c r="C69" s="63"/>
      <c r="D69" s="102"/>
      <c r="E69" s="63"/>
      <c r="F69" s="63"/>
      <c r="G69" s="63"/>
      <c r="H69" s="75"/>
      <c r="I69" s="76"/>
      <c r="N69" s="75"/>
      <c r="O69" s="122"/>
      <c r="P69" s="157"/>
      <c r="Q69" s="157"/>
      <c r="R69" s="78"/>
      <c r="S69" s="78"/>
      <c r="T69" s="58"/>
      <c r="U69" s="58"/>
      <c r="V69" s="58"/>
      <c r="W69" s="58"/>
      <c r="AD69" s="63"/>
      <c r="AE69" s="64"/>
      <c r="AF69" s="64"/>
    </row>
    <row r="70" spans="1:32" s="29" customFormat="1" x14ac:dyDescent="0.25">
      <c r="A70" s="63"/>
      <c r="B70" s="117"/>
      <c r="C70" s="63"/>
      <c r="D70" s="102"/>
      <c r="E70" s="63"/>
      <c r="F70" s="63"/>
      <c r="G70" s="63"/>
      <c r="H70" s="75"/>
      <c r="I70" s="76"/>
      <c r="N70" s="75"/>
      <c r="O70" s="122"/>
      <c r="P70" s="157"/>
      <c r="Q70" s="157"/>
      <c r="R70" s="78"/>
      <c r="S70" s="78"/>
      <c r="T70" s="58"/>
      <c r="U70" s="58"/>
      <c r="V70" s="58"/>
      <c r="W70" s="58"/>
      <c r="AD70" s="63"/>
      <c r="AE70" s="64"/>
      <c r="AF70" s="64"/>
    </row>
    <row r="71" spans="1:32" s="29" customFormat="1" x14ac:dyDescent="0.25">
      <c r="A71" s="63"/>
      <c r="B71" s="117"/>
      <c r="C71" s="63"/>
      <c r="D71" s="102"/>
      <c r="E71" s="63"/>
      <c r="F71" s="63"/>
      <c r="G71" s="63"/>
      <c r="H71" s="75"/>
      <c r="I71" s="76"/>
      <c r="N71" s="75"/>
      <c r="O71" s="122"/>
      <c r="P71" s="157"/>
      <c r="Q71" s="157"/>
      <c r="R71" s="78"/>
      <c r="S71" s="78"/>
      <c r="T71" s="58"/>
      <c r="U71" s="58"/>
      <c r="V71" s="58"/>
      <c r="W71" s="58"/>
      <c r="AD71" s="63"/>
      <c r="AE71" s="64"/>
      <c r="AF71" s="64"/>
    </row>
    <row r="72" spans="1:32" s="29" customFormat="1" x14ac:dyDescent="0.25">
      <c r="A72" s="63"/>
      <c r="B72" s="117"/>
      <c r="C72" s="63"/>
      <c r="D72" s="102"/>
      <c r="E72" s="63"/>
      <c r="F72" s="63"/>
      <c r="G72" s="63"/>
      <c r="H72" s="75"/>
      <c r="I72" s="76"/>
      <c r="N72" s="75"/>
      <c r="O72" s="122"/>
      <c r="P72" s="157"/>
      <c r="Q72" s="157"/>
      <c r="R72" s="78"/>
      <c r="S72" s="78"/>
      <c r="T72" s="58"/>
      <c r="U72" s="58"/>
      <c r="V72" s="58"/>
      <c r="W72" s="58"/>
      <c r="AD72" s="63"/>
      <c r="AE72" s="64"/>
      <c r="AF72" s="64"/>
    </row>
    <row r="73" spans="1:32" s="29" customFormat="1" x14ac:dyDescent="0.25">
      <c r="A73" s="63"/>
      <c r="B73" s="117"/>
      <c r="C73" s="63"/>
      <c r="D73" s="102"/>
      <c r="E73" s="63"/>
      <c r="F73" s="63"/>
      <c r="G73" s="63"/>
      <c r="H73" s="75"/>
      <c r="I73" s="76"/>
      <c r="N73" s="75"/>
      <c r="O73" s="122"/>
      <c r="P73" s="157"/>
      <c r="Q73" s="157"/>
      <c r="R73" s="78"/>
      <c r="S73" s="78"/>
      <c r="T73" s="58"/>
      <c r="U73" s="58"/>
      <c r="V73" s="58"/>
      <c r="W73" s="58"/>
      <c r="AD73" s="63"/>
      <c r="AE73" s="64"/>
      <c r="AF73" s="64"/>
    </row>
    <row r="74" spans="1:32" s="29" customFormat="1" x14ac:dyDescent="0.25">
      <c r="A74" s="63"/>
      <c r="B74" s="117"/>
      <c r="C74" s="63"/>
      <c r="D74" s="102"/>
      <c r="E74" s="63"/>
      <c r="F74" s="63"/>
      <c r="G74" s="63"/>
      <c r="H74" s="75"/>
      <c r="I74" s="76"/>
      <c r="N74" s="75"/>
      <c r="O74" s="122"/>
      <c r="P74" s="157"/>
      <c r="Q74" s="157"/>
      <c r="R74" s="78"/>
      <c r="S74" s="78"/>
      <c r="T74" s="58"/>
      <c r="U74" s="58"/>
      <c r="V74" s="58"/>
      <c r="W74" s="58"/>
      <c r="AD74" s="63"/>
      <c r="AE74" s="64"/>
      <c r="AF74" s="64"/>
    </row>
    <row r="75" spans="1:32" s="29" customFormat="1" x14ac:dyDescent="0.25">
      <c r="A75" s="63"/>
      <c r="B75" s="117"/>
      <c r="C75" s="63"/>
      <c r="D75" s="102"/>
      <c r="E75" s="63"/>
      <c r="F75" s="63"/>
      <c r="G75" s="63"/>
      <c r="H75" s="75"/>
      <c r="I75" s="76"/>
      <c r="N75" s="75"/>
      <c r="O75" s="122"/>
      <c r="P75" s="157"/>
      <c r="Q75" s="157"/>
      <c r="R75" s="78"/>
      <c r="S75" s="78"/>
      <c r="T75" s="58"/>
      <c r="U75" s="58"/>
      <c r="V75" s="58"/>
      <c r="W75" s="58"/>
      <c r="AD75" s="63"/>
      <c r="AE75" s="64"/>
      <c r="AF75" s="64"/>
    </row>
    <row r="76" spans="1:32" s="29" customFormat="1" x14ac:dyDescent="0.25">
      <c r="A76" s="63"/>
      <c r="B76" s="117"/>
      <c r="C76" s="63"/>
      <c r="D76" s="102"/>
      <c r="E76" s="63"/>
      <c r="F76" s="63"/>
      <c r="G76" s="63"/>
      <c r="H76" s="75"/>
      <c r="I76" s="76"/>
      <c r="N76" s="75"/>
      <c r="O76" s="122"/>
      <c r="P76" s="157"/>
      <c r="Q76" s="157"/>
      <c r="R76" s="78"/>
      <c r="S76" s="78"/>
      <c r="T76" s="58"/>
      <c r="U76" s="58"/>
      <c r="V76" s="58"/>
      <c r="W76" s="58"/>
      <c r="AD76" s="63"/>
      <c r="AE76" s="64"/>
      <c r="AF76" s="64"/>
    </row>
    <row r="77" spans="1:32" s="29" customFormat="1" x14ac:dyDescent="0.25">
      <c r="A77" s="63"/>
      <c r="B77" s="117"/>
      <c r="C77" s="63"/>
      <c r="D77" s="102"/>
      <c r="E77" s="63"/>
      <c r="F77" s="63"/>
      <c r="G77" s="63"/>
      <c r="H77" s="75"/>
      <c r="I77" s="76"/>
      <c r="N77" s="75"/>
      <c r="O77" s="122"/>
      <c r="P77" s="157"/>
      <c r="Q77" s="157"/>
      <c r="R77" s="78"/>
      <c r="S77" s="78"/>
      <c r="T77" s="58"/>
      <c r="U77" s="58"/>
      <c r="V77" s="58"/>
      <c r="W77" s="58"/>
      <c r="AD77" s="63"/>
      <c r="AE77" s="64"/>
      <c r="AF77" s="64"/>
    </row>
    <row r="78" spans="1:32" s="29" customFormat="1" x14ac:dyDescent="0.25">
      <c r="A78" s="63"/>
      <c r="B78" s="117"/>
      <c r="C78" s="63"/>
      <c r="D78" s="102"/>
      <c r="E78" s="63"/>
      <c r="F78" s="63"/>
      <c r="G78" s="63"/>
      <c r="H78" s="75"/>
      <c r="I78" s="76"/>
      <c r="N78" s="75"/>
      <c r="O78" s="122"/>
      <c r="P78" s="157"/>
      <c r="Q78" s="157"/>
      <c r="R78" s="78"/>
      <c r="S78" s="78"/>
      <c r="T78" s="58"/>
      <c r="U78" s="58"/>
      <c r="V78" s="58"/>
      <c r="W78" s="58"/>
      <c r="AD78" s="63"/>
      <c r="AE78" s="64"/>
      <c r="AF78" s="64"/>
    </row>
    <row r="79" spans="1:32" s="29" customFormat="1" x14ac:dyDescent="0.25">
      <c r="A79" s="63"/>
      <c r="B79" s="117"/>
      <c r="C79" s="63"/>
      <c r="D79" s="102"/>
      <c r="E79" s="63"/>
      <c r="F79" s="63"/>
      <c r="G79" s="63"/>
      <c r="H79" s="75"/>
      <c r="I79" s="76"/>
      <c r="N79" s="75"/>
      <c r="O79" s="122"/>
      <c r="P79" s="157"/>
      <c r="Q79" s="157"/>
      <c r="R79" s="78"/>
      <c r="S79" s="78"/>
      <c r="T79" s="58"/>
      <c r="U79" s="58"/>
      <c r="V79" s="58"/>
      <c r="W79" s="58"/>
      <c r="AD79" s="63"/>
      <c r="AE79" s="64"/>
      <c r="AF79" s="64"/>
    </row>
    <row r="80" spans="1:32" s="29" customFormat="1" x14ac:dyDescent="0.25">
      <c r="A80" s="63"/>
      <c r="B80" s="117"/>
      <c r="C80" s="63"/>
      <c r="D80" s="102"/>
      <c r="E80" s="63"/>
      <c r="F80" s="63"/>
      <c r="G80" s="63"/>
      <c r="H80" s="75"/>
      <c r="I80" s="76"/>
      <c r="N80" s="75"/>
      <c r="O80" s="122"/>
      <c r="P80" s="157"/>
      <c r="Q80" s="157"/>
      <c r="R80" s="78"/>
      <c r="S80" s="78"/>
      <c r="T80" s="58"/>
      <c r="U80" s="58"/>
      <c r="V80" s="58"/>
      <c r="W80" s="58"/>
      <c r="AD80" s="63"/>
      <c r="AE80" s="64"/>
      <c r="AF80" s="64"/>
    </row>
    <row r="81" spans="1:437" s="29" customFormat="1" x14ac:dyDescent="0.25">
      <c r="A81" s="63"/>
      <c r="B81" s="117"/>
      <c r="C81" s="63"/>
      <c r="D81" s="102"/>
      <c r="E81" s="63"/>
      <c r="F81" s="63"/>
      <c r="G81" s="63"/>
      <c r="H81" s="75"/>
      <c r="I81" s="76"/>
      <c r="N81" s="75"/>
      <c r="O81" s="122"/>
      <c r="P81" s="157"/>
      <c r="Q81" s="157"/>
      <c r="R81" s="78"/>
      <c r="S81" s="78"/>
      <c r="T81" s="58"/>
      <c r="U81" s="58"/>
      <c r="V81" s="58"/>
      <c r="W81" s="58"/>
      <c r="AD81" s="63"/>
      <c r="AE81" s="64"/>
      <c r="AF81" s="64"/>
    </row>
    <row r="82" spans="1:437" s="29" customFormat="1" x14ac:dyDescent="0.25">
      <c r="A82" s="63"/>
      <c r="B82" s="117"/>
      <c r="C82" s="63"/>
      <c r="D82" s="102"/>
      <c r="E82" s="63"/>
      <c r="F82" s="63"/>
      <c r="G82" s="63"/>
      <c r="H82" s="75"/>
      <c r="I82" s="76"/>
      <c r="N82" s="75"/>
      <c r="O82" s="122"/>
      <c r="P82" s="157"/>
      <c r="Q82" s="157"/>
      <c r="R82" s="78"/>
      <c r="S82" s="78"/>
      <c r="T82" s="58"/>
      <c r="U82" s="58"/>
      <c r="V82" s="58"/>
      <c r="W82" s="58"/>
      <c r="AD82" s="63"/>
      <c r="AE82" s="64"/>
      <c r="AF82" s="64"/>
    </row>
    <row r="83" spans="1:437" s="29" customFormat="1" x14ac:dyDescent="0.25">
      <c r="A83" s="63"/>
      <c r="B83" s="117"/>
      <c r="C83" s="63"/>
      <c r="D83" s="102"/>
      <c r="E83" s="63"/>
      <c r="F83" s="63"/>
      <c r="G83" s="63"/>
      <c r="H83" s="75"/>
      <c r="I83" s="76"/>
      <c r="N83" s="75"/>
      <c r="O83" s="122"/>
      <c r="P83" s="157"/>
      <c r="Q83" s="157"/>
      <c r="R83" s="78"/>
      <c r="S83" s="78"/>
      <c r="T83" s="58"/>
      <c r="U83" s="58"/>
      <c r="V83" s="58"/>
      <c r="W83" s="58"/>
      <c r="AD83" s="63"/>
      <c r="AE83" s="64"/>
      <c r="AF83" s="64"/>
    </row>
    <row r="84" spans="1:437" s="29" customFormat="1" x14ac:dyDescent="0.25">
      <c r="A84" s="63"/>
      <c r="B84" s="117"/>
      <c r="C84" s="63"/>
      <c r="D84" s="102"/>
      <c r="E84" s="63"/>
      <c r="F84" s="63"/>
      <c r="G84" s="63"/>
      <c r="H84" s="75"/>
      <c r="I84" s="76"/>
      <c r="N84" s="75"/>
      <c r="O84" s="122"/>
      <c r="P84" s="157"/>
      <c r="Q84" s="157"/>
      <c r="R84" s="78"/>
      <c r="S84" s="78"/>
      <c r="T84" s="58"/>
      <c r="U84" s="58"/>
      <c r="V84" s="58"/>
      <c r="W84" s="58"/>
      <c r="AD84" s="63"/>
      <c r="AE84" s="64"/>
      <c r="AF84" s="64"/>
    </row>
    <row r="85" spans="1:437" s="29" customFormat="1" x14ac:dyDescent="0.25">
      <c r="A85" s="63"/>
      <c r="B85" s="117"/>
      <c r="C85" s="63"/>
      <c r="D85" s="102"/>
      <c r="E85" s="63"/>
      <c r="F85" s="63"/>
      <c r="G85" s="63"/>
      <c r="H85" s="75"/>
      <c r="I85" s="76"/>
      <c r="N85" s="75"/>
      <c r="O85" s="122"/>
      <c r="P85" s="157"/>
      <c r="Q85" s="157"/>
      <c r="R85" s="78"/>
      <c r="S85" s="78"/>
      <c r="T85" s="58"/>
      <c r="U85" s="58"/>
      <c r="V85" s="58"/>
      <c r="W85" s="58"/>
      <c r="AD85" s="63"/>
      <c r="AE85" s="64"/>
      <c r="AF85" s="64"/>
    </row>
    <row r="86" spans="1:437" s="29" customFormat="1" x14ac:dyDescent="0.25">
      <c r="A86" s="63"/>
      <c r="B86" s="117"/>
      <c r="C86" s="63"/>
      <c r="D86" s="102"/>
      <c r="E86" s="63"/>
      <c r="F86" s="63"/>
      <c r="G86" s="63"/>
      <c r="H86" s="75"/>
      <c r="I86" s="76"/>
      <c r="N86" s="75"/>
      <c r="O86" s="122"/>
      <c r="P86" s="157"/>
      <c r="Q86" s="157"/>
      <c r="R86" s="78"/>
      <c r="S86" s="78"/>
      <c r="T86" s="58"/>
      <c r="U86" s="58"/>
      <c r="V86" s="58"/>
      <c r="W86" s="58"/>
      <c r="AD86" s="63"/>
      <c r="AE86" s="64"/>
      <c r="AF86" s="64"/>
    </row>
    <row r="87" spans="1:437" s="78" customFormat="1" x14ac:dyDescent="0.25">
      <c r="A87" s="63"/>
      <c r="B87" s="117"/>
      <c r="C87" s="63"/>
      <c r="D87" s="102"/>
      <c r="E87" s="63"/>
      <c r="F87" s="63"/>
      <c r="G87" s="63"/>
      <c r="H87" s="75"/>
      <c r="I87" s="76"/>
      <c r="J87" s="29"/>
      <c r="K87" s="29"/>
      <c r="L87" s="29"/>
      <c r="M87" s="29"/>
      <c r="N87" s="123"/>
      <c r="O87" s="122"/>
      <c r="P87" s="157"/>
      <c r="Q87" s="157"/>
      <c r="T87" s="58"/>
      <c r="U87" s="58"/>
      <c r="V87" s="58"/>
      <c r="W87" s="58"/>
      <c r="X87" s="29"/>
      <c r="Y87" s="29"/>
      <c r="Z87" s="29"/>
      <c r="AA87" s="29"/>
      <c r="AB87" s="29"/>
      <c r="AC87" s="29"/>
      <c r="AD87" s="63"/>
      <c r="AE87" s="64"/>
      <c r="AF87" s="64"/>
      <c r="AG87" s="29"/>
      <c r="AH87" s="29"/>
      <c r="AI87" s="29"/>
      <c r="AJ87" s="29"/>
      <c r="AK87" s="29"/>
      <c r="AL87" s="29"/>
      <c r="AM87" s="29"/>
      <c r="AN87" s="29"/>
      <c r="AO87" s="29"/>
      <c r="AP87" s="29"/>
      <c r="AQ87" s="29"/>
      <c r="AR87" s="29"/>
      <c r="AS87" s="29"/>
      <c r="AT87" s="29"/>
      <c r="AU87" s="29"/>
      <c r="AV87" s="29"/>
      <c r="AW87" s="29"/>
      <c r="AX87" s="29"/>
      <c r="AY87" s="29"/>
      <c r="AZ87" s="29"/>
      <c r="BA87" s="29"/>
      <c r="BB87" s="29"/>
      <c r="BC87" s="29"/>
      <c r="BD87" s="29"/>
      <c r="BE87" s="29"/>
      <c r="BF87" s="29"/>
      <c r="BG87" s="29"/>
      <c r="BH87" s="29"/>
      <c r="BI87" s="29"/>
      <c r="BJ87" s="29"/>
      <c r="BK87" s="29"/>
      <c r="BL87" s="29"/>
      <c r="BM87" s="29"/>
      <c r="BN87" s="29"/>
      <c r="BO87" s="29"/>
      <c r="BP87" s="29"/>
      <c r="BQ87" s="29"/>
      <c r="BR87" s="29"/>
      <c r="BS87" s="29"/>
      <c r="BT87" s="29"/>
      <c r="BU87" s="29"/>
      <c r="BV87" s="29"/>
      <c r="BW87" s="29"/>
      <c r="BX87" s="29"/>
      <c r="BY87" s="29"/>
      <c r="BZ87" s="29"/>
      <c r="CA87" s="29"/>
      <c r="CB87" s="29"/>
      <c r="CC87" s="29"/>
      <c r="CD87" s="29"/>
      <c r="CE87" s="29"/>
      <c r="CF87" s="29"/>
      <c r="CG87" s="29"/>
      <c r="CH87" s="29"/>
      <c r="CI87" s="29"/>
      <c r="CJ87" s="29"/>
      <c r="CK87" s="29"/>
      <c r="CL87" s="29"/>
      <c r="CM87" s="29"/>
      <c r="CN87" s="29"/>
      <c r="CO87" s="29"/>
      <c r="CP87" s="29"/>
      <c r="CQ87" s="29"/>
      <c r="CR87" s="29"/>
      <c r="CS87" s="29"/>
      <c r="CT87" s="29"/>
      <c r="CU87" s="29"/>
      <c r="CV87" s="29"/>
      <c r="CW87" s="29"/>
      <c r="CX87" s="29"/>
      <c r="CY87" s="29"/>
      <c r="CZ87" s="29"/>
      <c r="DA87" s="29"/>
      <c r="DB87" s="29"/>
      <c r="DC87" s="29"/>
      <c r="DD87" s="29"/>
      <c r="DE87" s="29"/>
      <c r="DF87" s="29"/>
      <c r="DG87" s="29"/>
      <c r="DH87" s="29"/>
      <c r="DI87" s="29"/>
      <c r="DJ87" s="29"/>
      <c r="DK87" s="29"/>
      <c r="DL87" s="29"/>
      <c r="DM87" s="29"/>
      <c r="DN87" s="29"/>
      <c r="DO87" s="29"/>
      <c r="DP87" s="29"/>
      <c r="DQ87" s="29"/>
      <c r="DR87" s="29"/>
      <c r="DS87" s="29"/>
      <c r="DT87" s="29"/>
      <c r="DU87" s="29"/>
      <c r="DV87" s="29"/>
      <c r="DW87" s="29"/>
      <c r="DX87" s="29"/>
      <c r="DY87" s="29"/>
      <c r="DZ87" s="29"/>
      <c r="EA87" s="29"/>
      <c r="EB87" s="29"/>
      <c r="EC87" s="29"/>
      <c r="ED87" s="29"/>
      <c r="EE87" s="29"/>
      <c r="EF87" s="29"/>
      <c r="EG87" s="29"/>
      <c r="EH87" s="29"/>
      <c r="EI87" s="29"/>
      <c r="EJ87" s="29"/>
      <c r="EK87" s="29"/>
      <c r="EL87" s="29"/>
      <c r="EM87" s="29"/>
      <c r="EN87" s="29"/>
      <c r="EO87" s="29"/>
      <c r="EP87" s="29"/>
      <c r="EQ87" s="29"/>
      <c r="ER87" s="29"/>
      <c r="ES87" s="29"/>
      <c r="ET87" s="29"/>
      <c r="EU87" s="29"/>
      <c r="EV87" s="29"/>
      <c r="EW87" s="29"/>
      <c r="EX87" s="29"/>
      <c r="EY87" s="29"/>
      <c r="EZ87" s="29"/>
      <c r="FA87" s="29"/>
      <c r="FB87" s="29"/>
      <c r="FC87" s="29"/>
      <c r="FD87" s="29"/>
      <c r="FE87" s="29"/>
      <c r="FF87" s="29"/>
      <c r="FG87" s="29"/>
      <c r="FH87" s="29"/>
      <c r="FI87" s="29"/>
      <c r="FJ87" s="29"/>
      <c r="FK87" s="29"/>
      <c r="FL87" s="29"/>
      <c r="FM87" s="29"/>
      <c r="FN87" s="29"/>
      <c r="FO87" s="29"/>
      <c r="FP87" s="29"/>
      <c r="FQ87" s="29"/>
      <c r="FR87" s="29"/>
      <c r="FS87" s="29"/>
      <c r="FT87" s="29"/>
      <c r="FU87" s="29"/>
      <c r="FV87" s="29"/>
      <c r="FW87" s="29"/>
      <c r="FX87" s="29"/>
      <c r="FY87" s="29"/>
      <c r="FZ87" s="29"/>
      <c r="GA87" s="29"/>
      <c r="GB87" s="29"/>
      <c r="GC87" s="29"/>
      <c r="GD87" s="29"/>
      <c r="GE87" s="29"/>
      <c r="GF87" s="29"/>
      <c r="GG87" s="29"/>
      <c r="GH87" s="29"/>
      <c r="GI87" s="29"/>
      <c r="GJ87" s="29"/>
      <c r="GK87" s="29"/>
      <c r="GL87" s="29"/>
      <c r="GM87" s="29"/>
      <c r="GN87" s="29"/>
      <c r="GO87" s="29"/>
      <c r="GP87" s="29"/>
      <c r="GQ87" s="29"/>
      <c r="GR87" s="29"/>
      <c r="GS87" s="29"/>
      <c r="GT87" s="29"/>
      <c r="GU87" s="29"/>
      <c r="GV87" s="29"/>
      <c r="GW87" s="29"/>
      <c r="GX87" s="29"/>
      <c r="GY87" s="29"/>
      <c r="GZ87" s="29"/>
      <c r="HA87" s="29"/>
      <c r="HB87" s="29"/>
      <c r="HC87" s="29"/>
      <c r="HD87" s="29"/>
      <c r="HE87" s="29"/>
      <c r="HF87" s="29"/>
      <c r="HG87" s="29"/>
      <c r="HH87" s="29"/>
      <c r="HI87" s="29"/>
      <c r="HJ87" s="29"/>
      <c r="HK87" s="29"/>
      <c r="HL87" s="29"/>
      <c r="HM87" s="29"/>
      <c r="HN87" s="29"/>
      <c r="HO87" s="29"/>
      <c r="HP87" s="29"/>
      <c r="HQ87" s="29"/>
      <c r="HR87" s="29"/>
      <c r="HS87" s="29"/>
      <c r="HT87" s="29"/>
      <c r="HU87" s="29"/>
      <c r="HV87" s="29"/>
      <c r="HW87" s="29"/>
      <c r="HX87" s="29"/>
      <c r="HY87" s="29"/>
      <c r="HZ87" s="29"/>
      <c r="IA87" s="29"/>
      <c r="IB87" s="29"/>
      <c r="IC87" s="29"/>
      <c r="ID87" s="29"/>
      <c r="IE87" s="29"/>
      <c r="IF87" s="29"/>
      <c r="IG87" s="29"/>
      <c r="IH87" s="29"/>
      <c r="II87" s="29"/>
      <c r="IJ87" s="29"/>
      <c r="IK87" s="29"/>
      <c r="IL87" s="29"/>
      <c r="IM87" s="29"/>
      <c r="IN87" s="29"/>
      <c r="IO87" s="29"/>
      <c r="IP87" s="29"/>
      <c r="IQ87" s="29"/>
      <c r="IR87" s="29"/>
      <c r="IS87" s="29"/>
      <c r="IT87" s="29"/>
      <c r="IU87" s="29"/>
      <c r="IV87" s="29"/>
      <c r="IW87" s="29"/>
      <c r="IX87" s="29"/>
      <c r="IY87" s="29"/>
      <c r="IZ87" s="29"/>
      <c r="JA87" s="29"/>
      <c r="JB87" s="29"/>
      <c r="JC87" s="29"/>
      <c r="JD87" s="29"/>
      <c r="JE87" s="29"/>
      <c r="JF87" s="29"/>
      <c r="JG87" s="29"/>
      <c r="JH87" s="29"/>
      <c r="JI87" s="29"/>
      <c r="JJ87" s="29"/>
      <c r="JK87" s="29"/>
      <c r="JL87" s="29"/>
      <c r="JM87" s="29"/>
      <c r="JN87" s="29"/>
      <c r="JO87" s="29"/>
      <c r="JP87" s="29"/>
      <c r="JQ87" s="29"/>
      <c r="JR87" s="29"/>
      <c r="JS87" s="29"/>
      <c r="JT87" s="29"/>
      <c r="JU87" s="29"/>
      <c r="JV87" s="29"/>
      <c r="JW87" s="29"/>
      <c r="JX87" s="29"/>
      <c r="JY87" s="29"/>
      <c r="JZ87" s="29"/>
      <c r="KA87" s="29"/>
      <c r="KB87" s="29"/>
      <c r="KC87" s="29"/>
      <c r="KD87" s="29"/>
      <c r="KE87" s="29"/>
      <c r="KF87" s="29"/>
      <c r="KG87" s="29"/>
      <c r="KH87" s="29"/>
      <c r="KI87" s="29"/>
      <c r="KJ87" s="29"/>
      <c r="KK87" s="29"/>
      <c r="KL87" s="29"/>
      <c r="KM87" s="29"/>
      <c r="KN87" s="29"/>
      <c r="KO87" s="29"/>
      <c r="KP87" s="29"/>
      <c r="KQ87" s="29"/>
      <c r="KR87" s="29"/>
      <c r="KS87" s="29"/>
      <c r="KT87" s="29"/>
      <c r="KU87" s="29"/>
      <c r="KV87" s="29"/>
      <c r="KW87" s="29"/>
      <c r="KX87" s="29"/>
      <c r="KY87" s="29"/>
      <c r="KZ87" s="29"/>
      <c r="LA87" s="29"/>
      <c r="LB87" s="29"/>
      <c r="LC87" s="29"/>
      <c r="LD87" s="29"/>
      <c r="LE87" s="29"/>
      <c r="LF87" s="29"/>
      <c r="LG87" s="29"/>
      <c r="LH87" s="29"/>
      <c r="LI87" s="29"/>
      <c r="LJ87" s="29"/>
      <c r="LK87" s="29"/>
      <c r="LL87" s="29"/>
      <c r="LM87" s="29"/>
      <c r="LN87" s="29"/>
      <c r="LO87" s="29"/>
      <c r="LP87" s="29"/>
      <c r="LQ87" s="29"/>
      <c r="LR87" s="29"/>
      <c r="LS87" s="29"/>
      <c r="LT87" s="29"/>
      <c r="LU87" s="29"/>
      <c r="LV87" s="29"/>
      <c r="LW87" s="29"/>
      <c r="LX87" s="29"/>
      <c r="LY87" s="29"/>
      <c r="LZ87" s="29"/>
      <c r="MA87" s="29"/>
      <c r="MB87" s="29"/>
      <c r="MC87" s="29"/>
      <c r="MD87" s="29"/>
      <c r="ME87" s="29"/>
      <c r="MF87" s="29"/>
      <c r="MG87" s="29"/>
      <c r="MH87" s="29"/>
      <c r="MI87" s="29"/>
      <c r="MJ87" s="29"/>
      <c r="MK87" s="29"/>
      <c r="ML87" s="29"/>
      <c r="MM87" s="29"/>
      <c r="MN87" s="29"/>
      <c r="MO87" s="29"/>
      <c r="MP87" s="29"/>
      <c r="MQ87" s="29"/>
      <c r="MR87" s="29"/>
      <c r="MS87" s="29"/>
      <c r="MT87" s="29"/>
      <c r="MU87" s="29"/>
      <c r="MV87" s="29"/>
      <c r="MW87" s="29"/>
      <c r="MX87" s="29"/>
      <c r="MY87" s="29"/>
      <c r="MZ87" s="29"/>
      <c r="NA87" s="29"/>
      <c r="NB87" s="29"/>
      <c r="NC87" s="29"/>
      <c r="ND87" s="29"/>
      <c r="NE87" s="29"/>
      <c r="NF87" s="29"/>
      <c r="NG87" s="29"/>
      <c r="NH87" s="29"/>
      <c r="NI87" s="29"/>
      <c r="NJ87" s="29"/>
      <c r="NK87" s="29"/>
      <c r="NL87" s="29"/>
      <c r="NM87" s="29"/>
      <c r="NN87" s="29"/>
      <c r="NO87" s="29"/>
      <c r="NP87" s="29"/>
      <c r="NQ87" s="29"/>
      <c r="NR87" s="29"/>
      <c r="NS87" s="29"/>
      <c r="NT87" s="29"/>
      <c r="NU87" s="29"/>
      <c r="NV87" s="29"/>
      <c r="NW87" s="29"/>
      <c r="NX87" s="29"/>
      <c r="NY87" s="29"/>
      <c r="NZ87" s="29"/>
      <c r="OA87" s="29"/>
      <c r="OB87" s="29"/>
      <c r="OC87" s="29"/>
      <c r="OD87" s="29"/>
      <c r="OE87" s="29"/>
      <c r="OF87" s="29"/>
      <c r="OG87" s="29"/>
      <c r="OH87" s="29"/>
      <c r="OI87" s="29"/>
      <c r="OJ87" s="29"/>
      <c r="OK87" s="29"/>
      <c r="OL87" s="29"/>
      <c r="OM87" s="29"/>
      <c r="ON87" s="29"/>
      <c r="OO87" s="29"/>
      <c r="OP87" s="29"/>
      <c r="OQ87" s="29"/>
      <c r="OR87" s="29"/>
      <c r="OS87" s="29"/>
      <c r="OT87" s="29"/>
      <c r="OU87" s="29"/>
      <c r="OV87" s="29"/>
      <c r="OW87" s="29"/>
      <c r="OX87" s="29"/>
      <c r="OY87" s="29"/>
      <c r="OZ87" s="29"/>
      <c r="PA87" s="29"/>
      <c r="PB87" s="29"/>
      <c r="PC87" s="29"/>
      <c r="PD87" s="29"/>
      <c r="PE87" s="29"/>
      <c r="PF87" s="29"/>
      <c r="PG87" s="29"/>
      <c r="PH87" s="29"/>
      <c r="PI87" s="29"/>
      <c r="PJ87" s="29"/>
      <c r="PK87" s="29"/>
      <c r="PL87" s="29"/>
      <c r="PM87" s="29"/>
      <c r="PN87" s="29"/>
      <c r="PO87" s="29"/>
      <c r="PP87" s="29"/>
      <c r="PQ87" s="29"/>
      <c r="PR87" s="29"/>
      <c r="PS87" s="29"/>
      <c r="PT87" s="29"/>
      <c r="PU87" s="29"/>
    </row>
    <row r="88" spans="1:437" s="29" customFormat="1" x14ac:dyDescent="0.25">
      <c r="A88" s="63"/>
      <c r="B88" s="117"/>
      <c r="C88" s="63"/>
      <c r="D88" s="102"/>
      <c r="E88" s="63"/>
      <c r="F88" s="63"/>
      <c r="G88" s="63"/>
      <c r="H88" s="75"/>
      <c r="I88" s="76"/>
      <c r="N88" s="75"/>
      <c r="O88" s="122"/>
      <c r="P88" s="157"/>
      <c r="Q88" s="157"/>
      <c r="R88" s="78"/>
      <c r="S88" s="78"/>
      <c r="T88" s="58"/>
      <c r="U88" s="58"/>
      <c r="V88" s="58"/>
      <c r="W88" s="58"/>
      <c r="AA88" s="61"/>
      <c r="AD88" s="63"/>
      <c r="AE88" s="64"/>
      <c r="AF88" s="64"/>
    </row>
    <row r="89" spans="1:437" s="29" customFormat="1" x14ac:dyDescent="0.25">
      <c r="A89" s="63"/>
      <c r="B89" s="117"/>
      <c r="C89" s="63"/>
      <c r="D89" s="102"/>
      <c r="E89" s="63"/>
      <c r="F89" s="63"/>
      <c r="G89" s="63"/>
      <c r="H89" s="75"/>
      <c r="I89" s="76"/>
      <c r="N89" s="123"/>
      <c r="O89" s="122"/>
      <c r="P89" s="157"/>
      <c r="Q89" s="157"/>
      <c r="R89" s="78"/>
      <c r="S89" s="78"/>
      <c r="T89" s="58"/>
      <c r="U89" s="58"/>
      <c r="V89" s="58"/>
      <c r="W89" s="58"/>
      <c r="AD89" s="63"/>
      <c r="AE89" s="64"/>
      <c r="AF89" s="64"/>
    </row>
    <row r="90" spans="1:437" s="29" customFormat="1" x14ac:dyDescent="0.25">
      <c r="A90" s="63"/>
      <c r="B90" s="117"/>
      <c r="C90" s="63"/>
      <c r="D90" s="102"/>
      <c r="E90" s="63"/>
      <c r="F90" s="63"/>
      <c r="G90" s="63"/>
      <c r="H90" s="75"/>
      <c r="I90" s="76"/>
      <c r="N90" s="75"/>
      <c r="O90" s="122"/>
      <c r="P90" s="157"/>
      <c r="Q90" s="157"/>
      <c r="R90" s="78"/>
      <c r="S90" s="78"/>
      <c r="T90" s="58"/>
      <c r="U90" s="58"/>
      <c r="V90" s="58"/>
      <c r="W90" s="58"/>
      <c r="AD90" s="63"/>
      <c r="AE90" s="64"/>
      <c r="AF90" s="64"/>
    </row>
    <row r="93" spans="1:437" s="26" customFormat="1" x14ac:dyDescent="0.25">
      <c r="A93" s="35"/>
      <c r="B93" s="116"/>
      <c r="C93" s="35"/>
      <c r="D93" s="98"/>
      <c r="E93" s="36"/>
      <c r="F93" s="36"/>
      <c r="G93" s="36"/>
      <c r="H93" s="37"/>
      <c r="I93" s="38"/>
      <c r="J93" s="27"/>
      <c r="K93" s="27"/>
      <c r="L93" s="27"/>
      <c r="M93" s="27"/>
      <c r="N93" s="124"/>
      <c r="O93" s="119"/>
      <c r="P93" s="135"/>
      <c r="Q93" s="135"/>
      <c r="R93" s="39"/>
      <c r="S93" s="39"/>
      <c r="T93" s="40"/>
      <c r="U93" s="40"/>
      <c r="V93" s="40"/>
      <c r="W93" s="40"/>
      <c r="AD93" s="23"/>
      <c r="AE93" s="24"/>
      <c r="AF93" s="24"/>
      <c r="PM93" s="27"/>
      <c r="PN93" s="27"/>
      <c r="PO93" s="27"/>
      <c r="PP93" s="27"/>
      <c r="PQ93" s="27"/>
      <c r="PR93" s="27"/>
      <c r="PS93" s="27"/>
      <c r="PT93" s="27"/>
      <c r="PU93" s="27"/>
    </row>
    <row r="94" spans="1:437" s="26" customFormat="1" x14ac:dyDescent="0.25">
      <c r="A94" s="35"/>
      <c r="B94" s="116"/>
      <c r="C94" s="35"/>
      <c r="D94" s="98"/>
      <c r="E94" s="36"/>
      <c r="F94" s="36"/>
      <c r="G94" s="36"/>
      <c r="H94" s="37"/>
      <c r="I94" s="38"/>
      <c r="J94" s="27"/>
      <c r="K94" s="27"/>
      <c r="L94" s="27"/>
      <c r="M94" s="27"/>
      <c r="N94" s="37"/>
      <c r="O94" s="119"/>
      <c r="P94" s="135"/>
      <c r="Q94" s="135"/>
      <c r="R94" s="39"/>
      <c r="S94" s="39"/>
      <c r="T94" s="40"/>
      <c r="U94" s="40"/>
      <c r="V94" s="40"/>
      <c r="W94" s="40"/>
      <c r="AD94" s="23"/>
      <c r="AE94" s="24"/>
      <c r="AF94" s="24"/>
      <c r="PM94" s="27"/>
      <c r="PN94" s="27"/>
      <c r="PO94" s="27"/>
      <c r="PP94" s="27"/>
      <c r="PQ94" s="27"/>
      <c r="PR94" s="27"/>
      <c r="PS94" s="27"/>
      <c r="PT94" s="27"/>
      <c r="PU94" s="27"/>
    </row>
  </sheetData>
  <mergeCells count="111">
    <mergeCell ref="H14:H15"/>
    <mergeCell ref="I14:I15"/>
    <mergeCell ref="M14:M15"/>
    <mergeCell ref="N14:N15"/>
    <mergeCell ref="O14:O15"/>
    <mergeCell ref="B14:B15"/>
    <mergeCell ref="C14:C15"/>
    <mergeCell ref="D14:D15"/>
    <mergeCell ref="E14:E15"/>
    <mergeCell ref="F14:F15"/>
    <mergeCell ref="G14:G15"/>
    <mergeCell ref="E26:E27"/>
    <mergeCell ref="F26:F27"/>
    <mergeCell ref="G22:G24"/>
    <mergeCell ref="H22:H24"/>
    <mergeCell ref="I22:I24"/>
    <mergeCell ref="M22:M24"/>
    <mergeCell ref="N22:N24"/>
    <mergeCell ref="O22:O24"/>
    <mergeCell ref="H26:H27"/>
    <mergeCell ref="I26:I27"/>
    <mergeCell ref="M26:M27"/>
    <mergeCell ref="N26:N27"/>
    <mergeCell ref="O26:O27"/>
    <mergeCell ref="G26:G27"/>
    <mergeCell ref="V40:W40"/>
    <mergeCell ref="X40:Y40"/>
    <mergeCell ref="Z40:AA40"/>
    <mergeCell ref="B18:B20"/>
    <mergeCell ref="C18:C20"/>
    <mergeCell ref="D18:D20"/>
    <mergeCell ref="E18:E20"/>
    <mergeCell ref="F18:F20"/>
    <mergeCell ref="G18:G20"/>
    <mergeCell ref="H18:H20"/>
    <mergeCell ref="B39:C39"/>
    <mergeCell ref="E39:H39"/>
    <mergeCell ref="K39:L39"/>
    <mergeCell ref="V39:W39"/>
    <mergeCell ref="X39:Y39"/>
    <mergeCell ref="B40:C40"/>
    <mergeCell ref="E40:H40"/>
    <mergeCell ref="K40:L40"/>
    <mergeCell ref="O40:S40"/>
    <mergeCell ref="T40:U40"/>
    <mergeCell ref="X37:Y37"/>
    <mergeCell ref="Z37:AA37"/>
    <mergeCell ref="B38:C38"/>
    <mergeCell ref="E38:H38"/>
    <mergeCell ref="K38:L38"/>
    <mergeCell ref="O38:S38"/>
    <mergeCell ref="T38:U38"/>
    <mergeCell ref="V38:W38"/>
    <mergeCell ref="X38:Y38"/>
    <mergeCell ref="Z38:AA38"/>
    <mergeCell ref="B37:C37"/>
    <mergeCell ref="E37:H37"/>
    <mergeCell ref="K37:L37"/>
    <mergeCell ref="O37:S37"/>
    <mergeCell ref="T37:U37"/>
    <mergeCell ref="V37:W37"/>
    <mergeCell ref="X35:Y35"/>
    <mergeCell ref="Z35:AA35"/>
    <mergeCell ref="B36:C36"/>
    <mergeCell ref="E36:H36"/>
    <mergeCell ref="K36:L36"/>
    <mergeCell ref="O36:S36"/>
    <mergeCell ref="T36:U36"/>
    <mergeCell ref="V36:W36"/>
    <mergeCell ref="X36:Y36"/>
    <mergeCell ref="Z36:AA36"/>
    <mergeCell ref="B35:C35"/>
    <mergeCell ref="E35:H35"/>
    <mergeCell ref="K35:L35"/>
    <mergeCell ref="O35:S35"/>
    <mergeCell ref="T35:U35"/>
    <mergeCell ref="V35:W35"/>
    <mergeCell ref="H10:H12"/>
    <mergeCell ref="I10:I12"/>
    <mergeCell ref="M10:M12"/>
    <mergeCell ref="N10:N12"/>
    <mergeCell ref="O10:O12"/>
    <mergeCell ref="A30:D30"/>
    <mergeCell ref="I18:I20"/>
    <mergeCell ref="M18:M20"/>
    <mergeCell ref="N18:N20"/>
    <mergeCell ref="O18:O20"/>
    <mergeCell ref="B10:B12"/>
    <mergeCell ref="C10:C12"/>
    <mergeCell ref="D10:D12"/>
    <mergeCell ref="E10:E12"/>
    <mergeCell ref="F10:F12"/>
    <mergeCell ref="G10:G12"/>
    <mergeCell ref="B22:B24"/>
    <mergeCell ref="C22:C24"/>
    <mergeCell ref="D22:D24"/>
    <mergeCell ref="E22:E24"/>
    <mergeCell ref="F22:F24"/>
    <mergeCell ref="B26:B27"/>
    <mergeCell ref="C26:C27"/>
    <mergeCell ref="D26:D27"/>
    <mergeCell ref="A5:N5"/>
    <mergeCell ref="A6:N6"/>
    <mergeCell ref="A7:A9"/>
    <mergeCell ref="B7:D7"/>
    <mergeCell ref="E7:S7"/>
    <mergeCell ref="E8:I8"/>
    <mergeCell ref="J8:M8"/>
    <mergeCell ref="N8:N9"/>
    <mergeCell ref="O8:O9"/>
    <mergeCell ref="P8:S8"/>
  </mergeCells>
  <pageMargins left="0.24" right="0.16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U94"/>
  <sheetViews>
    <sheetView topLeftCell="A20" zoomScale="70" zoomScaleNormal="70" workbookViewId="0">
      <selection activeCell="B27" sqref="B27:I29"/>
    </sheetView>
  </sheetViews>
  <sheetFormatPr defaultColWidth="8.7109375" defaultRowHeight="15" x14ac:dyDescent="0.25"/>
  <cols>
    <col min="1" max="1" width="13.7109375" style="35" customWidth="1"/>
    <col min="2" max="2" width="7" style="116" customWidth="1"/>
    <col min="3" max="3" width="7" style="35" customWidth="1"/>
    <col min="4" max="4" width="7.5703125" style="98" customWidth="1"/>
    <col min="5" max="5" width="10.7109375" style="36" customWidth="1"/>
    <col min="6" max="6" width="10.85546875" style="36" customWidth="1"/>
    <col min="7" max="7" width="8.85546875" style="36" customWidth="1"/>
    <col min="8" max="8" width="8.7109375" style="37" customWidth="1"/>
    <col min="9" max="9" width="11.42578125" style="38" customWidth="1"/>
    <col min="10" max="11" width="9.7109375" style="27" customWidth="1"/>
    <col min="12" max="12" width="16.42578125" style="27" customWidth="1"/>
    <col min="13" max="13" width="10" style="27" customWidth="1"/>
    <col min="14" max="14" width="13" style="37" customWidth="1"/>
    <col min="15" max="15" width="11.28515625" style="119" customWidth="1"/>
    <col min="16" max="16" width="8" style="135" customWidth="1"/>
    <col min="17" max="17" width="11.28515625" style="135" customWidth="1"/>
    <col min="18" max="18" width="8.85546875" style="39" customWidth="1"/>
    <col min="19" max="19" width="13.7109375" style="39" customWidth="1"/>
    <col min="20" max="22" width="14.28515625" style="40" customWidth="1"/>
    <col min="23" max="23" width="13.7109375" style="40" customWidth="1"/>
    <col min="24" max="24" width="12.85546875" style="26" customWidth="1"/>
    <col min="25" max="25" width="14.140625" style="26" customWidth="1"/>
    <col min="26" max="26" width="14.7109375" style="26" customWidth="1"/>
    <col min="27" max="27" width="10.85546875" style="26" customWidth="1"/>
    <col min="28" max="28" width="11.85546875" style="26" customWidth="1"/>
    <col min="29" max="29" width="13.85546875" style="26" customWidth="1"/>
    <col min="30" max="30" width="15.7109375" style="23" customWidth="1"/>
    <col min="31" max="31" width="15.7109375" style="24" customWidth="1"/>
    <col min="32" max="32" width="15.42578125" style="24" customWidth="1"/>
    <col min="33" max="428" width="8.7109375" style="26"/>
    <col min="429" max="16384" width="8.7109375" style="27"/>
  </cols>
  <sheetData>
    <row r="1" spans="1:428" s="10" customFormat="1" ht="15.75" x14ac:dyDescent="0.2">
      <c r="A1" s="1"/>
      <c r="B1" s="112"/>
      <c r="C1" s="1"/>
      <c r="D1" s="93"/>
      <c r="E1" s="2"/>
      <c r="F1" s="2"/>
      <c r="G1" s="2"/>
      <c r="H1" s="3"/>
      <c r="I1" s="4"/>
      <c r="J1" s="5"/>
      <c r="K1" s="5"/>
      <c r="L1" s="5"/>
      <c r="M1" s="5"/>
      <c r="N1" s="125"/>
      <c r="O1" s="126"/>
      <c r="P1" s="132"/>
      <c r="Q1" s="132"/>
      <c r="R1" s="6"/>
      <c r="S1" s="6"/>
      <c r="T1" s="7"/>
      <c r="U1" s="7"/>
      <c r="V1" s="7"/>
      <c r="W1" s="7"/>
      <c r="X1" s="8"/>
      <c r="Y1" s="8"/>
      <c r="Z1" s="8"/>
      <c r="AA1" s="8"/>
      <c r="AB1" s="8"/>
      <c r="AC1" s="8"/>
      <c r="AD1" s="1"/>
      <c r="AE1" s="9"/>
      <c r="AF1" s="9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  <c r="CF1" s="8"/>
      <c r="CG1" s="8"/>
      <c r="CH1" s="8"/>
      <c r="CI1" s="8"/>
      <c r="CJ1" s="8"/>
      <c r="CK1" s="8"/>
      <c r="CL1" s="8"/>
      <c r="CM1" s="8"/>
      <c r="CN1" s="8"/>
      <c r="CO1" s="8"/>
      <c r="CP1" s="8"/>
      <c r="CQ1" s="8"/>
      <c r="CR1" s="8"/>
      <c r="CS1" s="8"/>
      <c r="CT1" s="8"/>
      <c r="CU1" s="8"/>
      <c r="CV1" s="8"/>
      <c r="CW1" s="8"/>
      <c r="CX1" s="8"/>
      <c r="CY1" s="8"/>
      <c r="CZ1" s="8"/>
      <c r="DA1" s="8"/>
      <c r="DB1" s="8"/>
      <c r="DC1" s="8"/>
      <c r="DD1" s="8"/>
      <c r="DE1" s="8"/>
      <c r="DF1" s="8"/>
      <c r="DG1" s="8"/>
      <c r="DH1" s="8"/>
      <c r="DI1" s="8"/>
      <c r="DJ1" s="8"/>
      <c r="DK1" s="8"/>
      <c r="DL1" s="8"/>
      <c r="DM1" s="8"/>
      <c r="DN1" s="8"/>
      <c r="DO1" s="8"/>
      <c r="DP1" s="8"/>
      <c r="DQ1" s="8"/>
      <c r="DR1" s="8"/>
      <c r="DS1" s="8"/>
      <c r="DT1" s="8"/>
      <c r="DU1" s="8"/>
      <c r="DV1" s="8"/>
      <c r="DW1" s="8"/>
      <c r="DX1" s="8"/>
      <c r="DY1" s="8"/>
      <c r="DZ1" s="8"/>
      <c r="EA1" s="8"/>
      <c r="EB1" s="8"/>
      <c r="EC1" s="8"/>
      <c r="ED1" s="8"/>
      <c r="EE1" s="8"/>
      <c r="EF1" s="8"/>
      <c r="EG1" s="8"/>
      <c r="EH1" s="8"/>
      <c r="EI1" s="8"/>
      <c r="EJ1" s="8"/>
      <c r="EK1" s="8"/>
      <c r="EL1" s="8"/>
      <c r="EM1" s="8"/>
      <c r="EN1" s="8"/>
      <c r="EO1" s="8"/>
      <c r="EP1" s="8"/>
      <c r="EQ1" s="8"/>
      <c r="ER1" s="8"/>
      <c r="ES1" s="8"/>
      <c r="ET1" s="8"/>
      <c r="EU1" s="8"/>
      <c r="EV1" s="8"/>
      <c r="EW1" s="8"/>
      <c r="EX1" s="8"/>
      <c r="EY1" s="8"/>
      <c r="EZ1" s="8"/>
      <c r="FA1" s="8"/>
      <c r="FB1" s="8"/>
      <c r="FC1" s="8"/>
      <c r="FD1" s="8"/>
      <c r="FE1" s="8"/>
      <c r="FF1" s="8"/>
      <c r="FG1" s="8"/>
      <c r="FH1" s="8"/>
      <c r="FI1" s="8"/>
      <c r="FJ1" s="8"/>
      <c r="FK1" s="8"/>
      <c r="FL1" s="8"/>
      <c r="FM1" s="8"/>
      <c r="FN1" s="8"/>
      <c r="FO1" s="8"/>
      <c r="FP1" s="8"/>
      <c r="FQ1" s="8"/>
      <c r="FR1" s="8"/>
      <c r="FS1" s="8"/>
      <c r="FT1" s="8"/>
      <c r="FU1" s="8"/>
      <c r="FV1" s="8"/>
      <c r="FW1" s="8"/>
      <c r="FX1" s="8"/>
      <c r="FY1" s="8"/>
      <c r="FZ1" s="8"/>
      <c r="GA1" s="8"/>
      <c r="GB1" s="8"/>
      <c r="GC1" s="8"/>
      <c r="GD1" s="8"/>
      <c r="GE1" s="8"/>
      <c r="GF1" s="8"/>
      <c r="GG1" s="8"/>
      <c r="GH1" s="8"/>
      <c r="GI1" s="8"/>
      <c r="GJ1" s="8"/>
      <c r="GK1" s="8"/>
      <c r="GL1" s="8"/>
      <c r="GM1" s="8"/>
      <c r="GN1" s="8"/>
      <c r="GO1" s="8"/>
      <c r="GP1" s="8"/>
      <c r="GQ1" s="8"/>
      <c r="GR1" s="8"/>
      <c r="GS1" s="8"/>
      <c r="GT1" s="8"/>
      <c r="GU1" s="8"/>
      <c r="GV1" s="8"/>
      <c r="GW1" s="8"/>
      <c r="GX1" s="8"/>
      <c r="GY1" s="8"/>
      <c r="GZ1" s="8"/>
      <c r="HA1" s="8"/>
      <c r="HB1" s="8"/>
      <c r="HC1" s="8"/>
      <c r="HD1" s="8"/>
      <c r="HE1" s="8"/>
      <c r="HF1" s="8"/>
      <c r="HG1" s="8"/>
      <c r="HH1" s="8"/>
      <c r="HI1" s="8"/>
      <c r="HJ1" s="8"/>
      <c r="HK1" s="8"/>
      <c r="HL1" s="8"/>
      <c r="HM1" s="8"/>
      <c r="HN1" s="8"/>
      <c r="HO1" s="8"/>
      <c r="HP1" s="8"/>
      <c r="HQ1" s="8"/>
      <c r="HR1" s="8"/>
      <c r="HS1" s="8"/>
      <c r="HT1" s="8"/>
      <c r="HU1" s="8"/>
      <c r="HV1" s="8"/>
      <c r="HW1" s="8"/>
      <c r="HX1" s="8"/>
      <c r="HY1" s="8"/>
      <c r="HZ1" s="8"/>
      <c r="IA1" s="8"/>
      <c r="IB1" s="8"/>
      <c r="IC1" s="8"/>
      <c r="ID1" s="8"/>
      <c r="IE1" s="8"/>
      <c r="IF1" s="8"/>
      <c r="IG1" s="8"/>
      <c r="IH1" s="8"/>
      <c r="II1" s="8"/>
      <c r="IJ1" s="8"/>
      <c r="IK1" s="8"/>
      <c r="IL1" s="8"/>
      <c r="IM1" s="8"/>
      <c r="IN1" s="8"/>
      <c r="IO1" s="8"/>
      <c r="IP1" s="8"/>
      <c r="IQ1" s="8"/>
      <c r="IR1" s="8"/>
      <c r="IS1" s="8"/>
      <c r="IT1" s="8"/>
      <c r="IU1" s="8"/>
      <c r="IV1" s="8"/>
      <c r="IW1" s="8"/>
      <c r="IX1" s="8"/>
      <c r="IY1" s="8"/>
      <c r="IZ1" s="8"/>
      <c r="JA1" s="8"/>
      <c r="JB1" s="8"/>
      <c r="JC1" s="8"/>
      <c r="JD1" s="8"/>
      <c r="JE1" s="8"/>
      <c r="JF1" s="8"/>
      <c r="JG1" s="8"/>
      <c r="JH1" s="8"/>
      <c r="JI1" s="8"/>
      <c r="JJ1" s="8"/>
      <c r="JK1" s="8"/>
      <c r="JL1" s="8"/>
      <c r="JM1" s="8"/>
      <c r="JN1" s="8"/>
      <c r="JO1" s="8"/>
      <c r="JP1" s="8"/>
      <c r="JQ1" s="8"/>
      <c r="JR1" s="8"/>
      <c r="JS1" s="8"/>
      <c r="JT1" s="8"/>
      <c r="JU1" s="8"/>
      <c r="JV1" s="8"/>
      <c r="JW1" s="8"/>
      <c r="JX1" s="8"/>
      <c r="JY1" s="8"/>
      <c r="JZ1" s="8"/>
      <c r="KA1" s="8"/>
      <c r="KB1" s="8"/>
      <c r="KC1" s="8"/>
      <c r="KD1" s="8"/>
      <c r="KE1" s="8"/>
      <c r="KF1" s="8"/>
      <c r="KG1" s="8"/>
      <c r="KH1" s="8"/>
      <c r="KI1" s="8"/>
      <c r="KJ1" s="8"/>
      <c r="KK1" s="8"/>
      <c r="KL1" s="8"/>
      <c r="KM1" s="8"/>
      <c r="KN1" s="8"/>
      <c r="KO1" s="8"/>
      <c r="KP1" s="8"/>
      <c r="KQ1" s="8"/>
      <c r="KR1" s="8"/>
      <c r="KS1" s="8"/>
      <c r="KT1" s="8"/>
      <c r="KU1" s="8"/>
      <c r="KV1" s="8"/>
      <c r="KW1" s="8"/>
      <c r="KX1" s="8"/>
      <c r="KY1" s="8"/>
      <c r="KZ1" s="8"/>
      <c r="LA1" s="8"/>
      <c r="LB1" s="8"/>
      <c r="LC1" s="8"/>
      <c r="LD1" s="8"/>
      <c r="LE1" s="8"/>
      <c r="LF1" s="8"/>
      <c r="LG1" s="8"/>
      <c r="LH1" s="8"/>
      <c r="LI1" s="8"/>
      <c r="LJ1" s="8"/>
      <c r="LK1" s="8"/>
      <c r="LL1" s="8"/>
      <c r="LM1" s="8"/>
      <c r="LN1" s="8"/>
      <c r="LO1" s="8"/>
      <c r="LP1" s="8"/>
      <c r="LQ1" s="8"/>
      <c r="LR1" s="8"/>
      <c r="LS1" s="8"/>
      <c r="LT1" s="8"/>
      <c r="LU1" s="8"/>
      <c r="LV1" s="8"/>
      <c r="LW1" s="8"/>
      <c r="LX1" s="8"/>
      <c r="LY1" s="8"/>
      <c r="LZ1" s="8"/>
      <c r="MA1" s="8"/>
      <c r="MB1" s="8"/>
      <c r="MC1" s="8"/>
      <c r="MD1" s="8"/>
      <c r="ME1" s="8"/>
      <c r="MF1" s="8"/>
      <c r="MG1" s="8"/>
      <c r="MH1" s="8"/>
      <c r="MI1" s="8"/>
      <c r="MJ1" s="8"/>
      <c r="MK1" s="8"/>
      <c r="ML1" s="8"/>
      <c r="MM1" s="8"/>
      <c r="MN1" s="8"/>
      <c r="MO1" s="8"/>
      <c r="MP1" s="8"/>
      <c r="MQ1" s="8"/>
      <c r="MR1" s="8"/>
      <c r="MS1" s="8"/>
      <c r="MT1" s="8"/>
      <c r="MU1" s="8"/>
      <c r="MV1" s="8"/>
      <c r="MW1" s="8"/>
      <c r="MX1" s="8"/>
      <c r="MY1" s="8"/>
      <c r="MZ1" s="8"/>
      <c r="NA1" s="8"/>
      <c r="NB1" s="8"/>
      <c r="NC1" s="8"/>
      <c r="ND1" s="8"/>
      <c r="NE1" s="8"/>
      <c r="NF1" s="8"/>
      <c r="NG1" s="8"/>
      <c r="NH1" s="8"/>
      <c r="NI1" s="8"/>
      <c r="NJ1" s="8"/>
      <c r="NK1" s="8"/>
      <c r="NL1" s="8"/>
      <c r="NM1" s="8"/>
      <c r="NN1" s="8"/>
      <c r="NO1" s="8"/>
      <c r="NP1" s="8"/>
      <c r="NQ1" s="8"/>
      <c r="NR1" s="8"/>
      <c r="NS1" s="8"/>
      <c r="NT1" s="8"/>
      <c r="NU1" s="8"/>
      <c r="NV1" s="8"/>
      <c r="NW1" s="8"/>
      <c r="NX1" s="8"/>
      <c r="NY1" s="8"/>
      <c r="NZ1" s="8"/>
      <c r="OA1" s="8"/>
      <c r="OB1" s="8"/>
      <c r="OC1" s="8"/>
      <c r="OD1" s="8"/>
      <c r="OE1" s="8"/>
      <c r="OF1" s="8"/>
      <c r="OG1" s="8"/>
      <c r="OH1" s="8"/>
      <c r="OI1" s="8"/>
      <c r="OJ1" s="8"/>
      <c r="OK1" s="8"/>
      <c r="OL1" s="8"/>
      <c r="OM1" s="8"/>
      <c r="ON1" s="8"/>
      <c r="OO1" s="8"/>
      <c r="OP1" s="8"/>
      <c r="OQ1" s="8"/>
      <c r="OR1" s="8"/>
      <c r="OS1" s="8"/>
      <c r="OT1" s="8"/>
      <c r="OU1" s="8"/>
      <c r="OV1" s="8"/>
      <c r="OW1" s="8"/>
      <c r="OX1" s="8"/>
      <c r="OY1" s="8"/>
      <c r="OZ1" s="8"/>
      <c r="PA1" s="8"/>
      <c r="PB1" s="8"/>
      <c r="PC1" s="8"/>
      <c r="PD1" s="8"/>
      <c r="PE1" s="8"/>
      <c r="PF1" s="8"/>
      <c r="PG1" s="8"/>
      <c r="PH1" s="8"/>
      <c r="PI1" s="8"/>
      <c r="PJ1" s="8"/>
      <c r="PK1" s="8"/>
      <c r="PL1" s="8"/>
    </row>
    <row r="2" spans="1:428" s="10" customFormat="1" ht="15.75" x14ac:dyDescent="0.2">
      <c r="A2" s="2" t="s">
        <v>0</v>
      </c>
      <c r="B2" s="113"/>
      <c r="C2" s="3"/>
      <c r="D2" s="94"/>
      <c r="E2" s="4"/>
      <c r="F2" s="4"/>
      <c r="G2" s="4"/>
      <c r="H2" s="3"/>
      <c r="I2" s="11"/>
      <c r="J2" s="5"/>
      <c r="K2" s="5"/>
      <c r="L2" s="5"/>
      <c r="M2" s="5"/>
      <c r="N2" s="125"/>
      <c r="O2" s="126"/>
      <c r="P2" s="132"/>
      <c r="Q2" s="132"/>
      <c r="R2" s="6"/>
      <c r="S2" s="6"/>
      <c r="T2" s="7"/>
      <c r="U2" s="7"/>
      <c r="V2" s="7"/>
      <c r="W2" s="7"/>
      <c r="X2" s="8"/>
      <c r="Y2" s="8"/>
      <c r="Z2" s="8"/>
      <c r="AA2" s="8"/>
      <c r="AB2" s="8"/>
      <c r="AC2" s="8"/>
      <c r="AD2" s="1"/>
      <c r="AE2" s="9"/>
      <c r="AF2" s="9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P2" s="8"/>
      <c r="CQ2" s="8"/>
      <c r="CR2" s="8"/>
      <c r="CS2" s="8"/>
      <c r="CT2" s="8"/>
      <c r="CU2" s="8"/>
      <c r="CV2" s="8"/>
      <c r="CW2" s="8"/>
      <c r="CX2" s="8"/>
      <c r="CY2" s="8"/>
      <c r="CZ2" s="8"/>
      <c r="DA2" s="8"/>
      <c r="DB2" s="8"/>
      <c r="DC2" s="8"/>
      <c r="DD2" s="8"/>
      <c r="DE2" s="8"/>
      <c r="DF2" s="8"/>
      <c r="DG2" s="8"/>
      <c r="DH2" s="8"/>
      <c r="DI2" s="8"/>
      <c r="DJ2" s="8"/>
      <c r="DK2" s="8"/>
      <c r="DL2" s="8"/>
      <c r="DM2" s="8"/>
      <c r="DN2" s="8"/>
      <c r="DO2" s="8"/>
      <c r="DP2" s="8"/>
      <c r="DQ2" s="8"/>
      <c r="DR2" s="8"/>
      <c r="DS2" s="8"/>
      <c r="DT2" s="8"/>
      <c r="DU2" s="8"/>
      <c r="DV2" s="8"/>
      <c r="DW2" s="8"/>
      <c r="DX2" s="8"/>
      <c r="DY2" s="8"/>
      <c r="DZ2" s="8"/>
      <c r="EA2" s="8"/>
      <c r="EB2" s="8"/>
      <c r="EC2" s="8"/>
      <c r="ED2" s="8"/>
      <c r="EE2" s="8"/>
      <c r="EF2" s="8"/>
      <c r="EG2" s="8"/>
      <c r="EH2" s="8"/>
      <c r="EI2" s="8"/>
      <c r="EJ2" s="8"/>
      <c r="EK2" s="8"/>
      <c r="EL2" s="8"/>
      <c r="EM2" s="8"/>
      <c r="EN2" s="8"/>
      <c r="EO2" s="8"/>
      <c r="EP2" s="8"/>
      <c r="EQ2" s="8"/>
      <c r="ER2" s="8"/>
      <c r="ES2" s="8"/>
      <c r="ET2" s="8"/>
      <c r="EU2" s="8"/>
      <c r="EV2" s="8"/>
      <c r="EW2" s="8"/>
      <c r="EX2" s="8"/>
      <c r="EY2" s="8"/>
      <c r="EZ2" s="8"/>
      <c r="FA2" s="8"/>
      <c r="FB2" s="8"/>
      <c r="FC2" s="8"/>
      <c r="FD2" s="8"/>
      <c r="FE2" s="8"/>
      <c r="FF2" s="8"/>
      <c r="FG2" s="8"/>
      <c r="FH2" s="8"/>
      <c r="FI2" s="8"/>
      <c r="FJ2" s="8"/>
      <c r="FK2" s="8"/>
      <c r="FL2" s="8"/>
      <c r="FM2" s="8"/>
      <c r="FN2" s="8"/>
      <c r="FO2" s="8"/>
      <c r="FP2" s="8"/>
      <c r="FQ2" s="8"/>
      <c r="FR2" s="8"/>
      <c r="FS2" s="8"/>
      <c r="FT2" s="8"/>
      <c r="FU2" s="8"/>
      <c r="FV2" s="8"/>
      <c r="FW2" s="8"/>
      <c r="FX2" s="8"/>
      <c r="FY2" s="8"/>
      <c r="FZ2" s="8"/>
      <c r="GA2" s="8"/>
      <c r="GB2" s="8"/>
      <c r="GC2" s="8"/>
      <c r="GD2" s="8"/>
      <c r="GE2" s="8"/>
      <c r="GF2" s="8"/>
      <c r="GG2" s="8"/>
      <c r="GH2" s="8"/>
      <c r="GI2" s="8"/>
      <c r="GJ2" s="8"/>
      <c r="GK2" s="8"/>
      <c r="GL2" s="8"/>
      <c r="GM2" s="8"/>
      <c r="GN2" s="8"/>
      <c r="GO2" s="8"/>
      <c r="GP2" s="8"/>
      <c r="GQ2" s="8"/>
      <c r="GR2" s="8"/>
      <c r="GS2" s="8"/>
      <c r="GT2" s="8"/>
      <c r="GU2" s="8"/>
      <c r="GV2" s="8"/>
      <c r="GW2" s="8"/>
      <c r="GX2" s="8"/>
      <c r="GY2" s="8"/>
      <c r="GZ2" s="8"/>
      <c r="HA2" s="8"/>
      <c r="HB2" s="8"/>
      <c r="HC2" s="8"/>
      <c r="HD2" s="8"/>
      <c r="HE2" s="8"/>
      <c r="HF2" s="8"/>
      <c r="HG2" s="8"/>
      <c r="HH2" s="8"/>
      <c r="HI2" s="8"/>
      <c r="HJ2" s="8"/>
      <c r="HK2" s="8"/>
      <c r="HL2" s="8"/>
      <c r="HM2" s="8"/>
      <c r="HN2" s="8"/>
      <c r="HO2" s="8"/>
      <c r="HP2" s="8"/>
      <c r="HQ2" s="8"/>
      <c r="HR2" s="8"/>
      <c r="HS2" s="8"/>
      <c r="HT2" s="8"/>
      <c r="HU2" s="8"/>
      <c r="HV2" s="8"/>
      <c r="HW2" s="8"/>
      <c r="HX2" s="8"/>
      <c r="HY2" s="8"/>
      <c r="HZ2" s="8"/>
      <c r="IA2" s="8"/>
      <c r="IB2" s="8"/>
      <c r="IC2" s="8"/>
      <c r="ID2" s="8"/>
      <c r="IE2" s="8"/>
      <c r="IF2" s="8"/>
      <c r="IG2" s="8"/>
      <c r="IH2" s="8"/>
      <c r="II2" s="8"/>
      <c r="IJ2" s="8"/>
      <c r="IK2" s="8"/>
      <c r="IL2" s="8"/>
      <c r="IM2" s="8"/>
      <c r="IN2" s="8"/>
      <c r="IO2" s="8"/>
      <c r="IP2" s="8"/>
      <c r="IQ2" s="8"/>
      <c r="IR2" s="8"/>
      <c r="IS2" s="8"/>
      <c r="IT2" s="8"/>
      <c r="IU2" s="8"/>
      <c r="IV2" s="8"/>
      <c r="IW2" s="8"/>
      <c r="IX2" s="8"/>
      <c r="IY2" s="8"/>
      <c r="IZ2" s="8"/>
      <c r="JA2" s="8"/>
      <c r="JB2" s="8"/>
      <c r="JC2" s="8"/>
      <c r="JD2" s="8"/>
      <c r="JE2" s="8"/>
      <c r="JF2" s="8"/>
      <c r="JG2" s="8"/>
      <c r="JH2" s="8"/>
      <c r="JI2" s="8"/>
      <c r="JJ2" s="8"/>
      <c r="JK2" s="8"/>
      <c r="JL2" s="8"/>
      <c r="JM2" s="8"/>
      <c r="JN2" s="8"/>
      <c r="JO2" s="8"/>
      <c r="JP2" s="8"/>
      <c r="JQ2" s="8"/>
      <c r="JR2" s="8"/>
      <c r="JS2" s="8"/>
      <c r="JT2" s="8"/>
      <c r="JU2" s="8"/>
      <c r="JV2" s="8"/>
      <c r="JW2" s="8"/>
      <c r="JX2" s="8"/>
      <c r="JY2" s="8"/>
      <c r="JZ2" s="8"/>
      <c r="KA2" s="8"/>
      <c r="KB2" s="8"/>
      <c r="KC2" s="8"/>
      <c r="KD2" s="8"/>
      <c r="KE2" s="8"/>
      <c r="KF2" s="8"/>
      <c r="KG2" s="8"/>
      <c r="KH2" s="8"/>
      <c r="KI2" s="8"/>
      <c r="KJ2" s="8"/>
      <c r="KK2" s="8"/>
      <c r="KL2" s="8"/>
      <c r="KM2" s="8"/>
      <c r="KN2" s="8"/>
      <c r="KO2" s="8"/>
      <c r="KP2" s="8"/>
      <c r="KQ2" s="8"/>
      <c r="KR2" s="8"/>
      <c r="KS2" s="8"/>
      <c r="KT2" s="8"/>
      <c r="KU2" s="8"/>
      <c r="KV2" s="8"/>
      <c r="KW2" s="8"/>
      <c r="KX2" s="8"/>
      <c r="KY2" s="8"/>
      <c r="KZ2" s="8"/>
      <c r="LA2" s="8"/>
      <c r="LB2" s="8"/>
      <c r="LC2" s="8"/>
      <c r="LD2" s="8"/>
      <c r="LE2" s="8"/>
      <c r="LF2" s="8"/>
      <c r="LG2" s="8"/>
      <c r="LH2" s="8"/>
      <c r="LI2" s="8"/>
      <c r="LJ2" s="8"/>
      <c r="LK2" s="8"/>
      <c r="LL2" s="8"/>
      <c r="LM2" s="8"/>
      <c r="LN2" s="8"/>
      <c r="LO2" s="8"/>
      <c r="LP2" s="8"/>
      <c r="LQ2" s="8"/>
      <c r="LR2" s="8"/>
      <c r="LS2" s="8"/>
      <c r="LT2" s="8"/>
      <c r="LU2" s="8"/>
      <c r="LV2" s="8"/>
      <c r="LW2" s="8"/>
      <c r="LX2" s="8"/>
      <c r="LY2" s="8"/>
      <c r="LZ2" s="8"/>
      <c r="MA2" s="8"/>
      <c r="MB2" s="8"/>
      <c r="MC2" s="8"/>
      <c r="MD2" s="8"/>
      <c r="ME2" s="8"/>
      <c r="MF2" s="8"/>
      <c r="MG2" s="8"/>
      <c r="MH2" s="8"/>
      <c r="MI2" s="8"/>
      <c r="MJ2" s="8"/>
      <c r="MK2" s="8"/>
      <c r="ML2" s="8"/>
      <c r="MM2" s="8"/>
      <c r="MN2" s="8"/>
      <c r="MO2" s="8"/>
      <c r="MP2" s="8"/>
      <c r="MQ2" s="8"/>
      <c r="MR2" s="8"/>
      <c r="MS2" s="8"/>
      <c r="MT2" s="8"/>
      <c r="MU2" s="8"/>
      <c r="MV2" s="8"/>
      <c r="MW2" s="8"/>
      <c r="MX2" s="8"/>
      <c r="MY2" s="8"/>
      <c r="MZ2" s="8"/>
      <c r="NA2" s="8"/>
      <c r="NB2" s="8"/>
      <c r="NC2" s="8"/>
      <c r="ND2" s="8"/>
      <c r="NE2" s="8"/>
      <c r="NF2" s="8"/>
      <c r="NG2" s="8"/>
      <c r="NH2" s="8"/>
      <c r="NI2" s="8"/>
      <c r="NJ2" s="8"/>
      <c r="NK2" s="8"/>
      <c r="NL2" s="8"/>
      <c r="NM2" s="8"/>
      <c r="NN2" s="8"/>
      <c r="NO2" s="8"/>
      <c r="NP2" s="8"/>
      <c r="NQ2" s="8"/>
      <c r="NR2" s="8"/>
      <c r="NS2" s="8"/>
      <c r="NT2" s="8"/>
      <c r="NU2" s="8"/>
      <c r="NV2" s="8"/>
      <c r="NW2" s="8"/>
      <c r="NX2" s="8"/>
      <c r="NY2" s="8"/>
      <c r="NZ2" s="8"/>
      <c r="OA2" s="8"/>
      <c r="OB2" s="8"/>
      <c r="OC2" s="8"/>
      <c r="OD2" s="8"/>
      <c r="OE2" s="8"/>
      <c r="OF2" s="8"/>
      <c r="OG2" s="8"/>
      <c r="OH2" s="8"/>
      <c r="OI2" s="8"/>
      <c r="OJ2" s="8"/>
      <c r="OK2" s="8"/>
      <c r="OL2" s="8"/>
      <c r="OM2" s="8"/>
      <c r="ON2" s="8"/>
      <c r="OO2" s="8"/>
      <c r="OP2" s="8"/>
      <c r="OQ2" s="8"/>
      <c r="OR2" s="8"/>
      <c r="OS2" s="8"/>
      <c r="OT2" s="8"/>
      <c r="OU2" s="8"/>
      <c r="OV2" s="8"/>
      <c r="OW2" s="8"/>
      <c r="OX2" s="8"/>
      <c r="OY2" s="8"/>
      <c r="OZ2" s="8"/>
      <c r="PA2" s="8"/>
      <c r="PB2" s="8"/>
      <c r="PC2" s="8"/>
      <c r="PD2" s="8"/>
      <c r="PE2" s="8"/>
      <c r="PF2" s="8"/>
      <c r="PG2" s="8"/>
      <c r="PH2" s="8"/>
      <c r="PI2" s="8"/>
      <c r="PJ2" s="8"/>
      <c r="PK2" s="8"/>
      <c r="PL2" s="8"/>
    </row>
    <row r="3" spans="1:428" s="10" customFormat="1" ht="15.75" x14ac:dyDescent="0.2">
      <c r="A3" s="12" t="s">
        <v>1</v>
      </c>
      <c r="B3" s="114"/>
      <c r="C3" s="3"/>
      <c r="D3" s="94"/>
      <c r="E3" s="11"/>
      <c r="F3" s="11"/>
      <c r="G3" s="11"/>
      <c r="H3" s="3"/>
      <c r="I3" s="13"/>
      <c r="J3" s="5"/>
      <c r="K3" s="5"/>
      <c r="L3" s="5"/>
      <c r="M3" s="5"/>
      <c r="N3" s="125"/>
      <c r="O3" s="126"/>
      <c r="P3" s="132"/>
      <c r="Q3" s="132"/>
      <c r="R3" s="6"/>
      <c r="S3" s="6"/>
      <c r="T3" s="7"/>
      <c r="U3" s="7"/>
      <c r="V3" s="7"/>
      <c r="W3" s="7"/>
      <c r="X3" s="8"/>
      <c r="Y3" s="8"/>
      <c r="Z3" s="8"/>
      <c r="AA3" s="8"/>
      <c r="AB3" s="8"/>
      <c r="AC3" s="8"/>
      <c r="AD3" s="1"/>
      <c r="AE3" s="9"/>
      <c r="AF3" s="9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8"/>
      <c r="HY3" s="8"/>
      <c r="HZ3" s="8"/>
      <c r="IA3" s="8"/>
      <c r="IB3" s="8"/>
      <c r="IC3" s="8"/>
      <c r="ID3" s="8"/>
      <c r="IE3" s="8"/>
      <c r="IF3" s="8"/>
      <c r="IG3" s="8"/>
      <c r="IH3" s="8"/>
      <c r="II3" s="8"/>
      <c r="IJ3" s="8"/>
      <c r="IK3" s="8"/>
      <c r="IL3" s="8"/>
      <c r="IM3" s="8"/>
      <c r="IN3" s="8"/>
      <c r="IO3" s="8"/>
      <c r="IP3" s="8"/>
      <c r="IQ3" s="8"/>
      <c r="IR3" s="8"/>
      <c r="IS3" s="8"/>
      <c r="IT3" s="8"/>
      <c r="IU3" s="8"/>
      <c r="IV3" s="8"/>
      <c r="IW3" s="8"/>
      <c r="IX3" s="8"/>
      <c r="IY3" s="8"/>
      <c r="IZ3" s="8"/>
      <c r="JA3" s="8"/>
      <c r="JB3" s="8"/>
      <c r="JC3" s="8"/>
      <c r="JD3" s="8"/>
      <c r="JE3" s="8"/>
      <c r="JF3" s="8"/>
      <c r="JG3" s="8"/>
      <c r="JH3" s="8"/>
      <c r="JI3" s="8"/>
      <c r="JJ3" s="8"/>
      <c r="JK3" s="8"/>
      <c r="JL3" s="8"/>
      <c r="JM3" s="8"/>
      <c r="JN3" s="8"/>
      <c r="JO3" s="8"/>
      <c r="JP3" s="8"/>
      <c r="JQ3" s="8"/>
      <c r="JR3" s="8"/>
      <c r="JS3" s="8"/>
      <c r="JT3" s="8"/>
      <c r="JU3" s="8"/>
      <c r="JV3" s="8"/>
      <c r="JW3" s="8"/>
      <c r="JX3" s="8"/>
      <c r="JY3" s="8"/>
      <c r="JZ3" s="8"/>
      <c r="KA3" s="8"/>
      <c r="KB3" s="8"/>
      <c r="KC3" s="8"/>
      <c r="KD3" s="8"/>
      <c r="KE3" s="8"/>
      <c r="KF3" s="8"/>
      <c r="KG3" s="8"/>
      <c r="KH3" s="8"/>
      <c r="KI3" s="8"/>
      <c r="KJ3" s="8"/>
      <c r="KK3" s="8"/>
      <c r="KL3" s="8"/>
      <c r="KM3" s="8"/>
      <c r="KN3" s="8"/>
      <c r="KO3" s="8"/>
      <c r="KP3" s="8"/>
      <c r="KQ3" s="8"/>
      <c r="KR3" s="8"/>
      <c r="KS3" s="8"/>
      <c r="KT3" s="8"/>
      <c r="KU3" s="8"/>
      <c r="KV3" s="8"/>
      <c r="KW3" s="8"/>
      <c r="KX3" s="8"/>
      <c r="KY3" s="8"/>
      <c r="KZ3" s="8"/>
      <c r="LA3" s="8"/>
      <c r="LB3" s="8"/>
      <c r="LC3" s="8"/>
      <c r="LD3" s="8"/>
      <c r="LE3" s="8"/>
      <c r="LF3" s="8"/>
      <c r="LG3" s="8"/>
      <c r="LH3" s="8"/>
      <c r="LI3" s="8"/>
      <c r="LJ3" s="8"/>
      <c r="LK3" s="8"/>
      <c r="LL3" s="8"/>
      <c r="LM3" s="8"/>
      <c r="LN3" s="8"/>
      <c r="LO3" s="8"/>
      <c r="LP3" s="8"/>
      <c r="LQ3" s="8"/>
      <c r="LR3" s="8"/>
      <c r="LS3" s="8"/>
      <c r="LT3" s="8"/>
      <c r="LU3" s="8"/>
      <c r="LV3" s="8"/>
      <c r="LW3" s="8"/>
      <c r="LX3" s="8"/>
      <c r="LY3" s="8"/>
      <c r="LZ3" s="8"/>
      <c r="MA3" s="8"/>
      <c r="MB3" s="8"/>
      <c r="MC3" s="8"/>
      <c r="MD3" s="8"/>
      <c r="ME3" s="8"/>
      <c r="MF3" s="8"/>
      <c r="MG3" s="8"/>
      <c r="MH3" s="8"/>
      <c r="MI3" s="8"/>
      <c r="MJ3" s="8"/>
      <c r="MK3" s="8"/>
      <c r="ML3" s="8"/>
      <c r="MM3" s="8"/>
      <c r="MN3" s="8"/>
      <c r="MO3" s="8"/>
      <c r="MP3" s="8"/>
      <c r="MQ3" s="8"/>
      <c r="MR3" s="8"/>
      <c r="MS3" s="8"/>
      <c r="MT3" s="8"/>
      <c r="MU3" s="8"/>
      <c r="MV3" s="8"/>
      <c r="MW3" s="8"/>
      <c r="MX3" s="8"/>
      <c r="MY3" s="8"/>
      <c r="MZ3" s="8"/>
      <c r="NA3" s="8"/>
      <c r="NB3" s="8"/>
      <c r="NC3" s="8"/>
      <c r="ND3" s="8"/>
      <c r="NE3" s="8"/>
      <c r="NF3" s="8"/>
      <c r="NG3" s="8"/>
      <c r="NH3" s="8"/>
      <c r="NI3" s="8"/>
      <c r="NJ3" s="8"/>
      <c r="NK3" s="8"/>
      <c r="NL3" s="8"/>
      <c r="NM3" s="8"/>
      <c r="NN3" s="8"/>
      <c r="NO3" s="8"/>
      <c r="NP3" s="8"/>
      <c r="NQ3" s="8"/>
      <c r="NR3" s="8"/>
      <c r="NS3" s="8"/>
      <c r="NT3" s="8"/>
      <c r="NU3" s="8"/>
      <c r="NV3" s="8"/>
      <c r="NW3" s="8"/>
      <c r="NX3" s="8"/>
      <c r="NY3" s="8"/>
      <c r="NZ3" s="8"/>
      <c r="OA3" s="8"/>
      <c r="OB3" s="8"/>
      <c r="OC3" s="8"/>
      <c r="OD3" s="8"/>
      <c r="OE3" s="8"/>
      <c r="OF3" s="8"/>
      <c r="OG3" s="8"/>
      <c r="OH3" s="8"/>
      <c r="OI3" s="8"/>
      <c r="OJ3" s="8"/>
      <c r="OK3" s="8"/>
      <c r="OL3" s="8"/>
      <c r="OM3" s="8"/>
      <c r="ON3" s="8"/>
      <c r="OO3" s="8"/>
      <c r="OP3" s="8"/>
      <c r="OQ3" s="8"/>
      <c r="OR3" s="8"/>
      <c r="OS3" s="8"/>
      <c r="OT3" s="8"/>
      <c r="OU3" s="8"/>
      <c r="OV3" s="8"/>
      <c r="OW3" s="8"/>
      <c r="OX3" s="8"/>
      <c r="OY3" s="8"/>
      <c r="OZ3" s="8"/>
      <c r="PA3" s="8"/>
      <c r="PB3" s="8"/>
      <c r="PC3" s="8"/>
      <c r="PD3" s="8"/>
      <c r="PE3" s="8"/>
      <c r="PF3" s="8"/>
      <c r="PG3" s="8"/>
      <c r="PH3" s="8"/>
      <c r="PI3" s="8"/>
      <c r="PJ3" s="8"/>
      <c r="PK3" s="8"/>
      <c r="PL3" s="8"/>
    </row>
    <row r="4" spans="1:428" s="10" customFormat="1" ht="13.5" customHeight="1" x14ac:dyDescent="0.2">
      <c r="A4" s="12" t="s">
        <v>2</v>
      </c>
      <c r="B4" s="114"/>
      <c r="C4" s="3"/>
      <c r="D4" s="94"/>
      <c r="E4" s="11"/>
      <c r="F4" s="11"/>
      <c r="G4" s="11"/>
      <c r="H4" s="14"/>
      <c r="I4" s="4"/>
      <c r="J4" s="15"/>
      <c r="K4" s="16"/>
      <c r="L4" s="17"/>
      <c r="M4" s="5"/>
      <c r="N4" s="125"/>
      <c r="O4" s="127"/>
      <c r="P4" s="133"/>
      <c r="Q4" s="133"/>
      <c r="R4" s="18"/>
      <c r="S4" s="18"/>
      <c r="T4" s="7"/>
      <c r="U4" s="7"/>
      <c r="V4" s="7"/>
      <c r="W4" s="7"/>
      <c r="X4" s="8"/>
      <c r="Y4" s="8"/>
      <c r="Z4" s="8"/>
      <c r="AA4" s="8"/>
      <c r="AB4" s="8"/>
      <c r="AC4" s="8"/>
      <c r="AD4" s="1"/>
      <c r="AE4" s="9"/>
      <c r="AF4" s="9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  <c r="CT4" s="8"/>
      <c r="CU4" s="8"/>
      <c r="CV4" s="8"/>
      <c r="CW4" s="8"/>
      <c r="CX4" s="8"/>
      <c r="CY4" s="8"/>
      <c r="CZ4" s="8"/>
      <c r="DA4" s="8"/>
      <c r="DB4" s="8"/>
      <c r="DC4" s="8"/>
      <c r="DD4" s="8"/>
      <c r="DE4" s="8"/>
      <c r="DF4" s="8"/>
      <c r="DG4" s="8"/>
      <c r="DH4" s="8"/>
      <c r="DI4" s="8"/>
      <c r="DJ4" s="8"/>
      <c r="DK4" s="8"/>
      <c r="DL4" s="8"/>
      <c r="DM4" s="8"/>
      <c r="DN4" s="8"/>
      <c r="DO4" s="8"/>
      <c r="DP4" s="8"/>
      <c r="DQ4" s="8"/>
      <c r="DR4" s="8"/>
      <c r="DS4" s="8"/>
      <c r="DT4" s="8"/>
      <c r="DU4" s="8"/>
      <c r="DV4" s="8"/>
      <c r="DW4" s="8"/>
      <c r="DX4" s="8"/>
      <c r="DY4" s="8"/>
      <c r="DZ4" s="8"/>
      <c r="EA4" s="8"/>
      <c r="EB4" s="8"/>
      <c r="EC4" s="8"/>
      <c r="ED4" s="8"/>
      <c r="EE4" s="8"/>
      <c r="EF4" s="8"/>
      <c r="EG4" s="8"/>
      <c r="EH4" s="8"/>
      <c r="EI4" s="8"/>
      <c r="EJ4" s="8"/>
      <c r="EK4" s="8"/>
      <c r="EL4" s="8"/>
      <c r="EM4" s="8"/>
      <c r="EN4" s="8"/>
      <c r="EO4" s="8"/>
      <c r="EP4" s="8"/>
      <c r="EQ4" s="8"/>
      <c r="ER4" s="8"/>
      <c r="ES4" s="8"/>
      <c r="ET4" s="8"/>
      <c r="EU4" s="8"/>
      <c r="EV4" s="8"/>
      <c r="EW4" s="8"/>
      <c r="EX4" s="8"/>
      <c r="EY4" s="8"/>
      <c r="EZ4" s="8"/>
      <c r="FA4" s="8"/>
      <c r="FB4" s="8"/>
      <c r="FC4" s="8"/>
      <c r="FD4" s="8"/>
      <c r="FE4" s="8"/>
      <c r="FF4" s="8"/>
      <c r="FG4" s="8"/>
      <c r="FH4" s="8"/>
      <c r="FI4" s="8"/>
      <c r="FJ4" s="8"/>
      <c r="FK4" s="8"/>
      <c r="FL4" s="8"/>
      <c r="FM4" s="8"/>
      <c r="FN4" s="8"/>
      <c r="FO4" s="8"/>
      <c r="FP4" s="8"/>
      <c r="FQ4" s="8"/>
      <c r="FR4" s="8"/>
      <c r="FS4" s="8"/>
      <c r="FT4" s="8"/>
      <c r="FU4" s="8"/>
      <c r="FV4" s="8"/>
      <c r="FW4" s="8"/>
      <c r="FX4" s="8"/>
      <c r="FY4" s="8"/>
      <c r="FZ4" s="8"/>
      <c r="GA4" s="8"/>
      <c r="GB4" s="8"/>
      <c r="GC4" s="8"/>
      <c r="GD4" s="8"/>
      <c r="GE4" s="8"/>
      <c r="GF4" s="8"/>
      <c r="GG4" s="8"/>
      <c r="GH4" s="8"/>
      <c r="GI4" s="8"/>
      <c r="GJ4" s="8"/>
      <c r="GK4" s="8"/>
      <c r="GL4" s="8"/>
      <c r="GM4" s="8"/>
      <c r="GN4" s="8"/>
      <c r="GO4" s="8"/>
      <c r="GP4" s="8"/>
      <c r="GQ4" s="8"/>
      <c r="GR4" s="8"/>
      <c r="GS4" s="8"/>
      <c r="GT4" s="8"/>
      <c r="GU4" s="8"/>
      <c r="GV4" s="8"/>
      <c r="GW4" s="8"/>
      <c r="GX4" s="8"/>
      <c r="GY4" s="8"/>
      <c r="GZ4" s="8"/>
      <c r="HA4" s="8"/>
      <c r="HB4" s="8"/>
      <c r="HC4" s="8"/>
      <c r="HD4" s="8"/>
      <c r="HE4" s="8"/>
      <c r="HF4" s="8"/>
      <c r="HG4" s="8"/>
      <c r="HH4" s="8"/>
      <c r="HI4" s="8"/>
      <c r="HJ4" s="8"/>
      <c r="HK4" s="8"/>
      <c r="HL4" s="8"/>
      <c r="HM4" s="8"/>
      <c r="HN4" s="8"/>
      <c r="HO4" s="8"/>
      <c r="HP4" s="8"/>
      <c r="HQ4" s="8"/>
      <c r="HR4" s="8"/>
      <c r="HS4" s="8"/>
      <c r="HT4" s="8"/>
      <c r="HU4" s="8"/>
      <c r="HV4" s="8"/>
      <c r="HW4" s="8"/>
      <c r="HX4" s="8"/>
      <c r="HY4" s="8"/>
      <c r="HZ4" s="8"/>
      <c r="IA4" s="8"/>
      <c r="IB4" s="8"/>
      <c r="IC4" s="8"/>
      <c r="ID4" s="8"/>
      <c r="IE4" s="8"/>
      <c r="IF4" s="8"/>
      <c r="IG4" s="8"/>
      <c r="IH4" s="8"/>
      <c r="II4" s="8"/>
      <c r="IJ4" s="8"/>
      <c r="IK4" s="8"/>
      <c r="IL4" s="8"/>
      <c r="IM4" s="8"/>
      <c r="IN4" s="8"/>
      <c r="IO4" s="8"/>
      <c r="IP4" s="8"/>
      <c r="IQ4" s="8"/>
      <c r="IR4" s="8"/>
      <c r="IS4" s="8"/>
      <c r="IT4" s="8"/>
      <c r="IU4" s="8"/>
      <c r="IV4" s="8"/>
      <c r="IW4" s="8"/>
      <c r="IX4" s="8"/>
      <c r="IY4" s="8"/>
      <c r="IZ4" s="8"/>
      <c r="JA4" s="8"/>
      <c r="JB4" s="8"/>
      <c r="JC4" s="8"/>
      <c r="JD4" s="8"/>
      <c r="JE4" s="8"/>
      <c r="JF4" s="8"/>
      <c r="JG4" s="8"/>
      <c r="JH4" s="8"/>
      <c r="JI4" s="8"/>
      <c r="JJ4" s="8"/>
      <c r="JK4" s="8"/>
      <c r="JL4" s="8"/>
      <c r="JM4" s="8"/>
      <c r="JN4" s="8"/>
      <c r="JO4" s="8"/>
      <c r="JP4" s="8"/>
      <c r="JQ4" s="8"/>
      <c r="JR4" s="8"/>
      <c r="JS4" s="8"/>
      <c r="JT4" s="8"/>
      <c r="JU4" s="8"/>
      <c r="JV4" s="8"/>
      <c r="JW4" s="8"/>
      <c r="JX4" s="8"/>
      <c r="JY4" s="8"/>
      <c r="JZ4" s="8"/>
      <c r="KA4" s="8"/>
      <c r="KB4" s="8"/>
      <c r="KC4" s="8"/>
      <c r="KD4" s="8"/>
      <c r="KE4" s="8"/>
      <c r="KF4" s="8"/>
      <c r="KG4" s="8"/>
      <c r="KH4" s="8"/>
      <c r="KI4" s="8"/>
      <c r="KJ4" s="8"/>
      <c r="KK4" s="8"/>
      <c r="KL4" s="8"/>
      <c r="KM4" s="8"/>
      <c r="KN4" s="8"/>
      <c r="KO4" s="8"/>
      <c r="KP4" s="8"/>
      <c r="KQ4" s="8"/>
      <c r="KR4" s="8"/>
      <c r="KS4" s="8"/>
      <c r="KT4" s="8"/>
      <c r="KU4" s="8"/>
      <c r="KV4" s="8"/>
      <c r="KW4" s="8"/>
      <c r="KX4" s="8"/>
      <c r="KY4" s="8"/>
      <c r="KZ4" s="8"/>
      <c r="LA4" s="8"/>
      <c r="LB4" s="8"/>
      <c r="LC4" s="8"/>
      <c r="LD4" s="8"/>
      <c r="LE4" s="8"/>
      <c r="LF4" s="8"/>
      <c r="LG4" s="8"/>
      <c r="LH4" s="8"/>
      <c r="LI4" s="8"/>
      <c r="LJ4" s="8"/>
      <c r="LK4" s="8"/>
      <c r="LL4" s="8"/>
      <c r="LM4" s="8"/>
      <c r="LN4" s="8"/>
      <c r="LO4" s="8"/>
      <c r="LP4" s="8"/>
      <c r="LQ4" s="8"/>
      <c r="LR4" s="8"/>
      <c r="LS4" s="8"/>
      <c r="LT4" s="8"/>
      <c r="LU4" s="8"/>
      <c r="LV4" s="8"/>
      <c r="LW4" s="8"/>
      <c r="LX4" s="8"/>
      <c r="LY4" s="8"/>
      <c r="LZ4" s="8"/>
      <c r="MA4" s="8"/>
      <c r="MB4" s="8"/>
      <c r="MC4" s="8"/>
      <c r="MD4" s="8"/>
      <c r="ME4" s="8"/>
      <c r="MF4" s="8"/>
      <c r="MG4" s="8"/>
      <c r="MH4" s="8"/>
      <c r="MI4" s="8"/>
      <c r="MJ4" s="8"/>
      <c r="MK4" s="8"/>
      <c r="ML4" s="8"/>
      <c r="MM4" s="8"/>
      <c r="MN4" s="8"/>
      <c r="MO4" s="8"/>
      <c r="MP4" s="8"/>
      <c r="MQ4" s="8"/>
      <c r="MR4" s="8"/>
      <c r="MS4" s="8"/>
      <c r="MT4" s="8"/>
      <c r="MU4" s="8"/>
      <c r="MV4" s="8"/>
      <c r="MW4" s="8"/>
      <c r="MX4" s="8"/>
      <c r="MY4" s="8"/>
      <c r="MZ4" s="8"/>
      <c r="NA4" s="8"/>
      <c r="NB4" s="8"/>
      <c r="NC4" s="8"/>
      <c r="ND4" s="8"/>
      <c r="NE4" s="8"/>
      <c r="NF4" s="8"/>
      <c r="NG4" s="8"/>
      <c r="NH4" s="8"/>
      <c r="NI4" s="8"/>
      <c r="NJ4" s="8"/>
      <c r="NK4" s="8"/>
      <c r="NL4" s="8"/>
      <c r="NM4" s="8"/>
      <c r="NN4" s="8"/>
      <c r="NO4" s="8"/>
      <c r="NP4" s="8"/>
      <c r="NQ4" s="8"/>
      <c r="NR4" s="8"/>
      <c r="NS4" s="8"/>
      <c r="NT4" s="8"/>
      <c r="NU4" s="8"/>
      <c r="NV4" s="8"/>
      <c r="NW4" s="8"/>
      <c r="NX4" s="8"/>
      <c r="NY4" s="8"/>
      <c r="NZ4" s="8"/>
      <c r="OA4" s="8"/>
      <c r="OB4" s="8"/>
      <c r="OC4" s="8"/>
      <c r="OD4" s="8"/>
      <c r="OE4" s="8"/>
      <c r="OF4" s="8"/>
      <c r="OG4" s="8"/>
      <c r="OH4" s="8"/>
      <c r="OI4" s="8"/>
      <c r="OJ4" s="8"/>
      <c r="OK4" s="8"/>
      <c r="OL4" s="8"/>
      <c r="OM4" s="8"/>
      <c r="ON4" s="8"/>
      <c r="OO4" s="8"/>
      <c r="OP4" s="8"/>
      <c r="OQ4" s="8"/>
      <c r="OR4" s="8"/>
      <c r="OS4" s="8"/>
      <c r="OT4" s="8"/>
      <c r="OU4" s="8"/>
      <c r="OV4" s="8"/>
      <c r="OW4" s="8"/>
      <c r="OX4" s="8"/>
      <c r="OY4" s="8"/>
      <c r="OZ4" s="8"/>
      <c r="PA4" s="8"/>
      <c r="PB4" s="8"/>
      <c r="PC4" s="8"/>
      <c r="PD4" s="8"/>
      <c r="PE4" s="8"/>
      <c r="PF4" s="8"/>
      <c r="PG4" s="8"/>
      <c r="PH4" s="8"/>
      <c r="PI4" s="8"/>
      <c r="PJ4" s="8"/>
      <c r="PK4" s="8"/>
      <c r="PL4" s="8"/>
    </row>
    <row r="5" spans="1:428" ht="30" customHeight="1" x14ac:dyDescent="0.3">
      <c r="A5" s="222" t="s">
        <v>34</v>
      </c>
      <c r="B5" s="222"/>
      <c r="C5" s="222"/>
      <c r="D5" s="222"/>
      <c r="E5" s="222"/>
      <c r="F5" s="222"/>
      <c r="G5" s="222"/>
      <c r="H5" s="222"/>
      <c r="I5" s="222"/>
      <c r="J5" s="222"/>
      <c r="K5" s="222"/>
      <c r="L5" s="222"/>
      <c r="M5" s="222"/>
      <c r="N5" s="222"/>
      <c r="O5" s="136" t="s">
        <v>40</v>
      </c>
      <c r="P5" s="134"/>
      <c r="Q5" s="134"/>
      <c r="R5" s="19"/>
      <c r="S5" s="19"/>
      <c r="T5" s="20"/>
      <c r="U5" s="20"/>
      <c r="V5" s="20"/>
      <c r="W5" s="20"/>
      <c r="X5" s="20"/>
      <c r="Y5" s="20"/>
      <c r="Z5" s="21"/>
      <c r="AA5" s="21"/>
      <c r="AB5" s="172"/>
      <c r="AC5" s="172"/>
      <c r="AF5" s="25"/>
    </row>
    <row r="6" spans="1:428" ht="23.25" customHeight="1" thickBot="1" x14ac:dyDescent="0.35">
      <c r="A6" s="223" t="s">
        <v>38</v>
      </c>
      <c r="B6" s="223"/>
      <c r="C6" s="223"/>
      <c r="D6" s="223"/>
      <c r="E6" s="223"/>
      <c r="F6" s="223"/>
      <c r="G6" s="223"/>
      <c r="H6" s="223"/>
      <c r="I6" s="223"/>
      <c r="J6" s="223"/>
      <c r="K6" s="223"/>
      <c r="L6" s="223"/>
      <c r="M6" s="223"/>
      <c r="N6" s="223"/>
      <c r="O6" s="136" t="s">
        <v>3</v>
      </c>
      <c r="P6" s="134"/>
      <c r="Q6" s="134"/>
      <c r="R6" s="19"/>
      <c r="S6" s="19"/>
      <c r="T6" s="1"/>
      <c r="U6" s="1"/>
      <c r="V6" s="1"/>
      <c r="W6" s="1"/>
      <c r="X6" s="1"/>
      <c r="AB6" s="28"/>
      <c r="AC6" s="28"/>
      <c r="AF6" s="25"/>
    </row>
    <row r="7" spans="1:428" ht="27.75" customHeight="1" x14ac:dyDescent="0.25">
      <c r="A7" s="224" t="s">
        <v>13</v>
      </c>
      <c r="B7" s="226" t="s">
        <v>12</v>
      </c>
      <c r="C7" s="227"/>
      <c r="D7" s="228"/>
      <c r="E7" s="229" t="s">
        <v>27</v>
      </c>
      <c r="F7" s="229"/>
      <c r="G7" s="229"/>
      <c r="H7" s="229"/>
      <c r="I7" s="229"/>
      <c r="J7" s="229"/>
      <c r="K7" s="229"/>
      <c r="L7" s="229"/>
      <c r="M7" s="229"/>
      <c r="N7" s="229"/>
      <c r="O7" s="229"/>
      <c r="P7" s="229"/>
      <c r="Q7" s="229"/>
      <c r="R7" s="229"/>
      <c r="S7" s="229"/>
      <c r="T7" s="26"/>
      <c r="U7" s="26"/>
      <c r="V7" s="26"/>
      <c r="W7" s="26"/>
      <c r="AD7" s="26"/>
      <c r="AE7" s="26"/>
      <c r="AF7" s="26"/>
    </row>
    <row r="8" spans="1:428" ht="27.75" customHeight="1" x14ac:dyDescent="0.25">
      <c r="A8" s="225"/>
      <c r="B8" s="115"/>
      <c r="C8" s="173"/>
      <c r="D8" s="95"/>
      <c r="E8" s="220" t="s">
        <v>22</v>
      </c>
      <c r="F8" s="220"/>
      <c r="G8" s="220"/>
      <c r="H8" s="220"/>
      <c r="I8" s="220"/>
      <c r="J8" s="230" t="s">
        <v>21</v>
      </c>
      <c r="K8" s="231"/>
      <c r="L8" s="231"/>
      <c r="M8" s="232"/>
      <c r="N8" s="233" t="s">
        <v>30</v>
      </c>
      <c r="O8" s="235" t="s">
        <v>31</v>
      </c>
      <c r="P8" s="235" t="s">
        <v>28</v>
      </c>
      <c r="Q8" s="235"/>
      <c r="R8" s="235"/>
      <c r="S8" s="235"/>
      <c r="T8" s="26"/>
      <c r="U8" s="26"/>
      <c r="V8" s="26"/>
      <c r="W8" s="26"/>
      <c r="AD8" s="26"/>
      <c r="AE8" s="26"/>
      <c r="AF8" s="26"/>
    </row>
    <row r="9" spans="1:428" s="51" customFormat="1" ht="31.5" customHeight="1" x14ac:dyDescent="0.25">
      <c r="A9" s="225"/>
      <c r="B9" s="111" t="s">
        <v>14</v>
      </c>
      <c r="C9" s="174" t="s">
        <v>15</v>
      </c>
      <c r="D9" s="96" t="s">
        <v>16</v>
      </c>
      <c r="E9" s="48" t="s">
        <v>17</v>
      </c>
      <c r="F9" s="48" t="s">
        <v>18</v>
      </c>
      <c r="G9" s="48" t="s">
        <v>19</v>
      </c>
      <c r="H9" s="49" t="s">
        <v>20</v>
      </c>
      <c r="I9" s="55" t="s">
        <v>32</v>
      </c>
      <c r="J9" s="56" t="s">
        <v>23</v>
      </c>
      <c r="K9" s="175" t="s">
        <v>24</v>
      </c>
      <c r="L9" s="175" t="s">
        <v>25</v>
      </c>
      <c r="M9" s="174" t="s">
        <v>26</v>
      </c>
      <c r="N9" s="234"/>
      <c r="O9" s="233"/>
      <c r="P9" s="111" t="s">
        <v>35</v>
      </c>
      <c r="Q9" s="111" t="s">
        <v>36</v>
      </c>
      <c r="R9" s="88" t="s">
        <v>29</v>
      </c>
      <c r="S9" s="88" t="s">
        <v>39</v>
      </c>
      <c r="T9" s="50"/>
      <c r="U9" s="50"/>
      <c r="V9" s="50"/>
      <c r="W9" s="50"/>
      <c r="X9" s="50"/>
      <c r="Y9" s="50"/>
      <c r="Z9" s="50"/>
      <c r="AA9" s="50"/>
      <c r="AB9" s="50"/>
      <c r="AC9" s="50"/>
      <c r="AD9" s="50"/>
      <c r="AE9" s="50"/>
      <c r="AF9" s="50"/>
      <c r="AG9" s="50"/>
      <c r="AH9" s="50"/>
      <c r="AI9" s="50"/>
      <c r="AJ9" s="50"/>
      <c r="AK9" s="50"/>
      <c r="AL9" s="50"/>
      <c r="AM9" s="50"/>
      <c r="AN9" s="50"/>
      <c r="AO9" s="50"/>
      <c r="AP9" s="50"/>
      <c r="AQ9" s="50"/>
      <c r="AR9" s="50"/>
      <c r="AS9" s="50"/>
      <c r="AT9" s="50"/>
      <c r="AU9" s="50"/>
      <c r="AV9" s="50"/>
      <c r="AW9" s="50"/>
      <c r="AX9" s="50"/>
      <c r="AY9" s="50"/>
      <c r="AZ9" s="50"/>
      <c r="BA9" s="50"/>
      <c r="BB9" s="50"/>
      <c r="BC9" s="50"/>
      <c r="BD9" s="50"/>
      <c r="BE9" s="50"/>
      <c r="BF9" s="50"/>
      <c r="BG9" s="50"/>
      <c r="BH9" s="50"/>
      <c r="BI9" s="50"/>
      <c r="BJ9" s="50"/>
      <c r="BK9" s="50"/>
      <c r="BL9" s="50"/>
      <c r="BM9" s="50"/>
      <c r="BN9" s="50"/>
      <c r="BO9" s="50"/>
      <c r="BP9" s="50"/>
      <c r="BQ9" s="50"/>
      <c r="BR9" s="50"/>
      <c r="BS9" s="50"/>
      <c r="BT9" s="50"/>
      <c r="BU9" s="50"/>
      <c r="BV9" s="50"/>
      <c r="BW9" s="50"/>
      <c r="BX9" s="50"/>
      <c r="BY9" s="50"/>
      <c r="BZ9" s="50"/>
      <c r="CA9" s="50"/>
      <c r="CB9" s="50"/>
      <c r="CC9" s="50"/>
      <c r="CD9" s="50"/>
      <c r="CE9" s="50"/>
      <c r="CF9" s="50"/>
      <c r="CG9" s="50"/>
      <c r="CH9" s="50"/>
      <c r="CI9" s="50"/>
      <c r="CJ9" s="50"/>
      <c r="CK9" s="50"/>
      <c r="CL9" s="50"/>
      <c r="CM9" s="50"/>
      <c r="CN9" s="50"/>
      <c r="CO9" s="50"/>
      <c r="CP9" s="50"/>
      <c r="CQ9" s="50"/>
      <c r="CR9" s="50"/>
      <c r="CS9" s="50"/>
      <c r="CT9" s="50"/>
      <c r="CU9" s="50"/>
      <c r="CV9" s="50"/>
      <c r="CW9" s="50"/>
      <c r="CX9" s="50"/>
      <c r="CY9" s="50"/>
      <c r="CZ9" s="50"/>
      <c r="DA9" s="50"/>
      <c r="DB9" s="50"/>
      <c r="DC9" s="50"/>
      <c r="DD9" s="50"/>
      <c r="DE9" s="50"/>
      <c r="DF9" s="50"/>
      <c r="DG9" s="50"/>
      <c r="DH9" s="50"/>
      <c r="DI9" s="50"/>
      <c r="DJ9" s="50"/>
      <c r="DK9" s="50"/>
      <c r="DL9" s="50"/>
      <c r="DM9" s="50"/>
      <c r="DN9" s="50"/>
      <c r="DO9" s="50"/>
      <c r="DP9" s="50"/>
      <c r="DQ9" s="50"/>
      <c r="DR9" s="50"/>
      <c r="DS9" s="50"/>
      <c r="DT9" s="50"/>
      <c r="DU9" s="50"/>
      <c r="DV9" s="50"/>
      <c r="DW9" s="50"/>
      <c r="DX9" s="50"/>
      <c r="DY9" s="50"/>
      <c r="DZ9" s="50"/>
      <c r="EA9" s="50"/>
      <c r="EB9" s="50"/>
      <c r="EC9" s="50"/>
      <c r="ED9" s="50"/>
      <c r="EE9" s="50"/>
      <c r="EF9" s="50"/>
      <c r="EG9" s="50"/>
      <c r="EH9" s="50"/>
      <c r="EI9" s="50"/>
      <c r="EJ9" s="50"/>
      <c r="EK9" s="50"/>
      <c r="EL9" s="50"/>
      <c r="EM9" s="50"/>
      <c r="EN9" s="50"/>
      <c r="EO9" s="50"/>
      <c r="EP9" s="50"/>
      <c r="EQ9" s="50"/>
      <c r="ER9" s="50"/>
      <c r="ES9" s="50"/>
      <c r="ET9" s="50"/>
      <c r="EU9" s="50"/>
      <c r="EV9" s="50"/>
      <c r="EW9" s="50"/>
      <c r="EX9" s="50"/>
      <c r="EY9" s="50"/>
      <c r="EZ9" s="50"/>
      <c r="FA9" s="50"/>
      <c r="FB9" s="50"/>
      <c r="FC9" s="50"/>
      <c r="FD9" s="50"/>
      <c r="FE9" s="50"/>
      <c r="FF9" s="50"/>
      <c r="FG9" s="50"/>
      <c r="FH9" s="50"/>
      <c r="FI9" s="50"/>
      <c r="FJ9" s="50"/>
      <c r="FK9" s="50"/>
      <c r="FL9" s="50"/>
      <c r="FM9" s="50"/>
      <c r="FN9" s="50"/>
      <c r="FO9" s="50"/>
      <c r="FP9" s="50"/>
      <c r="FQ9" s="50"/>
      <c r="FR9" s="50"/>
      <c r="FS9" s="50"/>
      <c r="FT9" s="50"/>
      <c r="FU9" s="50"/>
      <c r="FV9" s="50"/>
      <c r="FW9" s="50"/>
      <c r="FX9" s="50"/>
      <c r="FY9" s="50"/>
      <c r="FZ9" s="50"/>
      <c r="GA9" s="50"/>
      <c r="GB9" s="50"/>
      <c r="GC9" s="50"/>
      <c r="GD9" s="50"/>
      <c r="GE9" s="50"/>
      <c r="GF9" s="50"/>
      <c r="GG9" s="50"/>
      <c r="GH9" s="50"/>
      <c r="GI9" s="50"/>
      <c r="GJ9" s="50"/>
      <c r="GK9" s="50"/>
      <c r="GL9" s="50"/>
      <c r="GM9" s="50"/>
      <c r="GN9" s="50"/>
      <c r="GO9" s="50"/>
      <c r="GP9" s="50"/>
      <c r="GQ9" s="50"/>
      <c r="GR9" s="50"/>
      <c r="GS9" s="50"/>
      <c r="GT9" s="50"/>
      <c r="GU9" s="50"/>
      <c r="GV9" s="50"/>
      <c r="GW9" s="50"/>
      <c r="GX9" s="50"/>
      <c r="GY9" s="50"/>
      <c r="GZ9" s="50"/>
      <c r="HA9" s="50"/>
      <c r="HB9" s="50"/>
      <c r="HC9" s="50"/>
      <c r="HD9" s="50"/>
      <c r="HE9" s="50"/>
      <c r="HF9" s="50"/>
      <c r="HG9" s="50"/>
      <c r="HH9" s="50"/>
      <c r="HI9" s="50"/>
      <c r="HJ9" s="50"/>
      <c r="HK9" s="50"/>
      <c r="HL9" s="50"/>
      <c r="HM9" s="50"/>
      <c r="HN9" s="50"/>
      <c r="HO9" s="50"/>
      <c r="HP9" s="50"/>
      <c r="HQ9" s="50"/>
      <c r="HR9" s="50"/>
      <c r="HS9" s="50"/>
      <c r="HT9" s="50"/>
      <c r="HU9" s="50"/>
      <c r="HV9" s="50"/>
      <c r="HW9" s="50"/>
      <c r="HX9" s="50"/>
      <c r="HY9" s="50"/>
      <c r="HZ9" s="50"/>
      <c r="IA9" s="50"/>
      <c r="IB9" s="50"/>
      <c r="IC9" s="50"/>
      <c r="ID9" s="50"/>
      <c r="IE9" s="50"/>
      <c r="IF9" s="50"/>
      <c r="IG9" s="50"/>
      <c r="IH9" s="50"/>
      <c r="II9" s="50"/>
      <c r="IJ9" s="50"/>
      <c r="IK9" s="50"/>
      <c r="IL9" s="50"/>
      <c r="IM9" s="50"/>
      <c r="IN9" s="50"/>
      <c r="IO9" s="50"/>
      <c r="IP9" s="50"/>
      <c r="IQ9" s="50"/>
      <c r="IR9" s="50"/>
      <c r="IS9" s="50"/>
      <c r="IT9" s="50"/>
      <c r="IU9" s="50"/>
      <c r="IV9" s="50"/>
      <c r="IW9" s="50"/>
      <c r="IX9" s="50"/>
      <c r="IY9" s="50"/>
      <c r="IZ9" s="50"/>
      <c r="JA9" s="50"/>
      <c r="JB9" s="50"/>
      <c r="JC9" s="50"/>
      <c r="JD9" s="50"/>
      <c r="JE9" s="50"/>
      <c r="JF9" s="50"/>
      <c r="JG9" s="50"/>
      <c r="JH9" s="50"/>
      <c r="JI9" s="50"/>
      <c r="JJ9" s="50"/>
      <c r="JK9" s="50"/>
      <c r="JL9" s="50"/>
      <c r="JM9" s="50"/>
      <c r="JN9" s="50"/>
      <c r="JO9" s="50"/>
      <c r="JP9" s="50"/>
      <c r="JQ9" s="50"/>
      <c r="JR9" s="50"/>
      <c r="JS9" s="50"/>
      <c r="JT9" s="50"/>
      <c r="JU9" s="50"/>
      <c r="JV9" s="50"/>
      <c r="JW9" s="50"/>
      <c r="JX9" s="50"/>
      <c r="JY9" s="50"/>
      <c r="JZ9" s="50"/>
      <c r="KA9" s="50"/>
      <c r="KB9" s="50"/>
      <c r="KC9" s="50"/>
      <c r="KD9" s="50"/>
      <c r="KE9" s="50"/>
      <c r="KF9" s="50"/>
      <c r="KG9" s="50"/>
      <c r="KH9" s="50"/>
      <c r="KI9" s="50"/>
      <c r="KJ9" s="50"/>
      <c r="KK9" s="50"/>
      <c r="KL9" s="50"/>
      <c r="KM9" s="50"/>
      <c r="KN9" s="50"/>
      <c r="KO9" s="50"/>
      <c r="KP9" s="50"/>
      <c r="KQ9" s="50"/>
      <c r="KR9" s="50"/>
      <c r="KS9" s="50"/>
      <c r="KT9" s="50"/>
      <c r="KU9" s="50"/>
      <c r="KV9" s="50"/>
      <c r="KW9" s="50"/>
      <c r="KX9" s="50"/>
      <c r="KY9" s="50"/>
      <c r="KZ9" s="50"/>
      <c r="LA9" s="50"/>
      <c r="LB9" s="50"/>
      <c r="LC9" s="50"/>
      <c r="LD9" s="50"/>
      <c r="LE9" s="50"/>
      <c r="LF9" s="50"/>
      <c r="LG9" s="50"/>
      <c r="LH9" s="50"/>
      <c r="LI9" s="50"/>
      <c r="LJ9" s="50"/>
      <c r="LK9" s="50"/>
      <c r="LL9" s="50"/>
      <c r="LM9" s="50"/>
      <c r="LN9" s="50"/>
      <c r="LO9" s="50"/>
      <c r="LP9" s="50"/>
      <c r="LQ9" s="50"/>
      <c r="LR9" s="50"/>
      <c r="LS9" s="50"/>
      <c r="LT9" s="50"/>
      <c r="LU9" s="50"/>
      <c r="LV9" s="50"/>
      <c r="LW9" s="50"/>
      <c r="LX9" s="50"/>
      <c r="LY9" s="50"/>
      <c r="LZ9" s="50"/>
      <c r="MA9" s="50"/>
      <c r="MB9" s="50"/>
      <c r="MC9" s="50"/>
      <c r="MD9" s="50"/>
      <c r="ME9" s="50"/>
      <c r="MF9" s="50"/>
      <c r="MG9" s="50"/>
      <c r="MH9" s="50"/>
      <c r="MI9" s="50"/>
      <c r="MJ9" s="50"/>
      <c r="MK9" s="50"/>
      <c r="ML9" s="50"/>
      <c r="MM9" s="50"/>
      <c r="MN9" s="50"/>
      <c r="MO9" s="50"/>
      <c r="MP9" s="50"/>
      <c r="MQ9" s="50"/>
      <c r="MR9" s="50"/>
      <c r="MS9" s="50"/>
      <c r="MT9" s="50"/>
      <c r="MU9" s="50"/>
      <c r="MV9" s="50"/>
      <c r="MW9" s="50"/>
      <c r="MX9" s="50"/>
      <c r="MY9" s="50"/>
      <c r="MZ9" s="50"/>
      <c r="NA9" s="50"/>
      <c r="NB9" s="50"/>
      <c r="NC9" s="50"/>
      <c r="ND9" s="50"/>
      <c r="NE9" s="50"/>
      <c r="NF9" s="50"/>
      <c r="NG9" s="50"/>
      <c r="NH9" s="50"/>
      <c r="NI9" s="50"/>
      <c r="NJ9" s="50"/>
      <c r="NK9" s="50"/>
      <c r="NL9" s="50"/>
      <c r="NM9" s="50"/>
      <c r="NN9" s="50"/>
      <c r="NO9" s="50"/>
      <c r="NP9" s="50"/>
      <c r="NQ9" s="50"/>
      <c r="NR9" s="50"/>
      <c r="NS9" s="50"/>
      <c r="NT9" s="50"/>
      <c r="NU9" s="50"/>
      <c r="NV9" s="50"/>
      <c r="NW9" s="50"/>
      <c r="NX9" s="50"/>
      <c r="NY9" s="50"/>
      <c r="NZ9" s="50"/>
      <c r="OA9" s="50"/>
      <c r="OB9" s="50"/>
      <c r="OC9" s="50"/>
      <c r="OD9" s="50"/>
      <c r="OE9" s="50"/>
      <c r="OF9" s="50"/>
      <c r="OG9" s="50"/>
      <c r="OH9" s="50"/>
      <c r="OI9" s="50"/>
      <c r="OJ9" s="50"/>
      <c r="OK9" s="50"/>
      <c r="OL9" s="50"/>
      <c r="OM9" s="50"/>
      <c r="ON9" s="50"/>
      <c r="OO9" s="50"/>
      <c r="OP9" s="50"/>
      <c r="OQ9" s="50"/>
      <c r="OR9" s="50"/>
      <c r="OS9" s="50"/>
      <c r="OT9" s="50"/>
      <c r="OU9" s="50"/>
      <c r="OV9" s="50"/>
      <c r="OW9" s="50"/>
      <c r="OX9" s="50"/>
      <c r="OY9" s="50"/>
      <c r="OZ9" s="50"/>
      <c r="PA9" s="50"/>
      <c r="PB9" s="50"/>
      <c r="PC9" s="50"/>
      <c r="PD9" s="50"/>
      <c r="PE9" s="50"/>
      <c r="PF9" s="50"/>
      <c r="PG9" s="50"/>
      <c r="PH9" s="50"/>
      <c r="PI9" s="50"/>
      <c r="PJ9" s="50"/>
      <c r="PK9" s="50"/>
      <c r="PL9" s="50"/>
    </row>
    <row r="10" spans="1:428" s="30" customFormat="1" ht="30" customHeight="1" x14ac:dyDescent="0.25">
      <c r="A10" s="90" t="s">
        <v>42</v>
      </c>
      <c r="B10" s="203">
        <v>25</v>
      </c>
      <c r="C10" s="203">
        <v>25</v>
      </c>
      <c r="D10" s="203">
        <v>25</v>
      </c>
      <c r="E10" s="203">
        <f>21584+8402</f>
        <v>29986</v>
      </c>
      <c r="F10" s="203"/>
      <c r="G10" s="203"/>
      <c r="H10" s="203">
        <v>43</v>
      </c>
      <c r="I10" s="203">
        <f t="shared" ref="I10:I23" si="0">E10+H10</f>
        <v>30029</v>
      </c>
      <c r="J10" s="142">
        <v>25</v>
      </c>
      <c r="K10" s="142">
        <f>540+329</f>
        <v>869</v>
      </c>
      <c r="L10" s="91">
        <f>J10*K10</f>
        <v>21725</v>
      </c>
      <c r="M10" s="206">
        <f>15+18</f>
        <v>33</v>
      </c>
      <c r="N10" s="209">
        <f>-(I10-L10-L11-M10)</f>
        <v>-271</v>
      </c>
      <c r="O10" s="200">
        <f>IFERROR((N10/I10)*100,"-")</f>
        <v>-0.90246095441073626</v>
      </c>
      <c r="P10" s="107">
        <v>869</v>
      </c>
      <c r="Q10" s="107">
        <v>869</v>
      </c>
      <c r="R10" s="137">
        <f>P10-Q10</f>
        <v>0</v>
      </c>
      <c r="S10" s="137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29"/>
      <c r="BQ10" s="29"/>
      <c r="BR10" s="29"/>
      <c r="BS10" s="29"/>
      <c r="BT10" s="29"/>
      <c r="BU10" s="29"/>
      <c r="BV10" s="29"/>
      <c r="BW10" s="29"/>
      <c r="BX10" s="29"/>
      <c r="BY10" s="29"/>
      <c r="BZ10" s="29"/>
      <c r="CA10" s="29"/>
      <c r="CB10" s="29"/>
      <c r="CC10" s="29"/>
      <c r="CD10" s="29"/>
      <c r="CE10" s="29"/>
      <c r="CF10" s="29"/>
      <c r="CG10" s="29"/>
      <c r="CH10" s="29"/>
      <c r="CI10" s="29"/>
      <c r="CJ10" s="29"/>
      <c r="CK10" s="29"/>
      <c r="CL10" s="29"/>
      <c r="CM10" s="29"/>
      <c r="CN10" s="29"/>
      <c r="CO10" s="29"/>
      <c r="CP10" s="29"/>
      <c r="CQ10" s="29"/>
      <c r="CR10" s="29"/>
      <c r="CS10" s="29"/>
      <c r="CT10" s="29"/>
      <c r="CU10" s="29"/>
      <c r="CV10" s="29"/>
      <c r="CW10" s="29"/>
      <c r="CX10" s="29"/>
      <c r="CY10" s="29"/>
      <c r="CZ10" s="29"/>
      <c r="DA10" s="29"/>
      <c r="DB10" s="29"/>
      <c r="DC10" s="29"/>
      <c r="DD10" s="29"/>
      <c r="DE10" s="29"/>
      <c r="DF10" s="29"/>
      <c r="DG10" s="29"/>
      <c r="DH10" s="29"/>
      <c r="DI10" s="29"/>
      <c r="DJ10" s="29"/>
      <c r="DK10" s="29"/>
      <c r="DL10" s="29"/>
      <c r="DM10" s="29"/>
      <c r="DN10" s="29"/>
      <c r="DO10" s="29"/>
      <c r="DP10" s="29"/>
      <c r="DQ10" s="29"/>
      <c r="DR10" s="29"/>
      <c r="DS10" s="29"/>
      <c r="DT10" s="29"/>
      <c r="DU10" s="29"/>
      <c r="DV10" s="29"/>
      <c r="DW10" s="29"/>
      <c r="DX10" s="29"/>
      <c r="DY10" s="29"/>
      <c r="DZ10" s="29"/>
      <c r="EA10" s="29"/>
      <c r="EB10" s="29"/>
      <c r="EC10" s="29"/>
      <c r="ED10" s="29"/>
      <c r="EE10" s="29"/>
      <c r="EF10" s="29"/>
      <c r="EG10" s="29"/>
      <c r="EH10" s="29"/>
      <c r="EI10" s="29"/>
      <c r="EJ10" s="29"/>
      <c r="EK10" s="29"/>
      <c r="EL10" s="29"/>
      <c r="EM10" s="29"/>
      <c r="EN10" s="29"/>
      <c r="EO10" s="29"/>
      <c r="EP10" s="29"/>
      <c r="EQ10" s="29"/>
      <c r="ER10" s="29"/>
      <c r="ES10" s="29"/>
      <c r="ET10" s="29"/>
      <c r="EU10" s="29"/>
      <c r="EV10" s="29"/>
      <c r="EW10" s="29"/>
      <c r="EX10" s="29"/>
      <c r="EY10" s="29"/>
      <c r="EZ10" s="29"/>
      <c r="FA10" s="29"/>
      <c r="FB10" s="29"/>
      <c r="FC10" s="29"/>
      <c r="FD10" s="29"/>
      <c r="FE10" s="29"/>
      <c r="FF10" s="29"/>
      <c r="FG10" s="29"/>
      <c r="FH10" s="29"/>
      <c r="FI10" s="29"/>
      <c r="FJ10" s="29"/>
      <c r="FK10" s="29"/>
      <c r="FL10" s="29"/>
      <c r="FM10" s="29"/>
      <c r="FN10" s="29"/>
      <c r="FO10" s="29"/>
      <c r="FP10" s="29"/>
      <c r="FQ10" s="29"/>
      <c r="FR10" s="29"/>
      <c r="FS10" s="29"/>
      <c r="FT10" s="29"/>
      <c r="FU10" s="29"/>
      <c r="FV10" s="29"/>
      <c r="FW10" s="29"/>
      <c r="FX10" s="29"/>
      <c r="FY10" s="29"/>
      <c r="FZ10" s="29"/>
      <c r="GA10" s="29"/>
      <c r="GB10" s="29"/>
      <c r="GC10" s="29"/>
      <c r="GD10" s="29"/>
      <c r="GE10" s="29"/>
      <c r="GF10" s="29"/>
      <c r="GG10" s="29"/>
      <c r="GH10" s="29"/>
      <c r="GI10" s="29"/>
      <c r="GJ10" s="29"/>
      <c r="GK10" s="29"/>
      <c r="GL10" s="29"/>
      <c r="GM10" s="29"/>
      <c r="GN10" s="29"/>
      <c r="GO10" s="29"/>
      <c r="GP10" s="29"/>
      <c r="GQ10" s="29"/>
      <c r="GR10" s="29"/>
      <c r="GS10" s="29"/>
      <c r="GT10" s="29"/>
      <c r="GU10" s="29"/>
      <c r="GV10" s="29"/>
      <c r="GW10" s="29"/>
      <c r="GX10" s="29"/>
      <c r="GY10" s="29"/>
      <c r="GZ10" s="29"/>
      <c r="HA10" s="29"/>
      <c r="HB10" s="29"/>
      <c r="HC10" s="29"/>
      <c r="HD10" s="29"/>
      <c r="HE10" s="29"/>
      <c r="HF10" s="29"/>
      <c r="HG10" s="29"/>
      <c r="HH10" s="29"/>
      <c r="HI10" s="29"/>
      <c r="HJ10" s="29"/>
      <c r="HK10" s="29"/>
      <c r="HL10" s="29"/>
      <c r="HM10" s="29"/>
      <c r="HN10" s="29"/>
      <c r="HO10" s="29"/>
      <c r="HP10" s="29"/>
      <c r="HQ10" s="29"/>
      <c r="HR10" s="29"/>
      <c r="HS10" s="29"/>
      <c r="HT10" s="29"/>
      <c r="HU10" s="29"/>
      <c r="HV10" s="29"/>
      <c r="HW10" s="29"/>
      <c r="HX10" s="29"/>
      <c r="HY10" s="29"/>
      <c r="HZ10" s="29"/>
      <c r="IA10" s="29"/>
      <c r="IB10" s="29"/>
      <c r="IC10" s="29"/>
      <c r="ID10" s="29"/>
      <c r="IE10" s="29"/>
      <c r="IF10" s="29"/>
      <c r="IG10" s="29"/>
      <c r="IH10" s="29"/>
      <c r="II10" s="29"/>
      <c r="IJ10" s="29"/>
      <c r="IK10" s="29"/>
      <c r="IL10" s="29"/>
      <c r="IM10" s="29"/>
      <c r="IN10" s="29"/>
      <c r="IO10" s="29"/>
      <c r="IP10" s="29"/>
      <c r="IQ10" s="29"/>
      <c r="IR10" s="29"/>
      <c r="IS10" s="29"/>
      <c r="IT10" s="29"/>
      <c r="IU10" s="29"/>
      <c r="IV10" s="29"/>
      <c r="IW10" s="29"/>
      <c r="IX10" s="29"/>
      <c r="IY10" s="29"/>
      <c r="IZ10" s="29"/>
      <c r="JA10" s="29"/>
      <c r="JB10" s="29"/>
      <c r="JC10" s="29"/>
      <c r="JD10" s="29"/>
      <c r="JE10" s="29"/>
      <c r="JF10" s="29"/>
      <c r="JG10" s="29"/>
      <c r="JH10" s="29"/>
      <c r="JI10" s="29"/>
      <c r="JJ10" s="29"/>
      <c r="JK10" s="29"/>
      <c r="JL10" s="29"/>
      <c r="JM10" s="29"/>
      <c r="JN10" s="29"/>
      <c r="JO10" s="29"/>
      <c r="JP10" s="29"/>
      <c r="JQ10" s="29"/>
      <c r="JR10" s="29"/>
      <c r="JS10" s="29"/>
      <c r="JT10" s="29"/>
      <c r="JU10" s="29"/>
      <c r="JV10" s="29"/>
      <c r="JW10" s="29"/>
      <c r="JX10" s="29"/>
      <c r="JY10" s="29"/>
      <c r="JZ10" s="29"/>
      <c r="KA10" s="29"/>
      <c r="KB10" s="29"/>
      <c r="KC10" s="29"/>
      <c r="KD10" s="29"/>
      <c r="KE10" s="29"/>
      <c r="KF10" s="29"/>
      <c r="KG10" s="29"/>
      <c r="KH10" s="29"/>
      <c r="KI10" s="29"/>
      <c r="KJ10" s="29"/>
      <c r="KK10" s="29"/>
      <c r="KL10" s="29"/>
      <c r="KM10" s="29"/>
      <c r="KN10" s="29"/>
      <c r="KO10" s="29"/>
      <c r="KP10" s="29"/>
      <c r="KQ10" s="29"/>
      <c r="KR10" s="29"/>
      <c r="KS10" s="29"/>
      <c r="KT10" s="29"/>
      <c r="KU10" s="29"/>
      <c r="KV10" s="29"/>
      <c r="KW10" s="29"/>
      <c r="KX10" s="29"/>
      <c r="KY10" s="29"/>
      <c r="KZ10" s="29"/>
      <c r="LA10" s="29"/>
      <c r="LB10" s="29"/>
      <c r="LC10" s="29"/>
      <c r="LD10" s="29"/>
      <c r="LE10" s="29"/>
      <c r="LF10" s="29"/>
      <c r="LG10" s="29"/>
      <c r="LH10" s="29"/>
      <c r="LI10" s="29"/>
      <c r="LJ10" s="29"/>
      <c r="LK10" s="29"/>
      <c r="LL10" s="29"/>
      <c r="LM10" s="29"/>
      <c r="LN10" s="29"/>
      <c r="LO10" s="29"/>
      <c r="LP10" s="29"/>
      <c r="LQ10" s="29"/>
      <c r="LR10" s="29"/>
      <c r="LS10" s="29"/>
      <c r="LT10" s="29"/>
      <c r="LU10" s="29"/>
      <c r="LV10" s="29"/>
      <c r="LW10" s="29"/>
      <c r="LX10" s="29"/>
      <c r="LY10" s="29"/>
      <c r="LZ10" s="29"/>
      <c r="MA10" s="29"/>
      <c r="MB10" s="29"/>
      <c r="MC10" s="29"/>
      <c r="MD10" s="29"/>
      <c r="ME10" s="29"/>
      <c r="MF10" s="29"/>
      <c r="MG10" s="29"/>
      <c r="MH10" s="29"/>
      <c r="MI10" s="29"/>
      <c r="MJ10" s="29"/>
      <c r="MK10" s="29"/>
      <c r="ML10" s="29"/>
      <c r="MM10" s="29"/>
      <c r="MN10" s="29"/>
      <c r="MO10" s="29"/>
      <c r="MP10" s="29"/>
      <c r="MQ10" s="29"/>
      <c r="MR10" s="29"/>
      <c r="MS10" s="29"/>
      <c r="MT10" s="29"/>
      <c r="MU10" s="29"/>
      <c r="MV10" s="29"/>
      <c r="MW10" s="29"/>
      <c r="MX10" s="29"/>
      <c r="MY10" s="29"/>
      <c r="MZ10" s="29"/>
      <c r="NA10" s="29"/>
      <c r="NB10" s="29"/>
      <c r="NC10" s="29"/>
      <c r="ND10" s="29"/>
      <c r="NE10" s="29"/>
      <c r="NF10" s="29"/>
      <c r="NG10" s="29"/>
      <c r="NH10" s="29"/>
      <c r="NI10" s="29"/>
      <c r="NJ10" s="29"/>
      <c r="NK10" s="29"/>
      <c r="NL10" s="29"/>
      <c r="NM10" s="29"/>
      <c r="NN10" s="29"/>
      <c r="NO10" s="29"/>
      <c r="NP10" s="29"/>
      <c r="NQ10" s="29"/>
      <c r="NR10" s="29"/>
      <c r="NS10" s="29"/>
      <c r="NT10" s="29"/>
      <c r="NU10" s="29"/>
      <c r="NV10" s="29"/>
      <c r="NW10" s="29"/>
      <c r="NX10" s="29"/>
      <c r="NY10" s="29"/>
      <c r="NZ10" s="29"/>
      <c r="OA10" s="29"/>
      <c r="OB10" s="29"/>
      <c r="OC10" s="29"/>
      <c r="OD10" s="29"/>
      <c r="OE10" s="29"/>
      <c r="OF10" s="29"/>
      <c r="OG10" s="29"/>
      <c r="OH10" s="29"/>
      <c r="OI10" s="29"/>
      <c r="OJ10" s="29"/>
      <c r="OK10" s="29"/>
      <c r="OL10" s="29"/>
      <c r="OM10" s="29"/>
      <c r="ON10" s="29"/>
      <c r="OO10" s="29"/>
      <c r="OP10" s="29"/>
      <c r="OQ10" s="29"/>
      <c r="OR10" s="29"/>
      <c r="OS10" s="29"/>
      <c r="OT10" s="29"/>
      <c r="OU10" s="29"/>
      <c r="OV10" s="29"/>
      <c r="OW10" s="29"/>
      <c r="OX10" s="29"/>
      <c r="OY10" s="29"/>
      <c r="OZ10" s="29"/>
      <c r="PA10" s="29"/>
      <c r="PB10" s="29"/>
      <c r="PC10" s="29"/>
      <c r="PD10" s="29"/>
      <c r="PE10" s="29"/>
      <c r="PF10" s="29"/>
      <c r="PG10" s="29"/>
      <c r="PH10" s="29"/>
      <c r="PI10" s="29"/>
      <c r="PJ10" s="29"/>
      <c r="PK10" s="29"/>
      <c r="PL10" s="29"/>
    </row>
    <row r="11" spans="1:428" s="30" customFormat="1" ht="30" customHeight="1" x14ac:dyDescent="0.25">
      <c r="A11" s="90" t="s">
        <v>46</v>
      </c>
      <c r="B11" s="204"/>
      <c r="C11" s="204"/>
      <c r="D11" s="204">
        <f t="shared" ref="D11:D23" si="1">C11-B11</f>
        <v>0</v>
      </c>
      <c r="E11" s="204"/>
      <c r="F11" s="204"/>
      <c r="G11" s="204"/>
      <c r="H11" s="204"/>
      <c r="I11" s="204">
        <f t="shared" si="0"/>
        <v>0</v>
      </c>
      <c r="J11" s="142">
        <v>25</v>
      </c>
      <c r="K11" s="142">
        <v>320</v>
      </c>
      <c r="L11" s="91">
        <f t="shared" ref="L11:L29" si="2">J11*K11</f>
        <v>8000</v>
      </c>
      <c r="M11" s="207"/>
      <c r="N11" s="210"/>
      <c r="O11" s="201"/>
      <c r="P11" s="107">
        <v>320</v>
      </c>
      <c r="Q11" s="107">
        <v>320</v>
      </c>
      <c r="R11" s="137">
        <f t="shared" ref="R11:R29" si="3">P11-Q11</f>
        <v>0</v>
      </c>
      <c r="S11" s="137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29"/>
      <c r="BB11" s="29"/>
      <c r="BC11" s="29"/>
      <c r="BD11" s="29"/>
      <c r="BE11" s="29"/>
      <c r="BF11" s="29"/>
      <c r="BG11" s="29"/>
      <c r="BH11" s="29"/>
      <c r="BI11" s="29"/>
      <c r="BJ11" s="29"/>
      <c r="BK11" s="29"/>
      <c r="BL11" s="29"/>
      <c r="BM11" s="29"/>
      <c r="BN11" s="29"/>
      <c r="BO11" s="29"/>
      <c r="BP11" s="29"/>
      <c r="BQ11" s="29"/>
      <c r="BR11" s="29"/>
      <c r="BS11" s="29"/>
      <c r="BT11" s="29"/>
      <c r="BU11" s="29"/>
      <c r="BV11" s="29"/>
      <c r="BW11" s="29"/>
      <c r="BX11" s="29"/>
      <c r="BY11" s="29"/>
      <c r="BZ11" s="29"/>
      <c r="CA11" s="29"/>
      <c r="CB11" s="29"/>
      <c r="CC11" s="29"/>
      <c r="CD11" s="29"/>
      <c r="CE11" s="29"/>
      <c r="CF11" s="29"/>
      <c r="CG11" s="29"/>
      <c r="CH11" s="29"/>
      <c r="CI11" s="29"/>
      <c r="CJ11" s="29"/>
      <c r="CK11" s="29"/>
      <c r="CL11" s="29"/>
      <c r="CM11" s="29"/>
      <c r="CN11" s="29"/>
      <c r="CO11" s="29"/>
      <c r="CP11" s="29"/>
      <c r="CQ11" s="29"/>
      <c r="CR11" s="29"/>
      <c r="CS11" s="29"/>
      <c r="CT11" s="29"/>
      <c r="CU11" s="29"/>
      <c r="CV11" s="29"/>
      <c r="CW11" s="29"/>
      <c r="CX11" s="29"/>
      <c r="CY11" s="29"/>
      <c r="CZ11" s="29"/>
      <c r="DA11" s="29"/>
      <c r="DB11" s="29"/>
      <c r="DC11" s="29"/>
      <c r="DD11" s="29"/>
      <c r="DE11" s="29"/>
      <c r="DF11" s="29"/>
      <c r="DG11" s="29"/>
      <c r="DH11" s="29"/>
      <c r="DI11" s="29"/>
      <c r="DJ11" s="29"/>
      <c r="DK11" s="29"/>
      <c r="DL11" s="29"/>
      <c r="DM11" s="29"/>
      <c r="DN11" s="29"/>
      <c r="DO11" s="29"/>
      <c r="DP11" s="29"/>
      <c r="DQ11" s="29"/>
      <c r="DR11" s="29"/>
      <c r="DS11" s="29"/>
      <c r="DT11" s="29"/>
      <c r="DU11" s="29"/>
      <c r="DV11" s="29"/>
      <c r="DW11" s="29"/>
      <c r="DX11" s="29"/>
      <c r="DY11" s="29"/>
      <c r="DZ11" s="29"/>
      <c r="EA11" s="29"/>
      <c r="EB11" s="29"/>
      <c r="EC11" s="29"/>
      <c r="ED11" s="29"/>
      <c r="EE11" s="29"/>
      <c r="EF11" s="29"/>
      <c r="EG11" s="29"/>
      <c r="EH11" s="29"/>
      <c r="EI11" s="29"/>
      <c r="EJ11" s="29"/>
      <c r="EK11" s="29"/>
      <c r="EL11" s="29"/>
      <c r="EM11" s="29"/>
      <c r="EN11" s="29"/>
      <c r="EO11" s="29"/>
      <c r="EP11" s="29"/>
      <c r="EQ11" s="29"/>
      <c r="ER11" s="29"/>
      <c r="ES11" s="29"/>
      <c r="ET11" s="29"/>
      <c r="EU11" s="29"/>
      <c r="EV11" s="29"/>
      <c r="EW11" s="29"/>
      <c r="EX11" s="29"/>
      <c r="EY11" s="29"/>
      <c r="EZ11" s="29"/>
      <c r="FA11" s="29"/>
      <c r="FB11" s="29"/>
      <c r="FC11" s="29"/>
      <c r="FD11" s="29"/>
      <c r="FE11" s="29"/>
      <c r="FF11" s="29"/>
      <c r="FG11" s="29"/>
      <c r="FH11" s="29"/>
      <c r="FI11" s="29"/>
      <c r="FJ11" s="29"/>
      <c r="FK11" s="29"/>
      <c r="FL11" s="29"/>
      <c r="FM11" s="29"/>
      <c r="FN11" s="29"/>
      <c r="FO11" s="29"/>
      <c r="FP11" s="29"/>
      <c r="FQ11" s="29"/>
      <c r="FR11" s="29"/>
      <c r="FS11" s="29"/>
      <c r="FT11" s="29"/>
      <c r="FU11" s="29"/>
      <c r="FV11" s="29"/>
      <c r="FW11" s="29"/>
      <c r="FX11" s="29"/>
      <c r="FY11" s="29"/>
      <c r="FZ11" s="29"/>
      <c r="GA11" s="29"/>
      <c r="GB11" s="29"/>
      <c r="GC11" s="29"/>
      <c r="GD11" s="29"/>
      <c r="GE11" s="29"/>
      <c r="GF11" s="29"/>
      <c r="GG11" s="29"/>
      <c r="GH11" s="29"/>
      <c r="GI11" s="29"/>
      <c r="GJ11" s="29"/>
      <c r="GK11" s="29"/>
      <c r="GL11" s="29"/>
      <c r="GM11" s="29"/>
      <c r="GN11" s="29"/>
      <c r="GO11" s="29"/>
      <c r="GP11" s="29"/>
      <c r="GQ11" s="29"/>
      <c r="GR11" s="29"/>
      <c r="GS11" s="29"/>
      <c r="GT11" s="29"/>
      <c r="GU11" s="29"/>
      <c r="GV11" s="29"/>
      <c r="GW11" s="29"/>
      <c r="GX11" s="29"/>
      <c r="GY11" s="29"/>
      <c r="GZ11" s="29"/>
      <c r="HA11" s="29"/>
      <c r="HB11" s="29"/>
      <c r="HC11" s="29"/>
      <c r="HD11" s="29"/>
      <c r="HE11" s="29"/>
      <c r="HF11" s="29"/>
      <c r="HG11" s="29"/>
      <c r="HH11" s="29"/>
      <c r="HI11" s="29"/>
      <c r="HJ11" s="29"/>
      <c r="HK11" s="29"/>
      <c r="HL11" s="29"/>
      <c r="HM11" s="29"/>
      <c r="HN11" s="29"/>
      <c r="HO11" s="29"/>
      <c r="HP11" s="29"/>
      <c r="HQ11" s="29"/>
      <c r="HR11" s="29"/>
      <c r="HS11" s="29"/>
      <c r="HT11" s="29"/>
      <c r="HU11" s="29"/>
      <c r="HV11" s="29"/>
      <c r="HW11" s="29"/>
      <c r="HX11" s="29"/>
      <c r="HY11" s="29"/>
      <c r="HZ11" s="29"/>
      <c r="IA11" s="29"/>
      <c r="IB11" s="29"/>
      <c r="IC11" s="29"/>
      <c r="ID11" s="29"/>
      <c r="IE11" s="29"/>
      <c r="IF11" s="29"/>
      <c r="IG11" s="29"/>
      <c r="IH11" s="29"/>
      <c r="II11" s="29"/>
      <c r="IJ11" s="29"/>
      <c r="IK11" s="29"/>
      <c r="IL11" s="29"/>
      <c r="IM11" s="29"/>
      <c r="IN11" s="29"/>
      <c r="IO11" s="29"/>
      <c r="IP11" s="29"/>
      <c r="IQ11" s="29"/>
      <c r="IR11" s="29"/>
      <c r="IS11" s="29"/>
      <c r="IT11" s="29"/>
      <c r="IU11" s="29"/>
      <c r="IV11" s="29"/>
      <c r="IW11" s="29"/>
      <c r="IX11" s="29"/>
      <c r="IY11" s="29"/>
      <c r="IZ11" s="29"/>
      <c r="JA11" s="29"/>
      <c r="JB11" s="29"/>
      <c r="JC11" s="29"/>
      <c r="JD11" s="29"/>
      <c r="JE11" s="29"/>
      <c r="JF11" s="29"/>
      <c r="JG11" s="29"/>
      <c r="JH11" s="29"/>
      <c r="JI11" s="29"/>
      <c r="JJ11" s="29"/>
      <c r="JK11" s="29"/>
      <c r="JL11" s="29"/>
      <c r="JM11" s="29"/>
      <c r="JN11" s="29"/>
      <c r="JO11" s="29"/>
      <c r="JP11" s="29"/>
      <c r="JQ11" s="29"/>
      <c r="JR11" s="29"/>
      <c r="JS11" s="29"/>
      <c r="JT11" s="29"/>
      <c r="JU11" s="29"/>
      <c r="JV11" s="29"/>
      <c r="JW11" s="29"/>
      <c r="JX11" s="29"/>
      <c r="JY11" s="29"/>
      <c r="JZ11" s="29"/>
      <c r="KA11" s="29"/>
      <c r="KB11" s="29"/>
      <c r="KC11" s="29"/>
      <c r="KD11" s="29"/>
      <c r="KE11" s="29"/>
      <c r="KF11" s="29"/>
      <c r="KG11" s="29"/>
      <c r="KH11" s="29"/>
      <c r="KI11" s="29"/>
      <c r="KJ11" s="29"/>
      <c r="KK11" s="29"/>
      <c r="KL11" s="29"/>
      <c r="KM11" s="29"/>
      <c r="KN11" s="29"/>
      <c r="KO11" s="29"/>
      <c r="KP11" s="29"/>
      <c r="KQ11" s="29"/>
      <c r="KR11" s="29"/>
      <c r="KS11" s="29"/>
      <c r="KT11" s="29"/>
      <c r="KU11" s="29"/>
      <c r="KV11" s="29"/>
      <c r="KW11" s="29"/>
      <c r="KX11" s="29"/>
      <c r="KY11" s="29"/>
      <c r="KZ11" s="29"/>
      <c r="LA11" s="29"/>
      <c r="LB11" s="29"/>
      <c r="LC11" s="29"/>
      <c r="LD11" s="29"/>
      <c r="LE11" s="29"/>
      <c r="LF11" s="29"/>
      <c r="LG11" s="29"/>
      <c r="LH11" s="29"/>
      <c r="LI11" s="29"/>
      <c r="LJ11" s="29"/>
      <c r="LK11" s="29"/>
      <c r="LL11" s="29"/>
      <c r="LM11" s="29"/>
      <c r="LN11" s="29"/>
      <c r="LO11" s="29"/>
      <c r="LP11" s="29"/>
      <c r="LQ11" s="29"/>
      <c r="LR11" s="29"/>
      <c r="LS11" s="29"/>
      <c r="LT11" s="29"/>
      <c r="LU11" s="29"/>
      <c r="LV11" s="29"/>
      <c r="LW11" s="29"/>
      <c r="LX11" s="29"/>
      <c r="LY11" s="29"/>
      <c r="LZ11" s="29"/>
      <c r="MA11" s="29"/>
      <c r="MB11" s="29"/>
      <c r="MC11" s="29"/>
      <c r="MD11" s="29"/>
      <c r="ME11" s="29"/>
      <c r="MF11" s="29"/>
      <c r="MG11" s="29"/>
      <c r="MH11" s="29"/>
      <c r="MI11" s="29"/>
      <c r="MJ11" s="29"/>
      <c r="MK11" s="29"/>
      <c r="ML11" s="29"/>
      <c r="MM11" s="29"/>
      <c r="MN11" s="29"/>
      <c r="MO11" s="29"/>
      <c r="MP11" s="29"/>
      <c r="MQ11" s="29"/>
      <c r="MR11" s="29"/>
      <c r="MS11" s="29"/>
      <c r="MT11" s="29"/>
      <c r="MU11" s="29"/>
      <c r="MV11" s="29"/>
      <c r="MW11" s="29"/>
      <c r="MX11" s="29"/>
      <c r="MY11" s="29"/>
      <c r="MZ11" s="29"/>
      <c r="NA11" s="29"/>
      <c r="NB11" s="29"/>
      <c r="NC11" s="29"/>
      <c r="ND11" s="29"/>
      <c r="NE11" s="29"/>
      <c r="NF11" s="29"/>
      <c r="NG11" s="29"/>
      <c r="NH11" s="29"/>
      <c r="NI11" s="29"/>
      <c r="NJ11" s="29"/>
      <c r="NK11" s="29"/>
      <c r="NL11" s="29"/>
      <c r="NM11" s="29"/>
      <c r="NN11" s="29"/>
      <c r="NO11" s="29"/>
      <c r="NP11" s="29"/>
      <c r="NQ11" s="29"/>
      <c r="NR11" s="29"/>
      <c r="NS11" s="29"/>
      <c r="NT11" s="29"/>
      <c r="NU11" s="29"/>
      <c r="NV11" s="29"/>
      <c r="NW11" s="29"/>
      <c r="NX11" s="29"/>
      <c r="NY11" s="29"/>
      <c r="NZ11" s="29"/>
      <c r="OA11" s="29"/>
      <c r="OB11" s="29"/>
      <c r="OC11" s="29"/>
      <c r="OD11" s="29"/>
      <c r="OE11" s="29"/>
      <c r="OF11" s="29"/>
      <c r="OG11" s="29"/>
      <c r="OH11" s="29"/>
      <c r="OI11" s="29"/>
      <c r="OJ11" s="29"/>
      <c r="OK11" s="29"/>
      <c r="OL11" s="29"/>
      <c r="OM11" s="29"/>
      <c r="ON11" s="29"/>
      <c r="OO11" s="29"/>
      <c r="OP11" s="29"/>
      <c r="OQ11" s="29"/>
      <c r="OR11" s="29"/>
      <c r="OS11" s="29"/>
      <c r="OT11" s="29"/>
      <c r="OU11" s="29"/>
      <c r="OV11" s="29"/>
      <c r="OW11" s="29"/>
      <c r="OX11" s="29"/>
      <c r="OY11" s="29"/>
      <c r="OZ11" s="29"/>
      <c r="PA11" s="29"/>
      <c r="PB11" s="29"/>
      <c r="PC11" s="29"/>
      <c r="PD11" s="29"/>
      <c r="PE11" s="29"/>
      <c r="PF11" s="29"/>
      <c r="PG11" s="29"/>
      <c r="PH11" s="29"/>
      <c r="PI11" s="29"/>
      <c r="PJ11" s="29"/>
      <c r="PK11" s="29"/>
      <c r="PL11" s="29"/>
    </row>
    <row r="12" spans="1:428" s="30" customFormat="1" ht="30" customHeight="1" x14ac:dyDescent="0.25">
      <c r="A12" s="90" t="s">
        <v>58</v>
      </c>
      <c r="B12" s="161">
        <v>5</v>
      </c>
      <c r="C12" s="161">
        <v>5</v>
      </c>
      <c r="D12" s="161">
        <f t="shared" si="1"/>
        <v>0</v>
      </c>
      <c r="E12" s="161">
        <v>6009</v>
      </c>
      <c r="F12" s="161"/>
      <c r="G12" s="161"/>
      <c r="H12" s="161">
        <v>15</v>
      </c>
      <c r="I12" s="161">
        <f t="shared" si="0"/>
        <v>6024</v>
      </c>
      <c r="J12" s="142">
        <v>25</v>
      </c>
      <c r="K12" s="142">
        <v>238</v>
      </c>
      <c r="L12" s="91">
        <f t="shared" si="2"/>
        <v>5950</v>
      </c>
      <c r="M12" s="142">
        <f>20+6</f>
        <v>26</v>
      </c>
      <c r="N12" s="139">
        <f t="shared" ref="N12" si="4">-(I12-L12-M12)</f>
        <v>-48</v>
      </c>
      <c r="O12" s="140">
        <f t="shared" ref="O12:O13" si="5">IFERROR((N12/I12)*100,"-")</f>
        <v>-0.79681274900398402</v>
      </c>
      <c r="P12" s="107">
        <v>238</v>
      </c>
      <c r="Q12" s="107">
        <v>238</v>
      </c>
      <c r="R12" s="137">
        <f t="shared" si="3"/>
        <v>0</v>
      </c>
      <c r="S12" s="137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29"/>
      <c r="BE12" s="29"/>
      <c r="BF12" s="29"/>
      <c r="BG12" s="29"/>
      <c r="BH12" s="29"/>
      <c r="BI12" s="29"/>
      <c r="BJ12" s="29"/>
      <c r="BK12" s="29"/>
      <c r="BL12" s="29"/>
      <c r="BM12" s="29"/>
      <c r="BN12" s="29"/>
      <c r="BO12" s="29"/>
      <c r="BP12" s="29"/>
      <c r="BQ12" s="29"/>
      <c r="BR12" s="29"/>
      <c r="BS12" s="29"/>
      <c r="BT12" s="29"/>
      <c r="BU12" s="29"/>
      <c r="BV12" s="29"/>
      <c r="BW12" s="29"/>
      <c r="BX12" s="29"/>
      <c r="BY12" s="29"/>
      <c r="BZ12" s="29"/>
      <c r="CA12" s="29"/>
      <c r="CB12" s="29"/>
      <c r="CC12" s="29"/>
      <c r="CD12" s="29"/>
      <c r="CE12" s="29"/>
      <c r="CF12" s="29"/>
      <c r="CG12" s="29"/>
      <c r="CH12" s="29"/>
      <c r="CI12" s="29"/>
      <c r="CJ12" s="29"/>
      <c r="CK12" s="29"/>
      <c r="CL12" s="29"/>
      <c r="CM12" s="29"/>
      <c r="CN12" s="29"/>
      <c r="CO12" s="29"/>
      <c r="CP12" s="29"/>
      <c r="CQ12" s="29"/>
      <c r="CR12" s="29"/>
      <c r="CS12" s="29"/>
      <c r="CT12" s="29"/>
      <c r="CU12" s="29"/>
      <c r="CV12" s="29"/>
      <c r="CW12" s="29"/>
      <c r="CX12" s="29"/>
      <c r="CY12" s="29"/>
      <c r="CZ12" s="29"/>
      <c r="DA12" s="29"/>
      <c r="DB12" s="29"/>
      <c r="DC12" s="29"/>
      <c r="DD12" s="29"/>
      <c r="DE12" s="29"/>
      <c r="DF12" s="29"/>
      <c r="DG12" s="29"/>
      <c r="DH12" s="29"/>
      <c r="DI12" s="29"/>
      <c r="DJ12" s="29"/>
      <c r="DK12" s="29"/>
      <c r="DL12" s="29"/>
      <c r="DM12" s="29"/>
      <c r="DN12" s="29"/>
      <c r="DO12" s="29"/>
      <c r="DP12" s="29"/>
      <c r="DQ12" s="29"/>
      <c r="DR12" s="29"/>
      <c r="DS12" s="29"/>
      <c r="DT12" s="29"/>
      <c r="DU12" s="29"/>
      <c r="DV12" s="29"/>
      <c r="DW12" s="29"/>
      <c r="DX12" s="29"/>
      <c r="DY12" s="29"/>
      <c r="DZ12" s="29"/>
      <c r="EA12" s="29"/>
      <c r="EB12" s="29"/>
      <c r="EC12" s="29"/>
      <c r="ED12" s="29"/>
      <c r="EE12" s="29"/>
      <c r="EF12" s="29"/>
      <c r="EG12" s="29"/>
      <c r="EH12" s="29"/>
      <c r="EI12" s="29"/>
      <c r="EJ12" s="29"/>
      <c r="EK12" s="29"/>
      <c r="EL12" s="29"/>
      <c r="EM12" s="29"/>
      <c r="EN12" s="29"/>
      <c r="EO12" s="29"/>
      <c r="EP12" s="29"/>
      <c r="EQ12" s="29"/>
      <c r="ER12" s="29"/>
      <c r="ES12" s="29"/>
      <c r="ET12" s="29"/>
      <c r="EU12" s="29"/>
      <c r="EV12" s="29"/>
      <c r="EW12" s="29"/>
      <c r="EX12" s="29"/>
      <c r="EY12" s="29"/>
      <c r="EZ12" s="29"/>
      <c r="FA12" s="29"/>
      <c r="FB12" s="29"/>
      <c r="FC12" s="29"/>
      <c r="FD12" s="29"/>
      <c r="FE12" s="29"/>
      <c r="FF12" s="29"/>
      <c r="FG12" s="29"/>
      <c r="FH12" s="29"/>
      <c r="FI12" s="29"/>
      <c r="FJ12" s="29"/>
      <c r="FK12" s="29"/>
      <c r="FL12" s="29"/>
      <c r="FM12" s="29"/>
      <c r="FN12" s="29"/>
      <c r="FO12" s="29"/>
      <c r="FP12" s="29"/>
      <c r="FQ12" s="29"/>
      <c r="FR12" s="29"/>
      <c r="FS12" s="29"/>
      <c r="FT12" s="29"/>
      <c r="FU12" s="29"/>
      <c r="FV12" s="29"/>
      <c r="FW12" s="29"/>
      <c r="FX12" s="29"/>
      <c r="FY12" s="29"/>
      <c r="FZ12" s="29"/>
      <c r="GA12" s="29"/>
      <c r="GB12" s="29"/>
      <c r="GC12" s="29"/>
      <c r="GD12" s="29"/>
      <c r="GE12" s="29"/>
      <c r="GF12" s="29"/>
      <c r="GG12" s="29"/>
      <c r="GH12" s="29"/>
      <c r="GI12" s="29"/>
      <c r="GJ12" s="29"/>
      <c r="GK12" s="29"/>
      <c r="GL12" s="29"/>
      <c r="GM12" s="29"/>
      <c r="GN12" s="29"/>
      <c r="GO12" s="29"/>
      <c r="GP12" s="29"/>
      <c r="GQ12" s="29"/>
      <c r="GR12" s="29"/>
      <c r="GS12" s="29"/>
      <c r="GT12" s="29"/>
      <c r="GU12" s="29"/>
      <c r="GV12" s="29"/>
      <c r="GW12" s="29"/>
      <c r="GX12" s="29"/>
      <c r="GY12" s="29"/>
      <c r="GZ12" s="29"/>
      <c r="HA12" s="29"/>
      <c r="HB12" s="29"/>
      <c r="HC12" s="29"/>
      <c r="HD12" s="29"/>
      <c r="HE12" s="29"/>
      <c r="HF12" s="29"/>
      <c r="HG12" s="29"/>
      <c r="HH12" s="29"/>
      <c r="HI12" s="29"/>
      <c r="HJ12" s="29"/>
      <c r="HK12" s="29"/>
      <c r="HL12" s="29"/>
      <c r="HM12" s="29"/>
      <c r="HN12" s="29"/>
      <c r="HO12" s="29"/>
      <c r="HP12" s="29"/>
      <c r="HQ12" s="29"/>
      <c r="HR12" s="29"/>
      <c r="HS12" s="29"/>
      <c r="HT12" s="29"/>
      <c r="HU12" s="29"/>
      <c r="HV12" s="29"/>
      <c r="HW12" s="29"/>
      <c r="HX12" s="29"/>
      <c r="HY12" s="29"/>
      <c r="HZ12" s="29"/>
      <c r="IA12" s="29"/>
      <c r="IB12" s="29"/>
      <c r="IC12" s="29"/>
      <c r="ID12" s="29"/>
      <c r="IE12" s="29"/>
      <c r="IF12" s="29"/>
      <c r="IG12" s="29"/>
      <c r="IH12" s="29"/>
      <c r="II12" s="29"/>
      <c r="IJ12" s="29"/>
      <c r="IK12" s="29"/>
      <c r="IL12" s="29"/>
      <c r="IM12" s="29"/>
      <c r="IN12" s="29"/>
      <c r="IO12" s="29"/>
      <c r="IP12" s="29"/>
      <c r="IQ12" s="29"/>
      <c r="IR12" s="29"/>
      <c r="IS12" s="29"/>
      <c r="IT12" s="29"/>
      <c r="IU12" s="29"/>
      <c r="IV12" s="29"/>
      <c r="IW12" s="29"/>
      <c r="IX12" s="29"/>
      <c r="IY12" s="29"/>
      <c r="IZ12" s="29"/>
      <c r="JA12" s="29"/>
      <c r="JB12" s="29"/>
      <c r="JC12" s="29"/>
      <c r="JD12" s="29"/>
      <c r="JE12" s="29"/>
      <c r="JF12" s="29"/>
      <c r="JG12" s="29"/>
      <c r="JH12" s="29"/>
      <c r="JI12" s="29"/>
      <c r="JJ12" s="29"/>
      <c r="JK12" s="29"/>
      <c r="JL12" s="29"/>
      <c r="JM12" s="29"/>
      <c r="JN12" s="29"/>
      <c r="JO12" s="29"/>
      <c r="JP12" s="29"/>
      <c r="JQ12" s="29"/>
      <c r="JR12" s="29"/>
      <c r="JS12" s="29"/>
      <c r="JT12" s="29"/>
      <c r="JU12" s="29"/>
      <c r="JV12" s="29"/>
      <c r="JW12" s="29"/>
      <c r="JX12" s="29"/>
      <c r="JY12" s="29"/>
      <c r="JZ12" s="29"/>
      <c r="KA12" s="29"/>
      <c r="KB12" s="29"/>
      <c r="KC12" s="29"/>
      <c r="KD12" s="29"/>
      <c r="KE12" s="29"/>
      <c r="KF12" s="29"/>
      <c r="KG12" s="29"/>
      <c r="KH12" s="29"/>
      <c r="KI12" s="29"/>
      <c r="KJ12" s="29"/>
      <c r="KK12" s="29"/>
      <c r="KL12" s="29"/>
      <c r="KM12" s="29"/>
      <c r="KN12" s="29"/>
      <c r="KO12" s="29"/>
      <c r="KP12" s="29"/>
      <c r="KQ12" s="29"/>
      <c r="KR12" s="29"/>
      <c r="KS12" s="29"/>
      <c r="KT12" s="29"/>
      <c r="KU12" s="29"/>
      <c r="KV12" s="29"/>
      <c r="KW12" s="29"/>
      <c r="KX12" s="29"/>
      <c r="KY12" s="29"/>
      <c r="KZ12" s="29"/>
      <c r="LA12" s="29"/>
      <c r="LB12" s="29"/>
      <c r="LC12" s="29"/>
      <c r="LD12" s="29"/>
      <c r="LE12" s="29"/>
      <c r="LF12" s="29"/>
      <c r="LG12" s="29"/>
      <c r="LH12" s="29"/>
      <c r="LI12" s="29"/>
      <c r="LJ12" s="29"/>
      <c r="LK12" s="29"/>
      <c r="LL12" s="29"/>
      <c r="LM12" s="29"/>
      <c r="LN12" s="29"/>
      <c r="LO12" s="29"/>
      <c r="LP12" s="29"/>
      <c r="LQ12" s="29"/>
      <c r="LR12" s="29"/>
      <c r="LS12" s="29"/>
      <c r="LT12" s="29"/>
      <c r="LU12" s="29"/>
      <c r="LV12" s="29"/>
      <c r="LW12" s="29"/>
      <c r="LX12" s="29"/>
      <c r="LY12" s="29"/>
      <c r="LZ12" s="29"/>
      <c r="MA12" s="29"/>
      <c r="MB12" s="29"/>
      <c r="MC12" s="29"/>
      <c r="MD12" s="29"/>
      <c r="ME12" s="29"/>
      <c r="MF12" s="29"/>
      <c r="MG12" s="29"/>
      <c r="MH12" s="29"/>
      <c r="MI12" s="29"/>
      <c r="MJ12" s="29"/>
      <c r="MK12" s="29"/>
      <c r="ML12" s="29"/>
      <c r="MM12" s="29"/>
      <c r="MN12" s="29"/>
      <c r="MO12" s="29"/>
      <c r="MP12" s="29"/>
      <c r="MQ12" s="29"/>
      <c r="MR12" s="29"/>
      <c r="MS12" s="29"/>
      <c r="MT12" s="29"/>
      <c r="MU12" s="29"/>
      <c r="MV12" s="29"/>
      <c r="MW12" s="29"/>
      <c r="MX12" s="29"/>
      <c r="MY12" s="29"/>
      <c r="MZ12" s="29"/>
      <c r="NA12" s="29"/>
      <c r="NB12" s="29"/>
      <c r="NC12" s="29"/>
      <c r="ND12" s="29"/>
      <c r="NE12" s="29"/>
      <c r="NF12" s="29"/>
      <c r="NG12" s="29"/>
      <c r="NH12" s="29"/>
      <c r="NI12" s="29"/>
      <c r="NJ12" s="29"/>
      <c r="NK12" s="29"/>
      <c r="NL12" s="29"/>
      <c r="NM12" s="29"/>
      <c r="NN12" s="29"/>
      <c r="NO12" s="29"/>
      <c r="NP12" s="29"/>
      <c r="NQ12" s="29"/>
      <c r="NR12" s="29"/>
      <c r="NS12" s="29"/>
      <c r="NT12" s="29"/>
      <c r="NU12" s="29"/>
      <c r="NV12" s="29"/>
      <c r="NW12" s="29"/>
      <c r="NX12" s="29"/>
      <c r="NY12" s="29"/>
      <c r="NZ12" s="29"/>
      <c r="OA12" s="29"/>
      <c r="OB12" s="29"/>
      <c r="OC12" s="29"/>
      <c r="OD12" s="29"/>
      <c r="OE12" s="29"/>
      <c r="OF12" s="29"/>
      <c r="OG12" s="29"/>
      <c r="OH12" s="29"/>
      <c r="OI12" s="29"/>
      <c r="OJ12" s="29"/>
      <c r="OK12" s="29"/>
      <c r="OL12" s="29"/>
      <c r="OM12" s="29"/>
      <c r="ON12" s="29"/>
      <c r="OO12" s="29"/>
      <c r="OP12" s="29"/>
      <c r="OQ12" s="29"/>
      <c r="OR12" s="29"/>
      <c r="OS12" s="29"/>
      <c r="OT12" s="29"/>
      <c r="OU12" s="29"/>
      <c r="OV12" s="29"/>
      <c r="OW12" s="29"/>
      <c r="OX12" s="29"/>
      <c r="OY12" s="29"/>
      <c r="OZ12" s="29"/>
      <c r="PA12" s="29"/>
      <c r="PB12" s="29"/>
      <c r="PC12" s="29"/>
      <c r="PD12" s="29"/>
      <c r="PE12" s="29"/>
      <c r="PF12" s="29"/>
      <c r="PG12" s="29"/>
      <c r="PH12" s="29"/>
      <c r="PI12" s="29"/>
      <c r="PJ12" s="29"/>
      <c r="PK12" s="29"/>
      <c r="PL12" s="29"/>
    </row>
    <row r="13" spans="1:428" s="30" customFormat="1" ht="30" customHeight="1" x14ac:dyDescent="0.25">
      <c r="A13" s="90" t="s">
        <v>48</v>
      </c>
      <c r="B13" s="203">
        <v>25</v>
      </c>
      <c r="C13" s="203">
        <v>25</v>
      </c>
      <c r="D13" s="203">
        <v>0</v>
      </c>
      <c r="E13" s="203">
        <v>30053</v>
      </c>
      <c r="F13" s="203">
        <f>1490+3259+5887+15630+940+1487</f>
        <v>28693</v>
      </c>
      <c r="G13" s="203">
        <f>250+150+115+300+545</f>
        <v>1360</v>
      </c>
      <c r="H13" s="203">
        <v>10</v>
      </c>
      <c r="I13" s="203">
        <f>+E13+H13</f>
        <v>30063</v>
      </c>
      <c r="J13" s="142">
        <v>25</v>
      </c>
      <c r="K13" s="142">
        <v>200</v>
      </c>
      <c r="L13" s="91">
        <f t="shared" si="2"/>
        <v>5000</v>
      </c>
      <c r="M13" s="206">
        <f>15+23</f>
        <v>38</v>
      </c>
      <c r="N13" s="209">
        <f>-(I13-L13-L14-L15-M13)</f>
        <v>-325</v>
      </c>
      <c r="O13" s="200">
        <f t="shared" si="5"/>
        <v>-1.0810631008216081</v>
      </c>
      <c r="P13" s="107">
        <v>200</v>
      </c>
      <c r="Q13" s="107">
        <v>200</v>
      </c>
      <c r="R13" s="137">
        <f t="shared" si="3"/>
        <v>0</v>
      </c>
      <c r="S13" s="137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29"/>
      <c r="AV13" s="29"/>
      <c r="AW13" s="29"/>
      <c r="AX13" s="29"/>
      <c r="AY13" s="29"/>
      <c r="AZ13" s="29"/>
      <c r="BA13" s="29"/>
      <c r="BB13" s="29"/>
      <c r="BC13" s="29"/>
      <c r="BD13" s="29"/>
      <c r="BE13" s="29"/>
      <c r="BF13" s="29"/>
      <c r="BG13" s="29"/>
      <c r="BH13" s="29"/>
      <c r="BI13" s="29"/>
      <c r="BJ13" s="29"/>
      <c r="BK13" s="29"/>
      <c r="BL13" s="29"/>
      <c r="BM13" s="29"/>
      <c r="BN13" s="29"/>
      <c r="BO13" s="29"/>
      <c r="BP13" s="29"/>
      <c r="BQ13" s="29"/>
      <c r="BR13" s="29"/>
      <c r="BS13" s="29"/>
      <c r="BT13" s="29"/>
      <c r="BU13" s="29"/>
      <c r="BV13" s="29"/>
      <c r="BW13" s="29"/>
      <c r="BX13" s="29"/>
      <c r="BY13" s="29"/>
      <c r="BZ13" s="29"/>
      <c r="CA13" s="29"/>
      <c r="CB13" s="29"/>
      <c r="CC13" s="29"/>
      <c r="CD13" s="29"/>
      <c r="CE13" s="29"/>
      <c r="CF13" s="29"/>
      <c r="CG13" s="29"/>
      <c r="CH13" s="29"/>
      <c r="CI13" s="29"/>
      <c r="CJ13" s="29"/>
      <c r="CK13" s="29"/>
      <c r="CL13" s="29"/>
      <c r="CM13" s="29"/>
      <c r="CN13" s="29"/>
      <c r="CO13" s="29"/>
      <c r="CP13" s="29"/>
      <c r="CQ13" s="29"/>
      <c r="CR13" s="29"/>
      <c r="CS13" s="29"/>
      <c r="CT13" s="29"/>
      <c r="CU13" s="29"/>
      <c r="CV13" s="29"/>
      <c r="CW13" s="29"/>
      <c r="CX13" s="29"/>
      <c r="CY13" s="29"/>
      <c r="CZ13" s="29"/>
      <c r="DA13" s="29"/>
      <c r="DB13" s="29"/>
      <c r="DC13" s="29"/>
      <c r="DD13" s="29"/>
      <c r="DE13" s="29"/>
      <c r="DF13" s="29"/>
      <c r="DG13" s="29"/>
      <c r="DH13" s="29"/>
      <c r="DI13" s="29"/>
      <c r="DJ13" s="29"/>
      <c r="DK13" s="29"/>
      <c r="DL13" s="29"/>
      <c r="DM13" s="29"/>
      <c r="DN13" s="29"/>
      <c r="DO13" s="29"/>
      <c r="DP13" s="29"/>
      <c r="DQ13" s="29"/>
      <c r="DR13" s="29"/>
      <c r="DS13" s="29"/>
      <c r="DT13" s="29"/>
      <c r="DU13" s="29"/>
      <c r="DV13" s="29"/>
      <c r="DW13" s="29"/>
      <c r="DX13" s="29"/>
      <c r="DY13" s="29"/>
      <c r="DZ13" s="29"/>
      <c r="EA13" s="29"/>
      <c r="EB13" s="29"/>
      <c r="EC13" s="29"/>
      <c r="ED13" s="29"/>
      <c r="EE13" s="29"/>
      <c r="EF13" s="29"/>
      <c r="EG13" s="29"/>
      <c r="EH13" s="29"/>
      <c r="EI13" s="29"/>
      <c r="EJ13" s="29"/>
      <c r="EK13" s="29"/>
      <c r="EL13" s="29"/>
      <c r="EM13" s="29"/>
      <c r="EN13" s="29"/>
      <c r="EO13" s="29"/>
      <c r="EP13" s="29"/>
      <c r="EQ13" s="29"/>
      <c r="ER13" s="29"/>
      <c r="ES13" s="29"/>
      <c r="ET13" s="29"/>
      <c r="EU13" s="29"/>
      <c r="EV13" s="29"/>
      <c r="EW13" s="29"/>
      <c r="EX13" s="29"/>
      <c r="EY13" s="29"/>
      <c r="EZ13" s="29"/>
      <c r="FA13" s="29"/>
      <c r="FB13" s="29"/>
      <c r="FC13" s="29"/>
      <c r="FD13" s="29"/>
      <c r="FE13" s="29"/>
      <c r="FF13" s="29"/>
      <c r="FG13" s="29"/>
      <c r="FH13" s="29"/>
      <c r="FI13" s="29"/>
      <c r="FJ13" s="29"/>
      <c r="FK13" s="29"/>
      <c r="FL13" s="29"/>
      <c r="FM13" s="29"/>
      <c r="FN13" s="29"/>
      <c r="FO13" s="29"/>
      <c r="FP13" s="29"/>
      <c r="FQ13" s="29"/>
      <c r="FR13" s="29"/>
      <c r="FS13" s="29"/>
      <c r="FT13" s="29"/>
      <c r="FU13" s="29"/>
      <c r="FV13" s="29"/>
      <c r="FW13" s="29"/>
      <c r="FX13" s="29"/>
      <c r="FY13" s="29"/>
      <c r="FZ13" s="29"/>
      <c r="GA13" s="29"/>
      <c r="GB13" s="29"/>
      <c r="GC13" s="29"/>
      <c r="GD13" s="29"/>
      <c r="GE13" s="29"/>
      <c r="GF13" s="29"/>
      <c r="GG13" s="29"/>
      <c r="GH13" s="29"/>
      <c r="GI13" s="29"/>
      <c r="GJ13" s="29"/>
      <c r="GK13" s="29"/>
      <c r="GL13" s="29"/>
      <c r="GM13" s="29"/>
      <c r="GN13" s="29"/>
      <c r="GO13" s="29"/>
      <c r="GP13" s="29"/>
      <c r="GQ13" s="29"/>
      <c r="GR13" s="29"/>
      <c r="GS13" s="29"/>
      <c r="GT13" s="29"/>
      <c r="GU13" s="29"/>
      <c r="GV13" s="29"/>
      <c r="GW13" s="29"/>
      <c r="GX13" s="29"/>
      <c r="GY13" s="29"/>
      <c r="GZ13" s="29"/>
      <c r="HA13" s="29"/>
      <c r="HB13" s="29"/>
      <c r="HC13" s="29"/>
      <c r="HD13" s="29"/>
      <c r="HE13" s="29"/>
      <c r="HF13" s="29"/>
      <c r="HG13" s="29"/>
      <c r="HH13" s="29"/>
      <c r="HI13" s="29"/>
      <c r="HJ13" s="29"/>
      <c r="HK13" s="29"/>
      <c r="HL13" s="29"/>
      <c r="HM13" s="29"/>
      <c r="HN13" s="29"/>
      <c r="HO13" s="29"/>
      <c r="HP13" s="29"/>
      <c r="HQ13" s="29"/>
      <c r="HR13" s="29"/>
      <c r="HS13" s="29"/>
      <c r="HT13" s="29"/>
      <c r="HU13" s="29"/>
      <c r="HV13" s="29"/>
      <c r="HW13" s="29"/>
      <c r="HX13" s="29"/>
      <c r="HY13" s="29"/>
      <c r="HZ13" s="29"/>
      <c r="IA13" s="29"/>
      <c r="IB13" s="29"/>
      <c r="IC13" s="29"/>
      <c r="ID13" s="29"/>
      <c r="IE13" s="29"/>
      <c r="IF13" s="29"/>
      <c r="IG13" s="29"/>
      <c r="IH13" s="29"/>
      <c r="II13" s="29"/>
      <c r="IJ13" s="29"/>
      <c r="IK13" s="29"/>
      <c r="IL13" s="29"/>
      <c r="IM13" s="29"/>
      <c r="IN13" s="29"/>
      <c r="IO13" s="29"/>
      <c r="IP13" s="29"/>
      <c r="IQ13" s="29"/>
      <c r="IR13" s="29"/>
      <c r="IS13" s="29"/>
      <c r="IT13" s="29"/>
      <c r="IU13" s="29"/>
      <c r="IV13" s="29"/>
      <c r="IW13" s="29"/>
      <c r="IX13" s="29"/>
      <c r="IY13" s="29"/>
      <c r="IZ13" s="29"/>
      <c r="JA13" s="29"/>
      <c r="JB13" s="29"/>
      <c r="JC13" s="29"/>
      <c r="JD13" s="29"/>
      <c r="JE13" s="29"/>
      <c r="JF13" s="29"/>
      <c r="JG13" s="29"/>
      <c r="JH13" s="29"/>
      <c r="JI13" s="29"/>
      <c r="JJ13" s="29"/>
      <c r="JK13" s="29"/>
      <c r="JL13" s="29"/>
      <c r="JM13" s="29"/>
      <c r="JN13" s="29"/>
      <c r="JO13" s="29"/>
      <c r="JP13" s="29"/>
      <c r="JQ13" s="29"/>
      <c r="JR13" s="29"/>
      <c r="JS13" s="29"/>
      <c r="JT13" s="29"/>
      <c r="JU13" s="29"/>
      <c r="JV13" s="29"/>
      <c r="JW13" s="29"/>
      <c r="JX13" s="29"/>
      <c r="JY13" s="29"/>
      <c r="JZ13" s="29"/>
      <c r="KA13" s="29"/>
      <c r="KB13" s="29"/>
      <c r="KC13" s="29"/>
      <c r="KD13" s="29"/>
      <c r="KE13" s="29"/>
      <c r="KF13" s="29"/>
      <c r="KG13" s="29"/>
      <c r="KH13" s="29"/>
      <c r="KI13" s="29"/>
      <c r="KJ13" s="29"/>
      <c r="KK13" s="29"/>
      <c r="KL13" s="29"/>
      <c r="KM13" s="29"/>
      <c r="KN13" s="29"/>
      <c r="KO13" s="29"/>
      <c r="KP13" s="29"/>
      <c r="KQ13" s="29"/>
      <c r="KR13" s="29"/>
      <c r="KS13" s="29"/>
      <c r="KT13" s="29"/>
      <c r="KU13" s="29"/>
      <c r="KV13" s="29"/>
      <c r="KW13" s="29"/>
      <c r="KX13" s="29"/>
      <c r="KY13" s="29"/>
      <c r="KZ13" s="29"/>
      <c r="LA13" s="29"/>
      <c r="LB13" s="29"/>
      <c r="LC13" s="29"/>
      <c r="LD13" s="29"/>
      <c r="LE13" s="29"/>
      <c r="LF13" s="29"/>
      <c r="LG13" s="29"/>
      <c r="LH13" s="29"/>
      <c r="LI13" s="29"/>
      <c r="LJ13" s="29"/>
      <c r="LK13" s="29"/>
      <c r="LL13" s="29"/>
      <c r="LM13" s="29"/>
      <c r="LN13" s="29"/>
      <c r="LO13" s="29"/>
      <c r="LP13" s="29"/>
      <c r="LQ13" s="29"/>
      <c r="LR13" s="29"/>
      <c r="LS13" s="29"/>
      <c r="LT13" s="29"/>
      <c r="LU13" s="29"/>
      <c r="LV13" s="29"/>
      <c r="LW13" s="29"/>
      <c r="LX13" s="29"/>
      <c r="LY13" s="29"/>
      <c r="LZ13" s="29"/>
      <c r="MA13" s="29"/>
      <c r="MB13" s="29"/>
      <c r="MC13" s="29"/>
      <c r="MD13" s="29"/>
      <c r="ME13" s="29"/>
      <c r="MF13" s="29"/>
      <c r="MG13" s="29"/>
      <c r="MH13" s="29"/>
      <c r="MI13" s="29"/>
      <c r="MJ13" s="29"/>
      <c r="MK13" s="29"/>
      <c r="ML13" s="29"/>
      <c r="MM13" s="29"/>
      <c r="MN13" s="29"/>
      <c r="MO13" s="29"/>
      <c r="MP13" s="29"/>
      <c r="MQ13" s="29"/>
      <c r="MR13" s="29"/>
      <c r="MS13" s="29"/>
      <c r="MT13" s="29"/>
      <c r="MU13" s="29"/>
      <c r="MV13" s="29"/>
      <c r="MW13" s="29"/>
      <c r="MX13" s="29"/>
      <c r="MY13" s="29"/>
      <c r="MZ13" s="29"/>
      <c r="NA13" s="29"/>
      <c r="NB13" s="29"/>
      <c r="NC13" s="29"/>
      <c r="ND13" s="29"/>
      <c r="NE13" s="29"/>
      <c r="NF13" s="29"/>
      <c r="NG13" s="29"/>
      <c r="NH13" s="29"/>
      <c r="NI13" s="29"/>
      <c r="NJ13" s="29"/>
      <c r="NK13" s="29"/>
      <c r="NL13" s="29"/>
      <c r="NM13" s="29"/>
      <c r="NN13" s="29"/>
      <c r="NO13" s="29"/>
      <c r="NP13" s="29"/>
      <c r="NQ13" s="29"/>
      <c r="NR13" s="29"/>
      <c r="NS13" s="29"/>
      <c r="NT13" s="29"/>
      <c r="NU13" s="29"/>
      <c r="NV13" s="29"/>
      <c r="NW13" s="29"/>
      <c r="NX13" s="29"/>
      <c r="NY13" s="29"/>
      <c r="NZ13" s="29"/>
      <c r="OA13" s="29"/>
      <c r="OB13" s="29"/>
      <c r="OC13" s="29"/>
      <c r="OD13" s="29"/>
      <c r="OE13" s="29"/>
      <c r="OF13" s="29"/>
      <c r="OG13" s="29"/>
      <c r="OH13" s="29"/>
      <c r="OI13" s="29"/>
      <c r="OJ13" s="29"/>
      <c r="OK13" s="29"/>
      <c r="OL13" s="29"/>
      <c r="OM13" s="29"/>
      <c r="ON13" s="29"/>
      <c r="OO13" s="29"/>
      <c r="OP13" s="29"/>
      <c r="OQ13" s="29"/>
      <c r="OR13" s="29"/>
      <c r="OS13" s="29"/>
      <c r="OT13" s="29"/>
      <c r="OU13" s="29"/>
      <c r="OV13" s="29"/>
      <c r="OW13" s="29"/>
      <c r="OX13" s="29"/>
      <c r="OY13" s="29"/>
      <c r="OZ13" s="29"/>
      <c r="PA13" s="29"/>
      <c r="PB13" s="29"/>
      <c r="PC13" s="29"/>
      <c r="PD13" s="29"/>
      <c r="PE13" s="29"/>
      <c r="PF13" s="29"/>
      <c r="PG13" s="29"/>
      <c r="PH13" s="29"/>
      <c r="PI13" s="29"/>
      <c r="PJ13" s="29"/>
      <c r="PK13" s="29"/>
      <c r="PL13" s="29"/>
    </row>
    <row r="14" spans="1:428" s="30" customFormat="1" ht="30" customHeight="1" x14ac:dyDescent="0.25">
      <c r="A14" s="90" t="s">
        <v>59</v>
      </c>
      <c r="B14" s="204"/>
      <c r="C14" s="204"/>
      <c r="D14" s="204"/>
      <c r="E14" s="204"/>
      <c r="F14" s="204"/>
      <c r="G14" s="204"/>
      <c r="H14" s="204"/>
      <c r="I14" s="204"/>
      <c r="J14" s="142">
        <v>25</v>
      </c>
      <c r="K14" s="142">
        <v>120</v>
      </c>
      <c r="L14" s="91">
        <f t="shared" si="2"/>
        <v>3000</v>
      </c>
      <c r="M14" s="207"/>
      <c r="N14" s="210"/>
      <c r="O14" s="201"/>
      <c r="P14" s="107">
        <v>120</v>
      </c>
      <c r="Q14" s="107">
        <v>120</v>
      </c>
      <c r="R14" s="137">
        <f t="shared" si="3"/>
        <v>0</v>
      </c>
      <c r="S14" s="137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  <c r="AO14" s="29"/>
      <c r="AP14" s="29"/>
      <c r="AQ14" s="29"/>
      <c r="AR14" s="29"/>
      <c r="AS14" s="29"/>
      <c r="AT14" s="29"/>
      <c r="AU14" s="29"/>
      <c r="AV14" s="29"/>
      <c r="AW14" s="29"/>
      <c r="AX14" s="29"/>
      <c r="AY14" s="29"/>
      <c r="AZ14" s="29"/>
      <c r="BA14" s="29"/>
      <c r="BB14" s="29"/>
      <c r="BC14" s="29"/>
      <c r="BD14" s="29"/>
      <c r="BE14" s="29"/>
      <c r="BF14" s="29"/>
      <c r="BG14" s="29"/>
      <c r="BH14" s="29"/>
      <c r="BI14" s="29"/>
      <c r="BJ14" s="29"/>
      <c r="BK14" s="29"/>
      <c r="BL14" s="29"/>
      <c r="BM14" s="29"/>
      <c r="BN14" s="29"/>
      <c r="BO14" s="29"/>
      <c r="BP14" s="29"/>
      <c r="BQ14" s="29"/>
      <c r="BR14" s="29"/>
      <c r="BS14" s="29"/>
      <c r="BT14" s="29"/>
      <c r="BU14" s="29"/>
      <c r="BV14" s="29"/>
      <c r="BW14" s="29"/>
      <c r="BX14" s="29"/>
      <c r="BY14" s="29"/>
      <c r="BZ14" s="29"/>
      <c r="CA14" s="29"/>
      <c r="CB14" s="29"/>
      <c r="CC14" s="29"/>
      <c r="CD14" s="29"/>
      <c r="CE14" s="29"/>
      <c r="CF14" s="29"/>
      <c r="CG14" s="29"/>
      <c r="CH14" s="29"/>
      <c r="CI14" s="29"/>
      <c r="CJ14" s="29"/>
      <c r="CK14" s="29"/>
      <c r="CL14" s="29"/>
      <c r="CM14" s="29"/>
      <c r="CN14" s="29"/>
      <c r="CO14" s="29"/>
      <c r="CP14" s="29"/>
      <c r="CQ14" s="29"/>
      <c r="CR14" s="29"/>
      <c r="CS14" s="29"/>
      <c r="CT14" s="29"/>
      <c r="CU14" s="29"/>
      <c r="CV14" s="29"/>
      <c r="CW14" s="29"/>
      <c r="CX14" s="29"/>
      <c r="CY14" s="29"/>
      <c r="CZ14" s="29"/>
      <c r="DA14" s="29"/>
      <c r="DB14" s="29"/>
      <c r="DC14" s="29"/>
      <c r="DD14" s="29"/>
      <c r="DE14" s="29"/>
      <c r="DF14" s="29"/>
      <c r="DG14" s="29"/>
      <c r="DH14" s="29"/>
      <c r="DI14" s="29"/>
      <c r="DJ14" s="29"/>
      <c r="DK14" s="29"/>
      <c r="DL14" s="29"/>
      <c r="DM14" s="29"/>
      <c r="DN14" s="29"/>
      <c r="DO14" s="29"/>
      <c r="DP14" s="29"/>
      <c r="DQ14" s="29"/>
      <c r="DR14" s="29"/>
      <c r="DS14" s="29"/>
      <c r="DT14" s="29"/>
      <c r="DU14" s="29"/>
      <c r="DV14" s="29"/>
      <c r="DW14" s="29"/>
      <c r="DX14" s="29"/>
      <c r="DY14" s="29"/>
      <c r="DZ14" s="29"/>
      <c r="EA14" s="29"/>
      <c r="EB14" s="29"/>
      <c r="EC14" s="29"/>
      <c r="ED14" s="29"/>
      <c r="EE14" s="29"/>
      <c r="EF14" s="29"/>
      <c r="EG14" s="29"/>
      <c r="EH14" s="29"/>
      <c r="EI14" s="29"/>
      <c r="EJ14" s="29"/>
      <c r="EK14" s="29"/>
      <c r="EL14" s="29"/>
      <c r="EM14" s="29"/>
      <c r="EN14" s="29"/>
      <c r="EO14" s="29"/>
      <c r="EP14" s="29"/>
      <c r="EQ14" s="29"/>
      <c r="ER14" s="29"/>
      <c r="ES14" s="29"/>
      <c r="ET14" s="29"/>
      <c r="EU14" s="29"/>
      <c r="EV14" s="29"/>
      <c r="EW14" s="29"/>
      <c r="EX14" s="29"/>
      <c r="EY14" s="29"/>
      <c r="EZ14" s="29"/>
      <c r="FA14" s="29"/>
      <c r="FB14" s="29"/>
      <c r="FC14" s="29"/>
      <c r="FD14" s="29"/>
      <c r="FE14" s="29"/>
      <c r="FF14" s="29"/>
      <c r="FG14" s="29"/>
      <c r="FH14" s="29"/>
      <c r="FI14" s="29"/>
      <c r="FJ14" s="29"/>
      <c r="FK14" s="29"/>
      <c r="FL14" s="29"/>
      <c r="FM14" s="29"/>
      <c r="FN14" s="29"/>
      <c r="FO14" s="29"/>
      <c r="FP14" s="29"/>
      <c r="FQ14" s="29"/>
      <c r="FR14" s="29"/>
      <c r="FS14" s="29"/>
      <c r="FT14" s="29"/>
      <c r="FU14" s="29"/>
      <c r="FV14" s="29"/>
      <c r="FW14" s="29"/>
      <c r="FX14" s="29"/>
      <c r="FY14" s="29"/>
      <c r="FZ14" s="29"/>
      <c r="GA14" s="29"/>
      <c r="GB14" s="29"/>
      <c r="GC14" s="29"/>
      <c r="GD14" s="29"/>
      <c r="GE14" s="29"/>
      <c r="GF14" s="29"/>
      <c r="GG14" s="29"/>
      <c r="GH14" s="29"/>
      <c r="GI14" s="29"/>
      <c r="GJ14" s="29"/>
      <c r="GK14" s="29"/>
      <c r="GL14" s="29"/>
      <c r="GM14" s="29"/>
      <c r="GN14" s="29"/>
      <c r="GO14" s="29"/>
      <c r="GP14" s="29"/>
      <c r="GQ14" s="29"/>
      <c r="GR14" s="29"/>
      <c r="GS14" s="29"/>
      <c r="GT14" s="29"/>
      <c r="GU14" s="29"/>
      <c r="GV14" s="29"/>
      <c r="GW14" s="29"/>
      <c r="GX14" s="29"/>
      <c r="GY14" s="29"/>
      <c r="GZ14" s="29"/>
      <c r="HA14" s="29"/>
      <c r="HB14" s="29"/>
      <c r="HC14" s="29"/>
      <c r="HD14" s="29"/>
      <c r="HE14" s="29"/>
      <c r="HF14" s="29"/>
      <c r="HG14" s="29"/>
      <c r="HH14" s="29"/>
      <c r="HI14" s="29"/>
      <c r="HJ14" s="29"/>
      <c r="HK14" s="29"/>
      <c r="HL14" s="29"/>
      <c r="HM14" s="29"/>
      <c r="HN14" s="29"/>
      <c r="HO14" s="29"/>
      <c r="HP14" s="29"/>
      <c r="HQ14" s="29"/>
      <c r="HR14" s="29"/>
      <c r="HS14" s="29"/>
      <c r="HT14" s="29"/>
      <c r="HU14" s="29"/>
      <c r="HV14" s="29"/>
      <c r="HW14" s="29"/>
      <c r="HX14" s="29"/>
      <c r="HY14" s="29"/>
      <c r="HZ14" s="29"/>
      <c r="IA14" s="29"/>
      <c r="IB14" s="29"/>
      <c r="IC14" s="29"/>
      <c r="ID14" s="29"/>
      <c r="IE14" s="29"/>
      <c r="IF14" s="29"/>
      <c r="IG14" s="29"/>
      <c r="IH14" s="29"/>
      <c r="II14" s="29"/>
      <c r="IJ14" s="29"/>
      <c r="IK14" s="29"/>
      <c r="IL14" s="29"/>
      <c r="IM14" s="29"/>
      <c r="IN14" s="29"/>
      <c r="IO14" s="29"/>
      <c r="IP14" s="29"/>
      <c r="IQ14" s="29"/>
      <c r="IR14" s="29"/>
      <c r="IS14" s="29"/>
      <c r="IT14" s="29"/>
      <c r="IU14" s="29"/>
      <c r="IV14" s="29"/>
      <c r="IW14" s="29"/>
      <c r="IX14" s="29"/>
      <c r="IY14" s="29"/>
      <c r="IZ14" s="29"/>
      <c r="JA14" s="29"/>
      <c r="JB14" s="29"/>
      <c r="JC14" s="29"/>
      <c r="JD14" s="29"/>
      <c r="JE14" s="29"/>
      <c r="JF14" s="29"/>
      <c r="JG14" s="29"/>
      <c r="JH14" s="29"/>
      <c r="JI14" s="29"/>
      <c r="JJ14" s="29"/>
      <c r="JK14" s="29"/>
      <c r="JL14" s="29"/>
      <c r="JM14" s="29"/>
      <c r="JN14" s="29"/>
      <c r="JO14" s="29"/>
      <c r="JP14" s="29"/>
      <c r="JQ14" s="29"/>
      <c r="JR14" s="29"/>
      <c r="JS14" s="29"/>
      <c r="JT14" s="29"/>
      <c r="JU14" s="29"/>
      <c r="JV14" s="29"/>
      <c r="JW14" s="29"/>
      <c r="JX14" s="29"/>
      <c r="JY14" s="29"/>
      <c r="JZ14" s="29"/>
      <c r="KA14" s="29"/>
      <c r="KB14" s="29"/>
      <c r="KC14" s="29"/>
      <c r="KD14" s="29"/>
      <c r="KE14" s="29"/>
      <c r="KF14" s="29"/>
      <c r="KG14" s="29"/>
      <c r="KH14" s="29"/>
      <c r="KI14" s="29"/>
      <c r="KJ14" s="29"/>
      <c r="KK14" s="29"/>
      <c r="KL14" s="29"/>
      <c r="KM14" s="29"/>
      <c r="KN14" s="29"/>
      <c r="KO14" s="29"/>
      <c r="KP14" s="29"/>
      <c r="KQ14" s="29"/>
      <c r="KR14" s="29"/>
      <c r="KS14" s="29"/>
      <c r="KT14" s="29"/>
      <c r="KU14" s="29"/>
      <c r="KV14" s="29"/>
      <c r="KW14" s="29"/>
      <c r="KX14" s="29"/>
      <c r="KY14" s="29"/>
      <c r="KZ14" s="29"/>
      <c r="LA14" s="29"/>
      <c r="LB14" s="29"/>
      <c r="LC14" s="29"/>
      <c r="LD14" s="29"/>
      <c r="LE14" s="29"/>
      <c r="LF14" s="29"/>
      <c r="LG14" s="29"/>
      <c r="LH14" s="29"/>
      <c r="LI14" s="29"/>
      <c r="LJ14" s="29"/>
      <c r="LK14" s="29"/>
      <c r="LL14" s="29"/>
      <c r="LM14" s="29"/>
      <c r="LN14" s="29"/>
      <c r="LO14" s="29"/>
      <c r="LP14" s="29"/>
      <c r="LQ14" s="29"/>
      <c r="LR14" s="29"/>
      <c r="LS14" s="29"/>
      <c r="LT14" s="29"/>
      <c r="LU14" s="29"/>
      <c r="LV14" s="29"/>
      <c r="LW14" s="29"/>
      <c r="LX14" s="29"/>
      <c r="LY14" s="29"/>
      <c r="LZ14" s="29"/>
      <c r="MA14" s="29"/>
      <c r="MB14" s="29"/>
      <c r="MC14" s="29"/>
      <c r="MD14" s="29"/>
      <c r="ME14" s="29"/>
      <c r="MF14" s="29"/>
      <c r="MG14" s="29"/>
      <c r="MH14" s="29"/>
      <c r="MI14" s="29"/>
      <c r="MJ14" s="29"/>
      <c r="MK14" s="29"/>
      <c r="ML14" s="29"/>
      <c r="MM14" s="29"/>
      <c r="MN14" s="29"/>
      <c r="MO14" s="29"/>
      <c r="MP14" s="29"/>
      <c r="MQ14" s="29"/>
      <c r="MR14" s="29"/>
      <c r="MS14" s="29"/>
      <c r="MT14" s="29"/>
      <c r="MU14" s="29"/>
      <c r="MV14" s="29"/>
      <c r="MW14" s="29"/>
      <c r="MX14" s="29"/>
      <c r="MY14" s="29"/>
      <c r="MZ14" s="29"/>
      <c r="NA14" s="29"/>
      <c r="NB14" s="29"/>
      <c r="NC14" s="29"/>
      <c r="ND14" s="29"/>
      <c r="NE14" s="29"/>
      <c r="NF14" s="29"/>
      <c r="NG14" s="29"/>
      <c r="NH14" s="29"/>
      <c r="NI14" s="29"/>
      <c r="NJ14" s="29"/>
      <c r="NK14" s="29"/>
      <c r="NL14" s="29"/>
      <c r="NM14" s="29"/>
      <c r="NN14" s="29"/>
      <c r="NO14" s="29"/>
      <c r="NP14" s="29"/>
      <c r="NQ14" s="29"/>
      <c r="NR14" s="29"/>
      <c r="NS14" s="29"/>
      <c r="NT14" s="29"/>
      <c r="NU14" s="29"/>
      <c r="NV14" s="29"/>
      <c r="NW14" s="29"/>
      <c r="NX14" s="29"/>
      <c r="NY14" s="29"/>
      <c r="NZ14" s="29"/>
      <c r="OA14" s="29"/>
      <c r="OB14" s="29"/>
      <c r="OC14" s="29"/>
      <c r="OD14" s="29"/>
      <c r="OE14" s="29"/>
      <c r="OF14" s="29"/>
      <c r="OG14" s="29"/>
      <c r="OH14" s="29"/>
      <c r="OI14" s="29"/>
      <c r="OJ14" s="29"/>
      <c r="OK14" s="29"/>
      <c r="OL14" s="29"/>
      <c r="OM14" s="29"/>
      <c r="ON14" s="29"/>
      <c r="OO14" s="29"/>
      <c r="OP14" s="29"/>
      <c r="OQ14" s="29"/>
      <c r="OR14" s="29"/>
      <c r="OS14" s="29"/>
      <c r="OT14" s="29"/>
      <c r="OU14" s="29"/>
      <c r="OV14" s="29"/>
      <c r="OW14" s="29"/>
      <c r="OX14" s="29"/>
      <c r="OY14" s="29"/>
      <c r="OZ14" s="29"/>
      <c r="PA14" s="29"/>
      <c r="PB14" s="29"/>
      <c r="PC14" s="29"/>
      <c r="PD14" s="29"/>
      <c r="PE14" s="29"/>
      <c r="PF14" s="29"/>
      <c r="PG14" s="29"/>
      <c r="PH14" s="29"/>
      <c r="PI14" s="29"/>
      <c r="PJ14" s="29"/>
      <c r="PK14" s="29"/>
      <c r="PL14" s="29"/>
    </row>
    <row r="15" spans="1:428" s="30" customFormat="1" ht="30" customHeight="1" x14ac:dyDescent="0.25">
      <c r="A15" s="90" t="s">
        <v>48</v>
      </c>
      <c r="B15" s="205"/>
      <c r="C15" s="205"/>
      <c r="D15" s="205"/>
      <c r="E15" s="205"/>
      <c r="F15" s="205"/>
      <c r="G15" s="205"/>
      <c r="H15" s="205"/>
      <c r="I15" s="205"/>
      <c r="J15" s="142">
        <v>25</v>
      </c>
      <c r="K15" s="142">
        <v>868</v>
      </c>
      <c r="L15" s="91">
        <f t="shared" si="2"/>
        <v>21700</v>
      </c>
      <c r="M15" s="208"/>
      <c r="N15" s="211"/>
      <c r="O15" s="202"/>
      <c r="P15" s="107">
        <v>868</v>
      </c>
      <c r="Q15" s="107">
        <v>868</v>
      </c>
      <c r="R15" s="137">
        <f t="shared" si="3"/>
        <v>0</v>
      </c>
      <c r="S15" s="137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  <c r="AO15" s="29"/>
      <c r="AP15" s="29"/>
      <c r="AQ15" s="29"/>
      <c r="AR15" s="29"/>
      <c r="AS15" s="29"/>
      <c r="AT15" s="29"/>
      <c r="AU15" s="29"/>
      <c r="AV15" s="29"/>
      <c r="AW15" s="29"/>
      <c r="AX15" s="29"/>
      <c r="AY15" s="29"/>
      <c r="AZ15" s="29"/>
      <c r="BA15" s="29"/>
      <c r="BB15" s="29"/>
      <c r="BC15" s="29"/>
      <c r="BD15" s="29"/>
      <c r="BE15" s="29"/>
      <c r="BF15" s="29"/>
      <c r="BG15" s="29"/>
      <c r="BH15" s="29"/>
      <c r="BI15" s="29"/>
      <c r="BJ15" s="29"/>
      <c r="BK15" s="29"/>
      <c r="BL15" s="29"/>
      <c r="BM15" s="29"/>
      <c r="BN15" s="29"/>
      <c r="BO15" s="29"/>
      <c r="BP15" s="29"/>
      <c r="BQ15" s="29"/>
      <c r="BR15" s="29"/>
      <c r="BS15" s="29"/>
      <c r="BT15" s="29"/>
      <c r="BU15" s="29"/>
      <c r="BV15" s="29"/>
      <c r="BW15" s="29"/>
      <c r="BX15" s="29"/>
      <c r="BY15" s="29"/>
      <c r="BZ15" s="29"/>
      <c r="CA15" s="29"/>
      <c r="CB15" s="29"/>
      <c r="CC15" s="29"/>
      <c r="CD15" s="29"/>
      <c r="CE15" s="29"/>
      <c r="CF15" s="29"/>
      <c r="CG15" s="29"/>
      <c r="CH15" s="29"/>
      <c r="CI15" s="29"/>
      <c r="CJ15" s="29"/>
      <c r="CK15" s="29"/>
      <c r="CL15" s="29"/>
      <c r="CM15" s="29"/>
      <c r="CN15" s="29"/>
      <c r="CO15" s="29"/>
      <c r="CP15" s="29"/>
      <c r="CQ15" s="29"/>
      <c r="CR15" s="29"/>
      <c r="CS15" s="29"/>
      <c r="CT15" s="29"/>
      <c r="CU15" s="29"/>
      <c r="CV15" s="29"/>
      <c r="CW15" s="29"/>
      <c r="CX15" s="29"/>
      <c r="CY15" s="29"/>
      <c r="CZ15" s="29"/>
      <c r="DA15" s="29"/>
      <c r="DB15" s="29"/>
      <c r="DC15" s="29"/>
      <c r="DD15" s="29"/>
      <c r="DE15" s="29"/>
      <c r="DF15" s="29"/>
      <c r="DG15" s="29"/>
      <c r="DH15" s="29"/>
      <c r="DI15" s="29"/>
      <c r="DJ15" s="29"/>
      <c r="DK15" s="29"/>
      <c r="DL15" s="29"/>
      <c r="DM15" s="29"/>
      <c r="DN15" s="29"/>
      <c r="DO15" s="29"/>
      <c r="DP15" s="29"/>
      <c r="DQ15" s="29"/>
      <c r="DR15" s="29"/>
      <c r="DS15" s="29"/>
      <c r="DT15" s="29"/>
      <c r="DU15" s="29"/>
      <c r="DV15" s="29"/>
      <c r="DW15" s="29"/>
      <c r="DX15" s="29"/>
      <c r="DY15" s="29"/>
      <c r="DZ15" s="29"/>
      <c r="EA15" s="29"/>
      <c r="EB15" s="29"/>
      <c r="EC15" s="29"/>
      <c r="ED15" s="29"/>
      <c r="EE15" s="29"/>
      <c r="EF15" s="29"/>
      <c r="EG15" s="29"/>
      <c r="EH15" s="29"/>
      <c r="EI15" s="29"/>
      <c r="EJ15" s="29"/>
      <c r="EK15" s="29"/>
      <c r="EL15" s="29"/>
      <c r="EM15" s="29"/>
      <c r="EN15" s="29"/>
      <c r="EO15" s="29"/>
      <c r="EP15" s="29"/>
      <c r="EQ15" s="29"/>
      <c r="ER15" s="29"/>
      <c r="ES15" s="29"/>
      <c r="ET15" s="29"/>
      <c r="EU15" s="29"/>
      <c r="EV15" s="29"/>
      <c r="EW15" s="29"/>
      <c r="EX15" s="29"/>
      <c r="EY15" s="29"/>
      <c r="EZ15" s="29"/>
      <c r="FA15" s="29"/>
      <c r="FB15" s="29"/>
      <c r="FC15" s="29"/>
      <c r="FD15" s="29"/>
      <c r="FE15" s="29"/>
      <c r="FF15" s="29"/>
      <c r="FG15" s="29"/>
      <c r="FH15" s="29"/>
      <c r="FI15" s="29"/>
      <c r="FJ15" s="29"/>
      <c r="FK15" s="29"/>
      <c r="FL15" s="29"/>
      <c r="FM15" s="29"/>
      <c r="FN15" s="29"/>
      <c r="FO15" s="29"/>
      <c r="FP15" s="29"/>
      <c r="FQ15" s="29"/>
      <c r="FR15" s="29"/>
      <c r="FS15" s="29"/>
      <c r="FT15" s="29"/>
      <c r="FU15" s="29"/>
      <c r="FV15" s="29"/>
      <c r="FW15" s="29"/>
      <c r="FX15" s="29"/>
      <c r="FY15" s="29"/>
      <c r="FZ15" s="29"/>
      <c r="GA15" s="29"/>
      <c r="GB15" s="29"/>
      <c r="GC15" s="29"/>
      <c r="GD15" s="29"/>
      <c r="GE15" s="29"/>
      <c r="GF15" s="29"/>
      <c r="GG15" s="29"/>
      <c r="GH15" s="29"/>
      <c r="GI15" s="29"/>
      <c r="GJ15" s="29"/>
      <c r="GK15" s="29"/>
      <c r="GL15" s="29"/>
      <c r="GM15" s="29"/>
      <c r="GN15" s="29"/>
      <c r="GO15" s="29"/>
      <c r="GP15" s="29"/>
      <c r="GQ15" s="29"/>
      <c r="GR15" s="29"/>
      <c r="GS15" s="29"/>
      <c r="GT15" s="29"/>
      <c r="GU15" s="29"/>
      <c r="GV15" s="29"/>
      <c r="GW15" s="29"/>
      <c r="GX15" s="29"/>
      <c r="GY15" s="29"/>
      <c r="GZ15" s="29"/>
      <c r="HA15" s="29"/>
      <c r="HB15" s="29"/>
      <c r="HC15" s="29"/>
      <c r="HD15" s="29"/>
      <c r="HE15" s="29"/>
      <c r="HF15" s="29"/>
      <c r="HG15" s="29"/>
      <c r="HH15" s="29"/>
      <c r="HI15" s="29"/>
      <c r="HJ15" s="29"/>
      <c r="HK15" s="29"/>
      <c r="HL15" s="29"/>
      <c r="HM15" s="29"/>
      <c r="HN15" s="29"/>
      <c r="HO15" s="29"/>
      <c r="HP15" s="29"/>
      <c r="HQ15" s="29"/>
      <c r="HR15" s="29"/>
      <c r="HS15" s="29"/>
      <c r="HT15" s="29"/>
      <c r="HU15" s="29"/>
      <c r="HV15" s="29"/>
      <c r="HW15" s="29"/>
      <c r="HX15" s="29"/>
      <c r="HY15" s="29"/>
      <c r="HZ15" s="29"/>
      <c r="IA15" s="29"/>
      <c r="IB15" s="29"/>
      <c r="IC15" s="29"/>
      <c r="ID15" s="29"/>
      <c r="IE15" s="29"/>
      <c r="IF15" s="29"/>
      <c r="IG15" s="29"/>
      <c r="IH15" s="29"/>
      <c r="II15" s="29"/>
      <c r="IJ15" s="29"/>
      <c r="IK15" s="29"/>
      <c r="IL15" s="29"/>
      <c r="IM15" s="29"/>
      <c r="IN15" s="29"/>
      <c r="IO15" s="29"/>
      <c r="IP15" s="29"/>
      <c r="IQ15" s="29"/>
      <c r="IR15" s="29"/>
      <c r="IS15" s="29"/>
      <c r="IT15" s="29"/>
      <c r="IU15" s="29"/>
      <c r="IV15" s="29"/>
      <c r="IW15" s="29"/>
      <c r="IX15" s="29"/>
      <c r="IY15" s="29"/>
      <c r="IZ15" s="29"/>
      <c r="JA15" s="29"/>
      <c r="JB15" s="29"/>
      <c r="JC15" s="29"/>
      <c r="JD15" s="29"/>
      <c r="JE15" s="29"/>
      <c r="JF15" s="29"/>
      <c r="JG15" s="29"/>
      <c r="JH15" s="29"/>
      <c r="JI15" s="29"/>
      <c r="JJ15" s="29"/>
      <c r="JK15" s="29"/>
      <c r="JL15" s="29"/>
      <c r="JM15" s="29"/>
      <c r="JN15" s="29"/>
      <c r="JO15" s="29"/>
      <c r="JP15" s="29"/>
      <c r="JQ15" s="29"/>
      <c r="JR15" s="29"/>
      <c r="JS15" s="29"/>
      <c r="JT15" s="29"/>
      <c r="JU15" s="29"/>
      <c r="JV15" s="29"/>
      <c r="JW15" s="29"/>
      <c r="JX15" s="29"/>
      <c r="JY15" s="29"/>
      <c r="JZ15" s="29"/>
      <c r="KA15" s="29"/>
      <c r="KB15" s="29"/>
      <c r="KC15" s="29"/>
      <c r="KD15" s="29"/>
      <c r="KE15" s="29"/>
      <c r="KF15" s="29"/>
      <c r="KG15" s="29"/>
      <c r="KH15" s="29"/>
      <c r="KI15" s="29"/>
      <c r="KJ15" s="29"/>
      <c r="KK15" s="29"/>
      <c r="KL15" s="29"/>
      <c r="KM15" s="29"/>
      <c r="KN15" s="29"/>
      <c r="KO15" s="29"/>
      <c r="KP15" s="29"/>
      <c r="KQ15" s="29"/>
      <c r="KR15" s="29"/>
      <c r="KS15" s="29"/>
      <c r="KT15" s="29"/>
      <c r="KU15" s="29"/>
      <c r="KV15" s="29"/>
      <c r="KW15" s="29"/>
      <c r="KX15" s="29"/>
      <c r="KY15" s="29"/>
      <c r="KZ15" s="29"/>
      <c r="LA15" s="29"/>
      <c r="LB15" s="29"/>
      <c r="LC15" s="29"/>
      <c r="LD15" s="29"/>
      <c r="LE15" s="29"/>
      <c r="LF15" s="29"/>
      <c r="LG15" s="29"/>
      <c r="LH15" s="29"/>
      <c r="LI15" s="29"/>
      <c r="LJ15" s="29"/>
      <c r="LK15" s="29"/>
      <c r="LL15" s="29"/>
      <c r="LM15" s="29"/>
      <c r="LN15" s="29"/>
      <c r="LO15" s="29"/>
      <c r="LP15" s="29"/>
      <c r="LQ15" s="29"/>
      <c r="LR15" s="29"/>
      <c r="LS15" s="29"/>
      <c r="LT15" s="29"/>
      <c r="LU15" s="29"/>
      <c r="LV15" s="29"/>
      <c r="LW15" s="29"/>
      <c r="LX15" s="29"/>
      <c r="LY15" s="29"/>
      <c r="LZ15" s="29"/>
      <c r="MA15" s="29"/>
      <c r="MB15" s="29"/>
      <c r="MC15" s="29"/>
      <c r="MD15" s="29"/>
      <c r="ME15" s="29"/>
      <c r="MF15" s="29"/>
      <c r="MG15" s="29"/>
      <c r="MH15" s="29"/>
      <c r="MI15" s="29"/>
      <c r="MJ15" s="29"/>
      <c r="MK15" s="29"/>
      <c r="ML15" s="29"/>
      <c r="MM15" s="29"/>
      <c r="MN15" s="29"/>
      <c r="MO15" s="29"/>
      <c r="MP15" s="29"/>
      <c r="MQ15" s="29"/>
      <c r="MR15" s="29"/>
      <c r="MS15" s="29"/>
      <c r="MT15" s="29"/>
      <c r="MU15" s="29"/>
      <c r="MV15" s="29"/>
      <c r="MW15" s="29"/>
      <c r="MX15" s="29"/>
      <c r="MY15" s="29"/>
      <c r="MZ15" s="29"/>
      <c r="NA15" s="29"/>
      <c r="NB15" s="29"/>
      <c r="NC15" s="29"/>
      <c r="ND15" s="29"/>
      <c r="NE15" s="29"/>
      <c r="NF15" s="29"/>
      <c r="NG15" s="29"/>
      <c r="NH15" s="29"/>
      <c r="NI15" s="29"/>
      <c r="NJ15" s="29"/>
      <c r="NK15" s="29"/>
      <c r="NL15" s="29"/>
      <c r="NM15" s="29"/>
      <c r="NN15" s="29"/>
      <c r="NO15" s="29"/>
      <c r="NP15" s="29"/>
      <c r="NQ15" s="29"/>
      <c r="NR15" s="29"/>
      <c r="NS15" s="29"/>
      <c r="NT15" s="29"/>
      <c r="NU15" s="29"/>
      <c r="NV15" s="29"/>
      <c r="NW15" s="29"/>
      <c r="NX15" s="29"/>
      <c r="NY15" s="29"/>
      <c r="NZ15" s="29"/>
      <c r="OA15" s="29"/>
      <c r="OB15" s="29"/>
      <c r="OC15" s="29"/>
      <c r="OD15" s="29"/>
      <c r="OE15" s="29"/>
      <c r="OF15" s="29"/>
      <c r="OG15" s="29"/>
      <c r="OH15" s="29"/>
      <c r="OI15" s="29"/>
      <c r="OJ15" s="29"/>
      <c r="OK15" s="29"/>
      <c r="OL15" s="29"/>
      <c r="OM15" s="29"/>
      <c r="ON15" s="29"/>
      <c r="OO15" s="29"/>
      <c r="OP15" s="29"/>
      <c r="OQ15" s="29"/>
      <c r="OR15" s="29"/>
      <c r="OS15" s="29"/>
      <c r="OT15" s="29"/>
      <c r="OU15" s="29"/>
      <c r="OV15" s="29"/>
      <c r="OW15" s="29"/>
      <c r="OX15" s="29"/>
      <c r="OY15" s="29"/>
      <c r="OZ15" s="29"/>
      <c r="PA15" s="29"/>
      <c r="PB15" s="29"/>
      <c r="PC15" s="29"/>
      <c r="PD15" s="29"/>
      <c r="PE15" s="29"/>
      <c r="PF15" s="29"/>
      <c r="PG15" s="29"/>
      <c r="PH15" s="29"/>
      <c r="PI15" s="29"/>
      <c r="PJ15" s="29"/>
      <c r="PK15" s="29"/>
      <c r="PL15" s="29"/>
    </row>
    <row r="16" spans="1:428" s="30" customFormat="1" ht="30" customHeight="1" x14ac:dyDescent="0.25">
      <c r="A16" s="90" t="s">
        <v>8</v>
      </c>
      <c r="B16" s="203">
        <v>20</v>
      </c>
      <c r="C16" s="203">
        <v>20</v>
      </c>
      <c r="D16" s="203">
        <v>0</v>
      </c>
      <c r="E16" s="203">
        <v>23987</v>
      </c>
      <c r="F16" s="203">
        <f>2392+4275+14667+837+527+351</f>
        <v>23049</v>
      </c>
      <c r="G16" s="203">
        <f>268+100+90+120+360</f>
        <v>938</v>
      </c>
      <c r="H16" s="203">
        <f>24+65+15</f>
        <v>104</v>
      </c>
      <c r="I16" s="203">
        <f>+E16+H16</f>
        <v>24091</v>
      </c>
      <c r="J16" s="142">
        <v>25</v>
      </c>
      <c r="K16" s="142">
        <f>360+377</f>
        <v>737</v>
      </c>
      <c r="L16" s="91">
        <f t="shared" si="2"/>
        <v>18425</v>
      </c>
      <c r="M16" s="206">
        <v>40</v>
      </c>
      <c r="N16" s="206">
        <f>-(I16-L16-L17-L18-M16)</f>
        <v>-126</v>
      </c>
      <c r="O16" s="236">
        <f t="shared" ref="O16:O27" si="6">IFERROR((N16/I16)*100,"-")</f>
        <v>-0.52301689427587061</v>
      </c>
      <c r="P16" s="107">
        <v>737</v>
      </c>
      <c r="Q16" s="107">
        <v>737</v>
      </c>
      <c r="R16" s="137">
        <f t="shared" si="3"/>
        <v>0</v>
      </c>
      <c r="S16" s="137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J16" s="29"/>
      <c r="AK16" s="29"/>
      <c r="AL16" s="29"/>
      <c r="AM16" s="29"/>
      <c r="AN16" s="29"/>
      <c r="AO16" s="29"/>
      <c r="AP16" s="29"/>
      <c r="AQ16" s="29"/>
      <c r="AR16" s="29"/>
      <c r="AS16" s="29"/>
      <c r="AT16" s="29"/>
      <c r="AU16" s="29"/>
      <c r="AV16" s="29"/>
      <c r="AW16" s="29"/>
      <c r="AX16" s="29"/>
      <c r="AY16" s="29"/>
      <c r="AZ16" s="29"/>
      <c r="BA16" s="29"/>
      <c r="BB16" s="29"/>
      <c r="BC16" s="29"/>
      <c r="BD16" s="29"/>
      <c r="BE16" s="29"/>
      <c r="BF16" s="29"/>
      <c r="BG16" s="29"/>
      <c r="BH16" s="29"/>
      <c r="BI16" s="29"/>
      <c r="BJ16" s="29"/>
      <c r="BK16" s="29"/>
      <c r="BL16" s="29"/>
      <c r="BM16" s="29"/>
      <c r="BN16" s="29"/>
      <c r="BO16" s="29"/>
      <c r="BP16" s="29"/>
      <c r="BQ16" s="29"/>
      <c r="BR16" s="29"/>
      <c r="BS16" s="29"/>
      <c r="BT16" s="29"/>
      <c r="BU16" s="29"/>
      <c r="BV16" s="29"/>
      <c r="BW16" s="29"/>
      <c r="BX16" s="29"/>
      <c r="BY16" s="29"/>
      <c r="BZ16" s="29"/>
      <c r="CA16" s="29"/>
      <c r="CB16" s="29"/>
      <c r="CC16" s="29"/>
      <c r="CD16" s="29"/>
      <c r="CE16" s="29"/>
      <c r="CF16" s="29"/>
      <c r="CG16" s="29"/>
      <c r="CH16" s="29"/>
      <c r="CI16" s="29"/>
      <c r="CJ16" s="29"/>
      <c r="CK16" s="29"/>
      <c r="CL16" s="29"/>
      <c r="CM16" s="29"/>
      <c r="CN16" s="29"/>
      <c r="CO16" s="29"/>
      <c r="CP16" s="29"/>
      <c r="CQ16" s="29"/>
      <c r="CR16" s="29"/>
      <c r="CS16" s="29"/>
      <c r="CT16" s="29"/>
      <c r="CU16" s="29"/>
      <c r="CV16" s="29"/>
      <c r="CW16" s="29"/>
      <c r="CX16" s="29"/>
      <c r="CY16" s="29"/>
      <c r="CZ16" s="29"/>
      <c r="DA16" s="29"/>
      <c r="DB16" s="29"/>
      <c r="DC16" s="29"/>
      <c r="DD16" s="29"/>
      <c r="DE16" s="29"/>
      <c r="DF16" s="29"/>
      <c r="DG16" s="29"/>
      <c r="DH16" s="29"/>
      <c r="DI16" s="29"/>
      <c r="DJ16" s="29"/>
      <c r="DK16" s="29"/>
      <c r="DL16" s="29"/>
      <c r="DM16" s="29"/>
      <c r="DN16" s="29"/>
      <c r="DO16" s="29"/>
      <c r="DP16" s="29"/>
      <c r="DQ16" s="29"/>
      <c r="DR16" s="29"/>
      <c r="DS16" s="29"/>
      <c r="DT16" s="29"/>
      <c r="DU16" s="29"/>
      <c r="DV16" s="29"/>
      <c r="DW16" s="29"/>
      <c r="DX16" s="29"/>
      <c r="DY16" s="29"/>
      <c r="DZ16" s="29"/>
      <c r="EA16" s="29"/>
      <c r="EB16" s="29"/>
      <c r="EC16" s="29"/>
      <c r="ED16" s="29"/>
      <c r="EE16" s="29"/>
      <c r="EF16" s="29"/>
      <c r="EG16" s="29"/>
      <c r="EH16" s="29"/>
      <c r="EI16" s="29"/>
      <c r="EJ16" s="29"/>
      <c r="EK16" s="29"/>
      <c r="EL16" s="29"/>
      <c r="EM16" s="29"/>
      <c r="EN16" s="29"/>
      <c r="EO16" s="29"/>
      <c r="EP16" s="29"/>
      <c r="EQ16" s="29"/>
      <c r="ER16" s="29"/>
      <c r="ES16" s="29"/>
      <c r="ET16" s="29"/>
      <c r="EU16" s="29"/>
      <c r="EV16" s="29"/>
      <c r="EW16" s="29"/>
      <c r="EX16" s="29"/>
      <c r="EY16" s="29"/>
      <c r="EZ16" s="29"/>
      <c r="FA16" s="29"/>
      <c r="FB16" s="29"/>
      <c r="FC16" s="29"/>
      <c r="FD16" s="29"/>
      <c r="FE16" s="29"/>
      <c r="FF16" s="29"/>
      <c r="FG16" s="29"/>
      <c r="FH16" s="29"/>
      <c r="FI16" s="29"/>
      <c r="FJ16" s="29"/>
      <c r="FK16" s="29"/>
      <c r="FL16" s="29"/>
      <c r="FM16" s="29"/>
      <c r="FN16" s="29"/>
      <c r="FO16" s="29"/>
      <c r="FP16" s="29"/>
      <c r="FQ16" s="29"/>
      <c r="FR16" s="29"/>
      <c r="FS16" s="29"/>
      <c r="FT16" s="29"/>
      <c r="FU16" s="29"/>
      <c r="FV16" s="29"/>
      <c r="FW16" s="29"/>
      <c r="FX16" s="29"/>
      <c r="FY16" s="29"/>
      <c r="FZ16" s="29"/>
      <c r="GA16" s="29"/>
      <c r="GB16" s="29"/>
      <c r="GC16" s="29"/>
      <c r="GD16" s="29"/>
      <c r="GE16" s="29"/>
      <c r="GF16" s="29"/>
      <c r="GG16" s="29"/>
      <c r="GH16" s="29"/>
      <c r="GI16" s="29"/>
      <c r="GJ16" s="29"/>
      <c r="GK16" s="29"/>
      <c r="GL16" s="29"/>
      <c r="GM16" s="29"/>
      <c r="GN16" s="29"/>
      <c r="GO16" s="29"/>
      <c r="GP16" s="29"/>
      <c r="GQ16" s="29"/>
      <c r="GR16" s="29"/>
      <c r="GS16" s="29"/>
      <c r="GT16" s="29"/>
      <c r="GU16" s="29"/>
      <c r="GV16" s="29"/>
      <c r="GW16" s="29"/>
      <c r="GX16" s="29"/>
      <c r="GY16" s="29"/>
      <c r="GZ16" s="29"/>
      <c r="HA16" s="29"/>
      <c r="HB16" s="29"/>
      <c r="HC16" s="29"/>
      <c r="HD16" s="29"/>
      <c r="HE16" s="29"/>
      <c r="HF16" s="29"/>
      <c r="HG16" s="29"/>
      <c r="HH16" s="29"/>
      <c r="HI16" s="29"/>
      <c r="HJ16" s="29"/>
      <c r="HK16" s="29"/>
      <c r="HL16" s="29"/>
      <c r="HM16" s="29"/>
      <c r="HN16" s="29"/>
      <c r="HO16" s="29"/>
      <c r="HP16" s="29"/>
      <c r="HQ16" s="29"/>
      <c r="HR16" s="29"/>
      <c r="HS16" s="29"/>
      <c r="HT16" s="29"/>
      <c r="HU16" s="29"/>
      <c r="HV16" s="29"/>
      <c r="HW16" s="29"/>
      <c r="HX16" s="29"/>
      <c r="HY16" s="29"/>
      <c r="HZ16" s="29"/>
      <c r="IA16" s="29"/>
      <c r="IB16" s="29"/>
      <c r="IC16" s="29"/>
      <c r="ID16" s="29"/>
      <c r="IE16" s="29"/>
      <c r="IF16" s="29"/>
      <c r="IG16" s="29"/>
      <c r="IH16" s="29"/>
      <c r="II16" s="29"/>
      <c r="IJ16" s="29"/>
      <c r="IK16" s="29"/>
      <c r="IL16" s="29"/>
      <c r="IM16" s="29"/>
      <c r="IN16" s="29"/>
      <c r="IO16" s="29"/>
      <c r="IP16" s="29"/>
      <c r="IQ16" s="29"/>
      <c r="IR16" s="29"/>
      <c r="IS16" s="29"/>
      <c r="IT16" s="29"/>
      <c r="IU16" s="29"/>
      <c r="IV16" s="29"/>
      <c r="IW16" s="29"/>
      <c r="IX16" s="29"/>
      <c r="IY16" s="29"/>
      <c r="IZ16" s="29"/>
      <c r="JA16" s="29"/>
      <c r="JB16" s="29"/>
      <c r="JC16" s="29"/>
      <c r="JD16" s="29"/>
      <c r="JE16" s="29"/>
      <c r="JF16" s="29"/>
      <c r="JG16" s="29"/>
      <c r="JH16" s="29"/>
      <c r="JI16" s="29"/>
      <c r="JJ16" s="29"/>
      <c r="JK16" s="29"/>
      <c r="JL16" s="29"/>
      <c r="JM16" s="29"/>
      <c r="JN16" s="29"/>
      <c r="JO16" s="29"/>
      <c r="JP16" s="29"/>
      <c r="JQ16" s="29"/>
      <c r="JR16" s="29"/>
      <c r="JS16" s="29"/>
      <c r="JT16" s="29"/>
      <c r="JU16" s="29"/>
      <c r="JV16" s="29"/>
      <c r="JW16" s="29"/>
      <c r="JX16" s="29"/>
      <c r="JY16" s="29"/>
      <c r="JZ16" s="29"/>
      <c r="KA16" s="29"/>
      <c r="KB16" s="29"/>
      <c r="KC16" s="29"/>
      <c r="KD16" s="29"/>
      <c r="KE16" s="29"/>
      <c r="KF16" s="29"/>
      <c r="KG16" s="29"/>
      <c r="KH16" s="29"/>
      <c r="KI16" s="29"/>
      <c r="KJ16" s="29"/>
      <c r="KK16" s="29"/>
      <c r="KL16" s="29"/>
      <c r="KM16" s="29"/>
      <c r="KN16" s="29"/>
      <c r="KO16" s="29"/>
      <c r="KP16" s="29"/>
      <c r="KQ16" s="29"/>
      <c r="KR16" s="29"/>
      <c r="KS16" s="29"/>
      <c r="KT16" s="29"/>
      <c r="KU16" s="29"/>
      <c r="KV16" s="29"/>
      <c r="KW16" s="29"/>
      <c r="KX16" s="29"/>
      <c r="KY16" s="29"/>
      <c r="KZ16" s="29"/>
      <c r="LA16" s="29"/>
      <c r="LB16" s="29"/>
      <c r="LC16" s="29"/>
      <c r="LD16" s="29"/>
      <c r="LE16" s="29"/>
      <c r="LF16" s="29"/>
      <c r="LG16" s="29"/>
      <c r="LH16" s="29"/>
      <c r="LI16" s="29"/>
      <c r="LJ16" s="29"/>
      <c r="LK16" s="29"/>
      <c r="LL16" s="29"/>
      <c r="LM16" s="29"/>
      <c r="LN16" s="29"/>
      <c r="LO16" s="29"/>
      <c r="LP16" s="29"/>
      <c r="LQ16" s="29"/>
      <c r="LR16" s="29"/>
      <c r="LS16" s="29"/>
      <c r="LT16" s="29"/>
      <c r="LU16" s="29"/>
      <c r="LV16" s="29"/>
      <c r="LW16" s="29"/>
      <c r="LX16" s="29"/>
      <c r="LY16" s="29"/>
      <c r="LZ16" s="29"/>
      <c r="MA16" s="29"/>
      <c r="MB16" s="29"/>
      <c r="MC16" s="29"/>
      <c r="MD16" s="29"/>
      <c r="ME16" s="29"/>
      <c r="MF16" s="29"/>
      <c r="MG16" s="29"/>
      <c r="MH16" s="29"/>
      <c r="MI16" s="29"/>
      <c r="MJ16" s="29"/>
      <c r="MK16" s="29"/>
      <c r="ML16" s="29"/>
      <c r="MM16" s="29"/>
      <c r="MN16" s="29"/>
      <c r="MO16" s="29"/>
      <c r="MP16" s="29"/>
      <c r="MQ16" s="29"/>
      <c r="MR16" s="29"/>
      <c r="MS16" s="29"/>
      <c r="MT16" s="29"/>
      <c r="MU16" s="29"/>
      <c r="MV16" s="29"/>
      <c r="MW16" s="29"/>
      <c r="MX16" s="29"/>
      <c r="MY16" s="29"/>
      <c r="MZ16" s="29"/>
      <c r="NA16" s="29"/>
      <c r="NB16" s="29"/>
      <c r="NC16" s="29"/>
      <c r="ND16" s="29"/>
      <c r="NE16" s="29"/>
      <c r="NF16" s="29"/>
      <c r="NG16" s="29"/>
      <c r="NH16" s="29"/>
      <c r="NI16" s="29"/>
      <c r="NJ16" s="29"/>
      <c r="NK16" s="29"/>
      <c r="NL16" s="29"/>
      <c r="NM16" s="29"/>
      <c r="NN16" s="29"/>
      <c r="NO16" s="29"/>
      <c r="NP16" s="29"/>
      <c r="NQ16" s="29"/>
      <c r="NR16" s="29"/>
      <c r="NS16" s="29"/>
      <c r="NT16" s="29"/>
      <c r="NU16" s="29"/>
      <c r="NV16" s="29"/>
      <c r="NW16" s="29"/>
      <c r="NX16" s="29"/>
      <c r="NY16" s="29"/>
      <c r="NZ16" s="29"/>
      <c r="OA16" s="29"/>
      <c r="OB16" s="29"/>
      <c r="OC16" s="29"/>
      <c r="OD16" s="29"/>
      <c r="OE16" s="29"/>
      <c r="OF16" s="29"/>
      <c r="OG16" s="29"/>
      <c r="OH16" s="29"/>
      <c r="OI16" s="29"/>
      <c r="OJ16" s="29"/>
      <c r="OK16" s="29"/>
      <c r="OL16" s="29"/>
      <c r="OM16" s="29"/>
      <c r="ON16" s="29"/>
      <c r="OO16" s="29"/>
      <c r="OP16" s="29"/>
      <c r="OQ16" s="29"/>
      <c r="OR16" s="29"/>
      <c r="OS16" s="29"/>
      <c r="OT16" s="29"/>
      <c r="OU16" s="29"/>
      <c r="OV16" s="29"/>
      <c r="OW16" s="29"/>
      <c r="OX16" s="29"/>
      <c r="OY16" s="29"/>
      <c r="OZ16" s="29"/>
      <c r="PA16" s="29"/>
      <c r="PB16" s="29"/>
      <c r="PC16" s="29"/>
      <c r="PD16" s="29"/>
      <c r="PE16" s="29"/>
      <c r="PF16" s="29"/>
      <c r="PG16" s="29"/>
      <c r="PH16" s="29"/>
      <c r="PI16" s="29"/>
      <c r="PJ16" s="29"/>
      <c r="PK16" s="29"/>
      <c r="PL16" s="29"/>
    </row>
    <row r="17" spans="1:428" s="30" customFormat="1" ht="30" customHeight="1" x14ac:dyDescent="0.25">
      <c r="A17" s="90" t="s">
        <v>11</v>
      </c>
      <c r="B17" s="204"/>
      <c r="C17" s="204"/>
      <c r="D17" s="204"/>
      <c r="E17" s="204"/>
      <c r="F17" s="204"/>
      <c r="G17" s="204"/>
      <c r="H17" s="204"/>
      <c r="I17" s="204"/>
      <c r="J17" s="142">
        <v>25</v>
      </c>
      <c r="K17" s="142">
        <v>60</v>
      </c>
      <c r="L17" s="91">
        <f t="shared" si="2"/>
        <v>1500</v>
      </c>
      <c r="M17" s="207"/>
      <c r="N17" s="207"/>
      <c r="O17" s="237"/>
      <c r="P17" s="107">
        <v>60</v>
      </c>
      <c r="Q17" s="107">
        <v>60</v>
      </c>
      <c r="R17" s="137">
        <f t="shared" si="3"/>
        <v>0</v>
      </c>
      <c r="S17" s="137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29"/>
      <c r="AX17" s="29"/>
      <c r="AY17" s="29"/>
      <c r="AZ17" s="29"/>
      <c r="BA17" s="29"/>
      <c r="BB17" s="29"/>
      <c r="BC17" s="29"/>
      <c r="BD17" s="29"/>
      <c r="BE17" s="29"/>
      <c r="BF17" s="29"/>
      <c r="BG17" s="29"/>
      <c r="BH17" s="29"/>
      <c r="BI17" s="29"/>
      <c r="BJ17" s="29"/>
      <c r="BK17" s="29"/>
      <c r="BL17" s="29"/>
      <c r="BM17" s="29"/>
      <c r="BN17" s="29"/>
      <c r="BO17" s="29"/>
      <c r="BP17" s="29"/>
      <c r="BQ17" s="29"/>
      <c r="BR17" s="29"/>
      <c r="BS17" s="29"/>
      <c r="BT17" s="29"/>
      <c r="BU17" s="29"/>
      <c r="BV17" s="29"/>
      <c r="BW17" s="29"/>
      <c r="BX17" s="29"/>
      <c r="BY17" s="29"/>
      <c r="BZ17" s="29"/>
      <c r="CA17" s="29"/>
      <c r="CB17" s="29"/>
      <c r="CC17" s="29"/>
      <c r="CD17" s="29"/>
      <c r="CE17" s="29"/>
      <c r="CF17" s="29"/>
      <c r="CG17" s="29"/>
      <c r="CH17" s="29"/>
      <c r="CI17" s="29"/>
      <c r="CJ17" s="29"/>
      <c r="CK17" s="29"/>
      <c r="CL17" s="29"/>
      <c r="CM17" s="29"/>
      <c r="CN17" s="29"/>
      <c r="CO17" s="29"/>
      <c r="CP17" s="29"/>
      <c r="CQ17" s="29"/>
      <c r="CR17" s="29"/>
      <c r="CS17" s="29"/>
      <c r="CT17" s="29"/>
      <c r="CU17" s="29"/>
      <c r="CV17" s="29"/>
      <c r="CW17" s="29"/>
      <c r="CX17" s="29"/>
      <c r="CY17" s="29"/>
      <c r="CZ17" s="29"/>
      <c r="DA17" s="29"/>
      <c r="DB17" s="29"/>
      <c r="DC17" s="29"/>
      <c r="DD17" s="29"/>
      <c r="DE17" s="29"/>
      <c r="DF17" s="29"/>
      <c r="DG17" s="29"/>
      <c r="DH17" s="29"/>
      <c r="DI17" s="29"/>
      <c r="DJ17" s="29"/>
      <c r="DK17" s="29"/>
      <c r="DL17" s="29"/>
      <c r="DM17" s="29"/>
      <c r="DN17" s="29"/>
      <c r="DO17" s="29"/>
      <c r="DP17" s="29"/>
      <c r="DQ17" s="29"/>
      <c r="DR17" s="29"/>
      <c r="DS17" s="29"/>
      <c r="DT17" s="29"/>
      <c r="DU17" s="29"/>
      <c r="DV17" s="29"/>
      <c r="DW17" s="29"/>
      <c r="DX17" s="29"/>
      <c r="DY17" s="29"/>
      <c r="DZ17" s="29"/>
      <c r="EA17" s="29"/>
      <c r="EB17" s="29"/>
      <c r="EC17" s="29"/>
      <c r="ED17" s="29"/>
      <c r="EE17" s="29"/>
      <c r="EF17" s="29"/>
      <c r="EG17" s="29"/>
      <c r="EH17" s="29"/>
      <c r="EI17" s="29"/>
      <c r="EJ17" s="29"/>
      <c r="EK17" s="29"/>
      <c r="EL17" s="29"/>
      <c r="EM17" s="29"/>
      <c r="EN17" s="29"/>
      <c r="EO17" s="29"/>
      <c r="EP17" s="29"/>
      <c r="EQ17" s="29"/>
      <c r="ER17" s="29"/>
      <c r="ES17" s="29"/>
      <c r="ET17" s="29"/>
      <c r="EU17" s="29"/>
      <c r="EV17" s="29"/>
      <c r="EW17" s="29"/>
      <c r="EX17" s="29"/>
      <c r="EY17" s="29"/>
      <c r="EZ17" s="29"/>
      <c r="FA17" s="29"/>
      <c r="FB17" s="29"/>
      <c r="FC17" s="29"/>
      <c r="FD17" s="29"/>
      <c r="FE17" s="29"/>
      <c r="FF17" s="29"/>
      <c r="FG17" s="29"/>
      <c r="FH17" s="29"/>
      <c r="FI17" s="29"/>
      <c r="FJ17" s="29"/>
      <c r="FK17" s="29"/>
      <c r="FL17" s="29"/>
      <c r="FM17" s="29"/>
      <c r="FN17" s="29"/>
      <c r="FO17" s="29"/>
      <c r="FP17" s="29"/>
      <c r="FQ17" s="29"/>
      <c r="FR17" s="29"/>
      <c r="FS17" s="29"/>
      <c r="FT17" s="29"/>
      <c r="FU17" s="29"/>
      <c r="FV17" s="29"/>
      <c r="FW17" s="29"/>
      <c r="FX17" s="29"/>
      <c r="FY17" s="29"/>
      <c r="FZ17" s="29"/>
      <c r="GA17" s="29"/>
      <c r="GB17" s="29"/>
      <c r="GC17" s="29"/>
      <c r="GD17" s="29"/>
      <c r="GE17" s="29"/>
      <c r="GF17" s="29"/>
      <c r="GG17" s="29"/>
      <c r="GH17" s="29"/>
      <c r="GI17" s="29"/>
      <c r="GJ17" s="29"/>
      <c r="GK17" s="29"/>
      <c r="GL17" s="29"/>
      <c r="GM17" s="29"/>
      <c r="GN17" s="29"/>
      <c r="GO17" s="29"/>
      <c r="GP17" s="29"/>
      <c r="GQ17" s="29"/>
      <c r="GR17" s="29"/>
      <c r="GS17" s="29"/>
      <c r="GT17" s="29"/>
      <c r="GU17" s="29"/>
      <c r="GV17" s="29"/>
      <c r="GW17" s="29"/>
      <c r="GX17" s="29"/>
      <c r="GY17" s="29"/>
      <c r="GZ17" s="29"/>
      <c r="HA17" s="29"/>
      <c r="HB17" s="29"/>
      <c r="HC17" s="29"/>
      <c r="HD17" s="29"/>
      <c r="HE17" s="29"/>
      <c r="HF17" s="29"/>
      <c r="HG17" s="29"/>
      <c r="HH17" s="29"/>
      <c r="HI17" s="29"/>
      <c r="HJ17" s="29"/>
      <c r="HK17" s="29"/>
      <c r="HL17" s="29"/>
      <c r="HM17" s="29"/>
      <c r="HN17" s="29"/>
      <c r="HO17" s="29"/>
      <c r="HP17" s="29"/>
      <c r="HQ17" s="29"/>
      <c r="HR17" s="29"/>
      <c r="HS17" s="29"/>
      <c r="HT17" s="29"/>
      <c r="HU17" s="29"/>
      <c r="HV17" s="29"/>
      <c r="HW17" s="29"/>
      <c r="HX17" s="29"/>
      <c r="HY17" s="29"/>
      <c r="HZ17" s="29"/>
      <c r="IA17" s="29"/>
      <c r="IB17" s="29"/>
      <c r="IC17" s="29"/>
      <c r="ID17" s="29"/>
      <c r="IE17" s="29"/>
      <c r="IF17" s="29"/>
      <c r="IG17" s="29"/>
      <c r="IH17" s="29"/>
      <c r="II17" s="29"/>
      <c r="IJ17" s="29"/>
      <c r="IK17" s="29"/>
      <c r="IL17" s="29"/>
      <c r="IM17" s="29"/>
      <c r="IN17" s="29"/>
      <c r="IO17" s="29"/>
      <c r="IP17" s="29"/>
      <c r="IQ17" s="29"/>
      <c r="IR17" s="29"/>
      <c r="IS17" s="29"/>
      <c r="IT17" s="29"/>
      <c r="IU17" s="29"/>
      <c r="IV17" s="29"/>
      <c r="IW17" s="29"/>
      <c r="IX17" s="29"/>
      <c r="IY17" s="29"/>
      <c r="IZ17" s="29"/>
      <c r="JA17" s="29"/>
      <c r="JB17" s="29"/>
      <c r="JC17" s="29"/>
      <c r="JD17" s="29"/>
      <c r="JE17" s="29"/>
      <c r="JF17" s="29"/>
      <c r="JG17" s="29"/>
      <c r="JH17" s="29"/>
      <c r="JI17" s="29"/>
      <c r="JJ17" s="29"/>
      <c r="JK17" s="29"/>
      <c r="JL17" s="29"/>
      <c r="JM17" s="29"/>
      <c r="JN17" s="29"/>
      <c r="JO17" s="29"/>
      <c r="JP17" s="29"/>
      <c r="JQ17" s="29"/>
      <c r="JR17" s="29"/>
      <c r="JS17" s="29"/>
      <c r="JT17" s="29"/>
      <c r="JU17" s="29"/>
      <c r="JV17" s="29"/>
      <c r="JW17" s="29"/>
      <c r="JX17" s="29"/>
      <c r="JY17" s="29"/>
      <c r="JZ17" s="29"/>
      <c r="KA17" s="29"/>
      <c r="KB17" s="29"/>
      <c r="KC17" s="29"/>
      <c r="KD17" s="29"/>
      <c r="KE17" s="29"/>
      <c r="KF17" s="29"/>
      <c r="KG17" s="29"/>
      <c r="KH17" s="29"/>
      <c r="KI17" s="29"/>
      <c r="KJ17" s="29"/>
      <c r="KK17" s="29"/>
      <c r="KL17" s="29"/>
      <c r="KM17" s="29"/>
      <c r="KN17" s="29"/>
      <c r="KO17" s="29"/>
      <c r="KP17" s="29"/>
      <c r="KQ17" s="29"/>
      <c r="KR17" s="29"/>
      <c r="KS17" s="29"/>
      <c r="KT17" s="29"/>
      <c r="KU17" s="29"/>
      <c r="KV17" s="29"/>
      <c r="KW17" s="29"/>
      <c r="KX17" s="29"/>
      <c r="KY17" s="29"/>
      <c r="KZ17" s="29"/>
      <c r="LA17" s="29"/>
      <c r="LB17" s="29"/>
      <c r="LC17" s="29"/>
      <c r="LD17" s="29"/>
      <c r="LE17" s="29"/>
      <c r="LF17" s="29"/>
      <c r="LG17" s="29"/>
      <c r="LH17" s="29"/>
      <c r="LI17" s="29"/>
      <c r="LJ17" s="29"/>
      <c r="LK17" s="29"/>
      <c r="LL17" s="29"/>
      <c r="LM17" s="29"/>
      <c r="LN17" s="29"/>
      <c r="LO17" s="29"/>
      <c r="LP17" s="29"/>
      <c r="LQ17" s="29"/>
      <c r="LR17" s="29"/>
      <c r="LS17" s="29"/>
      <c r="LT17" s="29"/>
      <c r="LU17" s="29"/>
      <c r="LV17" s="29"/>
      <c r="LW17" s="29"/>
      <c r="LX17" s="29"/>
      <c r="LY17" s="29"/>
      <c r="LZ17" s="29"/>
      <c r="MA17" s="29"/>
      <c r="MB17" s="29"/>
      <c r="MC17" s="29"/>
      <c r="MD17" s="29"/>
      <c r="ME17" s="29"/>
      <c r="MF17" s="29"/>
      <c r="MG17" s="29"/>
      <c r="MH17" s="29"/>
      <c r="MI17" s="29"/>
      <c r="MJ17" s="29"/>
      <c r="MK17" s="29"/>
      <c r="ML17" s="29"/>
      <c r="MM17" s="29"/>
      <c r="MN17" s="29"/>
      <c r="MO17" s="29"/>
      <c r="MP17" s="29"/>
      <c r="MQ17" s="29"/>
      <c r="MR17" s="29"/>
      <c r="MS17" s="29"/>
      <c r="MT17" s="29"/>
      <c r="MU17" s="29"/>
      <c r="MV17" s="29"/>
      <c r="MW17" s="29"/>
      <c r="MX17" s="29"/>
      <c r="MY17" s="29"/>
      <c r="MZ17" s="29"/>
      <c r="NA17" s="29"/>
      <c r="NB17" s="29"/>
      <c r="NC17" s="29"/>
      <c r="ND17" s="29"/>
      <c r="NE17" s="29"/>
      <c r="NF17" s="29"/>
      <c r="NG17" s="29"/>
      <c r="NH17" s="29"/>
      <c r="NI17" s="29"/>
      <c r="NJ17" s="29"/>
      <c r="NK17" s="29"/>
      <c r="NL17" s="29"/>
      <c r="NM17" s="29"/>
      <c r="NN17" s="29"/>
      <c r="NO17" s="29"/>
      <c r="NP17" s="29"/>
      <c r="NQ17" s="29"/>
      <c r="NR17" s="29"/>
      <c r="NS17" s="29"/>
      <c r="NT17" s="29"/>
      <c r="NU17" s="29"/>
      <c r="NV17" s="29"/>
      <c r="NW17" s="29"/>
      <c r="NX17" s="29"/>
      <c r="NY17" s="29"/>
      <c r="NZ17" s="29"/>
      <c r="OA17" s="29"/>
      <c r="OB17" s="29"/>
      <c r="OC17" s="29"/>
      <c r="OD17" s="29"/>
      <c r="OE17" s="29"/>
      <c r="OF17" s="29"/>
      <c r="OG17" s="29"/>
      <c r="OH17" s="29"/>
      <c r="OI17" s="29"/>
      <c r="OJ17" s="29"/>
      <c r="OK17" s="29"/>
      <c r="OL17" s="29"/>
      <c r="OM17" s="29"/>
      <c r="ON17" s="29"/>
      <c r="OO17" s="29"/>
      <c r="OP17" s="29"/>
      <c r="OQ17" s="29"/>
      <c r="OR17" s="29"/>
      <c r="OS17" s="29"/>
      <c r="OT17" s="29"/>
      <c r="OU17" s="29"/>
      <c r="OV17" s="29"/>
      <c r="OW17" s="29"/>
      <c r="OX17" s="29"/>
      <c r="OY17" s="29"/>
      <c r="OZ17" s="29"/>
      <c r="PA17" s="29"/>
      <c r="PB17" s="29"/>
      <c r="PC17" s="29"/>
      <c r="PD17" s="29"/>
      <c r="PE17" s="29"/>
      <c r="PF17" s="29"/>
      <c r="PG17" s="29"/>
      <c r="PH17" s="29"/>
      <c r="PI17" s="29"/>
      <c r="PJ17" s="29"/>
      <c r="PK17" s="29"/>
      <c r="PL17" s="29"/>
    </row>
    <row r="18" spans="1:428" s="30" customFormat="1" ht="30" customHeight="1" x14ac:dyDescent="0.25">
      <c r="A18" s="90" t="s">
        <v>7</v>
      </c>
      <c r="B18" s="205"/>
      <c r="C18" s="205"/>
      <c r="D18" s="205"/>
      <c r="E18" s="205"/>
      <c r="F18" s="205"/>
      <c r="G18" s="205"/>
      <c r="H18" s="205"/>
      <c r="I18" s="205"/>
      <c r="J18" s="142">
        <v>25</v>
      </c>
      <c r="K18" s="142">
        <v>160</v>
      </c>
      <c r="L18" s="91">
        <f t="shared" si="2"/>
        <v>4000</v>
      </c>
      <c r="M18" s="208"/>
      <c r="N18" s="208"/>
      <c r="O18" s="238"/>
      <c r="P18" s="107">
        <v>160</v>
      </c>
      <c r="Q18" s="107">
        <v>160</v>
      </c>
      <c r="R18" s="137">
        <f t="shared" si="3"/>
        <v>0</v>
      </c>
      <c r="S18" s="137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29"/>
      <c r="AL18" s="29"/>
      <c r="AM18" s="29"/>
      <c r="AN18" s="29"/>
      <c r="AO18" s="29"/>
      <c r="AP18" s="29"/>
      <c r="AQ18" s="29"/>
      <c r="AR18" s="29"/>
      <c r="AS18" s="29"/>
      <c r="AT18" s="29"/>
      <c r="AU18" s="29"/>
      <c r="AV18" s="29"/>
      <c r="AW18" s="29"/>
      <c r="AX18" s="29"/>
      <c r="AY18" s="29"/>
      <c r="AZ18" s="29"/>
      <c r="BA18" s="29"/>
      <c r="BB18" s="29"/>
      <c r="BC18" s="29"/>
      <c r="BD18" s="29"/>
      <c r="BE18" s="29"/>
      <c r="BF18" s="29"/>
      <c r="BG18" s="29"/>
      <c r="BH18" s="29"/>
      <c r="BI18" s="29"/>
      <c r="BJ18" s="29"/>
      <c r="BK18" s="29"/>
      <c r="BL18" s="29"/>
      <c r="BM18" s="29"/>
      <c r="BN18" s="29"/>
      <c r="BO18" s="29"/>
      <c r="BP18" s="29"/>
      <c r="BQ18" s="29"/>
      <c r="BR18" s="29"/>
      <c r="BS18" s="29"/>
      <c r="BT18" s="29"/>
      <c r="BU18" s="29"/>
      <c r="BV18" s="29"/>
      <c r="BW18" s="29"/>
      <c r="BX18" s="29"/>
      <c r="BY18" s="29"/>
      <c r="BZ18" s="29"/>
      <c r="CA18" s="29"/>
      <c r="CB18" s="29"/>
      <c r="CC18" s="29"/>
      <c r="CD18" s="29"/>
      <c r="CE18" s="29"/>
      <c r="CF18" s="29"/>
      <c r="CG18" s="29"/>
      <c r="CH18" s="29"/>
      <c r="CI18" s="29"/>
      <c r="CJ18" s="29"/>
      <c r="CK18" s="29"/>
      <c r="CL18" s="29"/>
      <c r="CM18" s="29"/>
      <c r="CN18" s="29"/>
      <c r="CO18" s="29"/>
      <c r="CP18" s="29"/>
      <c r="CQ18" s="29"/>
      <c r="CR18" s="29"/>
      <c r="CS18" s="29"/>
      <c r="CT18" s="29"/>
      <c r="CU18" s="29"/>
      <c r="CV18" s="29"/>
      <c r="CW18" s="29"/>
      <c r="CX18" s="29"/>
      <c r="CY18" s="29"/>
      <c r="CZ18" s="29"/>
      <c r="DA18" s="29"/>
      <c r="DB18" s="29"/>
      <c r="DC18" s="29"/>
      <c r="DD18" s="29"/>
      <c r="DE18" s="29"/>
      <c r="DF18" s="29"/>
      <c r="DG18" s="29"/>
      <c r="DH18" s="29"/>
      <c r="DI18" s="29"/>
      <c r="DJ18" s="29"/>
      <c r="DK18" s="29"/>
      <c r="DL18" s="29"/>
      <c r="DM18" s="29"/>
      <c r="DN18" s="29"/>
      <c r="DO18" s="29"/>
      <c r="DP18" s="29"/>
      <c r="DQ18" s="29"/>
      <c r="DR18" s="29"/>
      <c r="DS18" s="29"/>
      <c r="DT18" s="29"/>
      <c r="DU18" s="29"/>
      <c r="DV18" s="29"/>
      <c r="DW18" s="29"/>
      <c r="DX18" s="29"/>
      <c r="DY18" s="29"/>
      <c r="DZ18" s="29"/>
      <c r="EA18" s="29"/>
      <c r="EB18" s="29"/>
      <c r="EC18" s="29"/>
      <c r="ED18" s="29"/>
      <c r="EE18" s="29"/>
      <c r="EF18" s="29"/>
      <c r="EG18" s="29"/>
      <c r="EH18" s="29"/>
      <c r="EI18" s="29"/>
      <c r="EJ18" s="29"/>
      <c r="EK18" s="29"/>
      <c r="EL18" s="29"/>
      <c r="EM18" s="29"/>
      <c r="EN18" s="29"/>
      <c r="EO18" s="29"/>
      <c r="EP18" s="29"/>
      <c r="EQ18" s="29"/>
      <c r="ER18" s="29"/>
      <c r="ES18" s="29"/>
      <c r="ET18" s="29"/>
      <c r="EU18" s="29"/>
      <c r="EV18" s="29"/>
      <c r="EW18" s="29"/>
      <c r="EX18" s="29"/>
      <c r="EY18" s="29"/>
      <c r="EZ18" s="29"/>
      <c r="FA18" s="29"/>
      <c r="FB18" s="29"/>
      <c r="FC18" s="29"/>
      <c r="FD18" s="29"/>
      <c r="FE18" s="29"/>
      <c r="FF18" s="29"/>
      <c r="FG18" s="29"/>
      <c r="FH18" s="29"/>
      <c r="FI18" s="29"/>
      <c r="FJ18" s="29"/>
      <c r="FK18" s="29"/>
      <c r="FL18" s="29"/>
      <c r="FM18" s="29"/>
      <c r="FN18" s="29"/>
      <c r="FO18" s="29"/>
      <c r="FP18" s="29"/>
      <c r="FQ18" s="29"/>
      <c r="FR18" s="29"/>
      <c r="FS18" s="29"/>
      <c r="FT18" s="29"/>
      <c r="FU18" s="29"/>
      <c r="FV18" s="29"/>
      <c r="FW18" s="29"/>
      <c r="FX18" s="29"/>
      <c r="FY18" s="29"/>
      <c r="FZ18" s="29"/>
      <c r="GA18" s="29"/>
      <c r="GB18" s="29"/>
      <c r="GC18" s="29"/>
      <c r="GD18" s="29"/>
      <c r="GE18" s="29"/>
      <c r="GF18" s="29"/>
      <c r="GG18" s="29"/>
      <c r="GH18" s="29"/>
      <c r="GI18" s="29"/>
      <c r="GJ18" s="29"/>
      <c r="GK18" s="29"/>
      <c r="GL18" s="29"/>
      <c r="GM18" s="29"/>
      <c r="GN18" s="29"/>
      <c r="GO18" s="29"/>
      <c r="GP18" s="29"/>
      <c r="GQ18" s="29"/>
      <c r="GR18" s="29"/>
      <c r="GS18" s="29"/>
      <c r="GT18" s="29"/>
      <c r="GU18" s="29"/>
      <c r="GV18" s="29"/>
      <c r="GW18" s="29"/>
      <c r="GX18" s="29"/>
      <c r="GY18" s="29"/>
      <c r="GZ18" s="29"/>
      <c r="HA18" s="29"/>
      <c r="HB18" s="29"/>
      <c r="HC18" s="29"/>
      <c r="HD18" s="29"/>
      <c r="HE18" s="29"/>
      <c r="HF18" s="29"/>
      <c r="HG18" s="29"/>
      <c r="HH18" s="29"/>
      <c r="HI18" s="29"/>
      <c r="HJ18" s="29"/>
      <c r="HK18" s="29"/>
      <c r="HL18" s="29"/>
      <c r="HM18" s="29"/>
      <c r="HN18" s="29"/>
      <c r="HO18" s="29"/>
      <c r="HP18" s="29"/>
      <c r="HQ18" s="29"/>
      <c r="HR18" s="29"/>
      <c r="HS18" s="29"/>
      <c r="HT18" s="29"/>
      <c r="HU18" s="29"/>
      <c r="HV18" s="29"/>
      <c r="HW18" s="29"/>
      <c r="HX18" s="29"/>
      <c r="HY18" s="29"/>
      <c r="HZ18" s="29"/>
      <c r="IA18" s="29"/>
      <c r="IB18" s="29"/>
      <c r="IC18" s="29"/>
      <c r="ID18" s="29"/>
      <c r="IE18" s="29"/>
      <c r="IF18" s="29"/>
      <c r="IG18" s="29"/>
      <c r="IH18" s="29"/>
      <c r="II18" s="29"/>
      <c r="IJ18" s="29"/>
      <c r="IK18" s="29"/>
      <c r="IL18" s="29"/>
      <c r="IM18" s="29"/>
      <c r="IN18" s="29"/>
      <c r="IO18" s="29"/>
      <c r="IP18" s="29"/>
      <c r="IQ18" s="29"/>
      <c r="IR18" s="29"/>
      <c r="IS18" s="29"/>
      <c r="IT18" s="29"/>
      <c r="IU18" s="29"/>
      <c r="IV18" s="29"/>
      <c r="IW18" s="29"/>
      <c r="IX18" s="29"/>
      <c r="IY18" s="29"/>
      <c r="IZ18" s="29"/>
      <c r="JA18" s="29"/>
      <c r="JB18" s="29"/>
      <c r="JC18" s="29"/>
      <c r="JD18" s="29"/>
      <c r="JE18" s="29"/>
      <c r="JF18" s="29"/>
      <c r="JG18" s="29"/>
      <c r="JH18" s="29"/>
      <c r="JI18" s="29"/>
      <c r="JJ18" s="29"/>
      <c r="JK18" s="29"/>
      <c r="JL18" s="29"/>
      <c r="JM18" s="29"/>
      <c r="JN18" s="29"/>
      <c r="JO18" s="29"/>
      <c r="JP18" s="29"/>
      <c r="JQ18" s="29"/>
      <c r="JR18" s="29"/>
      <c r="JS18" s="29"/>
      <c r="JT18" s="29"/>
      <c r="JU18" s="29"/>
      <c r="JV18" s="29"/>
      <c r="JW18" s="29"/>
      <c r="JX18" s="29"/>
      <c r="JY18" s="29"/>
      <c r="JZ18" s="29"/>
      <c r="KA18" s="29"/>
      <c r="KB18" s="29"/>
      <c r="KC18" s="29"/>
      <c r="KD18" s="29"/>
      <c r="KE18" s="29"/>
      <c r="KF18" s="29"/>
      <c r="KG18" s="29"/>
      <c r="KH18" s="29"/>
      <c r="KI18" s="29"/>
      <c r="KJ18" s="29"/>
      <c r="KK18" s="29"/>
      <c r="KL18" s="29"/>
      <c r="KM18" s="29"/>
      <c r="KN18" s="29"/>
      <c r="KO18" s="29"/>
      <c r="KP18" s="29"/>
      <c r="KQ18" s="29"/>
      <c r="KR18" s="29"/>
      <c r="KS18" s="29"/>
      <c r="KT18" s="29"/>
      <c r="KU18" s="29"/>
      <c r="KV18" s="29"/>
      <c r="KW18" s="29"/>
      <c r="KX18" s="29"/>
      <c r="KY18" s="29"/>
      <c r="KZ18" s="29"/>
      <c r="LA18" s="29"/>
      <c r="LB18" s="29"/>
      <c r="LC18" s="29"/>
      <c r="LD18" s="29"/>
      <c r="LE18" s="29"/>
      <c r="LF18" s="29"/>
      <c r="LG18" s="29"/>
      <c r="LH18" s="29"/>
      <c r="LI18" s="29"/>
      <c r="LJ18" s="29"/>
      <c r="LK18" s="29"/>
      <c r="LL18" s="29"/>
      <c r="LM18" s="29"/>
      <c r="LN18" s="29"/>
      <c r="LO18" s="29"/>
      <c r="LP18" s="29"/>
      <c r="LQ18" s="29"/>
      <c r="LR18" s="29"/>
      <c r="LS18" s="29"/>
      <c r="LT18" s="29"/>
      <c r="LU18" s="29"/>
      <c r="LV18" s="29"/>
      <c r="LW18" s="29"/>
      <c r="LX18" s="29"/>
      <c r="LY18" s="29"/>
      <c r="LZ18" s="29"/>
      <c r="MA18" s="29"/>
      <c r="MB18" s="29"/>
      <c r="MC18" s="29"/>
      <c r="MD18" s="29"/>
      <c r="ME18" s="29"/>
      <c r="MF18" s="29"/>
      <c r="MG18" s="29"/>
      <c r="MH18" s="29"/>
      <c r="MI18" s="29"/>
      <c r="MJ18" s="29"/>
      <c r="MK18" s="29"/>
      <c r="ML18" s="29"/>
      <c r="MM18" s="29"/>
      <c r="MN18" s="29"/>
      <c r="MO18" s="29"/>
      <c r="MP18" s="29"/>
      <c r="MQ18" s="29"/>
      <c r="MR18" s="29"/>
      <c r="MS18" s="29"/>
      <c r="MT18" s="29"/>
      <c r="MU18" s="29"/>
      <c r="MV18" s="29"/>
      <c r="MW18" s="29"/>
      <c r="MX18" s="29"/>
      <c r="MY18" s="29"/>
      <c r="MZ18" s="29"/>
      <c r="NA18" s="29"/>
      <c r="NB18" s="29"/>
      <c r="NC18" s="29"/>
      <c r="ND18" s="29"/>
      <c r="NE18" s="29"/>
      <c r="NF18" s="29"/>
      <c r="NG18" s="29"/>
      <c r="NH18" s="29"/>
      <c r="NI18" s="29"/>
      <c r="NJ18" s="29"/>
      <c r="NK18" s="29"/>
      <c r="NL18" s="29"/>
      <c r="NM18" s="29"/>
      <c r="NN18" s="29"/>
      <c r="NO18" s="29"/>
      <c r="NP18" s="29"/>
      <c r="NQ18" s="29"/>
      <c r="NR18" s="29"/>
      <c r="NS18" s="29"/>
      <c r="NT18" s="29"/>
      <c r="NU18" s="29"/>
      <c r="NV18" s="29"/>
      <c r="NW18" s="29"/>
      <c r="NX18" s="29"/>
      <c r="NY18" s="29"/>
      <c r="NZ18" s="29"/>
      <c r="OA18" s="29"/>
      <c r="OB18" s="29"/>
      <c r="OC18" s="29"/>
      <c r="OD18" s="29"/>
      <c r="OE18" s="29"/>
      <c r="OF18" s="29"/>
      <c r="OG18" s="29"/>
      <c r="OH18" s="29"/>
      <c r="OI18" s="29"/>
      <c r="OJ18" s="29"/>
      <c r="OK18" s="29"/>
      <c r="OL18" s="29"/>
      <c r="OM18" s="29"/>
      <c r="ON18" s="29"/>
      <c r="OO18" s="29"/>
      <c r="OP18" s="29"/>
      <c r="OQ18" s="29"/>
      <c r="OR18" s="29"/>
      <c r="OS18" s="29"/>
      <c r="OT18" s="29"/>
      <c r="OU18" s="29"/>
      <c r="OV18" s="29"/>
      <c r="OW18" s="29"/>
      <c r="OX18" s="29"/>
      <c r="OY18" s="29"/>
      <c r="OZ18" s="29"/>
      <c r="PA18" s="29"/>
      <c r="PB18" s="29"/>
      <c r="PC18" s="29"/>
      <c r="PD18" s="29"/>
      <c r="PE18" s="29"/>
      <c r="PF18" s="29"/>
      <c r="PG18" s="29"/>
      <c r="PH18" s="29"/>
      <c r="PI18" s="29"/>
      <c r="PJ18" s="29"/>
      <c r="PK18" s="29"/>
      <c r="PL18" s="29"/>
    </row>
    <row r="19" spans="1:428" s="30" customFormat="1" ht="30" customHeight="1" x14ac:dyDescent="0.25">
      <c r="A19" s="90" t="s">
        <v>60</v>
      </c>
      <c r="B19" s="203">
        <v>8</v>
      </c>
      <c r="C19" s="203">
        <v>8</v>
      </c>
      <c r="D19" s="203">
        <f t="shared" si="1"/>
        <v>0</v>
      </c>
      <c r="E19" s="203">
        <v>9613</v>
      </c>
      <c r="F19" s="203">
        <f>1075+294+1218+4667+290+675+148+772</f>
        <v>9139</v>
      </c>
      <c r="G19" s="203">
        <f>102.4+112+56+32+28+144</f>
        <v>474.4</v>
      </c>
      <c r="H19" s="203">
        <v>40</v>
      </c>
      <c r="I19" s="203">
        <f t="shared" si="0"/>
        <v>9653</v>
      </c>
      <c r="J19" s="142">
        <v>25</v>
      </c>
      <c r="K19" s="142">
        <v>40</v>
      </c>
      <c r="L19" s="91">
        <f t="shared" si="2"/>
        <v>1000</v>
      </c>
      <c r="M19" s="206">
        <v>20</v>
      </c>
      <c r="N19" s="209">
        <f>-(I19-L19-L20-M19)</f>
        <v>-83</v>
      </c>
      <c r="O19" s="200">
        <f t="shared" si="6"/>
        <v>-0.85983632031492796</v>
      </c>
      <c r="P19" s="107">
        <v>40</v>
      </c>
      <c r="Q19" s="107">
        <v>40</v>
      </c>
      <c r="R19" s="137">
        <f t="shared" si="3"/>
        <v>0</v>
      </c>
      <c r="S19" s="137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29"/>
      <c r="AK19" s="29"/>
      <c r="AL19" s="29"/>
      <c r="AM19" s="29"/>
      <c r="AN19" s="29"/>
      <c r="AO19" s="29"/>
      <c r="AP19" s="29"/>
      <c r="AQ19" s="29"/>
      <c r="AR19" s="29"/>
      <c r="AS19" s="29"/>
      <c r="AT19" s="29"/>
      <c r="AU19" s="29"/>
      <c r="AV19" s="29"/>
      <c r="AW19" s="29"/>
      <c r="AX19" s="29"/>
      <c r="AY19" s="29"/>
      <c r="AZ19" s="29"/>
      <c r="BA19" s="29"/>
      <c r="BB19" s="29"/>
      <c r="BC19" s="29"/>
      <c r="BD19" s="29"/>
      <c r="BE19" s="29"/>
      <c r="BF19" s="29"/>
      <c r="BG19" s="29"/>
      <c r="BH19" s="29"/>
      <c r="BI19" s="29"/>
      <c r="BJ19" s="29"/>
      <c r="BK19" s="29"/>
      <c r="BL19" s="29"/>
      <c r="BM19" s="29"/>
      <c r="BN19" s="29"/>
      <c r="BO19" s="29"/>
      <c r="BP19" s="29"/>
      <c r="BQ19" s="29"/>
      <c r="BR19" s="29"/>
      <c r="BS19" s="29"/>
      <c r="BT19" s="29"/>
      <c r="BU19" s="29"/>
      <c r="BV19" s="29"/>
      <c r="BW19" s="29"/>
      <c r="BX19" s="29"/>
      <c r="BY19" s="29"/>
      <c r="BZ19" s="29"/>
      <c r="CA19" s="29"/>
      <c r="CB19" s="29"/>
      <c r="CC19" s="29"/>
      <c r="CD19" s="29"/>
      <c r="CE19" s="29"/>
      <c r="CF19" s="29"/>
      <c r="CG19" s="29"/>
      <c r="CH19" s="29"/>
      <c r="CI19" s="29"/>
      <c r="CJ19" s="29"/>
      <c r="CK19" s="29"/>
      <c r="CL19" s="29"/>
      <c r="CM19" s="29"/>
      <c r="CN19" s="29"/>
      <c r="CO19" s="29"/>
      <c r="CP19" s="29"/>
      <c r="CQ19" s="29"/>
      <c r="CR19" s="29"/>
      <c r="CS19" s="29"/>
      <c r="CT19" s="29"/>
      <c r="CU19" s="29"/>
      <c r="CV19" s="29"/>
      <c r="CW19" s="29"/>
      <c r="CX19" s="29"/>
      <c r="CY19" s="29"/>
      <c r="CZ19" s="29"/>
      <c r="DA19" s="29"/>
      <c r="DB19" s="29"/>
      <c r="DC19" s="29"/>
      <c r="DD19" s="29"/>
      <c r="DE19" s="29"/>
      <c r="DF19" s="29"/>
      <c r="DG19" s="29"/>
      <c r="DH19" s="29"/>
      <c r="DI19" s="29"/>
      <c r="DJ19" s="29"/>
      <c r="DK19" s="29"/>
      <c r="DL19" s="29"/>
      <c r="DM19" s="29"/>
      <c r="DN19" s="29"/>
      <c r="DO19" s="29"/>
      <c r="DP19" s="29"/>
      <c r="DQ19" s="29"/>
      <c r="DR19" s="29"/>
      <c r="DS19" s="29"/>
      <c r="DT19" s="29"/>
      <c r="DU19" s="29"/>
      <c r="DV19" s="29"/>
      <c r="DW19" s="29"/>
      <c r="DX19" s="29"/>
      <c r="DY19" s="29"/>
      <c r="DZ19" s="29"/>
      <c r="EA19" s="29"/>
      <c r="EB19" s="29"/>
      <c r="EC19" s="29"/>
      <c r="ED19" s="29"/>
      <c r="EE19" s="29"/>
      <c r="EF19" s="29"/>
      <c r="EG19" s="29"/>
      <c r="EH19" s="29"/>
      <c r="EI19" s="29"/>
      <c r="EJ19" s="29"/>
      <c r="EK19" s="29"/>
      <c r="EL19" s="29"/>
      <c r="EM19" s="29"/>
      <c r="EN19" s="29"/>
      <c r="EO19" s="29"/>
      <c r="EP19" s="29"/>
      <c r="EQ19" s="29"/>
      <c r="ER19" s="29"/>
      <c r="ES19" s="29"/>
      <c r="ET19" s="29"/>
      <c r="EU19" s="29"/>
      <c r="EV19" s="29"/>
      <c r="EW19" s="29"/>
      <c r="EX19" s="29"/>
      <c r="EY19" s="29"/>
      <c r="EZ19" s="29"/>
      <c r="FA19" s="29"/>
      <c r="FB19" s="29"/>
      <c r="FC19" s="29"/>
      <c r="FD19" s="29"/>
      <c r="FE19" s="29"/>
      <c r="FF19" s="29"/>
      <c r="FG19" s="29"/>
      <c r="FH19" s="29"/>
      <c r="FI19" s="29"/>
      <c r="FJ19" s="29"/>
      <c r="FK19" s="29"/>
      <c r="FL19" s="29"/>
      <c r="FM19" s="29"/>
      <c r="FN19" s="29"/>
      <c r="FO19" s="29"/>
      <c r="FP19" s="29"/>
      <c r="FQ19" s="29"/>
      <c r="FR19" s="29"/>
      <c r="FS19" s="29"/>
      <c r="FT19" s="29"/>
      <c r="FU19" s="29"/>
      <c r="FV19" s="29"/>
      <c r="FW19" s="29"/>
      <c r="FX19" s="29"/>
      <c r="FY19" s="29"/>
      <c r="FZ19" s="29"/>
      <c r="GA19" s="29"/>
      <c r="GB19" s="29"/>
      <c r="GC19" s="29"/>
      <c r="GD19" s="29"/>
      <c r="GE19" s="29"/>
      <c r="GF19" s="29"/>
      <c r="GG19" s="29"/>
      <c r="GH19" s="29"/>
      <c r="GI19" s="29"/>
      <c r="GJ19" s="29"/>
      <c r="GK19" s="29"/>
      <c r="GL19" s="29"/>
      <c r="GM19" s="29"/>
      <c r="GN19" s="29"/>
      <c r="GO19" s="29"/>
      <c r="GP19" s="29"/>
      <c r="GQ19" s="29"/>
      <c r="GR19" s="29"/>
      <c r="GS19" s="29"/>
      <c r="GT19" s="29"/>
      <c r="GU19" s="29"/>
      <c r="GV19" s="29"/>
      <c r="GW19" s="29"/>
      <c r="GX19" s="29"/>
      <c r="GY19" s="29"/>
      <c r="GZ19" s="29"/>
      <c r="HA19" s="29"/>
      <c r="HB19" s="29"/>
      <c r="HC19" s="29"/>
      <c r="HD19" s="29"/>
      <c r="HE19" s="29"/>
      <c r="HF19" s="29"/>
      <c r="HG19" s="29"/>
      <c r="HH19" s="29"/>
      <c r="HI19" s="29"/>
      <c r="HJ19" s="29"/>
      <c r="HK19" s="29"/>
      <c r="HL19" s="29"/>
      <c r="HM19" s="29"/>
      <c r="HN19" s="29"/>
      <c r="HO19" s="29"/>
      <c r="HP19" s="29"/>
      <c r="HQ19" s="29"/>
      <c r="HR19" s="29"/>
      <c r="HS19" s="29"/>
      <c r="HT19" s="29"/>
      <c r="HU19" s="29"/>
      <c r="HV19" s="29"/>
      <c r="HW19" s="29"/>
      <c r="HX19" s="29"/>
      <c r="HY19" s="29"/>
      <c r="HZ19" s="29"/>
      <c r="IA19" s="29"/>
      <c r="IB19" s="29"/>
      <c r="IC19" s="29"/>
      <c r="ID19" s="29"/>
      <c r="IE19" s="29"/>
      <c r="IF19" s="29"/>
      <c r="IG19" s="29"/>
      <c r="IH19" s="29"/>
      <c r="II19" s="29"/>
      <c r="IJ19" s="29"/>
      <c r="IK19" s="29"/>
      <c r="IL19" s="29"/>
      <c r="IM19" s="29"/>
      <c r="IN19" s="29"/>
      <c r="IO19" s="29"/>
      <c r="IP19" s="29"/>
      <c r="IQ19" s="29"/>
      <c r="IR19" s="29"/>
      <c r="IS19" s="29"/>
      <c r="IT19" s="29"/>
      <c r="IU19" s="29"/>
      <c r="IV19" s="29"/>
      <c r="IW19" s="29"/>
      <c r="IX19" s="29"/>
      <c r="IY19" s="29"/>
      <c r="IZ19" s="29"/>
      <c r="JA19" s="29"/>
      <c r="JB19" s="29"/>
      <c r="JC19" s="29"/>
      <c r="JD19" s="29"/>
      <c r="JE19" s="29"/>
      <c r="JF19" s="29"/>
      <c r="JG19" s="29"/>
      <c r="JH19" s="29"/>
      <c r="JI19" s="29"/>
      <c r="JJ19" s="29"/>
      <c r="JK19" s="29"/>
      <c r="JL19" s="29"/>
      <c r="JM19" s="29"/>
      <c r="JN19" s="29"/>
      <c r="JO19" s="29"/>
      <c r="JP19" s="29"/>
      <c r="JQ19" s="29"/>
      <c r="JR19" s="29"/>
      <c r="JS19" s="29"/>
      <c r="JT19" s="29"/>
      <c r="JU19" s="29"/>
      <c r="JV19" s="29"/>
      <c r="JW19" s="29"/>
      <c r="JX19" s="29"/>
      <c r="JY19" s="29"/>
      <c r="JZ19" s="29"/>
      <c r="KA19" s="29"/>
      <c r="KB19" s="29"/>
      <c r="KC19" s="29"/>
      <c r="KD19" s="29"/>
      <c r="KE19" s="29"/>
      <c r="KF19" s="29"/>
      <c r="KG19" s="29"/>
      <c r="KH19" s="29"/>
      <c r="KI19" s="29"/>
      <c r="KJ19" s="29"/>
      <c r="KK19" s="29"/>
      <c r="KL19" s="29"/>
      <c r="KM19" s="29"/>
      <c r="KN19" s="29"/>
      <c r="KO19" s="29"/>
      <c r="KP19" s="29"/>
      <c r="KQ19" s="29"/>
      <c r="KR19" s="29"/>
      <c r="KS19" s="29"/>
      <c r="KT19" s="29"/>
      <c r="KU19" s="29"/>
      <c r="KV19" s="29"/>
      <c r="KW19" s="29"/>
      <c r="KX19" s="29"/>
      <c r="KY19" s="29"/>
      <c r="KZ19" s="29"/>
      <c r="LA19" s="29"/>
      <c r="LB19" s="29"/>
      <c r="LC19" s="29"/>
      <c r="LD19" s="29"/>
      <c r="LE19" s="29"/>
      <c r="LF19" s="29"/>
      <c r="LG19" s="29"/>
      <c r="LH19" s="29"/>
      <c r="LI19" s="29"/>
      <c r="LJ19" s="29"/>
      <c r="LK19" s="29"/>
      <c r="LL19" s="29"/>
      <c r="LM19" s="29"/>
      <c r="LN19" s="29"/>
      <c r="LO19" s="29"/>
      <c r="LP19" s="29"/>
      <c r="LQ19" s="29"/>
      <c r="LR19" s="29"/>
      <c r="LS19" s="29"/>
      <c r="LT19" s="29"/>
      <c r="LU19" s="29"/>
      <c r="LV19" s="29"/>
      <c r="LW19" s="29"/>
      <c r="LX19" s="29"/>
      <c r="LY19" s="29"/>
      <c r="LZ19" s="29"/>
      <c r="MA19" s="29"/>
      <c r="MB19" s="29"/>
      <c r="MC19" s="29"/>
      <c r="MD19" s="29"/>
      <c r="ME19" s="29"/>
      <c r="MF19" s="29"/>
      <c r="MG19" s="29"/>
      <c r="MH19" s="29"/>
      <c r="MI19" s="29"/>
      <c r="MJ19" s="29"/>
      <c r="MK19" s="29"/>
      <c r="ML19" s="29"/>
      <c r="MM19" s="29"/>
      <c r="MN19" s="29"/>
      <c r="MO19" s="29"/>
      <c r="MP19" s="29"/>
      <c r="MQ19" s="29"/>
      <c r="MR19" s="29"/>
      <c r="MS19" s="29"/>
      <c r="MT19" s="29"/>
      <c r="MU19" s="29"/>
      <c r="MV19" s="29"/>
      <c r="MW19" s="29"/>
      <c r="MX19" s="29"/>
      <c r="MY19" s="29"/>
      <c r="MZ19" s="29"/>
      <c r="NA19" s="29"/>
      <c r="NB19" s="29"/>
      <c r="NC19" s="29"/>
      <c r="ND19" s="29"/>
      <c r="NE19" s="29"/>
      <c r="NF19" s="29"/>
      <c r="NG19" s="29"/>
      <c r="NH19" s="29"/>
      <c r="NI19" s="29"/>
      <c r="NJ19" s="29"/>
      <c r="NK19" s="29"/>
      <c r="NL19" s="29"/>
      <c r="NM19" s="29"/>
      <c r="NN19" s="29"/>
      <c r="NO19" s="29"/>
      <c r="NP19" s="29"/>
      <c r="NQ19" s="29"/>
      <c r="NR19" s="29"/>
      <c r="NS19" s="29"/>
      <c r="NT19" s="29"/>
      <c r="NU19" s="29"/>
      <c r="NV19" s="29"/>
      <c r="NW19" s="29"/>
      <c r="NX19" s="29"/>
      <c r="NY19" s="29"/>
      <c r="NZ19" s="29"/>
      <c r="OA19" s="29"/>
      <c r="OB19" s="29"/>
      <c r="OC19" s="29"/>
      <c r="OD19" s="29"/>
      <c r="OE19" s="29"/>
      <c r="OF19" s="29"/>
      <c r="OG19" s="29"/>
      <c r="OH19" s="29"/>
      <c r="OI19" s="29"/>
      <c r="OJ19" s="29"/>
      <c r="OK19" s="29"/>
      <c r="OL19" s="29"/>
      <c r="OM19" s="29"/>
      <c r="ON19" s="29"/>
      <c r="OO19" s="29"/>
      <c r="OP19" s="29"/>
      <c r="OQ19" s="29"/>
      <c r="OR19" s="29"/>
      <c r="OS19" s="29"/>
      <c r="OT19" s="29"/>
      <c r="OU19" s="29"/>
      <c r="OV19" s="29"/>
      <c r="OW19" s="29"/>
      <c r="OX19" s="29"/>
      <c r="OY19" s="29"/>
      <c r="OZ19" s="29"/>
      <c r="PA19" s="29"/>
      <c r="PB19" s="29"/>
      <c r="PC19" s="29"/>
      <c r="PD19" s="29"/>
      <c r="PE19" s="29"/>
      <c r="PF19" s="29"/>
      <c r="PG19" s="29"/>
      <c r="PH19" s="29"/>
      <c r="PI19" s="29"/>
      <c r="PJ19" s="29"/>
      <c r="PK19" s="29"/>
      <c r="PL19" s="29"/>
    </row>
    <row r="20" spans="1:428" s="30" customFormat="1" ht="30" customHeight="1" x14ac:dyDescent="0.25">
      <c r="A20" s="90" t="s">
        <v>61</v>
      </c>
      <c r="B20" s="204"/>
      <c r="C20" s="204"/>
      <c r="D20" s="204">
        <f t="shared" si="1"/>
        <v>0</v>
      </c>
      <c r="E20" s="204"/>
      <c r="F20" s="204"/>
      <c r="G20" s="204"/>
      <c r="H20" s="204"/>
      <c r="I20" s="204">
        <f t="shared" si="0"/>
        <v>0</v>
      </c>
      <c r="J20" s="142">
        <v>25</v>
      </c>
      <c r="K20" s="142">
        <v>342</v>
      </c>
      <c r="L20" s="91">
        <f t="shared" si="2"/>
        <v>8550</v>
      </c>
      <c r="M20" s="207"/>
      <c r="N20" s="210"/>
      <c r="O20" s="201"/>
      <c r="P20" s="107">
        <v>342</v>
      </c>
      <c r="Q20" s="107">
        <v>342</v>
      </c>
      <c r="R20" s="137">
        <f t="shared" si="3"/>
        <v>0</v>
      </c>
      <c r="S20" s="137"/>
      <c r="T20" s="29"/>
      <c r="U20" s="29"/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29"/>
      <c r="AJ20" s="29"/>
      <c r="AK20" s="29"/>
      <c r="AL20" s="29"/>
      <c r="AM20" s="29"/>
      <c r="AN20" s="29"/>
      <c r="AO20" s="29"/>
      <c r="AP20" s="29"/>
      <c r="AQ20" s="29"/>
      <c r="AR20" s="29"/>
      <c r="AS20" s="29"/>
      <c r="AT20" s="29"/>
      <c r="AU20" s="29"/>
      <c r="AV20" s="29"/>
      <c r="AW20" s="29"/>
      <c r="AX20" s="29"/>
      <c r="AY20" s="29"/>
      <c r="AZ20" s="29"/>
      <c r="BA20" s="29"/>
      <c r="BB20" s="29"/>
      <c r="BC20" s="29"/>
      <c r="BD20" s="29"/>
      <c r="BE20" s="29"/>
      <c r="BF20" s="29"/>
      <c r="BG20" s="29"/>
      <c r="BH20" s="29"/>
      <c r="BI20" s="29"/>
      <c r="BJ20" s="29"/>
      <c r="BK20" s="29"/>
      <c r="BL20" s="29"/>
      <c r="BM20" s="29"/>
      <c r="BN20" s="29"/>
      <c r="BO20" s="29"/>
      <c r="BP20" s="29"/>
      <c r="BQ20" s="29"/>
      <c r="BR20" s="29"/>
      <c r="BS20" s="29"/>
      <c r="BT20" s="29"/>
      <c r="BU20" s="29"/>
      <c r="BV20" s="29"/>
      <c r="BW20" s="29"/>
      <c r="BX20" s="29"/>
      <c r="BY20" s="29"/>
      <c r="BZ20" s="29"/>
      <c r="CA20" s="29"/>
      <c r="CB20" s="29"/>
      <c r="CC20" s="29"/>
      <c r="CD20" s="29"/>
      <c r="CE20" s="29"/>
      <c r="CF20" s="29"/>
      <c r="CG20" s="29"/>
      <c r="CH20" s="29"/>
      <c r="CI20" s="29"/>
      <c r="CJ20" s="29"/>
      <c r="CK20" s="29"/>
      <c r="CL20" s="29"/>
      <c r="CM20" s="29"/>
      <c r="CN20" s="29"/>
      <c r="CO20" s="29"/>
      <c r="CP20" s="29"/>
      <c r="CQ20" s="29"/>
      <c r="CR20" s="29"/>
      <c r="CS20" s="29"/>
      <c r="CT20" s="29"/>
      <c r="CU20" s="29"/>
      <c r="CV20" s="29"/>
      <c r="CW20" s="29"/>
      <c r="CX20" s="29"/>
      <c r="CY20" s="29"/>
      <c r="CZ20" s="29"/>
      <c r="DA20" s="29"/>
      <c r="DB20" s="29"/>
      <c r="DC20" s="29"/>
      <c r="DD20" s="29"/>
      <c r="DE20" s="29"/>
      <c r="DF20" s="29"/>
      <c r="DG20" s="29"/>
      <c r="DH20" s="29"/>
      <c r="DI20" s="29"/>
      <c r="DJ20" s="29"/>
      <c r="DK20" s="29"/>
      <c r="DL20" s="29"/>
      <c r="DM20" s="29"/>
      <c r="DN20" s="29"/>
      <c r="DO20" s="29"/>
      <c r="DP20" s="29"/>
      <c r="DQ20" s="29"/>
      <c r="DR20" s="29"/>
      <c r="DS20" s="29"/>
      <c r="DT20" s="29"/>
      <c r="DU20" s="29"/>
      <c r="DV20" s="29"/>
      <c r="DW20" s="29"/>
      <c r="DX20" s="29"/>
      <c r="DY20" s="29"/>
      <c r="DZ20" s="29"/>
      <c r="EA20" s="29"/>
      <c r="EB20" s="29"/>
      <c r="EC20" s="29"/>
      <c r="ED20" s="29"/>
      <c r="EE20" s="29"/>
      <c r="EF20" s="29"/>
      <c r="EG20" s="29"/>
      <c r="EH20" s="29"/>
      <c r="EI20" s="29"/>
      <c r="EJ20" s="29"/>
      <c r="EK20" s="29"/>
      <c r="EL20" s="29"/>
      <c r="EM20" s="29"/>
      <c r="EN20" s="29"/>
      <c r="EO20" s="29"/>
      <c r="EP20" s="29"/>
      <c r="EQ20" s="29"/>
      <c r="ER20" s="29"/>
      <c r="ES20" s="29"/>
      <c r="ET20" s="29"/>
      <c r="EU20" s="29"/>
      <c r="EV20" s="29"/>
      <c r="EW20" s="29"/>
      <c r="EX20" s="29"/>
      <c r="EY20" s="29"/>
      <c r="EZ20" s="29"/>
      <c r="FA20" s="29"/>
      <c r="FB20" s="29"/>
      <c r="FC20" s="29"/>
      <c r="FD20" s="29"/>
      <c r="FE20" s="29"/>
      <c r="FF20" s="29"/>
      <c r="FG20" s="29"/>
      <c r="FH20" s="29"/>
      <c r="FI20" s="29"/>
      <c r="FJ20" s="29"/>
      <c r="FK20" s="29"/>
      <c r="FL20" s="29"/>
      <c r="FM20" s="29"/>
      <c r="FN20" s="29"/>
      <c r="FO20" s="29"/>
      <c r="FP20" s="29"/>
      <c r="FQ20" s="29"/>
      <c r="FR20" s="29"/>
      <c r="FS20" s="29"/>
      <c r="FT20" s="29"/>
      <c r="FU20" s="29"/>
      <c r="FV20" s="29"/>
      <c r="FW20" s="29"/>
      <c r="FX20" s="29"/>
      <c r="FY20" s="29"/>
      <c r="FZ20" s="29"/>
      <c r="GA20" s="29"/>
      <c r="GB20" s="29"/>
      <c r="GC20" s="29"/>
      <c r="GD20" s="29"/>
      <c r="GE20" s="29"/>
      <c r="GF20" s="29"/>
      <c r="GG20" s="29"/>
      <c r="GH20" s="29"/>
      <c r="GI20" s="29"/>
      <c r="GJ20" s="29"/>
      <c r="GK20" s="29"/>
      <c r="GL20" s="29"/>
      <c r="GM20" s="29"/>
      <c r="GN20" s="29"/>
      <c r="GO20" s="29"/>
      <c r="GP20" s="29"/>
      <c r="GQ20" s="29"/>
      <c r="GR20" s="29"/>
      <c r="GS20" s="29"/>
      <c r="GT20" s="29"/>
      <c r="GU20" s="29"/>
      <c r="GV20" s="29"/>
      <c r="GW20" s="29"/>
      <c r="GX20" s="29"/>
      <c r="GY20" s="29"/>
      <c r="GZ20" s="29"/>
      <c r="HA20" s="29"/>
      <c r="HB20" s="29"/>
      <c r="HC20" s="29"/>
      <c r="HD20" s="29"/>
      <c r="HE20" s="29"/>
      <c r="HF20" s="29"/>
      <c r="HG20" s="29"/>
      <c r="HH20" s="29"/>
      <c r="HI20" s="29"/>
      <c r="HJ20" s="29"/>
      <c r="HK20" s="29"/>
      <c r="HL20" s="29"/>
      <c r="HM20" s="29"/>
      <c r="HN20" s="29"/>
      <c r="HO20" s="29"/>
      <c r="HP20" s="29"/>
      <c r="HQ20" s="29"/>
      <c r="HR20" s="29"/>
      <c r="HS20" s="29"/>
      <c r="HT20" s="29"/>
      <c r="HU20" s="29"/>
      <c r="HV20" s="29"/>
      <c r="HW20" s="29"/>
      <c r="HX20" s="29"/>
      <c r="HY20" s="29"/>
      <c r="HZ20" s="29"/>
      <c r="IA20" s="29"/>
      <c r="IB20" s="29"/>
      <c r="IC20" s="29"/>
      <c r="ID20" s="29"/>
      <c r="IE20" s="29"/>
      <c r="IF20" s="29"/>
      <c r="IG20" s="29"/>
      <c r="IH20" s="29"/>
      <c r="II20" s="29"/>
      <c r="IJ20" s="29"/>
      <c r="IK20" s="29"/>
      <c r="IL20" s="29"/>
      <c r="IM20" s="29"/>
      <c r="IN20" s="29"/>
      <c r="IO20" s="29"/>
      <c r="IP20" s="29"/>
      <c r="IQ20" s="29"/>
      <c r="IR20" s="29"/>
      <c r="IS20" s="29"/>
      <c r="IT20" s="29"/>
      <c r="IU20" s="29"/>
      <c r="IV20" s="29"/>
      <c r="IW20" s="29"/>
      <c r="IX20" s="29"/>
      <c r="IY20" s="29"/>
      <c r="IZ20" s="29"/>
      <c r="JA20" s="29"/>
      <c r="JB20" s="29"/>
      <c r="JC20" s="29"/>
      <c r="JD20" s="29"/>
      <c r="JE20" s="29"/>
      <c r="JF20" s="29"/>
      <c r="JG20" s="29"/>
      <c r="JH20" s="29"/>
      <c r="JI20" s="29"/>
      <c r="JJ20" s="29"/>
      <c r="JK20" s="29"/>
      <c r="JL20" s="29"/>
      <c r="JM20" s="29"/>
      <c r="JN20" s="29"/>
      <c r="JO20" s="29"/>
      <c r="JP20" s="29"/>
      <c r="JQ20" s="29"/>
      <c r="JR20" s="29"/>
      <c r="JS20" s="29"/>
      <c r="JT20" s="29"/>
      <c r="JU20" s="29"/>
      <c r="JV20" s="29"/>
      <c r="JW20" s="29"/>
      <c r="JX20" s="29"/>
      <c r="JY20" s="29"/>
      <c r="JZ20" s="29"/>
      <c r="KA20" s="29"/>
      <c r="KB20" s="29"/>
      <c r="KC20" s="29"/>
      <c r="KD20" s="29"/>
      <c r="KE20" s="29"/>
      <c r="KF20" s="29"/>
      <c r="KG20" s="29"/>
      <c r="KH20" s="29"/>
      <c r="KI20" s="29"/>
      <c r="KJ20" s="29"/>
      <c r="KK20" s="29"/>
      <c r="KL20" s="29"/>
      <c r="KM20" s="29"/>
      <c r="KN20" s="29"/>
      <c r="KO20" s="29"/>
      <c r="KP20" s="29"/>
      <c r="KQ20" s="29"/>
      <c r="KR20" s="29"/>
      <c r="KS20" s="29"/>
      <c r="KT20" s="29"/>
      <c r="KU20" s="29"/>
      <c r="KV20" s="29"/>
      <c r="KW20" s="29"/>
      <c r="KX20" s="29"/>
      <c r="KY20" s="29"/>
      <c r="KZ20" s="29"/>
      <c r="LA20" s="29"/>
      <c r="LB20" s="29"/>
      <c r="LC20" s="29"/>
      <c r="LD20" s="29"/>
      <c r="LE20" s="29"/>
      <c r="LF20" s="29"/>
      <c r="LG20" s="29"/>
      <c r="LH20" s="29"/>
      <c r="LI20" s="29"/>
      <c r="LJ20" s="29"/>
      <c r="LK20" s="29"/>
      <c r="LL20" s="29"/>
      <c r="LM20" s="29"/>
      <c r="LN20" s="29"/>
      <c r="LO20" s="29"/>
      <c r="LP20" s="29"/>
      <c r="LQ20" s="29"/>
      <c r="LR20" s="29"/>
      <c r="LS20" s="29"/>
      <c r="LT20" s="29"/>
      <c r="LU20" s="29"/>
      <c r="LV20" s="29"/>
      <c r="LW20" s="29"/>
      <c r="LX20" s="29"/>
      <c r="LY20" s="29"/>
      <c r="LZ20" s="29"/>
      <c r="MA20" s="29"/>
      <c r="MB20" s="29"/>
      <c r="MC20" s="29"/>
      <c r="MD20" s="29"/>
      <c r="ME20" s="29"/>
      <c r="MF20" s="29"/>
      <c r="MG20" s="29"/>
      <c r="MH20" s="29"/>
      <c r="MI20" s="29"/>
      <c r="MJ20" s="29"/>
      <c r="MK20" s="29"/>
      <c r="ML20" s="29"/>
      <c r="MM20" s="29"/>
      <c r="MN20" s="29"/>
      <c r="MO20" s="29"/>
      <c r="MP20" s="29"/>
      <c r="MQ20" s="29"/>
      <c r="MR20" s="29"/>
      <c r="MS20" s="29"/>
      <c r="MT20" s="29"/>
      <c r="MU20" s="29"/>
      <c r="MV20" s="29"/>
      <c r="MW20" s="29"/>
      <c r="MX20" s="29"/>
      <c r="MY20" s="29"/>
      <c r="MZ20" s="29"/>
      <c r="NA20" s="29"/>
      <c r="NB20" s="29"/>
      <c r="NC20" s="29"/>
      <c r="ND20" s="29"/>
      <c r="NE20" s="29"/>
      <c r="NF20" s="29"/>
      <c r="NG20" s="29"/>
      <c r="NH20" s="29"/>
      <c r="NI20" s="29"/>
      <c r="NJ20" s="29"/>
      <c r="NK20" s="29"/>
      <c r="NL20" s="29"/>
      <c r="NM20" s="29"/>
      <c r="NN20" s="29"/>
      <c r="NO20" s="29"/>
      <c r="NP20" s="29"/>
      <c r="NQ20" s="29"/>
      <c r="NR20" s="29"/>
      <c r="NS20" s="29"/>
      <c r="NT20" s="29"/>
      <c r="NU20" s="29"/>
      <c r="NV20" s="29"/>
      <c r="NW20" s="29"/>
      <c r="NX20" s="29"/>
      <c r="NY20" s="29"/>
      <c r="NZ20" s="29"/>
      <c r="OA20" s="29"/>
      <c r="OB20" s="29"/>
      <c r="OC20" s="29"/>
      <c r="OD20" s="29"/>
      <c r="OE20" s="29"/>
      <c r="OF20" s="29"/>
      <c r="OG20" s="29"/>
      <c r="OH20" s="29"/>
      <c r="OI20" s="29"/>
      <c r="OJ20" s="29"/>
      <c r="OK20" s="29"/>
      <c r="OL20" s="29"/>
      <c r="OM20" s="29"/>
      <c r="ON20" s="29"/>
      <c r="OO20" s="29"/>
      <c r="OP20" s="29"/>
      <c r="OQ20" s="29"/>
      <c r="OR20" s="29"/>
      <c r="OS20" s="29"/>
      <c r="OT20" s="29"/>
      <c r="OU20" s="29"/>
      <c r="OV20" s="29"/>
      <c r="OW20" s="29"/>
      <c r="OX20" s="29"/>
      <c r="OY20" s="29"/>
      <c r="OZ20" s="29"/>
      <c r="PA20" s="29"/>
      <c r="PB20" s="29"/>
      <c r="PC20" s="29"/>
      <c r="PD20" s="29"/>
      <c r="PE20" s="29"/>
      <c r="PF20" s="29"/>
      <c r="PG20" s="29"/>
      <c r="PH20" s="29"/>
      <c r="PI20" s="29"/>
      <c r="PJ20" s="29"/>
      <c r="PK20" s="29"/>
      <c r="PL20" s="29"/>
    </row>
    <row r="21" spans="1:428" s="30" customFormat="1" ht="30" customHeight="1" x14ac:dyDescent="0.25">
      <c r="A21" s="90" t="s">
        <v>58</v>
      </c>
      <c r="B21" s="161">
        <v>8</v>
      </c>
      <c r="C21" s="161">
        <v>8</v>
      </c>
      <c r="D21" s="161">
        <f t="shared" si="1"/>
        <v>0</v>
      </c>
      <c r="E21" s="161">
        <v>9603</v>
      </c>
      <c r="F21" s="161"/>
      <c r="G21" s="161"/>
      <c r="H21" s="161">
        <f>20+24</f>
        <v>44</v>
      </c>
      <c r="I21" s="161">
        <f t="shared" si="0"/>
        <v>9647</v>
      </c>
      <c r="J21" s="142">
        <v>25</v>
      </c>
      <c r="K21" s="142">
        <v>380</v>
      </c>
      <c r="L21" s="91">
        <f t="shared" si="2"/>
        <v>9500</v>
      </c>
      <c r="M21" s="142">
        <v>20</v>
      </c>
      <c r="N21" s="139">
        <f t="shared" ref="N21" si="7">-(I21-L21-M21)</f>
        <v>-127</v>
      </c>
      <c r="O21" s="140">
        <f t="shared" si="6"/>
        <v>-1.316471441899036</v>
      </c>
      <c r="P21" s="107">
        <v>380</v>
      </c>
      <c r="Q21" s="107">
        <v>380</v>
      </c>
      <c r="R21" s="137">
        <f t="shared" si="3"/>
        <v>0</v>
      </c>
      <c r="S21" s="137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29"/>
      <c r="AO21" s="29"/>
      <c r="AP21" s="29"/>
      <c r="AQ21" s="29"/>
      <c r="AR21" s="29"/>
      <c r="AS21" s="29"/>
      <c r="AT21" s="29"/>
      <c r="AU21" s="29"/>
      <c r="AV21" s="29"/>
      <c r="AW21" s="29"/>
      <c r="AX21" s="29"/>
      <c r="AY21" s="29"/>
      <c r="AZ21" s="29"/>
      <c r="BA21" s="29"/>
      <c r="BB21" s="29"/>
      <c r="BC21" s="29"/>
      <c r="BD21" s="29"/>
      <c r="BE21" s="29"/>
      <c r="BF21" s="29"/>
      <c r="BG21" s="29"/>
      <c r="BH21" s="29"/>
      <c r="BI21" s="29"/>
      <c r="BJ21" s="29"/>
      <c r="BK21" s="29"/>
      <c r="BL21" s="29"/>
      <c r="BM21" s="29"/>
      <c r="BN21" s="29"/>
      <c r="BO21" s="29"/>
      <c r="BP21" s="29"/>
      <c r="BQ21" s="29"/>
      <c r="BR21" s="29"/>
      <c r="BS21" s="29"/>
      <c r="BT21" s="29"/>
      <c r="BU21" s="29"/>
      <c r="BV21" s="29"/>
      <c r="BW21" s="29"/>
      <c r="BX21" s="29"/>
      <c r="BY21" s="29"/>
      <c r="BZ21" s="29"/>
      <c r="CA21" s="29"/>
      <c r="CB21" s="29"/>
      <c r="CC21" s="29"/>
      <c r="CD21" s="29"/>
      <c r="CE21" s="29"/>
      <c r="CF21" s="29"/>
      <c r="CG21" s="29"/>
      <c r="CH21" s="29"/>
      <c r="CI21" s="29"/>
      <c r="CJ21" s="29"/>
      <c r="CK21" s="29"/>
      <c r="CL21" s="29"/>
      <c r="CM21" s="29"/>
      <c r="CN21" s="29"/>
      <c r="CO21" s="29"/>
      <c r="CP21" s="29"/>
      <c r="CQ21" s="29"/>
      <c r="CR21" s="29"/>
      <c r="CS21" s="29"/>
      <c r="CT21" s="29"/>
      <c r="CU21" s="29"/>
      <c r="CV21" s="29"/>
      <c r="CW21" s="29"/>
      <c r="CX21" s="29"/>
      <c r="CY21" s="29"/>
      <c r="CZ21" s="29"/>
      <c r="DA21" s="29"/>
      <c r="DB21" s="29"/>
      <c r="DC21" s="29"/>
      <c r="DD21" s="29"/>
      <c r="DE21" s="29"/>
      <c r="DF21" s="29"/>
      <c r="DG21" s="29"/>
      <c r="DH21" s="29"/>
      <c r="DI21" s="29"/>
      <c r="DJ21" s="29"/>
      <c r="DK21" s="29"/>
      <c r="DL21" s="29"/>
      <c r="DM21" s="29"/>
      <c r="DN21" s="29"/>
      <c r="DO21" s="29"/>
      <c r="DP21" s="29"/>
      <c r="DQ21" s="29"/>
      <c r="DR21" s="29"/>
      <c r="DS21" s="29"/>
      <c r="DT21" s="29"/>
      <c r="DU21" s="29"/>
      <c r="DV21" s="29"/>
      <c r="DW21" s="29"/>
      <c r="DX21" s="29"/>
      <c r="DY21" s="29"/>
      <c r="DZ21" s="29"/>
      <c r="EA21" s="29"/>
      <c r="EB21" s="29"/>
      <c r="EC21" s="29"/>
      <c r="ED21" s="29"/>
      <c r="EE21" s="29"/>
      <c r="EF21" s="29"/>
      <c r="EG21" s="29"/>
      <c r="EH21" s="29"/>
      <c r="EI21" s="29"/>
      <c r="EJ21" s="29"/>
      <c r="EK21" s="29"/>
      <c r="EL21" s="29"/>
      <c r="EM21" s="29"/>
      <c r="EN21" s="29"/>
      <c r="EO21" s="29"/>
      <c r="EP21" s="29"/>
      <c r="EQ21" s="29"/>
      <c r="ER21" s="29"/>
      <c r="ES21" s="29"/>
      <c r="ET21" s="29"/>
      <c r="EU21" s="29"/>
      <c r="EV21" s="29"/>
      <c r="EW21" s="29"/>
      <c r="EX21" s="29"/>
      <c r="EY21" s="29"/>
      <c r="EZ21" s="29"/>
      <c r="FA21" s="29"/>
      <c r="FB21" s="29"/>
      <c r="FC21" s="29"/>
      <c r="FD21" s="29"/>
      <c r="FE21" s="29"/>
      <c r="FF21" s="29"/>
      <c r="FG21" s="29"/>
      <c r="FH21" s="29"/>
      <c r="FI21" s="29"/>
      <c r="FJ21" s="29"/>
      <c r="FK21" s="29"/>
      <c r="FL21" s="29"/>
      <c r="FM21" s="29"/>
      <c r="FN21" s="29"/>
      <c r="FO21" s="29"/>
      <c r="FP21" s="29"/>
      <c r="FQ21" s="29"/>
      <c r="FR21" s="29"/>
      <c r="FS21" s="29"/>
      <c r="FT21" s="29"/>
      <c r="FU21" s="29"/>
      <c r="FV21" s="29"/>
      <c r="FW21" s="29"/>
      <c r="FX21" s="29"/>
      <c r="FY21" s="29"/>
      <c r="FZ21" s="29"/>
      <c r="GA21" s="29"/>
      <c r="GB21" s="29"/>
      <c r="GC21" s="29"/>
      <c r="GD21" s="29"/>
      <c r="GE21" s="29"/>
      <c r="GF21" s="29"/>
      <c r="GG21" s="29"/>
      <c r="GH21" s="29"/>
      <c r="GI21" s="29"/>
      <c r="GJ21" s="29"/>
      <c r="GK21" s="29"/>
      <c r="GL21" s="29"/>
      <c r="GM21" s="29"/>
      <c r="GN21" s="29"/>
      <c r="GO21" s="29"/>
      <c r="GP21" s="29"/>
      <c r="GQ21" s="29"/>
      <c r="GR21" s="29"/>
      <c r="GS21" s="29"/>
      <c r="GT21" s="29"/>
      <c r="GU21" s="29"/>
      <c r="GV21" s="29"/>
      <c r="GW21" s="29"/>
      <c r="GX21" s="29"/>
      <c r="GY21" s="29"/>
      <c r="GZ21" s="29"/>
      <c r="HA21" s="29"/>
      <c r="HB21" s="29"/>
      <c r="HC21" s="29"/>
      <c r="HD21" s="29"/>
      <c r="HE21" s="29"/>
      <c r="HF21" s="29"/>
      <c r="HG21" s="29"/>
      <c r="HH21" s="29"/>
      <c r="HI21" s="29"/>
      <c r="HJ21" s="29"/>
      <c r="HK21" s="29"/>
      <c r="HL21" s="29"/>
      <c r="HM21" s="29"/>
      <c r="HN21" s="29"/>
      <c r="HO21" s="29"/>
      <c r="HP21" s="29"/>
      <c r="HQ21" s="29"/>
      <c r="HR21" s="29"/>
      <c r="HS21" s="29"/>
      <c r="HT21" s="29"/>
      <c r="HU21" s="29"/>
      <c r="HV21" s="29"/>
      <c r="HW21" s="29"/>
      <c r="HX21" s="29"/>
      <c r="HY21" s="29"/>
      <c r="HZ21" s="29"/>
      <c r="IA21" s="29"/>
      <c r="IB21" s="29"/>
      <c r="IC21" s="29"/>
      <c r="ID21" s="29"/>
      <c r="IE21" s="29"/>
      <c r="IF21" s="29"/>
      <c r="IG21" s="29"/>
      <c r="IH21" s="29"/>
      <c r="II21" s="29"/>
      <c r="IJ21" s="29"/>
      <c r="IK21" s="29"/>
      <c r="IL21" s="29"/>
      <c r="IM21" s="29"/>
      <c r="IN21" s="29"/>
      <c r="IO21" s="29"/>
      <c r="IP21" s="29"/>
      <c r="IQ21" s="29"/>
      <c r="IR21" s="29"/>
      <c r="IS21" s="29"/>
      <c r="IT21" s="29"/>
      <c r="IU21" s="29"/>
      <c r="IV21" s="29"/>
      <c r="IW21" s="29"/>
      <c r="IX21" s="29"/>
      <c r="IY21" s="29"/>
      <c r="IZ21" s="29"/>
      <c r="JA21" s="29"/>
      <c r="JB21" s="29"/>
      <c r="JC21" s="29"/>
      <c r="JD21" s="29"/>
      <c r="JE21" s="29"/>
      <c r="JF21" s="29"/>
      <c r="JG21" s="29"/>
      <c r="JH21" s="29"/>
      <c r="JI21" s="29"/>
      <c r="JJ21" s="29"/>
      <c r="JK21" s="29"/>
      <c r="JL21" s="29"/>
      <c r="JM21" s="29"/>
      <c r="JN21" s="29"/>
      <c r="JO21" s="29"/>
      <c r="JP21" s="29"/>
      <c r="JQ21" s="29"/>
      <c r="JR21" s="29"/>
      <c r="JS21" s="29"/>
      <c r="JT21" s="29"/>
      <c r="JU21" s="29"/>
      <c r="JV21" s="29"/>
      <c r="JW21" s="29"/>
      <c r="JX21" s="29"/>
      <c r="JY21" s="29"/>
      <c r="JZ21" s="29"/>
      <c r="KA21" s="29"/>
      <c r="KB21" s="29"/>
      <c r="KC21" s="29"/>
      <c r="KD21" s="29"/>
      <c r="KE21" s="29"/>
      <c r="KF21" s="29"/>
      <c r="KG21" s="29"/>
      <c r="KH21" s="29"/>
      <c r="KI21" s="29"/>
      <c r="KJ21" s="29"/>
      <c r="KK21" s="29"/>
      <c r="KL21" s="29"/>
      <c r="KM21" s="29"/>
      <c r="KN21" s="29"/>
      <c r="KO21" s="29"/>
      <c r="KP21" s="29"/>
      <c r="KQ21" s="29"/>
      <c r="KR21" s="29"/>
      <c r="KS21" s="29"/>
      <c r="KT21" s="29"/>
      <c r="KU21" s="29"/>
      <c r="KV21" s="29"/>
      <c r="KW21" s="29"/>
      <c r="KX21" s="29"/>
      <c r="KY21" s="29"/>
      <c r="KZ21" s="29"/>
      <c r="LA21" s="29"/>
      <c r="LB21" s="29"/>
      <c r="LC21" s="29"/>
      <c r="LD21" s="29"/>
      <c r="LE21" s="29"/>
      <c r="LF21" s="29"/>
      <c r="LG21" s="29"/>
      <c r="LH21" s="29"/>
      <c r="LI21" s="29"/>
      <c r="LJ21" s="29"/>
      <c r="LK21" s="29"/>
      <c r="LL21" s="29"/>
      <c r="LM21" s="29"/>
      <c r="LN21" s="29"/>
      <c r="LO21" s="29"/>
      <c r="LP21" s="29"/>
      <c r="LQ21" s="29"/>
      <c r="LR21" s="29"/>
      <c r="LS21" s="29"/>
      <c r="LT21" s="29"/>
      <c r="LU21" s="29"/>
      <c r="LV21" s="29"/>
      <c r="LW21" s="29"/>
      <c r="LX21" s="29"/>
      <c r="LY21" s="29"/>
      <c r="LZ21" s="29"/>
      <c r="MA21" s="29"/>
      <c r="MB21" s="29"/>
      <c r="MC21" s="29"/>
      <c r="MD21" s="29"/>
      <c r="ME21" s="29"/>
      <c r="MF21" s="29"/>
      <c r="MG21" s="29"/>
      <c r="MH21" s="29"/>
      <c r="MI21" s="29"/>
      <c r="MJ21" s="29"/>
      <c r="MK21" s="29"/>
      <c r="ML21" s="29"/>
      <c r="MM21" s="29"/>
      <c r="MN21" s="29"/>
      <c r="MO21" s="29"/>
      <c r="MP21" s="29"/>
      <c r="MQ21" s="29"/>
      <c r="MR21" s="29"/>
      <c r="MS21" s="29"/>
      <c r="MT21" s="29"/>
      <c r="MU21" s="29"/>
      <c r="MV21" s="29"/>
      <c r="MW21" s="29"/>
      <c r="MX21" s="29"/>
      <c r="MY21" s="29"/>
      <c r="MZ21" s="29"/>
      <c r="NA21" s="29"/>
      <c r="NB21" s="29"/>
      <c r="NC21" s="29"/>
      <c r="ND21" s="29"/>
      <c r="NE21" s="29"/>
      <c r="NF21" s="29"/>
      <c r="NG21" s="29"/>
      <c r="NH21" s="29"/>
      <c r="NI21" s="29"/>
      <c r="NJ21" s="29"/>
      <c r="NK21" s="29"/>
      <c r="NL21" s="29"/>
      <c r="NM21" s="29"/>
      <c r="NN21" s="29"/>
      <c r="NO21" s="29"/>
      <c r="NP21" s="29"/>
      <c r="NQ21" s="29"/>
      <c r="NR21" s="29"/>
      <c r="NS21" s="29"/>
      <c r="NT21" s="29"/>
      <c r="NU21" s="29"/>
      <c r="NV21" s="29"/>
      <c r="NW21" s="29"/>
      <c r="NX21" s="29"/>
      <c r="NY21" s="29"/>
      <c r="NZ21" s="29"/>
      <c r="OA21" s="29"/>
      <c r="OB21" s="29"/>
      <c r="OC21" s="29"/>
      <c r="OD21" s="29"/>
      <c r="OE21" s="29"/>
      <c r="OF21" s="29"/>
      <c r="OG21" s="29"/>
      <c r="OH21" s="29"/>
      <c r="OI21" s="29"/>
      <c r="OJ21" s="29"/>
      <c r="OK21" s="29"/>
      <c r="OL21" s="29"/>
      <c r="OM21" s="29"/>
      <c r="ON21" s="29"/>
      <c r="OO21" s="29"/>
      <c r="OP21" s="29"/>
      <c r="OQ21" s="29"/>
      <c r="OR21" s="29"/>
      <c r="OS21" s="29"/>
      <c r="OT21" s="29"/>
      <c r="OU21" s="29"/>
      <c r="OV21" s="29"/>
      <c r="OW21" s="29"/>
      <c r="OX21" s="29"/>
      <c r="OY21" s="29"/>
      <c r="OZ21" s="29"/>
      <c r="PA21" s="29"/>
      <c r="PB21" s="29"/>
      <c r="PC21" s="29"/>
      <c r="PD21" s="29"/>
      <c r="PE21" s="29"/>
      <c r="PF21" s="29"/>
      <c r="PG21" s="29"/>
      <c r="PH21" s="29"/>
      <c r="PI21" s="29"/>
      <c r="PJ21" s="29"/>
      <c r="PK21" s="29"/>
      <c r="PL21" s="29"/>
    </row>
    <row r="22" spans="1:428" s="30" customFormat="1" ht="30" customHeight="1" x14ac:dyDescent="0.25">
      <c r="A22" s="90" t="s">
        <v>62</v>
      </c>
      <c r="B22" s="163">
        <v>3</v>
      </c>
      <c r="C22" s="163">
        <v>3</v>
      </c>
      <c r="D22" s="163">
        <f t="shared" si="1"/>
        <v>0</v>
      </c>
      <c r="E22" s="163">
        <v>3598</v>
      </c>
      <c r="F22" s="163">
        <f>839+362+152+1708+295</f>
        <v>3356</v>
      </c>
      <c r="G22" s="163">
        <f>30+81+8.4+42+42.3+39</f>
        <v>242.7</v>
      </c>
      <c r="H22" s="163">
        <f>24+20</f>
        <v>44</v>
      </c>
      <c r="I22" s="163">
        <f t="shared" si="0"/>
        <v>3642</v>
      </c>
      <c r="J22" s="142">
        <v>25</v>
      </c>
      <c r="K22" s="142">
        <v>144</v>
      </c>
      <c r="L22" s="91">
        <f t="shared" si="2"/>
        <v>3600</v>
      </c>
      <c r="M22" s="169">
        <v>20</v>
      </c>
      <c r="N22" s="171">
        <f>-(I22-L22-M22)</f>
        <v>-22</v>
      </c>
      <c r="O22" s="162">
        <f t="shared" si="6"/>
        <v>-0.60406370126304221</v>
      </c>
      <c r="P22" s="107">
        <v>144</v>
      </c>
      <c r="Q22" s="107">
        <v>144</v>
      </c>
      <c r="R22" s="137">
        <f t="shared" si="3"/>
        <v>0</v>
      </c>
      <c r="S22" s="137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29"/>
      <c r="AQ22" s="29"/>
      <c r="AR22" s="29"/>
      <c r="AS22" s="29"/>
      <c r="AT22" s="29"/>
      <c r="AU22" s="29"/>
      <c r="AV22" s="29"/>
      <c r="AW22" s="29"/>
      <c r="AX22" s="29"/>
      <c r="AY22" s="29"/>
      <c r="AZ22" s="29"/>
      <c r="BA22" s="29"/>
      <c r="BB22" s="29"/>
      <c r="BC22" s="29"/>
      <c r="BD22" s="29"/>
      <c r="BE22" s="29"/>
      <c r="BF22" s="29"/>
      <c r="BG22" s="29"/>
      <c r="BH22" s="29"/>
      <c r="BI22" s="29"/>
      <c r="BJ22" s="29"/>
      <c r="BK22" s="29"/>
      <c r="BL22" s="29"/>
      <c r="BM22" s="29"/>
      <c r="BN22" s="29"/>
      <c r="BO22" s="29"/>
      <c r="BP22" s="29"/>
      <c r="BQ22" s="29"/>
      <c r="BR22" s="29"/>
      <c r="BS22" s="29"/>
      <c r="BT22" s="29"/>
      <c r="BU22" s="29"/>
      <c r="BV22" s="29"/>
      <c r="BW22" s="29"/>
      <c r="BX22" s="29"/>
      <c r="BY22" s="29"/>
      <c r="BZ22" s="29"/>
      <c r="CA22" s="29"/>
      <c r="CB22" s="29"/>
      <c r="CC22" s="29"/>
      <c r="CD22" s="29"/>
      <c r="CE22" s="29"/>
      <c r="CF22" s="29"/>
      <c r="CG22" s="29"/>
      <c r="CH22" s="29"/>
      <c r="CI22" s="29"/>
      <c r="CJ22" s="29"/>
      <c r="CK22" s="29"/>
      <c r="CL22" s="29"/>
      <c r="CM22" s="29"/>
      <c r="CN22" s="29"/>
      <c r="CO22" s="29"/>
      <c r="CP22" s="29"/>
      <c r="CQ22" s="29"/>
      <c r="CR22" s="29"/>
      <c r="CS22" s="29"/>
      <c r="CT22" s="29"/>
      <c r="CU22" s="29"/>
      <c r="CV22" s="29"/>
      <c r="CW22" s="29"/>
      <c r="CX22" s="29"/>
      <c r="CY22" s="29"/>
      <c r="CZ22" s="29"/>
      <c r="DA22" s="29"/>
      <c r="DB22" s="29"/>
      <c r="DC22" s="29"/>
      <c r="DD22" s="29"/>
      <c r="DE22" s="29"/>
      <c r="DF22" s="29"/>
      <c r="DG22" s="29"/>
      <c r="DH22" s="29"/>
      <c r="DI22" s="29"/>
      <c r="DJ22" s="29"/>
      <c r="DK22" s="29"/>
      <c r="DL22" s="29"/>
      <c r="DM22" s="29"/>
      <c r="DN22" s="29"/>
      <c r="DO22" s="29"/>
      <c r="DP22" s="29"/>
      <c r="DQ22" s="29"/>
      <c r="DR22" s="29"/>
      <c r="DS22" s="29"/>
      <c r="DT22" s="29"/>
      <c r="DU22" s="29"/>
      <c r="DV22" s="29"/>
      <c r="DW22" s="29"/>
      <c r="DX22" s="29"/>
      <c r="DY22" s="29"/>
      <c r="DZ22" s="29"/>
      <c r="EA22" s="29"/>
      <c r="EB22" s="29"/>
      <c r="EC22" s="29"/>
      <c r="ED22" s="29"/>
      <c r="EE22" s="29"/>
      <c r="EF22" s="29"/>
      <c r="EG22" s="29"/>
      <c r="EH22" s="29"/>
      <c r="EI22" s="29"/>
      <c r="EJ22" s="29"/>
      <c r="EK22" s="29"/>
      <c r="EL22" s="29"/>
      <c r="EM22" s="29"/>
      <c r="EN22" s="29"/>
      <c r="EO22" s="29"/>
      <c r="EP22" s="29"/>
      <c r="EQ22" s="29"/>
      <c r="ER22" s="29"/>
      <c r="ES22" s="29"/>
      <c r="ET22" s="29"/>
      <c r="EU22" s="29"/>
      <c r="EV22" s="29"/>
      <c r="EW22" s="29"/>
      <c r="EX22" s="29"/>
      <c r="EY22" s="29"/>
      <c r="EZ22" s="29"/>
      <c r="FA22" s="29"/>
      <c r="FB22" s="29"/>
      <c r="FC22" s="29"/>
      <c r="FD22" s="29"/>
      <c r="FE22" s="29"/>
      <c r="FF22" s="29"/>
      <c r="FG22" s="29"/>
      <c r="FH22" s="29"/>
      <c r="FI22" s="29"/>
      <c r="FJ22" s="29"/>
      <c r="FK22" s="29"/>
      <c r="FL22" s="29"/>
      <c r="FM22" s="29"/>
      <c r="FN22" s="29"/>
      <c r="FO22" s="29"/>
      <c r="FP22" s="29"/>
      <c r="FQ22" s="29"/>
      <c r="FR22" s="29"/>
      <c r="FS22" s="29"/>
      <c r="FT22" s="29"/>
      <c r="FU22" s="29"/>
      <c r="FV22" s="29"/>
      <c r="FW22" s="29"/>
      <c r="FX22" s="29"/>
      <c r="FY22" s="29"/>
      <c r="FZ22" s="29"/>
      <c r="GA22" s="29"/>
      <c r="GB22" s="29"/>
      <c r="GC22" s="29"/>
      <c r="GD22" s="29"/>
      <c r="GE22" s="29"/>
      <c r="GF22" s="29"/>
      <c r="GG22" s="29"/>
      <c r="GH22" s="29"/>
      <c r="GI22" s="29"/>
      <c r="GJ22" s="29"/>
      <c r="GK22" s="29"/>
      <c r="GL22" s="29"/>
      <c r="GM22" s="29"/>
      <c r="GN22" s="29"/>
      <c r="GO22" s="29"/>
      <c r="GP22" s="29"/>
      <c r="GQ22" s="29"/>
      <c r="GR22" s="29"/>
      <c r="GS22" s="29"/>
      <c r="GT22" s="29"/>
      <c r="GU22" s="29"/>
      <c r="GV22" s="29"/>
      <c r="GW22" s="29"/>
      <c r="GX22" s="29"/>
      <c r="GY22" s="29"/>
      <c r="GZ22" s="29"/>
      <c r="HA22" s="29"/>
      <c r="HB22" s="29"/>
      <c r="HC22" s="29"/>
      <c r="HD22" s="29"/>
      <c r="HE22" s="29"/>
      <c r="HF22" s="29"/>
      <c r="HG22" s="29"/>
      <c r="HH22" s="29"/>
      <c r="HI22" s="29"/>
      <c r="HJ22" s="29"/>
      <c r="HK22" s="29"/>
      <c r="HL22" s="29"/>
      <c r="HM22" s="29"/>
      <c r="HN22" s="29"/>
      <c r="HO22" s="29"/>
      <c r="HP22" s="29"/>
      <c r="HQ22" s="29"/>
      <c r="HR22" s="29"/>
      <c r="HS22" s="29"/>
      <c r="HT22" s="29"/>
      <c r="HU22" s="29"/>
      <c r="HV22" s="29"/>
      <c r="HW22" s="29"/>
      <c r="HX22" s="29"/>
      <c r="HY22" s="29"/>
      <c r="HZ22" s="29"/>
      <c r="IA22" s="29"/>
      <c r="IB22" s="29"/>
      <c r="IC22" s="29"/>
      <c r="ID22" s="29"/>
      <c r="IE22" s="29"/>
      <c r="IF22" s="29"/>
      <c r="IG22" s="29"/>
      <c r="IH22" s="29"/>
      <c r="II22" s="29"/>
      <c r="IJ22" s="29"/>
      <c r="IK22" s="29"/>
      <c r="IL22" s="29"/>
      <c r="IM22" s="29"/>
      <c r="IN22" s="29"/>
      <c r="IO22" s="29"/>
      <c r="IP22" s="29"/>
      <c r="IQ22" s="29"/>
      <c r="IR22" s="29"/>
      <c r="IS22" s="29"/>
      <c r="IT22" s="29"/>
      <c r="IU22" s="29"/>
      <c r="IV22" s="29"/>
      <c r="IW22" s="29"/>
      <c r="IX22" s="29"/>
      <c r="IY22" s="29"/>
      <c r="IZ22" s="29"/>
      <c r="JA22" s="29"/>
      <c r="JB22" s="29"/>
      <c r="JC22" s="29"/>
      <c r="JD22" s="29"/>
      <c r="JE22" s="29"/>
      <c r="JF22" s="29"/>
      <c r="JG22" s="29"/>
      <c r="JH22" s="29"/>
      <c r="JI22" s="29"/>
      <c r="JJ22" s="29"/>
      <c r="JK22" s="29"/>
      <c r="JL22" s="29"/>
      <c r="JM22" s="29"/>
      <c r="JN22" s="29"/>
      <c r="JO22" s="29"/>
      <c r="JP22" s="29"/>
      <c r="JQ22" s="29"/>
      <c r="JR22" s="29"/>
      <c r="JS22" s="29"/>
      <c r="JT22" s="29"/>
      <c r="JU22" s="29"/>
      <c r="JV22" s="29"/>
      <c r="JW22" s="29"/>
      <c r="JX22" s="29"/>
      <c r="JY22" s="29"/>
      <c r="JZ22" s="29"/>
      <c r="KA22" s="29"/>
      <c r="KB22" s="29"/>
      <c r="KC22" s="29"/>
      <c r="KD22" s="29"/>
      <c r="KE22" s="29"/>
      <c r="KF22" s="29"/>
      <c r="KG22" s="29"/>
      <c r="KH22" s="29"/>
      <c r="KI22" s="29"/>
      <c r="KJ22" s="29"/>
      <c r="KK22" s="29"/>
      <c r="KL22" s="29"/>
      <c r="KM22" s="29"/>
      <c r="KN22" s="29"/>
      <c r="KO22" s="29"/>
      <c r="KP22" s="29"/>
      <c r="KQ22" s="29"/>
      <c r="KR22" s="29"/>
      <c r="KS22" s="29"/>
      <c r="KT22" s="29"/>
      <c r="KU22" s="29"/>
      <c r="KV22" s="29"/>
      <c r="KW22" s="29"/>
      <c r="KX22" s="29"/>
      <c r="KY22" s="29"/>
      <c r="KZ22" s="29"/>
      <c r="LA22" s="29"/>
      <c r="LB22" s="29"/>
      <c r="LC22" s="29"/>
      <c r="LD22" s="29"/>
      <c r="LE22" s="29"/>
      <c r="LF22" s="29"/>
      <c r="LG22" s="29"/>
      <c r="LH22" s="29"/>
      <c r="LI22" s="29"/>
      <c r="LJ22" s="29"/>
      <c r="LK22" s="29"/>
      <c r="LL22" s="29"/>
      <c r="LM22" s="29"/>
      <c r="LN22" s="29"/>
      <c r="LO22" s="29"/>
      <c r="LP22" s="29"/>
      <c r="LQ22" s="29"/>
      <c r="LR22" s="29"/>
      <c r="LS22" s="29"/>
      <c r="LT22" s="29"/>
      <c r="LU22" s="29"/>
      <c r="LV22" s="29"/>
      <c r="LW22" s="29"/>
      <c r="LX22" s="29"/>
      <c r="LY22" s="29"/>
      <c r="LZ22" s="29"/>
      <c r="MA22" s="29"/>
      <c r="MB22" s="29"/>
      <c r="MC22" s="29"/>
      <c r="MD22" s="29"/>
      <c r="ME22" s="29"/>
      <c r="MF22" s="29"/>
      <c r="MG22" s="29"/>
      <c r="MH22" s="29"/>
      <c r="MI22" s="29"/>
      <c r="MJ22" s="29"/>
      <c r="MK22" s="29"/>
      <c r="ML22" s="29"/>
      <c r="MM22" s="29"/>
      <c r="MN22" s="29"/>
      <c r="MO22" s="29"/>
      <c r="MP22" s="29"/>
      <c r="MQ22" s="29"/>
      <c r="MR22" s="29"/>
      <c r="MS22" s="29"/>
      <c r="MT22" s="29"/>
      <c r="MU22" s="29"/>
      <c r="MV22" s="29"/>
      <c r="MW22" s="29"/>
      <c r="MX22" s="29"/>
      <c r="MY22" s="29"/>
      <c r="MZ22" s="29"/>
      <c r="NA22" s="29"/>
      <c r="NB22" s="29"/>
      <c r="NC22" s="29"/>
      <c r="ND22" s="29"/>
      <c r="NE22" s="29"/>
      <c r="NF22" s="29"/>
      <c r="NG22" s="29"/>
      <c r="NH22" s="29"/>
      <c r="NI22" s="29"/>
      <c r="NJ22" s="29"/>
      <c r="NK22" s="29"/>
      <c r="NL22" s="29"/>
      <c r="NM22" s="29"/>
      <c r="NN22" s="29"/>
      <c r="NO22" s="29"/>
      <c r="NP22" s="29"/>
      <c r="NQ22" s="29"/>
      <c r="NR22" s="29"/>
      <c r="NS22" s="29"/>
      <c r="NT22" s="29"/>
      <c r="NU22" s="29"/>
      <c r="NV22" s="29"/>
      <c r="NW22" s="29"/>
      <c r="NX22" s="29"/>
      <c r="NY22" s="29"/>
      <c r="NZ22" s="29"/>
      <c r="OA22" s="29"/>
      <c r="OB22" s="29"/>
      <c r="OC22" s="29"/>
      <c r="OD22" s="29"/>
      <c r="OE22" s="29"/>
      <c r="OF22" s="29"/>
      <c r="OG22" s="29"/>
      <c r="OH22" s="29"/>
      <c r="OI22" s="29"/>
      <c r="OJ22" s="29"/>
      <c r="OK22" s="29"/>
      <c r="OL22" s="29"/>
      <c r="OM22" s="29"/>
      <c r="ON22" s="29"/>
      <c r="OO22" s="29"/>
      <c r="OP22" s="29"/>
      <c r="OQ22" s="29"/>
      <c r="OR22" s="29"/>
      <c r="OS22" s="29"/>
      <c r="OT22" s="29"/>
      <c r="OU22" s="29"/>
      <c r="OV22" s="29"/>
      <c r="OW22" s="29"/>
      <c r="OX22" s="29"/>
      <c r="OY22" s="29"/>
      <c r="OZ22" s="29"/>
      <c r="PA22" s="29"/>
      <c r="PB22" s="29"/>
      <c r="PC22" s="29"/>
      <c r="PD22" s="29"/>
      <c r="PE22" s="29"/>
      <c r="PF22" s="29"/>
      <c r="PG22" s="29"/>
      <c r="PH22" s="29"/>
      <c r="PI22" s="29"/>
      <c r="PJ22" s="29"/>
      <c r="PK22" s="29"/>
      <c r="PL22" s="29"/>
    </row>
    <row r="23" spans="1:428" s="30" customFormat="1" ht="30" customHeight="1" x14ac:dyDescent="0.25">
      <c r="A23" s="90" t="s">
        <v>63</v>
      </c>
      <c r="B23" s="161">
        <v>2</v>
      </c>
      <c r="C23" s="161">
        <v>2</v>
      </c>
      <c r="D23" s="161">
        <f t="shared" si="1"/>
        <v>0</v>
      </c>
      <c r="E23" s="161">
        <v>2401</v>
      </c>
      <c r="F23" s="161">
        <f>432+169+401+987+91+147</f>
        <v>2227</v>
      </c>
      <c r="G23" s="161">
        <f>36+24+38+7.8+14+57</f>
        <v>176.8</v>
      </c>
      <c r="H23" s="161">
        <v>20</v>
      </c>
      <c r="I23" s="161">
        <f t="shared" si="0"/>
        <v>2421</v>
      </c>
      <c r="J23" s="142">
        <v>25</v>
      </c>
      <c r="K23" s="142">
        <v>94</v>
      </c>
      <c r="L23" s="91">
        <f t="shared" si="2"/>
        <v>2350</v>
      </c>
      <c r="M23" s="142">
        <v>45</v>
      </c>
      <c r="N23" s="139">
        <f t="shared" ref="N23" si="8">-(I23-L23-M23)</f>
        <v>-26</v>
      </c>
      <c r="O23" s="140">
        <f t="shared" si="6"/>
        <v>-1.07393638992152</v>
      </c>
      <c r="P23" s="107">
        <v>94</v>
      </c>
      <c r="Q23" s="107">
        <v>94</v>
      </c>
      <c r="R23" s="137">
        <f t="shared" si="3"/>
        <v>0</v>
      </c>
      <c r="S23" s="137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29"/>
      <c r="AJ23" s="29"/>
      <c r="AK23" s="29"/>
      <c r="AL23" s="29"/>
      <c r="AM23" s="29"/>
      <c r="AN23" s="29"/>
      <c r="AO23" s="29"/>
      <c r="AP23" s="29"/>
      <c r="AQ23" s="29"/>
      <c r="AR23" s="29"/>
      <c r="AS23" s="29"/>
      <c r="AT23" s="29"/>
      <c r="AU23" s="29"/>
      <c r="AV23" s="29"/>
      <c r="AW23" s="29"/>
      <c r="AX23" s="29"/>
      <c r="AY23" s="29"/>
      <c r="AZ23" s="29"/>
      <c r="BA23" s="29"/>
      <c r="BB23" s="29"/>
      <c r="BC23" s="29"/>
      <c r="BD23" s="29"/>
      <c r="BE23" s="29"/>
      <c r="BF23" s="29"/>
      <c r="BG23" s="29"/>
      <c r="BH23" s="29"/>
      <c r="BI23" s="29"/>
      <c r="BJ23" s="29"/>
      <c r="BK23" s="29"/>
      <c r="BL23" s="29"/>
      <c r="BM23" s="29"/>
      <c r="BN23" s="29"/>
      <c r="BO23" s="29"/>
      <c r="BP23" s="29"/>
      <c r="BQ23" s="29"/>
      <c r="BR23" s="29"/>
      <c r="BS23" s="29"/>
      <c r="BT23" s="29"/>
      <c r="BU23" s="29"/>
      <c r="BV23" s="29"/>
      <c r="BW23" s="29"/>
      <c r="BX23" s="29"/>
      <c r="BY23" s="29"/>
      <c r="BZ23" s="29"/>
      <c r="CA23" s="29"/>
      <c r="CB23" s="29"/>
      <c r="CC23" s="29"/>
      <c r="CD23" s="29"/>
      <c r="CE23" s="29"/>
      <c r="CF23" s="29"/>
      <c r="CG23" s="29"/>
      <c r="CH23" s="29"/>
      <c r="CI23" s="29"/>
      <c r="CJ23" s="29"/>
      <c r="CK23" s="29"/>
      <c r="CL23" s="29"/>
      <c r="CM23" s="29"/>
      <c r="CN23" s="29"/>
      <c r="CO23" s="29"/>
      <c r="CP23" s="29"/>
      <c r="CQ23" s="29"/>
      <c r="CR23" s="29"/>
      <c r="CS23" s="29"/>
      <c r="CT23" s="29"/>
      <c r="CU23" s="29"/>
      <c r="CV23" s="29"/>
      <c r="CW23" s="29"/>
      <c r="CX23" s="29"/>
      <c r="CY23" s="29"/>
      <c r="CZ23" s="29"/>
      <c r="DA23" s="29"/>
      <c r="DB23" s="29"/>
      <c r="DC23" s="29"/>
      <c r="DD23" s="29"/>
      <c r="DE23" s="29"/>
      <c r="DF23" s="29"/>
      <c r="DG23" s="29"/>
      <c r="DH23" s="29"/>
      <c r="DI23" s="29"/>
      <c r="DJ23" s="29"/>
      <c r="DK23" s="29"/>
      <c r="DL23" s="29"/>
      <c r="DM23" s="29"/>
      <c r="DN23" s="29"/>
      <c r="DO23" s="29"/>
      <c r="DP23" s="29"/>
      <c r="DQ23" s="29"/>
      <c r="DR23" s="29"/>
      <c r="DS23" s="29"/>
      <c r="DT23" s="29"/>
      <c r="DU23" s="29"/>
      <c r="DV23" s="29"/>
      <c r="DW23" s="29"/>
      <c r="DX23" s="29"/>
      <c r="DY23" s="29"/>
      <c r="DZ23" s="29"/>
      <c r="EA23" s="29"/>
      <c r="EB23" s="29"/>
      <c r="EC23" s="29"/>
      <c r="ED23" s="29"/>
      <c r="EE23" s="29"/>
      <c r="EF23" s="29"/>
      <c r="EG23" s="29"/>
      <c r="EH23" s="29"/>
      <c r="EI23" s="29"/>
      <c r="EJ23" s="29"/>
      <c r="EK23" s="29"/>
      <c r="EL23" s="29"/>
      <c r="EM23" s="29"/>
      <c r="EN23" s="29"/>
      <c r="EO23" s="29"/>
      <c r="EP23" s="29"/>
      <c r="EQ23" s="29"/>
      <c r="ER23" s="29"/>
      <c r="ES23" s="29"/>
      <c r="ET23" s="29"/>
      <c r="EU23" s="29"/>
      <c r="EV23" s="29"/>
      <c r="EW23" s="29"/>
      <c r="EX23" s="29"/>
      <c r="EY23" s="29"/>
      <c r="EZ23" s="29"/>
      <c r="FA23" s="29"/>
      <c r="FB23" s="29"/>
      <c r="FC23" s="29"/>
      <c r="FD23" s="29"/>
      <c r="FE23" s="29"/>
      <c r="FF23" s="29"/>
      <c r="FG23" s="29"/>
      <c r="FH23" s="29"/>
      <c r="FI23" s="29"/>
      <c r="FJ23" s="29"/>
      <c r="FK23" s="29"/>
      <c r="FL23" s="29"/>
      <c r="FM23" s="29"/>
      <c r="FN23" s="29"/>
      <c r="FO23" s="29"/>
      <c r="FP23" s="29"/>
      <c r="FQ23" s="29"/>
      <c r="FR23" s="29"/>
      <c r="FS23" s="29"/>
      <c r="FT23" s="29"/>
      <c r="FU23" s="29"/>
      <c r="FV23" s="29"/>
      <c r="FW23" s="29"/>
      <c r="FX23" s="29"/>
      <c r="FY23" s="29"/>
      <c r="FZ23" s="29"/>
      <c r="GA23" s="29"/>
      <c r="GB23" s="29"/>
      <c r="GC23" s="29"/>
      <c r="GD23" s="29"/>
      <c r="GE23" s="29"/>
      <c r="GF23" s="29"/>
      <c r="GG23" s="29"/>
      <c r="GH23" s="29"/>
      <c r="GI23" s="29"/>
      <c r="GJ23" s="29"/>
      <c r="GK23" s="29"/>
      <c r="GL23" s="29"/>
      <c r="GM23" s="29"/>
      <c r="GN23" s="29"/>
      <c r="GO23" s="29"/>
      <c r="GP23" s="29"/>
      <c r="GQ23" s="29"/>
      <c r="GR23" s="29"/>
      <c r="GS23" s="29"/>
      <c r="GT23" s="29"/>
      <c r="GU23" s="29"/>
      <c r="GV23" s="29"/>
      <c r="GW23" s="29"/>
      <c r="GX23" s="29"/>
      <c r="GY23" s="29"/>
      <c r="GZ23" s="29"/>
      <c r="HA23" s="29"/>
      <c r="HB23" s="29"/>
      <c r="HC23" s="29"/>
      <c r="HD23" s="29"/>
      <c r="HE23" s="29"/>
      <c r="HF23" s="29"/>
      <c r="HG23" s="29"/>
      <c r="HH23" s="29"/>
      <c r="HI23" s="29"/>
      <c r="HJ23" s="29"/>
      <c r="HK23" s="29"/>
      <c r="HL23" s="29"/>
      <c r="HM23" s="29"/>
      <c r="HN23" s="29"/>
      <c r="HO23" s="29"/>
      <c r="HP23" s="29"/>
      <c r="HQ23" s="29"/>
      <c r="HR23" s="29"/>
      <c r="HS23" s="29"/>
      <c r="HT23" s="29"/>
      <c r="HU23" s="29"/>
      <c r="HV23" s="29"/>
      <c r="HW23" s="29"/>
      <c r="HX23" s="29"/>
      <c r="HY23" s="29"/>
      <c r="HZ23" s="29"/>
      <c r="IA23" s="29"/>
      <c r="IB23" s="29"/>
      <c r="IC23" s="29"/>
      <c r="ID23" s="29"/>
      <c r="IE23" s="29"/>
      <c r="IF23" s="29"/>
      <c r="IG23" s="29"/>
      <c r="IH23" s="29"/>
      <c r="II23" s="29"/>
      <c r="IJ23" s="29"/>
      <c r="IK23" s="29"/>
      <c r="IL23" s="29"/>
      <c r="IM23" s="29"/>
      <c r="IN23" s="29"/>
      <c r="IO23" s="29"/>
      <c r="IP23" s="29"/>
      <c r="IQ23" s="29"/>
      <c r="IR23" s="29"/>
      <c r="IS23" s="29"/>
      <c r="IT23" s="29"/>
      <c r="IU23" s="29"/>
      <c r="IV23" s="29"/>
      <c r="IW23" s="29"/>
      <c r="IX23" s="29"/>
      <c r="IY23" s="29"/>
      <c r="IZ23" s="29"/>
      <c r="JA23" s="29"/>
      <c r="JB23" s="29"/>
      <c r="JC23" s="29"/>
      <c r="JD23" s="29"/>
      <c r="JE23" s="29"/>
      <c r="JF23" s="29"/>
      <c r="JG23" s="29"/>
      <c r="JH23" s="29"/>
      <c r="JI23" s="29"/>
      <c r="JJ23" s="29"/>
      <c r="JK23" s="29"/>
      <c r="JL23" s="29"/>
      <c r="JM23" s="29"/>
      <c r="JN23" s="29"/>
      <c r="JO23" s="29"/>
      <c r="JP23" s="29"/>
      <c r="JQ23" s="29"/>
      <c r="JR23" s="29"/>
      <c r="JS23" s="29"/>
      <c r="JT23" s="29"/>
      <c r="JU23" s="29"/>
      <c r="JV23" s="29"/>
      <c r="JW23" s="29"/>
      <c r="JX23" s="29"/>
      <c r="JY23" s="29"/>
      <c r="JZ23" s="29"/>
      <c r="KA23" s="29"/>
      <c r="KB23" s="29"/>
      <c r="KC23" s="29"/>
      <c r="KD23" s="29"/>
      <c r="KE23" s="29"/>
      <c r="KF23" s="29"/>
      <c r="KG23" s="29"/>
      <c r="KH23" s="29"/>
      <c r="KI23" s="29"/>
      <c r="KJ23" s="29"/>
      <c r="KK23" s="29"/>
      <c r="KL23" s="29"/>
      <c r="KM23" s="29"/>
      <c r="KN23" s="29"/>
      <c r="KO23" s="29"/>
      <c r="KP23" s="29"/>
      <c r="KQ23" s="29"/>
      <c r="KR23" s="29"/>
      <c r="KS23" s="29"/>
      <c r="KT23" s="29"/>
      <c r="KU23" s="29"/>
      <c r="KV23" s="29"/>
      <c r="KW23" s="29"/>
      <c r="KX23" s="29"/>
      <c r="KY23" s="29"/>
      <c r="KZ23" s="29"/>
      <c r="LA23" s="29"/>
      <c r="LB23" s="29"/>
      <c r="LC23" s="29"/>
      <c r="LD23" s="29"/>
      <c r="LE23" s="29"/>
      <c r="LF23" s="29"/>
      <c r="LG23" s="29"/>
      <c r="LH23" s="29"/>
      <c r="LI23" s="29"/>
      <c r="LJ23" s="29"/>
      <c r="LK23" s="29"/>
      <c r="LL23" s="29"/>
      <c r="LM23" s="29"/>
      <c r="LN23" s="29"/>
      <c r="LO23" s="29"/>
      <c r="LP23" s="29"/>
      <c r="LQ23" s="29"/>
      <c r="LR23" s="29"/>
      <c r="LS23" s="29"/>
      <c r="LT23" s="29"/>
      <c r="LU23" s="29"/>
      <c r="LV23" s="29"/>
      <c r="LW23" s="29"/>
      <c r="LX23" s="29"/>
      <c r="LY23" s="29"/>
      <c r="LZ23" s="29"/>
      <c r="MA23" s="29"/>
      <c r="MB23" s="29"/>
      <c r="MC23" s="29"/>
      <c r="MD23" s="29"/>
      <c r="ME23" s="29"/>
      <c r="MF23" s="29"/>
      <c r="MG23" s="29"/>
      <c r="MH23" s="29"/>
      <c r="MI23" s="29"/>
      <c r="MJ23" s="29"/>
      <c r="MK23" s="29"/>
      <c r="ML23" s="29"/>
      <c r="MM23" s="29"/>
      <c r="MN23" s="29"/>
      <c r="MO23" s="29"/>
      <c r="MP23" s="29"/>
      <c r="MQ23" s="29"/>
      <c r="MR23" s="29"/>
      <c r="MS23" s="29"/>
      <c r="MT23" s="29"/>
      <c r="MU23" s="29"/>
      <c r="MV23" s="29"/>
      <c r="MW23" s="29"/>
      <c r="MX23" s="29"/>
      <c r="MY23" s="29"/>
      <c r="MZ23" s="29"/>
      <c r="NA23" s="29"/>
      <c r="NB23" s="29"/>
      <c r="NC23" s="29"/>
      <c r="ND23" s="29"/>
      <c r="NE23" s="29"/>
      <c r="NF23" s="29"/>
      <c r="NG23" s="29"/>
      <c r="NH23" s="29"/>
      <c r="NI23" s="29"/>
      <c r="NJ23" s="29"/>
      <c r="NK23" s="29"/>
      <c r="NL23" s="29"/>
      <c r="NM23" s="29"/>
      <c r="NN23" s="29"/>
      <c r="NO23" s="29"/>
      <c r="NP23" s="29"/>
      <c r="NQ23" s="29"/>
      <c r="NR23" s="29"/>
      <c r="NS23" s="29"/>
      <c r="NT23" s="29"/>
      <c r="NU23" s="29"/>
      <c r="NV23" s="29"/>
      <c r="NW23" s="29"/>
      <c r="NX23" s="29"/>
      <c r="NY23" s="29"/>
      <c r="NZ23" s="29"/>
      <c r="OA23" s="29"/>
      <c r="OB23" s="29"/>
      <c r="OC23" s="29"/>
      <c r="OD23" s="29"/>
      <c r="OE23" s="29"/>
      <c r="OF23" s="29"/>
      <c r="OG23" s="29"/>
      <c r="OH23" s="29"/>
      <c r="OI23" s="29"/>
      <c r="OJ23" s="29"/>
      <c r="OK23" s="29"/>
      <c r="OL23" s="29"/>
      <c r="OM23" s="29"/>
      <c r="ON23" s="29"/>
      <c r="OO23" s="29"/>
      <c r="OP23" s="29"/>
      <c r="OQ23" s="29"/>
      <c r="OR23" s="29"/>
      <c r="OS23" s="29"/>
      <c r="OT23" s="29"/>
      <c r="OU23" s="29"/>
      <c r="OV23" s="29"/>
      <c r="OW23" s="29"/>
      <c r="OX23" s="29"/>
      <c r="OY23" s="29"/>
      <c r="OZ23" s="29"/>
      <c r="PA23" s="29"/>
      <c r="PB23" s="29"/>
      <c r="PC23" s="29"/>
      <c r="PD23" s="29"/>
      <c r="PE23" s="29"/>
      <c r="PF23" s="29"/>
      <c r="PG23" s="29"/>
      <c r="PH23" s="29"/>
      <c r="PI23" s="29"/>
      <c r="PJ23" s="29"/>
      <c r="PK23" s="29"/>
      <c r="PL23" s="29"/>
    </row>
    <row r="24" spans="1:428" s="30" customFormat="1" ht="30" customHeight="1" x14ac:dyDescent="0.25">
      <c r="A24" s="90" t="s">
        <v>64</v>
      </c>
      <c r="B24" s="203">
        <v>12</v>
      </c>
      <c r="C24" s="203">
        <v>12</v>
      </c>
      <c r="D24" s="203">
        <v>0</v>
      </c>
      <c r="E24" s="203">
        <v>11988</v>
      </c>
      <c r="F24" s="203">
        <f>3860+1806+229+476+2554+299+2043</f>
        <v>11267</v>
      </c>
      <c r="G24" s="203">
        <f>210+180+25.2+240+21.6+44.4</f>
        <v>721.2</v>
      </c>
      <c r="H24" s="203">
        <v>45</v>
      </c>
      <c r="I24" s="203">
        <f>+E24+H24</f>
        <v>12033</v>
      </c>
      <c r="J24" s="142">
        <v>40</v>
      </c>
      <c r="K24" s="142">
        <v>100</v>
      </c>
      <c r="L24" s="91">
        <f t="shared" si="2"/>
        <v>4000</v>
      </c>
      <c r="M24" s="206">
        <v>40</v>
      </c>
      <c r="N24" s="209">
        <f>-(I24-L24-L25-L26-M24)</f>
        <v>-143</v>
      </c>
      <c r="O24" s="200">
        <f t="shared" si="6"/>
        <v>-1.1883985705975235</v>
      </c>
      <c r="P24" s="107">
        <v>100</v>
      </c>
      <c r="Q24" s="107">
        <v>100</v>
      </c>
      <c r="R24" s="137">
        <f t="shared" si="3"/>
        <v>0</v>
      </c>
      <c r="S24" s="137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29"/>
      <c r="AJ24" s="29"/>
      <c r="AK24" s="29"/>
      <c r="AL24" s="29"/>
      <c r="AM24" s="29"/>
      <c r="AN24" s="29"/>
      <c r="AO24" s="29"/>
      <c r="AP24" s="29"/>
      <c r="AQ24" s="29"/>
      <c r="AR24" s="29"/>
      <c r="AS24" s="29"/>
      <c r="AT24" s="29"/>
      <c r="AU24" s="29"/>
      <c r="AV24" s="29"/>
      <c r="AW24" s="29"/>
      <c r="AX24" s="29"/>
      <c r="AY24" s="29"/>
      <c r="AZ24" s="29"/>
      <c r="BA24" s="29"/>
      <c r="BB24" s="29"/>
      <c r="BC24" s="29"/>
      <c r="BD24" s="29"/>
      <c r="BE24" s="29"/>
      <c r="BF24" s="29"/>
      <c r="BG24" s="29"/>
      <c r="BH24" s="29"/>
      <c r="BI24" s="29"/>
      <c r="BJ24" s="29"/>
      <c r="BK24" s="29"/>
      <c r="BL24" s="29"/>
      <c r="BM24" s="29"/>
      <c r="BN24" s="29"/>
      <c r="BO24" s="29"/>
      <c r="BP24" s="29"/>
      <c r="BQ24" s="29"/>
      <c r="BR24" s="29"/>
      <c r="BS24" s="29"/>
      <c r="BT24" s="29"/>
      <c r="BU24" s="29"/>
      <c r="BV24" s="29"/>
      <c r="BW24" s="29"/>
      <c r="BX24" s="29"/>
      <c r="BY24" s="29"/>
      <c r="BZ24" s="29"/>
      <c r="CA24" s="29"/>
      <c r="CB24" s="29"/>
      <c r="CC24" s="29"/>
      <c r="CD24" s="29"/>
      <c r="CE24" s="29"/>
      <c r="CF24" s="29"/>
      <c r="CG24" s="29"/>
      <c r="CH24" s="29"/>
      <c r="CI24" s="29"/>
      <c r="CJ24" s="29"/>
      <c r="CK24" s="29"/>
      <c r="CL24" s="29"/>
      <c r="CM24" s="29"/>
      <c r="CN24" s="29"/>
      <c r="CO24" s="29"/>
      <c r="CP24" s="29"/>
      <c r="CQ24" s="29"/>
      <c r="CR24" s="29"/>
      <c r="CS24" s="29"/>
      <c r="CT24" s="29"/>
      <c r="CU24" s="29"/>
      <c r="CV24" s="29"/>
      <c r="CW24" s="29"/>
      <c r="CX24" s="29"/>
      <c r="CY24" s="29"/>
      <c r="CZ24" s="29"/>
      <c r="DA24" s="29"/>
      <c r="DB24" s="29"/>
      <c r="DC24" s="29"/>
      <c r="DD24" s="29"/>
      <c r="DE24" s="29"/>
      <c r="DF24" s="29"/>
      <c r="DG24" s="29"/>
      <c r="DH24" s="29"/>
      <c r="DI24" s="29"/>
      <c r="DJ24" s="29"/>
      <c r="DK24" s="29"/>
      <c r="DL24" s="29"/>
      <c r="DM24" s="29"/>
      <c r="DN24" s="29"/>
      <c r="DO24" s="29"/>
      <c r="DP24" s="29"/>
      <c r="DQ24" s="29"/>
      <c r="DR24" s="29"/>
      <c r="DS24" s="29"/>
      <c r="DT24" s="29"/>
      <c r="DU24" s="29"/>
      <c r="DV24" s="29"/>
      <c r="DW24" s="29"/>
      <c r="DX24" s="29"/>
      <c r="DY24" s="29"/>
      <c r="DZ24" s="29"/>
      <c r="EA24" s="29"/>
      <c r="EB24" s="29"/>
      <c r="EC24" s="29"/>
      <c r="ED24" s="29"/>
      <c r="EE24" s="29"/>
      <c r="EF24" s="29"/>
      <c r="EG24" s="29"/>
      <c r="EH24" s="29"/>
      <c r="EI24" s="29"/>
      <c r="EJ24" s="29"/>
      <c r="EK24" s="29"/>
      <c r="EL24" s="29"/>
      <c r="EM24" s="29"/>
      <c r="EN24" s="29"/>
      <c r="EO24" s="29"/>
      <c r="EP24" s="29"/>
      <c r="EQ24" s="29"/>
      <c r="ER24" s="29"/>
      <c r="ES24" s="29"/>
      <c r="ET24" s="29"/>
      <c r="EU24" s="29"/>
      <c r="EV24" s="29"/>
      <c r="EW24" s="29"/>
      <c r="EX24" s="29"/>
      <c r="EY24" s="29"/>
      <c r="EZ24" s="29"/>
      <c r="FA24" s="29"/>
      <c r="FB24" s="29"/>
      <c r="FC24" s="29"/>
      <c r="FD24" s="29"/>
      <c r="FE24" s="29"/>
      <c r="FF24" s="29"/>
      <c r="FG24" s="29"/>
      <c r="FH24" s="29"/>
      <c r="FI24" s="29"/>
      <c r="FJ24" s="29"/>
      <c r="FK24" s="29"/>
      <c r="FL24" s="29"/>
      <c r="FM24" s="29"/>
      <c r="FN24" s="29"/>
      <c r="FO24" s="29"/>
      <c r="FP24" s="29"/>
      <c r="FQ24" s="29"/>
      <c r="FR24" s="29"/>
      <c r="FS24" s="29"/>
      <c r="FT24" s="29"/>
      <c r="FU24" s="29"/>
      <c r="FV24" s="29"/>
      <c r="FW24" s="29"/>
      <c r="FX24" s="29"/>
      <c r="FY24" s="29"/>
      <c r="FZ24" s="29"/>
      <c r="GA24" s="29"/>
      <c r="GB24" s="29"/>
      <c r="GC24" s="29"/>
      <c r="GD24" s="29"/>
      <c r="GE24" s="29"/>
      <c r="GF24" s="29"/>
      <c r="GG24" s="29"/>
      <c r="GH24" s="29"/>
      <c r="GI24" s="29"/>
      <c r="GJ24" s="29"/>
      <c r="GK24" s="29"/>
      <c r="GL24" s="29"/>
      <c r="GM24" s="29"/>
      <c r="GN24" s="29"/>
      <c r="GO24" s="29"/>
      <c r="GP24" s="29"/>
      <c r="GQ24" s="29"/>
      <c r="GR24" s="29"/>
      <c r="GS24" s="29"/>
      <c r="GT24" s="29"/>
      <c r="GU24" s="29"/>
      <c r="GV24" s="29"/>
      <c r="GW24" s="29"/>
      <c r="GX24" s="29"/>
      <c r="GY24" s="29"/>
      <c r="GZ24" s="29"/>
      <c r="HA24" s="29"/>
      <c r="HB24" s="29"/>
      <c r="HC24" s="29"/>
      <c r="HD24" s="29"/>
      <c r="HE24" s="29"/>
      <c r="HF24" s="29"/>
      <c r="HG24" s="29"/>
      <c r="HH24" s="29"/>
      <c r="HI24" s="29"/>
      <c r="HJ24" s="29"/>
      <c r="HK24" s="29"/>
      <c r="HL24" s="29"/>
      <c r="HM24" s="29"/>
      <c r="HN24" s="29"/>
      <c r="HO24" s="29"/>
      <c r="HP24" s="29"/>
      <c r="HQ24" s="29"/>
      <c r="HR24" s="29"/>
      <c r="HS24" s="29"/>
      <c r="HT24" s="29"/>
      <c r="HU24" s="29"/>
      <c r="HV24" s="29"/>
      <c r="HW24" s="29"/>
      <c r="HX24" s="29"/>
      <c r="HY24" s="29"/>
      <c r="HZ24" s="29"/>
      <c r="IA24" s="29"/>
      <c r="IB24" s="29"/>
      <c r="IC24" s="29"/>
      <c r="ID24" s="29"/>
      <c r="IE24" s="29"/>
      <c r="IF24" s="29"/>
      <c r="IG24" s="29"/>
      <c r="IH24" s="29"/>
      <c r="II24" s="29"/>
      <c r="IJ24" s="29"/>
      <c r="IK24" s="29"/>
      <c r="IL24" s="29"/>
      <c r="IM24" s="29"/>
      <c r="IN24" s="29"/>
      <c r="IO24" s="29"/>
      <c r="IP24" s="29"/>
      <c r="IQ24" s="29"/>
      <c r="IR24" s="29"/>
      <c r="IS24" s="29"/>
      <c r="IT24" s="29"/>
      <c r="IU24" s="29"/>
      <c r="IV24" s="29"/>
      <c r="IW24" s="29"/>
      <c r="IX24" s="29"/>
      <c r="IY24" s="29"/>
      <c r="IZ24" s="29"/>
      <c r="JA24" s="29"/>
      <c r="JB24" s="29"/>
      <c r="JC24" s="29"/>
      <c r="JD24" s="29"/>
      <c r="JE24" s="29"/>
      <c r="JF24" s="29"/>
      <c r="JG24" s="29"/>
      <c r="JH24" s="29"/>
      <c r="JI24" s="29"/>
      <c r="JJ24" s="29"/>
      <c r="JK24" s="29"/>
      <c r="JL24" s="29"/>
      <c r="JM24" s="29"/>
      <c r="JN24" s="29"/>
      <c r="JO24" s="29"/>
      <c r="JP24" s="29"/>
      <c r="JQ24" s="29"/>
      <c r="JR24" s="29"/>
      <c r="JS24" s="29"/>
      <c r="JT24" s="29"/>
      <c r="JU24" s="29"/>
      <c r="JV24" s="29"/>
      <c r="JW24" s="29"/>
      <c r="JX24" s="29"/>
      <c r="JY24" s="29"/>
      <c r="JZ24" s="29"/>
      <c r="KA24" s="29"/>
      <c r="KB24" s="29"/>
      <c r="KC24" s="29"/>
      <c r="KD24" s="29"/>
      <c r="KE24" s="29"/>
      <c r="KF24" s="29"/>
      <c r="KG24" s="29"/>
      <c r="KH24" s="29"/>
      <c r="KI24" s="29"/>
      <c r="KJ24" s="29"/>
      <c r="KK24" s="29"/>
      <c r="KL24" s="29"/>
      <c r="KM24" s="29"/>
      <c r="KN24" s="29"/>
      <c r="KO24" s="29"/>
      <c r="KP24" s="29"/>
      <c r="KQ24" s="29"/>
      <c r="KR24" s="29"/>
      <c r="KS24" s="29"/>
      <c r="KT24" s="29"/>
      <c r="KU24" s="29"/>
      <c r="KV24" s="29"/>
      <c r="KW24" s="29"/>
      <c r="KX24" s="29"/>
      <c r="KY24" s="29"/>
      <c r="KZ24" s="29"/>
      <c r="LA24" s="29"/>
      <c r="LB24" s="29"/>
      <c r="LC24" s="29"/>
      <c r="LD24" s="29"/>
      <c r="LE24" s="29"/>
      <c r="LF24" s="29"/>
      <c r="LG24" s="29"/>
      <c r="LH24" s="29"/>
      <c r="LI24" s="29"/>
      <c r="LJ24" s="29"/>
      <c r="LK24" s="29"/>
      <c r="LL24" s="29"/>
      <c r="LM24" s="29"/>
      <c r="LN24" s="29"/>
      <c r="LO24" s="29"/>
      <c r="LP24" s="29"/>
      <c r="LQ24" s="29"/>
      <c r="LR24" s="29"/>
      <c r="LS24" s="29"/>
      <c r="LT24" s="29"/>
      <c r="LU24" s="29"/>
      <c r="LV24" s="29"/>
      <c r="LW24" s="29"/>
      <c r="LX24" s="29"/>
      <c r="LY24" s="29"/>
      <c r="LZ24" s="29"/>
      <c r="MA24" s="29"/>
      <c r="MB24" s="29"/>
      <c r="MC24" s="29"/>
      <c r="MD24" s="29"/>
      <c r="ME24" s="29"/>
      <c r="MF24" s="29"/>
      <c r="MG24" s="29"/>
      <c r="MH24" s="29"/>
      <c r="MI24" s="29"/>
      <c r="MJ24" s="29"/>
      <c r="MK24" s="29"/>
      <c r="ML24" s="29"/>
      <c r="MM24" s="29"/>
      <c r="MN24" s="29"/>
      <c r="MO24" s="29"/>
      <c r="MP24" s="29"/>
      <c r="MQ24" s="29"/>
      <c r="MR24" s="29"/>
      <c r="MS24" s="29"/>
      <c r="MT24" s="29"/>
      <c r="MU24" s="29"/>
      <c r="MV24" s="29"/>
      <c r="MW24" s="29"/>
      <c r="MX24" s="29"/>
      <c r="MY24" s="29"/>
      <c r="MZ24" s="29"/>
      <c r="NA24" s="29"/>
      <c r="NB24" s="29"/>
      <c r="NC24" s="29"/>
      <c r="ND24" s="29"/>
      <c r="NE24" s="29"/>
      <c r="NF24" s="29"/>
      <c r="NG24" s="29"/>
      <c r="NH24" s="29"/>
      <c r="NI24" s="29"/>
      <c r="NJ24" s="29"/>
      <c r="NK24" s="29"/>
      <c r="NL24" s="29"/>
      <c r="NM24" s="29"/>
      <c r="NN24" s="29"/>
      <c r="NO24" s="29"/>
      <c r="NP24" s="29"/>
      <c r="NQ24" s="29"/>
      <c r="NR24" s="29"/>
      <c r="NS24" s="29"/>
      <c r="NT24" s="29"/>
      <c r="NU24" s="29"/>
      <c r="NV24" s="29"/>
      <c r="NW24" s="29"/>
      <c r="NX24" s="29"/>
      <c r="NY24" s="29"/>
      <c r="NZ24" s="29"/>
      <c r="OA24" s="29"/>
      <c r="OB24" s="29"/>
      <c r="OC24" s="29"/>
      <c r="OD24" s="29"/>
      <c r="OE24" s="29"/>
      <c r="OF24" s="29"/>
      <c r="OG24" s="29"/>
      <c r="OH24" s="29"/>
      <c r="OI24" s="29"/>
      <c r="OJ24" s="29"/>
      <c r="OK24" s="29"/>
      <c r="OL24" s="29"/>
      <c r="OM24" s="29"/>
      <c r="ON24" s="29"/>
      <c r="OO24" s="29"/>
      <c r="OP24" s="29"/>
      <c r="OQ24" s="29"/>
      <c r="OR24" s="29"/>
      <c r="OS24" s="29"/>
      <c r="OT24" s="29"/>
      <c r="OU24" s="29"/>
      <c r="OV24" s="29"/>
      <c r="OW24" s="29"/>
      <c r="OX24" s="29"/>
      <c r="OY24" s="29"/>
      <c r="OZ24" s="29"/>
      <c r="PA24" s="29"/>
      <c r="PB24" s="29"/>
      <c r="PC24" s="29"/>
      <c r="PD24" s="29"/>
      <c r="PE24" s="29"/>
      <c r="PF24" s="29"/>
      <c r="PG24" s="29"/>
      <c r="PH24" s="29"/>
      <c r="PI24" s="29"/>
      <c r="PJ24" s="29"/>
      <c r="PK24" s="29"/>
      <c r="PL24" s="29"/>
    </row>
    <row r="25" spans="1:428" s="30" customFormat="1" ht="30" customHeight="1" x14ac:dyDescent="0.25">
      <c r="A25" s="90" t="s">
        <v>64</v>
      </c>
      <c r="B25" s="204"/>
      <c r="C25" s="204"/>
      <c r="D25" s="204"/>
      <c r="E25" s="204"/>
      <c r="F25" s="204"/>
      <c r="G25" s="204"/>
      <c r="H25" s="204"/>
      <c r="I25" s="204"/>
      <c r="J25" s="142">
        <v>25</v>
      </c>
      <c r="K25" s="142">
        <v>199</v>
      </c>
      <c r="L25" s="91">
        <f t="shared" si="2"/>
        <v>4975</v>
      </c>
      <c r="M25" s="207"/>
      <c r="N25" s="210"/>
      <c r="O25" s="201"/>
      <c r="P25" s="107">
        <v>199</v>
      </c>
      <c r="Q25" s="107">
        <v>199</v>
      </c>
      <c r="R25" s="137">
        <f t="shared" si="3"/>
        <v>0</v>
      </c>
      <c r="S25" s="137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9"/>
      <c r="AL25" s="29"/>
      <c r="AM25" s="29"/>
      <c r="AN25" s="29"/>
      <c r="AO25" s="29"/>
      <c r="AP25" s="29"/>
      <c r="AQ25" s="29"/>
      <c r="AR25" s="29"/>
      <c r="AS25" s="29"/>
      <c r="AT25" s="29"/>
      <c r="AU25" s="29"/>
      <c r="AV25" s="29"/>
      <c r="AW25" s="29"/>
      <c r="AX25" s="29"/>
      <c r="AY25" s="29"/>
      <c r="AZ25" s="29"/>
      <c r="BA25" s="29"/>
      <c r="BB25" s="29"/>
      <c r="BC25" s="29"/>
      <c r="BD25" s="29"/>
      <c r="BE25" s="29"/>
      <c r="BF25" s="29"/>
      <c r="BG25" s="29"/>
      <c r="BH25" s="29"/>
      <c r="BI25" s="29"/>
      <c r="BJ25" s="29"/>
      <c r="BK25" s="29"/>
      <c r="BL25" s="29"/>
      <c r="BM25" s="29"/>
      <c r="BN25" s="29"/>
      <c r="BO25" s="29"/>
      <c r="BP25" s="29"/>
      <c r="BQ25" s="29"/>
      <c r="BR25" s="29"/>
      <c r="BS25" s="29"/>
      <c r="BT25" s="29"/>
      <c r="BU25" s="29"/>
      <c r="BV25" s="29"/>
      <c r="BW25" s="29"/>
      <c r="BX25" s="29"/>
      <c r="BY25" s="29"/>
      <c r="BZ25" s="29"/>
      <c r="CA25" s="29"/>
      <c r="CB25" s="29"/>
      <c r="CC25" s="29"/>
      <c r="CD25" s="29"/>
      <c r="CE25" s="29"/>
      <c r="CF25" s="29"/>
      <c r="CG25" s="29"/>
      <c r="CH25" s="29"/>
      <c r="CI25" s="29"/>
      <c r="CJ25" s="29"/>
      <c r="CK25" s="29"/>
      <c r="CL25" s="29"/>
      <c r="CM25" s="29"/>
      <c r="CN25" s="29"/>
      <c r="CO25" s="29"/>
      <c r="CP25" s="29"/>
      <c r="CQ25" s="29"/>
      <c r="CR25" s="29"/>
      <c r="CS25" s="29"/>
      <c r="CT25" s="29"/>
      <c r="CU25" s="29"/>
      <c r="CV25" s="29"/>
      <c r="CW25" s="29"/>
      <c r="CX25" s="29"/>
      <c r="CY25" s="29"/>
      <c r="CZ25" s="29"/>
      <c r="DA25" s="29"/>
      <c r="DB25" s="29"/>
      <c r="DC25" s="29"/>
      <c r="DD25" s="29"/>
      <c r="DE25" s="29"/>
      <c r="DF25" s="29"/>
      <c r="DG25" s="29"/>
      <c r="DH25" s="29"/>
      <c r="DI25" s="29"/>
      <c r="DJ25" s="29"/>
      <c r="DK25" s="29"/>
      <c r="DL25" s="29"/>
      <c r="DM25" s="29"/>
      <c r="DN25" s="29"/>
      <c r="DO25" s="29"/>
      <c r="DP25" s="29"/>
      <c r="DQ25" s="29"/>
      <c r="DR25" s="29"/>
      <c r="DS25" s="29"/>
      <c r="DT25" s="29"/>
      <c r="DU25" s="29"/>
      <c r="DV25" s="29"/>
      <c r="DW25" s="29"/>
      <c r="DX25" s="29"/>
      <c r="DY25" s="29"/>
      <c r="DZ25" s="29"/>
      <c r="EA25" s="29"/>
      <c r="EB25" s="29"/>
      <c r="EC25" s="29"/>
      <c r="ED25" s="29"/>
      <c r="EE25" s="29"/>
      <c r="EF25" s="29"/>
      <c r="EG25" s="29"/>
      <c r="EH25" s="29"/>
      <c r="EI25" s="29"/>
      <c r="EJ25" s="29"/>
      <c r="EK25" s="29"/>
      <c r="EL25" s="29"/>
      <c r="EM25" s="29"/>
      <c r="EN25" s="29"/>
      <c r="EO25" s="29"/>
      <c r="EP25" s="29"/>
      <c r="EQ25" s="29"/>
      <c r="ER25" s="29"/>
      <c r="ES25" s="29"/>
      <c r="ET25" s="29"/>
      <c r="EU25" s="29"/>
      <c r="EV25" s="29"/>
      <c r="EW25" s="29"/>
      <c r="EX25" s="29"/>
      <c r="EY25" s="29"/>
      <c r="EZ25" s="29"/>
      <c r="FA25" s="29"/>
      <c r="FB25" s="29"/>
      <c r="FC25" s="29"/>
      <c r="FD25" s="29"/>
      <c r="FE25" s="29"/>
      <c r="FF25" s="29"/>
      <c r="FG25" s="29"/>
      <c r="FH25" s="29"/>
      <c r="FI25" s="29"/>
      <c r="FJ25" s="29"/>
      <c r="FK25" s="29"/>
      <c r="FL25" s="29"/>
      <c r="FM25" s="29"/>
      <c r="FN25" s="29"/>
      <c r="FO25" s="29"/>
      <c r="FP25" s="29"/>
      <c r="FQ25" s="29"/>
      <c r="FR25" s="29"/>
      <c r="FS25" s="29"/>
      <c r="FT25" s="29"/>
      <c r="FU25" s="29"/>
      <c r="FV25" s="29"/>
      <c r="FW25" s="29"/>
      <c r="FX25" s="29"/>
      <c r="FY25" s="29"/>
      <c r="FZ25" s="29"/>
      <c r="GA25" s="29"/>
      <c r="GB25" s="29"/>
      <c r="GC25" s="29"/>
      <c r="GD25" s="29"/>
      <c r="GE25" s="29"/>
      <c r="GF25" s="29"/>
      <c r="GG25" s="29"/>
      <c r="GH25" s="29"/>
      <c r="GI25" s="29"/>
      <c r="GJ25" s="29"/>
      <c r="GK25" s="29"/>
      <c r="GL25" s="29"/>
      <c r="GM25" s="29"/>
      <c r="GN25" s="29"/>
      <c r="GO25" s="29"/>
      <c r="GP25" s="29"/>
      <c r="GQ25" s="29"/>
      <c r="GR25" s="29"/>
      <c r="GS25" s="29"/>
      <c r="GT25" s="29"/>
      <c r="GU25" s="29"/>
      <c r="GV25" s="29"/>
      <c r="GW25" s="29"/>
      <c r="GX25" s="29"/>
      <c r="GY25" s="29"/>
      <c r="GZ25" s="29"/>
      <c r="HA25" s="29"/>
      <c r="HB25" s="29"/>
      <c r="HC25" s="29"/>
      <c r="HD25" s="29"/>
      <c r="HE25" s="29"/>
      <c r="HF25" s="29"/>
      <c r="HG25" s="29"/>
      <c r="HH25" s="29"/>
      <c r="HI25" s="29"/>
      <c r="HJ25" s="29"/>
      <c r="HK25" s="29"/>
      <c r="HL25" s="29"/>
      <c r="HM25" s="29"/>
      <c r="HN25" s="29"/>
      <c r="HO25" s="29"/>
      <c r="HP25" s="29"/>
      <c r="HQ25" s="29"/>
      <c r="HR25" s="29"/>
      <c r="HS25" s="29"/>
      <c r="HT25" s="29"/>
      <c r="HU25" s="29"/>
      <c r="HV25" s="29"/>
      <c r="HW25" s="29"/>
      <c r="HX25" s="29"/>
      <c r="HY25" s="29"/>
      <c r="HZ25" s="29"/>
      <c r="IA25" s="29"/>
      <c r="IB25" s="29"/>
      <c r="IC25" s="29"/>
      <c r="ID25" s="29"/>
      <c r="IE25" s="29"/>
      <c r="IF25" s="29"/>
      <c r="IG25" s="29"/>
      <c r="IH25" s="29"/>
      <c r="II25" s="29"/>
      <c r="IJ25" s="29"/>
      <c r="IK25" s="29"/>
      <c r="IL25" s="29"/>
      <c r="IM25" s="29"/>
      <c r="IN25" s="29"/>
      <c r="IO25" s="29"/>
      <c r="IP25" s="29"/>
      <c r="IQ25" s="29"/>
      <c r="IR25" s="29"/>
      <c r="IS25" s="29"/>
      <c r="IT25" s="29"/>
      <c r="IU25" s="29"/>
      <c r="IV25" s="29"/>
      <c r="IW25" s="29"/>
      <c r="IX25" s="29"/>
      <c r="IY25" s="29"/>
      <c r="IZ25" s="29"/>
      <c r="JA25" s="29"/>
      <c r="JB25" s="29"/>
      <c r="JC25" s="29"/>
      <c r="JD25" s="29"/>
      <c r="JE25" s="29"/>
      <c r="JF25" s="29"/>
      <c r="JG25" s="29"/>
      <c r="JH25" s="29"/>
      <c r="JI25" s="29"/>
      <c r="JJ25" s="29"/>
      <c r="JK25" s="29"/>
      <c r="JL25" s="29"/>
      <c r="JM25" s="29"/>
      <c r="JN25" s="29"/>
      <c r="JO25" s="29"/>
      <c r="JP25" s="29"/>
      <c r="JQ25" s="29"/>
      <c r="JR25" s="29"/>
      <c r="JS25" s="29"/>
      <c r="JT25" s="29"/>
      <c r="JU25" s="29"/>
      <c r="JV25" s="29"/>
      <c r="JW25" s="29"/>
      <c r="JX25" s="29"/>
      <c r="JY25" s="29"/>
      <c r="JZ25" s="29"/>
      <c r="KA25" s="29"/>
      <c r="KB25" s="29"/>
      <c r="KC25" s="29"/>
      <c r="KD25" s="29"/>
      <c r="KE25" s="29"/>
      <c r="KF25" s="29"/>
      <c r="KG25" s="29"/>
      <c r="KH25" s="29"/>
      <c r="KI25" s="29"/>
      <c r="KJ25" s="29"/>
      <c r="KK25" s="29"/>
      <c r="KL25" s="29"/>
      <c r="KM25" s="29"/>
      <c r="KN25" s="29"/>
      <c r="KO25" s="29"/>
      <c r="KP25" s="29"/>
      <c r="KQ25" s="29"/>
      <c r="KR25" s="29"/>
      <c r="KS25" s="29"/>
      <c r="KT25" s="29"/>
      <c r="KU25" s="29"/>
      <c r="KV25" s="29"/>
      <c r="KW25" s="29"/>
      <c r="KX25" s="29"/>
      <c r="KY25" s="29"/>
      <c r="KZ25" s="29"/>
      <c r="LA25" s="29"/>
      <c r="LB25" s="29"/>
      <c r="LC25" s="29"/>
      <c r="LD25" s="29"/>
      <c r="LE25" s="29"/>
      <c r="LF25" s="29"/>
      <c r="LG25" s="29"/>
      <c r="LH25" s="29"/>
      <c r="LI25" s="29"/>
      <c r="LJ25" s="29"/>
      <c r="LK25" s="29"/>
      <c r="LL25" s="29"/>
      <c r="LM25" s="29"/>
      <c r="LN25" s="29"/>
      <c r="LO25" s="29"/>
      <c r="LP25" s="29"/>
      <c r="LQ25" s="29"/>
      <c r="LR25" s="29"/>
      <c r="LS25" s="29"/>
      <c r="LT25" s="29"/>
      <c r="LU25" s="29"/>
      <c r="LV25" s="29"/>
      <c r="LW25" s="29"/>
      <c r="LX25" s="29"/>
      <c r="LY25" s="29"/>
      <c r="LZ25" s="29"/>
      <c r="MA25" s="29"/>
      <c r="MB25" s="29"/>
      <c r="MC25" s="29"/>
      <c r="MD25" s="29"/>
      <c r="ME25" s="29"/>
      <c r="MF25" s="29"/>
      <c r="MG25" s="29"/>
      <c r="MH25" s="29"/>
      <c r="MI25" s="29"/>
      <c r="MJ25" s="29"/>
      <c r="MK25" s="29"/>
      <c r="ML25" s="29"/>
      <c r="MM25" s="29"/>
      <c r="MN25" s="29"/>
      <c r="MO25" s="29"/>
      <c r="MP25" s="29"/>
      <c r="MQ25" s="29"/>
      <c r="MR25" s="29"/>
      <c r="MS25" s="29"/>
      <c r="MT25" s="29"/>
      <c r="MU25" s="29"/>
      <c r="MV25" s="29"/>
      <c r="MW25" s="29"/>
      <c r="MX25" s="29"/>
      <c r="MY25" s="29"/>
      <c r="MZ25" s="29"/>
      <c r="NA25" s="29"/>
      <c r="NB25" s="29"/>
      <c r="NC25" s="29"/>
      <c r="ND25" s="29"/>
      <c r="NE25" s="29"/>
      <c r="NF25" s="29"/>
      <c r="NG25" s="29"/>
      <c r="NH25" s="29"/>
      <c r="NI25" s="29"/>
      <c r="NJ25" s="29"/>
      <c r="NK25" s="29"/>
      <c r="NL25" s="29"/>
      <c r="NM25" s="29"/>
      <c r="NN25" s="29"/>
      <c r="NO25" s="29"/>
      <c r="NP25" s="29"/>
      <c r="NQ25" s="29"/>
      <c r="NR25" s="29"/>
      <c r="NS25" s="29"/>
      <c r="NT25" s="29"/>
      <c r="NU25" s="29"/>
      <c r="NV25" s="29"/>
      <c r="NW25" s="29"/>
      <c r="NX25" s="29"/>
      <c r="NY25" s="29"/>
      <c r="NZ25" s="29"/>
      <c r="OA25" s="29"/>
      <c r="OB25" s="29"/>
      <c r="OC25" s="29"/>
      <c r="OD25" s="29"/>
      <c r="OE25" s="29"/>
      <c r="OF25" s="29"/>
      <c r="OG25" s="29"/>
      <c r="OH25" s="29"/>
      <c r="OI25" s="29"/>
      <c r="OJ25" s="29"/>
      <c r="OK25" s="29"/>
      <c r="OL25" s="29"/>
      <c r="OM25" s="29"/>
      <c r="ON25" s="29"/>
      <c r="OO25" s="29"/>
      <c r="OP25" s="29"/>
      <c r="OQ25" s="29"/>
      <c r="OR25" s="29"/>
      <c r="OS25" s="29"/>
      <c r="OT25" s="29"/>
      <c r="OU25" s="29"/>
      <c r="OV25" s="29"/>
      <c r="OW25" s="29"/>
      <c r="OX25" s="29"/>
      <c r="OY25" s="29"/>
      <c r="OZ25" s="29"/>
      <c r="PA25" s="29"/>
      <c r="PB25" s="29"/>
      <c r="PC25" s="29"/>
      <c r="PD25" s="29"/>
      <c r="PE25" s="29"/>
      <c r="PF25" s="29"/>
      <c r="PG25" s="29"/>
      <c r="PH25" s="29"/>
      <c r="PI25" s="29"/>
      <c r="PJ25" s="29"/>
      <c r="PK25" s="29"/>
      <c r="PL25" s="29"/>
    </row>
    <row r="26" spans="1:428" s="30" customFormat="1" ht="30" customHeight="1" x14ac:dyDescent="0.25">
      <c r="A26" s="90" t="s">
        <v>65</v>
      </c>
      <c r="B26" s="205"/>
      <c r="C26" s="205"/>
      <c r="D26" s="205"/>
      <c r="E26" s="205"/>
      <c r="F26" s="205"/>
      <c r="G26" s="205"/>
      <c r="H26" s="205"/>
      <c r="I26" s="205"/>
      <c r="J26" s="142">
        <v>25</v>
      </c>
      <c r="K26" s="142">
        <v>115</v>
      </c>
      <c r="L26" s="91">
        <f t="shared" si="2"/>
        <v>2875</v>
      </c>
      <c r="M26" s="208"/>
      <c r="N26" s="211"/>
      <c r="O26" s="202"/>
      <c r="P26" s="107">
        <v>115</v>
      </c>
      <c r="Q26" s="107">
        <v>115</v>
      </c>
      <c r="R26" s="137">
        <f t="shared" si="3"/>
        <v>0</v>
      </c>
      <c r="S26" s="137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29"/>
      <c r="AK26" s="29"/>
      <c r="AL26" s="29"/>
      <c r="AM26" s="29"/>
      <c r="AN26" s="29"/>
      <c r="AO26" s="29"/>
      <c r="AP26" s="29"/>
      <c r="AQ26" s="29"/>
      <c r="AR26" s="29"/>
      <c r="AS26" s="29"/>
      <c r="AT26" s="29"/>
      <c r="AU26" s="29"/>
      <c r="AV26" s="29"/>
      <c r="AW26" s="29"/>
      <c r="AX26" s="29"/>
      <c r="AY26" s="29"/>
      <c r="AZ26" s="29"/>
      <c r="BA26" s="29"/>
      <c r="BB26" s="29"/>
      <c r="BC26" s="29"/>
      <c r="BD26" s="29"/>
      <c r="BE26" s="29"/>
      <c r="BF26" s="29"/>
      <c r="BG26" s="29"/>
      <c r="BH26" s="29"/>
      <c r="BI26" s="29"/>
      <c r="BJ26" s="29"/>
      <c r="BK26" s="29"/>
      <c r="BL26" s="29"/>
      <c r="BM26" s="29"/>
      <c r="BN26" s="29"/>
      <c r="BO26" s="29"/>
      <c r="BP26" s="29"/>
      <c r="BQ26" s="29"/>
      <c r="BR26" s="29"/>
      <c r="BS26" s="29"/>
      <c r="BT26" s="29"/>
      <c r="BU26" s="29"/>
      <c r="BV26" s="29"/>
      <c r="BW26" s="29"/>
      <c r="BX26" s="29"/>
      <c r="BY26" s="29"/>
      <c r="BZ26" s="29"/>
      <c r="CA26" s="29"/>
      <c r="CB26" s="29"/>
      <c r="CC26" s="29"/>
      <c r="CD26" s="29"/>
      <c r="CE26" s="29"/>
      <c r="CF26" s="29"/>
      <c r="CG26" s="29"/>
      <c r="CH26" s="29"/>
      <c r="CI26" s="29"/>
      <c r="CJ26" s="29"/>
      <c r="CK26" s="29"/>
      <c r="CL26" s="29"/>
      <c r="CM26" s="29"/>
      <c r="CN26" s="29"/>
      <c r="CO26" s="29"/>
      <c r="CP26" s="29"/>
      <c r="CQ26" s="29"/>
      <c r="CR26" s="29"/>
      <c r="CS26" s="29"/>
      <c r="CT26" s="29"/>
      <c r="CU26" s="29"/>
      <c r="CV26" s="29"/>
      <c r="CW26" s="29"/>
      <c r="CX26" s="29"/>
      <c r="CY26" s="29"/>
      <c r="CZ26" s="29"/>
      <c r="DA26" s="29"/>
      <c r="DB26" s="29"/>
      <c r="DC26" s="29"/>
      <c r="DD26" s="29"/>
      <c r="DE26" s="29"/>
      <c r="DF26" s="29"/>
      <c r="DG26" s="29"/>
      <c r="DH26" s="29"/>
      <c r="DI26" s="29"/>
      <c r="DJ26" s="29"/>
      <c r="DK26" s="29"/>
      <c r="DL26" s="29"/>
      <c r="DM26" s="29"/>
      <c r="DN26" s="29"/>
      <c r="DO26" s="29"/>
      <c r="DP26" s="29"/>
      <c r="DQ26" s="29"/>
      <c r="DR26" s="29"/>
      <c r="DS26" s="29"/>
      <c r="DT26" s="29"/>
      <c r="DU26" s="29"/>
      <c r="DV26" s="29"/>
      <c r="DW26" s="29"/>
      <c r="DX26" s="29"/>
      <c r="DY26" s="29"/>
      <c r="DZ26" s="29"/>
      <c r="EA26" s="29"/>
      <c r="EB26" s="29"/>
      <c r="EC26" s="29"/>
      <c r="ED26" s="29"/>
      <c r="EE26" s="29"/>
      <c r="EF26" s="29"/>
      <c r="EG26" s="29"/>
      <c r="EH26" s="29"/>
      <c r="EI26" s="29"/>
      <c r="EJ26" s="29"/>
      <c r="EK26" s="29"/>
      <c r="EL26" s="29"/>
      <c r="EM26" s="29"/>
      <c r="EN26" s="29"/>
      <c r="EO26" s="29"/>
      <c r="EP26" s="29"/>
      <c r="EQ26" s="29"/>
      <c r="ER26" s="29"/>
      <c r="ES26" s="29"/>
      <c r="ET26" s="29"/>
      <c r="EU26" s="29"/>
      <c r="EV26" s="29"/>
      <c r="EW26" s="29"/>
      <c r="EX26" s="29"/>
      <c r="EY26" s="29"/>
      <c r="EZ26" s="29"/>
      <c r="FA26" s="29"/>
      <c r="FB26" s="29"/>
      <c r="FC26" s="29"/>
      <c r="FD26" s="29"/>
      <c r="FE26" s="29"/>
      <c r="FF26" s="29"/>
      <c r="FG26" s="29"/>
      <c r="FH26" s="29"/>
      <c r="FI26" s="29"/>
      <c r="FJ26" s="29"/>
      <c r="FK26" s="29"/>
      <c r="FL26" s="29"/>
      <c r="FM26" s="29"/>
      <c r="FN26" s="29"/>
      <c r="FO26" s="29"/>
      <c r="FP26" s="29"/>
      <c r="FQ26" s="29"/>
      <c r="FR26" s="29"/>
      <c r="FS26" s="29"/>
      <c r="FT26" s="29"/>
      <c r="FU26" s="29"/>
      <c r="FV26" s="29"/>
      <c r="FW26" s="29"/>
      <c r="FX26" s="29"/>
      <c r="FY26" s="29"/>
      <c r="FZ26" s="29"/>
      <c r="GA26" s="29"/>
      <c r="GB26" s="29"/>
      <c r="GC26" s="29"/>
      <c r="GD26" s="29"/>
      <c r="GE26" s="29"/>
      <c r="GF26" s="29"/>
      <c r="GG26" s="29"/>
      <c r="GH26" s="29"/>
      <c r="GI26" s="29"/>
      <c r="GJ26" s="29"/>
      <c r="GK26" s="29"/>
      <c r="GL26" s="29"/>
      <c r="GM26" s="29"/>
      <c r="GN26" s="29"/>
      <c r="GO26" s="29"/>
      <c r="GP26" s="29"/>
      <c r="GQ26" s="29"/>
      <c r="GR26" s="29"/>
      <c r="GS26" s="29"/>
      <c r="GT26" s="29"/>
      <c r="GU26" s="29"/>
      <c r="GV26" s="29"/>
      <c r="GW26" s="29"/>
      <c r="GX26" s="29"/>
      <c r="GY26" s="29"/>
      <c r="GZ26" s="29"/>
      <c r="HA26" s="29"/>
      <c r="HB26" s="29"/>
      <c r="HC26" s="29"/>
      <c r="HD26" s="29"/>
      <c r="HE26" s="29"/>
      <c r="HF26" s="29"/>
      <c r="HG26" s="29"/>
      <c r="HH26" s="29"/>
      <c r="HI26" s="29"/>
      <c r="HJ26" s="29"/>
      <c r="HK26" s="29"/>
      <c r="HL26" s="29"/>
      <c r="HM26" s="29"/>
      <c r="HN26" s="29"/>
      <c r="HO26" s="29"/>
      <c r="HP26" s="29"/>
      <c r="HQ26" s="29"/>
      <c r="HR26" s="29"/>
      <c r="HS26" s="29"/>
      <c r="HT26" s="29"/>
      <c r="HU26" s="29"/>
      <c r="HV26" s="29"/>
      <c r="HW26" s="29"/>
      <c r="HX26" s="29"/>
      <c r="HY26" s="29"/>
      <c r="HZ26" s="29"/>
      <c r="IA26" s="29"/>
      <c r="IB26" s="29"/>
      <c r="IC26" s="29"/>
      <c r="ID26" s="29"/>
      <c r="IE26" s="29"/>
      <c r="IF26" s="29"/>
      <c r="IG26" s="29"/>
      <c r="IH26" s="29"/>
      <c r="II26" s="29"/>
      <c r="IJ26" s="29"/>
      <c r="IK26" s="29"/>
      <c r="IL26" s="29"/>
      <c r="IM26" s="29"/>
      <c r="IN26" s="29"/>
      <c r="IO26" s="29"/>
      <c r="IP26" s="29"/>
      <c r="IQ26" s="29"/>
      <c r="IR26" s="29"/>
      <c r="IS26" s="29"/>
      <c r="IT26" s="29"/>
      <c r="IU26" s="29"/>
      <c r="IV26" s="29"/>
      <c r="IW26" s="29"/>
      <c r="IX26" s="29"/>
      <c r="IY26" s="29"/>
      <c r="IZ26" s="29"/>
      <c r="JA26" s="29"/>
      <c r="JB26" s="29"/>
      <c r="JC26" s="29"/>
      <c r="JD26" s="29"/>
      <c r="JE26" s="29"/>
      <c r="JF26" s="29"/>
      <c r="JG26" s="29"/>
      <c r="JH26" s="29"/>
      <c r="JI26" s="29"/>
      <c r="JJ26" s="29"/>
      <c r="JK26" s="29"/>
      <c r="JL26" s="29"/>
      <c r="JM26" s="29"/>
      <c r="JN26" s="29"/>
      <c r="JO26" s="29"/>
      <c r="JP26" s="29"/>
      <c r="JQ26" s="29"/>
      <c r="JR26" s="29"/>
      <c r="JS26" s="29"/>
      <c r="JT26" s="29"/>
      <c r="JU26" s="29"/>
      <c r="JV26" s="29"/>
      <c r="JW26" s="29"/>
      <c r="JX26" s="29"/>
      <c r="JY26" s="29"/>
      <c r="JZ26" s="29"/>
      <c r="KA26" s="29"/>
      <c r="KB26" s="29"/>
      <c r="KC26" s="29"/>
      <c r="KD26" s="29"/>
      <c r="KE26" s="29"/>
      <c r="KF26" s="29"/>
      <c r="KG26" s="29"/>
      <c r="KH26" s="29"/>
      <c r="KI26" s="29"/>
      <c r="KJ26" s="29"/>
      <c r="KK26" s="29"/>
      <c r="KL26" s="29"/>
      <c r="KM26" s="29"/>
      <c r="KN26" s="29"/>
      <c r="KO26" s="29"/>
      <c r="KP26" s="29"/>
      <c r="KQ26" s="29"/>
      <c r="KR26" s="29"/>
      <c r="KS26" s="29"/>
      <c r="KT26" s="29"/>
      <c r="KU26" s="29"/>
      <c r="KV26" s="29"/>
      <c r="KW26" s="29"/>
      <c r="KX26" s="29"/>
      <c r="KY26" s="29"/>
      <c r="KZ26" s="29"/>
      <c r="LA26" s="29"/>
      <c r="LB26" s="29"/>
      <c r="LC26" s="29"/>
      <c r="LD26" s="29"/>
      <c r="LE26" s="29"/>
      <c r="LF26" s="29"/>
      <c r="LG26" s="29"/>
      <c r="LH26" s="29"/>
      <c r="LI26" s="29"/>
      <c r="LJ26" s="29"/>
      <c r="LK26" s="29"/>
      <c r="LL26" s="29"/>
      <c r="LM26" s="29"/>
      <c r="LN26" s="29"/>
      <c r="LO26" s="29"/>
      <c r="LP26" s="29"/>
      <c r="LQ26" s="29"/>
      <c r="LR26" s="29"/>
      <c r="LS26" s="29"/>
      <c r="LT26" s="29"/>
      <c r="LU26" s="29"/>
      <c r="LV26" s="29"/>
      <c r="LW26" s="29"/>
      <c r="LX26" s="29"/>
      <c r="LY26" s="29"/>
      <c r="LZ26" s="29"/>
      <c r="MA26" s="29"/>
      <c r="MB26" s="29"/>
      <c r="MC26" s="29"/>
      <c r="MD26" s="29"/>
      <c r="ME26" s="29"/>
      <c r="MF26" s="29"/>
      <c r="MG26" s="29"/>
      <c r="MH26" s="29"/>
      <c r="MI26" s="29"/>
      <c r="MJ26" s="29"/>
      <c r="MK26" s="29"/>
      <c r="ML26" s="29"/>
      <c r="MM26" s="29"/>
      <c r="MN26" s="29"/>
      <c r="MO26" s="29"/>
      <c r="MP26" s="29"/>
      <c r="MQ26" s="29"/>
      <c r="MR26" s="29"/>
      <c r="MS26" s="29"/>
      <c r="MT26" s="29"/>
      <c r="MU26" s="29"/>
      <c r="MV26" s="29"/>
      <c r="MW26" s="29"/>
      <c r="MX26" s="29"/>
      <c r="MY26" s="29"/>
      <c r="MZ26" s="29"/>
      <c r="NA26" s="29"/>
      <c r="NB26" s="29"/>
      <c r="NC26" s="29"/>
      <c r="ND26" s="29"/>
      <c r="NE26" s="29"/>
      <c r="NF26" s="29"/>
      <c r="NG26" s="29"/>
      <c r="NH26" s="29"/>
      <c r="NI26" s="29"/>
      <c r="NJ26" s="29"/>
      <c r="NK26" s="29"/>
      <c r="NL26" s="29"/>
      <c r="NM26" s="29"/>
      <c r="NN26" s="29"/>
      <c r="NO26" s="29"/>
      <c r="NP26" s="29"/>
      <c r="NQ26" s="29"/>
      <c r="NR26" s="29"/>
      <c r="NS26" s="29"/>
      <c r="NT26" s="29"/>
      <c r="NU26" s="29"/>
      <c r="NV26" s="29"/>
      <c r="NW26" s="29"/>
      <c r="NX26" s="29"/>
      <c r="NY26" s="29"/>
      <c r="NZ26" s="29"/>
      <c r="OA26" s="29"/>
      <c r="OB26" s="29"/>
      <c r="OC26" s="29"/>
      <c r="OD26" s="29"/>
      <c r="OE26" s="29"/>
      <c r="OF26" s="29"/>
      <c r="OG26" s="29"/>
      <c r="OH26" s="29"/>
      <c r="OI26" s="29"/>
      <c r="OJ26" s="29"/>
      <c r="OK26" s="29"/>
      <c r="OL26" s="29"/>
      <c r="OM26" s="29"/>
      <c r="ON26" s="29"/>
      <c r="OO26" s="29"/>
      <c r="OP26" s="29"/>
      <c r="OQ26" s="29"/>
      <c r="OR26" s="29"/>
      <c r="OS26" s="29"/>
      <c r="OT26" s="29"/>
      <c r="OU26" s="29"/>
      <c r="OV26" s="29"/>
      <c r="OW26" s="29"/>
      <c r="OX26" s="29"/>
      <c r="OY26" s="29"/>
      <c r="OZ26" s="29"/>
      <c r="PA26" s="29"/>
      <c r="PB26" s="29"/>
      <c r="PC26" s="29"/>
      <c r="PD26" s="29"/>
      <c r="PE26" s="29"/>
      <c r="PF26" s="29"/>
      <c r="PG26" s="29"/>
      <c r="PH26" s="29"/>
      <c r="PI26" s="29"/>
      <c r="PJ26" s="29"/>
      <c r="PK26" s="29"/>
      <c r="PL26" s="29"/>
    </row>
    <row r="27" spans="1:428" s="30" customFormat="1" ht="30" customHeight="1" x14ac:dyDescent="0.25">
      <c r="A27" s="90" t="s">
        <v>66</v>
      </c>
      <c r="B27" s="203">
        <v>12</v>
      </c>
      <c r="C27" s="203">
        <v>12</v>
      </c>
      <c r="D27" s="203">
        <v>0</v>
      </c>
      <c r="E27" s="203">
        <v>14396</v>
      </c>
      <c r="F27" s="203">
        <f>1575+437+1874+6697+567+1433+217+870</f>
        <v>13670</v>
      </c>
      <c r="G27" s="203">
        <f>176.4+144+48+45.6+24+288</f>
        <v>726</v>
      </c>
      <c r="H27" s="203">
        <v>40</v>
      </c>
      <c r="I27" s="203">
        <f>+E27+H27</f>
        <v>14436</v>
      </c>
      <c r="J27" s="142">
        <v>25</v>
      </c>
      <c r="K27" s="142">
        <v>132</v>
      </c>
      <c r="L27" s="91">
        <f t="shared" si="2"/>
        <v>3300</v>
      </c>
      <c r="M27" s="206">
        <v>0</v>
      </c>
      <c r="N27" s="209">
        <f>-(I27-L27-L28-L29-M27)</f>
        <v>-7136</v>
      </c>
      <c r="O27" s="200">
        <f t="shared" si="6"/>
        <v>-49.431975616514265</v>
      </c>
      <c r="P27" s="107">
        <v>132</v>
      </c>
      <c r="Q27" s="107">
        <v>132</v>
      </c>
      <c r="R27" s="137">
        <f t="shared" si="3"/>
        <v>0</v>
      </c>
      <c r="S27" s="137" t="s">
        <v>37</v>
      </c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29"/>
      <c r="AX27" s="29"/>
      <c r="AY27" s="29"/>
      <c r="AZ27" s="29"/>
      <c r="BA27" s="29"/>
      <c r="BB27" s="29"/>
      <c r="BC27" s="29"/>
      <c r="BD27" s="29"/>
      <c r="BE27" s="29"/>
      <c r="BF27" s="29"/>
      <c r="BG27" s="29"/>
      <c r="BH27" s="29"/>
      <c r="BI27" s="29"/>
      <c r="BJ27" s="29"/>
      <c r="BK27" s="29"/>
      <c r="BL27" s="29"/>
      <c r="BM27" s="29"/>
      <c r="BN27" s="29"/>
      <c r="BO27" s="29"/>
      <c r="BP27" s="29"/>
      <c r="BQ27" s="29"/>
      <c r="BR27" s="29"/>
      <c r="BS27" s="29"/>
      <c r="BT27" s="29"/>
      <c r="BU27" s="29"/>
      <c r="BV27" s="29"/>
      <c r="BW27" s="29"/>
      <c r="BX27" s="29"/>
      <c r="BY27" s="29"/>
      <c r="BZ27" s="29"/>
      <c r="CA27" s="29"/>
      <c r="CB27" s="29"/>
      <c r="CC27" s="29"/>
      <c r="CD27" s="29"/>
      <c r="CE27" s="29"/>
      <c r="CF27" s="29"/>
      <c r="CG27" s="29"/>
      <c r="CH27" s="29"/>
      <c r="CI27" s="29"/>
      <c r="CJ27" s="29"/>
      <c r="CK27" s="29"/>
      <c r="CL27" s="29"/>
      <c r="CM27" s="29"/>
      <c r="CN27" s="29"/>
      <c r="CO27" s="29"/>
      <c r="CP27" s="29"/>
      <c r="CQ27" s="29"/>
      <c r="CR27" s="29"/>
      <c r="CS27" s="29"/>
      <c r="CT27" s="29"/>
      <c r="CU27" s="29"/>
      <c r="CV27" s="29"/>
      <c r="CW27" s="29"/>
      <c r="CX27" s="29"/>
      <c r="CY27" s="29"/>
      <c r="CZ27" s="29"/>
      <c r="DA27" s="29"/>
      <c r="DB27" s="29"/>
      <c r="DC27" s="29"/>
      <c r="DD27" s="29"/>
      <c r="DE27" s="29"/>
      <c r="DF27" s="29"/>
      <c r="DG27" s="29"/>
      <c r="DH27" s="29"/>
      <c r="DI27" s="29"/>
      <c r="DJ27" s="29"/>
      <c r="DK27" s="29"/>
      <c r="DL27" s="29"/>
      <c r="DM27" s="29"/>
      <c r="DN27" s="29"/>
      <c r="DO27" s="29"/>
      <c r="DP27" s="29"/>
      <c r="DQ27" s="29"/>
      <c r="DR27" s="29"/>
      <c r="DS27" s="29"/>
      <c r="DT27" s="29"/>
      <c r="DU27" s="29"/>
      <c r="DV27" s="29"/>
      <c r="DW27" s="29"/>
      <c r="DX27" s="29"/>
      <c r="DY27" s="29"/>
      <c r="DZ27" s="29"/>
      <c r="EA27" s="29"/>
      <c r="EB27" s="29"/>
      <c r="EC27" s="29"/>
      <c r="ED27" s="29"/>
      <c r="EE27" s="29"/>
      <c r="EF27" s="29"/>
      <c r="EG27" s="29"/>
      <c r="EH27" s="29"/>
      <c r="EI27" s="29"/>
      <c r="EJ27" s="29"/>
      <c r="EK27" s="29"/>
      <c r="EL27" s="29"/>
      <c r="EM27" s="29"/>
      <c r="EN27" s="29"/>
      <c r="EO27" s="29"/>
      <c r="EP27" s="29"/>
      <c r="EQ27" s="29"/>
      <c r="ER27" s="29"/>
      <c r="ES27" s="29"/>
      <c r="ET27" s="29"/>
      <c r="EU27" s="29"/>
      <c r="EV27" s="29"/>
      <c r="EW27" s="29"/>
      <c r="EX27" s="29"/>
      <c r="EY27" s="29"/>
      <c r="EZ27" s="29"/>
      <c r="FA27" s="29"/>
      <c r="FB27" s="29"/>
      <c r="FC27" s="29"/>
      <c r="FD27" s="29"/>
      <c r="FE27" s="29"/>
      <c r="FF27" s="29"/>
      <c r="FG27" s="29"/>
      <c r="FH27" s="29"/>
      <c r="FI27" s="29"/>
      <c r="FJ27" s="29"/>
      <c r="FK27" s="29"/>
      <c r="FL27" s="29"/>
      <c r="FM27" s="29"/>
      <c r="FN27" s="29"/>
      <c r="FO27" s="29"/>
      <c r="FP27" s="29"/>
      <c r="FQ27" s="29"/>
      <c r="FR27" s="29"/>
      <c r="FS27" s="29"/>
      <c r="FT27" s="29"/>
      <c r="FU27" s="29"/>
      <c r="FV27" s="29"/>
      <c r="FW27" s="29"/>
      <c r="FX27" s="29"/>
      <c r="FY27" s="29"/>
      <c r="FZ27" s="29"/>
      <c r="GA27" s="29"/>
      <c r="GB27" s="29"/>
      <c r="GC27" s="29"/>
      <c r="GD27" s="29"/>
      <c r="GE27" s="29"/>
      <c r="GF27" s="29"/>
      <c r="GG27" s="29"/>
      <c r="GH27" s="29"/>
      <c r="GI27" s="29"/>
      <c r="GJ27" s="29"/>
      <c r="GK27" s="29"/>
      <c r="GL27" s="29"/>
      <c r="GM27" s="29"/>
      <c r="GN27" s="29"/>
      <c r="GO27" s="29"/>
      <c r="GP27" s="29"/>
      <c r="GQ27" s="29"/>
      <c r="GR27" s="29"/>
      <c r="GS27" s="29"/>
      <c r="GT27" s="29"/>
      <c r="GU27" s="29"/>
      <c r="GV27" s="29"/>
      <c r="GW27" s="29"/>
      <c r="GX27" s="29"/>
      <c r="GY27" s="29"/>
      <c r="GZ27" s="29"/>
      <c r="HA27" s="29"/>
      <c r="HB27" s="29"/>
      <c r="HC27" s="29"/>
      <c r="HD27" s="29"/>
      <c r="HE27" s="29"/>
      <c r="HF27" s="29"/>
      <c r="HG27" s="29"/>
      <c r="HH27" s="29"/>
      <c r="HI27" s="29"/>
      <c r="HJ27" s="29"/>
      <c r="HK27" s="29"/>
      <c r="HL27" s="29"/>
      <c r="HM27" s="29"/>
      <c r="HN27" s="29"/>
      <c r="HO27" s="29"/>
      <c r="HP27" s="29"/>
      <c r="HQ27" s="29"/>
      <c r="HR27" s="29"/>
      <c r="HS27" s="29"/>
      <c r="HT27" s="29"/>
      <c r="HU27" s="29"/>
      <c r="HV27" s="29"/>
      <c r="HW27" s="29"/>
      <c r="HX27" s="29"/>
      <c r="HY27" s="29"/>
      <c r="HZ27" s="29"/>
      <c r="IA27" s="29"/>
      <c r="IB27" s="29"/>
      <c r="IC27" s="29"/>
      <c r="ID27" s="29"/>
      <c r="IE27" s="29"/>
      <c r="IF27" s="29"/>
      <c r="IG27" s="29"/>
      <c r="IH27" s="29"/>
      <c r="II27" s="29"/>
      <c r="IJ27" s="29"/>
      <c r="IK27" s="29"/>
      <c r="IL27" s="29"/>
      <c r="IM27" s="29"/>
      <c r="IN27" s="29"/>
      <c r="IO27" s="29"/>
      <c r="IP27" s="29"/>
      <c r="IQ27" s="29"/>
      <c r="IR27" s="29"/>
      <c r="IS27" s="29"/>
      <c r="IT27" s="29"/>
      <c r="IU27" s="29"/>
      <c r="IV27" s="29"/>
      <c r="IW27" s="29"/>
      <c r="IX27" s="29"/>
      <c r="IY27" s="29"/>
      <c r="IZ27" s="29"/>
      <c r="JA27" s="29"/>
      <c r="JB27" s="29"/>
      <c r="JC27" s="29"/>
      <c r="JD27" s="29"/>
      <c r="JE27" s="29"/>
      <c r="JF27" s="29"/>
      <c r="JG27" s="29"/>
      <c r="JH27" s="29"/>
      <c r="JI27" s="29"/>
      <c r="JJ27" s="29"/>
      <c r="JK27" s="29"/>
      <c r="JL27" s="29"/>
      <c r="JM27" s="29"/>
      <c r="JN27" s="29"/>
      <c r="JO27" s="29"/>
      <c r="JP27" s="29"/>
      <c r="JQ27" s="29"/>
      <c r="JR27" s="29"/>
      <c r="JS27" s="29"/>
      <c r="JT27" s="29"/>
      <c r="JU27" s="29"/>
      <c r="JV27" s="29"/>
      <c r="JW27" s="29"/>
      <c r="JX27" s="29"/>
      <c r="JY27" s="29"/>
      <c r="JZ27" s="29"/>
      <c r="KA27" s="29"/>
      <c r="KB27" s="29"/>
      <c r="KC27" s="29"/>
      <c r="KD27" s="29"/>
      <c r="KE27" s="29"/>
      <c r="KF27" s="29"/>
      <c r="KG27" s="29"/>
      <c r="KH27" s="29"/>
      <c r="KI27" s="29"/>
      <c r="KJ27" s="29"/>
      <c r="KK27" s="29"/>
      <c r="KL27" s="29"/>
      <c r="KM27" s="29"/>
      <c r="KN27" s="29"/>
      <c r="KO27" s="29"/>
      <c r="KP27" s="29"/>
      <c r="KQ27" s="29"/>
      <c r="KR27" s="29"/>
      <c r="KS27" s="29"/>
      <c r="KT27" s="29"/>
      <c r="KU27" s="29"/>
      <c r="KV27" s="29"/>
      <c r="KW27" s="29"/>
      <c r="KX27" s="29"/>
      <c r="KY27" s="29"/>
      <c r="KZ27" s="29"/>
      <c r="LA27" s="29"/>
      <c r="LB27" s="29"/>
      <c r="LC27" s="29"/>
      <c r="LD27" s="29"/>
      <c r="LE27" s="29"/>
      <c r="LF27" s="29"/>
      <c r="LG27" s="29"/>
      <c r="LH27" s="29"/>
      <c r="LI27" s="29"/>
      <c r="LJ27" s="29"/>
      <c r="LK27" s="29"/>
      <c r="LL27" s="29"/>
      <c r="LM27" s="29"/>
      <c r="LN27" s="29"/>
      <c r="LO27" s="29"/>
      <c r="LP27" s="29"/>
      <c r="LQ27" s="29"/>
      <c r="LR27" s="29"/>
      <c r="LS27" s="29"/>
      <c r="LT27" s="29"/>
      <c r="LU27" s="29"/>
      <c r="LV27" s="29"/>
      <c r="LW27" s="29"/>
      <c r="LX27" s="29"/>
      <c r="LY27" s="29"/>
      <c r="LZ27" s="29"/>
      <c r="MA27" s="29"/>
      <c r="MB27" s="29"/>
      <c r="MC27" s="29"/>
      <c r="MD27" s="29"/>
      <c r="ME27" s="29"/>
      <c r="MF27" s="29"/>
      <c r="MG27" s="29"/>
      <c r="MH27" s="29"/>
      <c r="MI27" s="29"/>
      <c r="MJ27" s="29"/>
      <c r="MK27" s="29"/>
      <c r="ML27" s="29"/>
      <c r="MM27" s="29"/>
      <c r="MN27" s="29"/>
      <c r="MO27" s="29"/>
      <c r="MP27" s="29"/>
      <c r="MQ27" s="29"/>
      <c r="MR27" s="29"/>
      <c r="MS27" s="29"/>
      <c r="MT27" s="29"/>
      <c r="MU27" s="29"/>
      <c r="MV27" s="29"/>
      <c r="MW27" s="29"/>
      <c r="MX27" s="29"/>
      <c r="MY27" s="29"/>
      <c r="MZ27" s="29"/>
      <c r="NA27" s="29"/>
      <c r="NB27" s="29"/>
      <c r="NC27" s="29"/>
      <c r="ND27" s="29"/>
      <c r="NE27" s="29"/>
      <c r="NF27" s="29"/>
      <c r="NG27" s="29"/>
      <c r="NH27" s="29"/>
      <c r="NI27" s="29"/>
      <c r="NJ27" s="29"/>
      <c r="NK27" s="29"/>
      <c r="NL27" s="29"/>
      <c r="NM27" s="29"/>
      <c r="NN27" s="29"/>
      <c r="NO27" s="29"/>
      <c r="NP27" s="29"/>
      <c r="NQ27" s="29"/>
      <c r="NR27" s="29"/>
      <c r="NS27" s="29"/>
      <c r="NT27" s="29"/>
      <c r="NU27" s="29"/>
      <c r="NV27" s="29"/>
      <c r="NW27" s="29"/>
      <c r="NX27" s="29"/>
      <c r="NY27" s="29"/>
      <c r="NZ27" s="29"/>
      <c r="OA27" s="29"/>
      <c r="OB27" s="29"/>
      <c r="OC27" s="29"/>
      <c r="OD27" s="29"/>
      <c r="OE27" s="29"/>
      <c r="OF27" s="29"/>
      <c r="OG27" s="29"/>
      <c r="OH27" s="29"/>
      <c r="OI27" s="29"/>
      <c r="OJ27" s="29"/>
      <c r="OK27" s="29"/>
      <c r="OL27" s="29"/>
      <c r="OM27" s="29"/>
      <c r="ON27" s="29"/>
      <c r="OO27" s="29"/>
      <c r="OP27" s="29"/>
      <c r="OQ27" s="29"/>
      <c r="OR27" s="29"/>
      <c r="OS27" s="29"/>
      <c r="OT27" s="29"/>
      <c r="OU27" s="29"/>
      <c r="OV27" s="29"/>
      <c r="OW27" s="29"/>
      <c r="OX27" s="29"/>
      <c r="OY27" s="29"/>
      <c r="OZ27" s="29"/>
      <c r="PA27" s="29"/>
      <c r="PB27" s="29"/>
      <c r="PC27" s="29"/>
      <c r="PD27" s="29"/>
      <c r="PE27" s="29"/>
      <c r="PF27" s="29"/>
      <c r="PG27" s="29"/>
      <c r="PH27" s="29"/>
      <c r="PI27" s="29"/>
      <c r="PJ27" s="29"/>
      <c r="PK27" s="29"/>
      <c r="PL27" s="29"/>
    </row>
    <row r="28" spans="1:428" s="29" customFormat="1" ht="30" customHeight="1" x14ac:dyDescent="0.25">
      <c r="A28" s="185" t="s">
        <v>67</v>
      </c>
      <c r="B28" s="204"/>
      <c r="C28" s="204"/>
      <c r="D28" s="204"/>
      <c r="E28" s="204"/>
      <c r="F28" s="204"/>
      <c r="G28" s="204"/>
      <c r="H28" s="204"/>
      <c r="I28" s="204"/>
      <c r="J28" s="142">
        <v>25</v>
      </c>
      <c r="K28" s="170">
        <v>160</v>
      </c>
      <c r="L28" s="91">
        <f t="shared" si="2"/>
        <v>4000</v>
      </c>
      <c r="M28" s="207"/>
      <c r="N28" s="210"/>
      <c r="O28" s="201"/>
      <c r="P28" s="186">
        <v>160</v>
      </c>
      <c r="Q28" s="186">
        <v>160</v>
      </c>
      <c r="R28" s="187">
        <f t="shared" si="3"/>
        <v>0</v>
      </c>
      <c r="S28" s="137"/>
    </row>
    <row r="29" spans="1:428" s="29" customFormat="1" ht="30" customHeight="1" x14ac:dyDescent="0.25">
      <c r="A29" s="185" t="s">
        <v>68</v>
      </c>
      <c r="B29" s="205"/>
      <c r="C29" s="205"/>
      <c r="D29" s="205"/>
      <c r="E29" s="205"/>
      <c r="F29" s="205"/>
      <c r="G29" s="205"/>
      <c r="H29" s="205"/>
      <c r="I29" s="205"/>
      <c r="J29" s="142">
        <v>25</v>
      </c>
      <c r="K29" s="170">
        <v>0</v>
      </c>
      <c r="L29" s="91">
        <f t="shared" si="2"/>
        <v>0</v>
      </c>
      <c r="M29" s="208"/>
      <c r="N29" s="211"/>
      <c r="O29" s="202"/>
      <c r="P29" s="186">
        <v>0</v>
      </c>
      <c r="Q29" s="186">
        <v>0</v>
      </c>
      <c r="R29" s="187">
        <f t="shared" si="3"/>
        <v>0</v>
      </c>
      <c r="S29" s="137"/>
    </row>
    <row r="30" spans="1:428" s="34" customFormat="1" ht="27" customHeight="1" x14ac:dyDescent="0.25">
      <c r="A30" s="220"/>
      <c r="B30" s="220"/>
      <c r="C30" s="220"/>
      <c r="D30" s="220"/>
      <c r="E30" s="31">
        <f>SUM(E10:E27)</f>
        <v>141634</v>
      </c>
      <c r="F30" s="31">
        <f>SUM(F10:F27)</f>
        <v>91401</v>
      </c>
      <c r="G30" s="31"/>
      <c r="H30" s="31">
        <f>SUM(H10:H27)</f>
        <v>405</v>
      </c>
      <c r="I30" s="31">
        <f>SUM(I10:I27)</f>
        <v>142039</v>
      </c>
      <c r="J30" s="32"/>
      <c r="K30" s="31"/>
      <c r="L30" s="31">
        <f>SUM(L10:L27)</f>
        <v>129450</v>
      </c>
      <c r="M30" s="31">
        <f>SUM(M10:M27)</f>
        <v>282</v>
      </c>
      <c r="N30" s="128">
        <f>SUM(N24:N27)</f>
        <v>-7279</v>
      </c>
      <c r="O30" s="129">
        <f>IFERROR((N30/I30)*100,"-")</f>
        <v>-5.1246488640443824</v>
      </c>
      <c r="P30" s="108"/>
      <c r="Q30" s="108"/>
      <c r="R30" s="53"/>
      <c r="S30" s="5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3"/>
      <c r="BB30" s="33"/>
      <c r="BC30" s="33"/>
      <c r="BD30" s="33"/>
      <c r="BE30" s="33"/>
      <c r="BF30" s="33"/>
      <c r="BG30" s="33"/>
      <c r="BH30" s="33"/>
      <c r="BI30" s="33"/>
      <c r="BJ30" s="33"/>
      <c r="BK30" s="33"/>
      <c r="BL30" s="33"/>
      <c r="BM30" s="33"/>
      <c r="BN30" s="33"/>
      <c r="BO30" s="33"/>
      <c r="BP30" s="33"/>
      <c r="BQ30" s="33"/>
      <c r="BR30" s="33"/>
      <c r="BS30" s="33"/>
      <c r="BT30" s="33"/>
      <c r="BU30" s="33"/>
      <c r="BV30" s="33"/>
      <c r="BW30" s="33"/>
      <c r="BX30" s="33"/>
      <c r="BY30" s="33"/>
      <c r="BZ30" s="33"/>
      <c r="CA30" s="33"/>
      <c r="CB30" s="33"/>
      <c r="CC30" s="33"/>
      <c r="CD30" s="33"/>
      <c r="CE30" s="33"/>
      <c r="CF30" s="33"/>
      <c r="CG30" s="33"/>
      <c r="CH30" s="33"/>
      <c r="CI30" s="33"/>
      <c r="CJ30" s="33"/>
      <c r="CK30" s="33"/>
      <c r="CL30" s="33"/>
      <c r="CM30" s="33"/>
      <c r="CN30" s="33"/>
      <c r="CO30" s="33"/>
      <c r="CP30" s="33"/>
      <c r="CQ30" s="33"/>
      <c r="CR30" s="33"/>
      <c r="CS30" s="33"/>
      <c r="CT30" s="33"/>
      <c r="CU30" s="33"/>
      <c r="CV30" s="33"/>
      <c r="CW30" s="33"/>
      <c r="CX30" s="33"/>
      <c r="CY30" s="33"/>
      <c r="CZ30" s="33"/>
      <c r="DA30" s="33"/>
      <c r="DB30" s="33"/>
      <c r="DC30" s="33"/>
      <c r="DD30" s="33"/>
      <c r="DE30" s="33"/>
      <c r="DF30" s="33"/>
      <c r="DG30" s="33"/>
      <c r="DH30" s="33"/>
      <c r="DI30" s="33"/>
      <c r="DJ30" s="33"/>
      <c r="DK30" s="33"/>
      <c r="DL30" s="33"/>
      <c r="DM30" s="33"/>
      <c r="DN30" s="33"/>
      <c r="DO30" s="33"/>
      <c r="DP30" s="33"/>
      <c r="DQ30" s="33"/>
      <c r="DR30" s="33"/>
      <c r="DS30" s="33"/>
      <c r="DT30" s="33"/>
      <c r="DU30" s="33"/>
      <c r="DV30" s="33"/>
      <c r="DW30" s="33"/>
      <c r="DX30" s="33"/>
      <c r="DY30" s="33"/>
      <c r="DZ30" s="33"/>
      <c r="EA30" s="33"/>
      <c r="EB30" s="33"/>
      <c r="EC30" s="33"/>
      <c r="ED30" s="33"/>
      <c r="EE30" s="33"/>
      <c r="EF30" s="33"/>
      <c r="EG30" s="33"/>
      <c r="EH30" s="33"/>
      <c r="EI30" s="33"/>
      <c r="EJ30" s="33"/>
      <c r="EK30" s="33"/>
      <c r="EL30" s="33"/>
      <c r="EM30" s="33"/>
      <c r="EN30" s="33"/>
      <c r="EO30" s="33"/>
      <c r="EP30" s="33"/>
      <c r="EQ30" s="33"/>
      <c r="ER30" s="33"/>
      <c r="ES30" s="33"/>
      <c r="ET30" s="33"/>
      <c r="EU30" s="33"/>
      <c r="EV30" s="33"/>
      <c r="EW30" s="33"/>
      <c r="EX30" s="33"/>
      <c r="EY30" s="33"/>
      <c r="EZ30" s="33"/>
      <c r="FA30" s="33"/>
      <c r="FB30" s="33"/>
      <c r="FC30" s="33"/>
      <c r="FD30" s="33"/>
      <c r="FE30" s="33"/>
      <c r="FF30" s="33"/>
      <c r="FG30" s="33"/>
      <c r="FH30" s="33"/>
      <c r="FI30" s="33"/>
      <c r="FJ30" s="33"/>
      <c r="FK30" s="33"/>
      <c r="FL30" s="33"/>
      <c r="FM30" s="33"/>
      <c r="FN30" s="33"/>
      <c r="FO30" s="33"/>
      <c r="FP30" s="33"/>
      <c r="FQ30" s="33"/>
      <c r="FR30" s="33"/>
      <c r="FS30" s="33"/>
      <c r="FT30" s="33"/>
      <c r="FU30" s="33"/>
      <c r="FV30" s="33"/>
      <c r="FW30" s="33"/>
      <c r="FX30" s="33"/>
      <c r="FY30" s="33"/>
      <c r="FZ30" s="33"/>
      <c r="GA30" s="33"/>
      <c r="GB30" s="33"/>
      <c r="GC30" s="33"/>
      <c r="GD30" s="33"/>
      <c r="GE30" s="33"/>
      <c r="GF30" s="33"/>
      <c r="GG30" s="33"/>
      <c r="GH30" s="33"/>
      <c r="GI30" s="33"/>
      <c r="GJ30" s="33"/>
      <c r="GK30" s="33"/>
      <c r="GL30" s="33"/>
      <c r="GM30" s="33"/>
      <c r="GN30" s="33"/>
      <c r="GO30" s="33"/>
      <c r="GP30" s="33"/>
      <c r="GQ30" s="33"/>
      <c r="GR30" s="33"/>
      <c r="GS30" s="33"/>
      <c r="GT30" s="33"/>
      <c r="GU30" s="33"/>
      <c r="GV30" s="33"/>
      <c r="GW30" s="33"/>
      <c r="GX30" s="33"/>
      <c r="GY30" s="33"/>
      <c r="GZ30" s="33"/>
      <c r="HA30" s="33"/>
      <c r="HB30" s="33"/>
      <c r="HC30" s="33"/>
      <c r="HD30" s="33"/>
      <c r="HE30" s="33"/>
      <c r="HF30" s="33"/>
      <c r="HG30" s="33"/>
      <c r="HH30" s="33"/>
      <c r="HI30" s="33"/>
      <c r="HJ30" s="33"/>
      <c r="HK30" s="33"/>
      <c r="HL30" s="33"/>
      <c r="HM30" s="33"/>
      <c r="HN30" s="33"/>
      <c r="HO30" s="33"/>
      <c r="HP30" s="33"/>
      <c r="HQ30" s="33"/>
      <c r="HR30" s="33"/>
      <c r="HS30" s="33"/>
      <c r="HT30" s="33"/>
      <c r="HU30" s="33"/>
      <c r="HV30" s="33"/>
      <c r="HW30" s="33"/>
      <c r="HX30" s="33"/>
      <c r="HY30" s="33"/>
      <c r="HZ30" s="33"/>
      <c r="IA30" s="33"/>
      <c r="IB30" s="33"/>
      <c r="IC30" s="33"/>
      <c r="ID30" s="33"/>
      <c r="IE30" s="33"/>
      <c r="IF30" s="33"/>
      <c r="IG30" s="33"/>
      <c r="IH30" s="33"/>
      <c r="II30" s="33"/>
      <c r="IJ30" s="33"/>
      <c r="IK30" s="33"/>
      <c r="IL30" s="33"/>
      <c r="IM30" s="33"/>
      <c r="IN30" s="33"/>
      <c r="IO30" s="33"/>
      <c r="IP30" s="33"/>
      <c r="IQ30" s="33"/>
      <c r="IR30" s="33"/>
      <c r="IS30" s="33"/>
      <c r="IT30" s="33"/>
      <c r="IU30" s="33"/>
      <c r="IV30" s="33"/>
      <c r="IW30" s="33"/>
      <c r="IX30" s="33"/>
      <c r="IY30" s="33"/>
      <c r="IZ30" s="33"/>
      <c r="JA30" s="33"/>
      <c r="JB30" s="33"/>
      <c r="JC30" s="33"/>
      <c r="JD30" s="33"/>
      <c r="JE30" s="33"/>
      <c r="JF30" s="33"/>
      <c r="JG30" s="33"/>
      <c r="JH30" s="33"/>
      <c r="JI30" s="33"/>
      <c r="JJ30" s="33"/>
      <c r="JK30" s="33"/>
      <c r="JL30" s="33"/>
      <c r="JM30" s="33"/>
      <c r="JN30" s="33"/>
      <c r="JO30" s="33"/>
      <c r="JP30" s="33"/>
      <c r="JQ30" s="33"/>
      <c r="JR30" s="33"/>
      <c r="JS30" s="33"/>
      <c r="JT30" s="33"/>
      <c r="JU30" s="33"/>
      <c r="JV30" s="33"/>
      <c r="JW30" s="33"/>
      <c r="JX30" s="33"/>
      <c r="JY30" s="33"/>
      <c r="JZ30" s="33"/>
      <c r="KA30" s="33"/>
      <c r="KB30" s="33"/>
      <c r="KC30" s="33"/>
      <c r="KD30" s="33"/>
      <c r="KE30" s="33"/>
      <c r="KF30" s="33"/>
      <c r="KG30" s="33"/>
      <c r="KH30" s="33"/>
      <c r="KI30" s="33"/>
      <c r="KJ30" s="33"/>
      <c r="KK30" s="33"/>
      <c r="KL30" s="33"/>
      <c r="KM30" s="33"/>
      <c r="KN30" s="33"/>
      <c r="KO30" s="33"/>
      <c r="KP30" s="33"/>
      <c r="KQ30" s="33"/>
      <c r="KR30" s="33"/>
      <c r="KS30" s="33"/>
      <c r="KT30" s="33"/>
      <c r="KU30" s="33"/>
      <c r="KV30" s="33"/>
      <c r="KW30" s="33"/>
      <c r="KX30" s="33"/>
      <c r="KY30" s="33"/>
      <c r="KZ30" s="33"/>
      <c r="LA30" s="33"/>
      <c r="LB30" s="33"/>
      <c r="LC30" s="33"/>
      <c r="LD30" s="33"/>
      <c r="LE30" s="33"/>
      <c r="LF30" s="33"/>
      <c r="LG30" s="33"/>
      <c r="LH30" s="33"/>
      <c r="LI30" s="33"/>
      <c r="LJ30" s="33"/>
      <c r="LK30" s="33"/>
      <c r="LL30" s="33"/>
      <c r="LM30" s="33"/>
      <c r="LN30" s="33"/>
      <c r="LO30" s="33"/>
      <c r="LP30" s="33"/>
      <c r="LQ30" s="33"/>
      <c r="LR30" s="33"/>
      <c r="LS30" s="33"/>
      <c r="LT30" s="33"/>
      <c r="LU30" s="33"/>
      <c r="LV30" s="33"/>
      <c r="LW30" s="33"/>
      <c r="LX30" s="33"/>
      <c r="LY30" s="33"/>
      <c r="LZ30" s="33"/>
      <c r="MA30" s="33"/>
      <c r="MB30" s="33"/>
      <c r="MC30" s="33"/>
      <c r="MD30" s="33"/>
      <c r="ME30" s="33"/>
      <c r="MF30" s="33"/>
      <c r="MG30" s="33"/>
      <c r="MH30" s="33"/>
      <c r="MI30" s="33"/>
      <c r="MJ30" s="33"/>
      <c r="MK30" s="33"/>
      <c r="ML30" s="33"/>
      <c r="MM30" s="33"/>
      <c r="MN30" s="33"/>
      <c r="MO30" s="33"/>
      <c r="MP30" s="33"/>
      <c r="MQ30" s="33"/>
      <c r="MR30" s="33"/>
      <c r="MS30" s="33"/>
      <c r="MT30" s="33"/>
      <c r="MU30" s="33"/>
      <c r="MV30" s="33"/>
      <c r="MW30" s="33"/>
      <c r="MX30" s="33"/>
      <c r="MY30" s="33"/>
      <c r="MZ30" s="33"/>
      <c r="NA30" s="33"/>
      <c r="NB30" s="33"/>
      <c r="NC30" s="33"/>
      <c r="ND30" s="33"/>
      <c r="NE30" s="33"/>
      <c r="NF30" s="33"/>
      <c r="NG30" s="33"/>
      <c r="NH30" s="33"/>
      <c r="NI30" s="33"/>
      <c r="NJ30" s="33"/>
      <c r="NK30" s="33"/>
      <c r="NL30" s="33"/>
      <c r="NM30" s="33"/>
      <c r="NN30" s="33"/>
      <c r="NO30" s="33"/>
      <c r="NP30" s="33"/>
      <c r="NQ30" s="33"/>
      <c r="NR30" s="33"/>
      <c r="NS30" s="33"/>
      <c r="NT30" s="33"/>
      <c r="NU30" s="33"/>
      <c r="NV30" s="33"/>
      <c r="NW30" s="33"/>
      <c r="NX30" s="33"/>
      <c r="NY30" s="33"/>
      <c r="NZ30" s="33"/>
      <c r="OA30" s="33"/>
      <c r="OB30" s="33"/>
      <c r="OC30" s="33"/>
      <c r="OD30" s="33"/>
      <c r="OE30" s="33"/>
      <c r="OF30" s="33"/>
      <c r="OG30" s="33"/>
      <c r="OH30" s="33"/>
      <c r="OI30" s="33"/>
      <c r="OJ30" s="33"/>
      <c r="OK30" s="33"/>
      <c r="OL30" s="33"/>
      <c r="OM30" s="33"/>
      <c r="ON30" s="33"/>
      <c r="OO30" s="33"/>
      <c r="OP30" s="33"/>
      <c r="OQ30" s="33"/>
      <c r="OR30" s="33"/>
      <c r="OS30" s="33"/>
      <c r="OT30" s="33"/>
      <c r="OU30" s="33"/>
      <c r="OV30" s="33"/>
      <c r="OW30" s="33"/>
      <c r="OX30" s="33"/>
      <c r="OY30" s="33"/>
      <c r="OZ30" s="33"/>
      <c r="PA30" s="33"/>
      <c r="PB30" s="33"/>
      <c r="PC30" s="33"/>
      <c r="PD30" s="33"/>
      <c r="PE30" s="33"/>
      <c r="PF30" s="33"/>
      <c r="PG30" s="33"/>
      <c r="PH30" s="33"/>
      <c r="PI30" s="33"/>
      <c r="PJ30" s="33"/>
      <c r="PK30" s="33"/>
      <c r="PL30" s="33"/>
    </row>
    <row r="31" spans="1:428" s="10" customFormat="1" ht="20.100000000000001" customHeight="1" x14ac:dyDescent="0.25">
      <c r="A31" s="35"/>
      <c r="B31" s="116"/>
      <c r="C31" s="35"/>
      <c r="D31" s="98"/>
      <c r="E31" s="36"/>
      <c r="F31" s="36"/>
      <c r="G31" s="36"/>
      <c r="H31" s="37"/>
      <c r="I31" s="38"/>
      <c r="J31" s="27"/>
      <c r="K31" s="27"/>
      <c r="L31" s="27"/>
      <c r="M31" s="27"/>
      <c r="N31" s="37"/>
      <c r="O31" s="119"/>
      <c r="P31" s="135"/>
      <c r="Q31" s="135"/>
      <c r="R31" s="39"/>
      <c r="S31" s="39"/>
      <c r="T31" s="40"/>
      <c r="U31" s="40"/>
      <c r="V31" s="40"/>
      <c r="W31" s="40"/>
      <c r="X31" s="26"/>
      <c r="Y31" s="26"/>
      <c r="Z31" s="26"/>
      <c r="AA31" s="41"/>
      <c r="AB31" s="26"/>
      <c r="AC31" s="26"/>
      <c r="AD31" s="23"/>
      <c r="AE31" s="24"/>
      <c r="AF31" s="24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/>
      <c r="BO31" s="8"/>
      <c r="BP31" s="8"/>
      <c r="BQ31" s="8"/>
      <c r="BR31" s="8"/>
      <c r="BS31" s="8"/>
      <c r="BT31" s="8"/>
      <c r="BU31" s="8"/>
      <c r="BV31" s="8"/>
      <c r="BW31" s="8"/>
      <c r="BX31" s="8"/>
      <c r="BY31" s="8"/>
      <c r="BZ31" s="8"/>
      <c r="CA31" s="8"/>
      <c r="CB31" s="8"/>
      <c r="CC31" s="8"/>
      <c r="CD31" s="8"/>
      <c r="CE31" s="8"/>
      <c r="CF31" s="8"/>
      <c r="CG31" s="8"/>
      <c r="CH31" s="8"/>
      <c r="CI31" s="8"/>
      <c r="CJ31" s="8"/>
      <c r="CK31" s="8"/>
      <c r="CL31" s="8"/>
      <c r="CM31" s="8"/>
      <c r="CN31" s="8"/>
      <c r="CO31" s="8"/>
      <c r="CP31" s="8"/>
      <c r="CQ31" s="8"/>
      <c r="CR31" s="8"/>
      <c r="CS31" s="8"/>
      <c r="CT31" s="8"/>
      <c r="CU31" s="8"/>
      <c r="CV31" s="8"/>
      <c r="CW31" s="8"/>
      <c r="CX31" s="8"/>
      <c r="CY31" s="8"/>
      <c r="CZ31" s="8"/>
      <c r="DA31" s="8"/>
      <c r="DB31" s="8"/>
      <c r="DC31" s="8"/>
      <c r="DD31" s="8"/>
      <c r="DE31" s="8"/>
      <c r="DF31" s="8"/>
      <c r="DG31" s="8"/>
      <c r="DH31" s="8"/>
      <c r="DI31" s="8"/>
      <c r="DJ31" s="8"/>
      <c r="DK31" s="8"/>
      <c r="DL31" s="8"/>
      <c r="DM31" s="8"/>
      <c r="DN31" s="8"/>
      <c r="DO31" s="8"/>
      <c r="DP31" s="8"/>
      <c r="DQ31" s="8"/>
      <c r="DR31" s="8"/>
      <c r="DS31" s="8"/>
      <c r="DT31" s="8"/>
      <c r="DU31" s="8"/>
      <c r="DV31" s="8"/>
      <c r="DW31" s="8"/>
      <c r="DX31" s="8"/>
      <c r="DY31" s="8"/>
      <c r="DZ31" s="8"/>
      <c r="EA31" s="8"/>
      <c r="EB31" s="8"/>
      <c r="EC31" s="8"/>
      <c r="ED31" s="8"/>
      <c r="EE31" s="8"/>
      <c r="EF31" s="8"/>
      <c r="EG31" s="8"/>
      <c r="EH31" s="8"/>
      <c r="EI31" s="8"/>
      <c r="EJ31" s="8"/>
      <c r="EK31" s="8"/>
      <c r="EL31" s="8"/>
      <c r="EM31" s="8"/>
      <c r="EN31" s="8"/>
      <c r="EO31" s="8"/>
      <c r="EP31" s="8"/>
      <c r="EQ31" s="8"/>
      <c r="ER31" s="8"/>
      <c r="ES31" s="8"/>
      <c r="ET31" s="8"/>
      <c r="EU31" s="8"/>
      <c r="EV31" s="8"/>
      <c r="EW31" s="8"/>
      <c r="EX31" s="8"/>
      <c r="EY31" s="8"/>
      <c r="EZ31" s="8"/>
      <c r="FA31" s="8"/>
      <c r="FB31" s="8"/>
      <c r="FC31" s="8"/>
      <c r="FD31" s="8"/>
      <c r="FE31" s="8"/>
      <c r="FF31" s="8"/>
      <c r="FG31" s="8"/>
      <c r="FH31" s="8"/>
      <c r="FI31" s="8"/>
      <c r="FJ31" s="8"/>
      <c r="FK31" s="8"/>
      <c r="FL31" s="8"/>
      <c r="FM31" s="8"/>
      <c r="FN31" s="8"/>
      <c r="FO31" s="8"/>
      <c r="FP31" s="8"/>
      <c r="FQ31" s="8"/>
      <c r="FR31" s="8"/>
      <c r="FS31" s="8"/>
      <c r="FT31" s="8"/>
      <c r="FU31" s="8"/>
      <c r="FV31" s="8"/>
      <c r="FW31" s="8"/>
      <c r="FX31" s="8"/>
      <c r="FY31" s="8"/>
      <c r="FZ31" s="8"/>
      <c r="GA31" s="8"/>
      <c r="GB31" s="8"/>
      <c r="GC31" s="8"/>
      <c r="GD31" s="8"/>
      <c r="GE31" s="8"/>
      <c r="GF31" s="8"/>
      <c r="GG31" s="8"/>
      <c r="GH31" s="8"/>
      <c r="GI31" s="8"/>
      <c r="GJ31" s="8"/>
      <c r="GK31" s="8"/>
      <c r="GL31" s="8"/>
      <c r="GM31" s="8"/>
      <c r="GN31" s="8"/>
      <c r="GO31" s="8"/>
      <c r="GP31" s="8"/>
      <c r="GQ31" s="8"/>
      <c r="GR31" s="8"/>
      <c r="GS31" s="8"/>
      <c r="GT31" s="8"/>
      <c r="GU31" s="8"/>
      <c r="GV31" s="8"/>
      <c r="GW31" s="8"/>
      <c r="GX31" s="8"/>
      <c r="GY31" s="8"/>
      <c r="GZ31" s="8"/>
      <c r="HA31" s="8"/>
      <c r="HB31" s="8"/>
      <c r="HC31" s="8"/>
      <c r="HD31" s="8"/>
      <c r="HE31" s="8"/>
      <c r="HF31" s="8"/>
      <c r="HG31" s="8"/>
      <c r="HH31" s="8"/>
      <c r="HI31" s="8"/>
      <c r="HJ31" s="8"/>
      <c r="HK31" s="8"/>
      <c r="HL31" s="8"/>
      <c r="HM31" s="8"/>
      <c r="HN31" s="8"/>
      <c r="HO31" s="8"/>
      <c r="HP31" s="8"/>
      <c r="HQ31" s="8"/>
      <c r="HR31" s="8"/>
      <c r="HS31" s="8"/>
      <c r="HT31" s="8"/>
      <c r="HU31" s="8"/>
      <c r="HV31" s="8"/>
      <c r="HW31" s="8"/>
      <c r="HX31" s="8"/>
      <c r="HY31" s="8"/>
      <c r="HZ31" s="8"/>
      <c r="IA31" s="8"/>
      <c r="IB31" s="8"/>
      <c r="IC31" s="8"/>
      <c r="ID31" s="8"/>
      <c r="IE31" s="8"/>
      <c r="IF31" s="8"/>
      <c r="IG31" s="8"/>
      <c r="IH31" s="8"/>
      <c r="II31" s="8"/>
      <c r="IJ31" s="8"/>
      <c r="IK31" s="8"/>
      <c r="IL31" s="8"/>
      <c r="IM31" s="8"/>
      <c r="IN31" s="8"/>
      <c r="IO31" s="8"/>
      <c r="IP31" s="8"/>
      <c r="IQ31" s="8"/>
      <c r="IR31" s="8"/>
      <c r="IS31" s="8"/>
      <c r="IT31" s="8"/>
      <c r="IU31" s="8"/>
      <c r="IV31" s="8"/>
      <c r="IW31" s="8"/>
      <c r="IX31" s="8"/>
      <c r="IY31" s="8"/>
      <c r="IZ31" s="8"/>
      <c r="JA31" s="8"/>
      <c r="JB31" s="8"/>
      <c r="JC31" s="8"/>
      <c r="JD31" s="8"/>
      <c r="JE31" s="8"/>
      <c r="JF31" s="8"/>
      <c r="JG31" s="8"/>
      <c r="JH31" s="8"/>
      <c r="JI31" s="8"/>
      <c r="JJ31" s="8"/>
      <c r="JK31" s="8"/>
      <c r="JL31" s="8"/>
      <c r="JM31" s="8"/>
      <c r="JN31" s="8"/>
      <c r="JO31" s="8"/>
      <c r="JP31" s="8"/>
      <c r="JQ31" s="8"/>
      <c r="JR31" s="8"/>
      <c r="JS31" s="8"/>
      <c r="JT31" s="8"/>
      <c r="JU31" s="8"/>
      <c r="JV31" s="8"/>
      <c r="JW31" s="8"/>
      <c r="JX31" s="8"/>
      <c r="JY31" s="8"/>
      <c r="JZ31" s="8"/>
      <c r="KA31" s="8"/>
      <c r="KB31" s="8"/>
      <c r="KC31" s="8"/>
      <c r="KD31" s="8"/>
      <c r="KE31" s="8"/>
      <c r="KF31" s="8"/>
      <c r="KG31" s="8"/>
      <c r="KH31" s="8"/>
      <c r="KI31" s="8"/>
      <c r="KJ31" s="8"/>
      <c r="KK31" s="8"/>
      <c r="KL31" s="8"/>
      <c r="KM31" s="8"/>
      <c r="KN31" s="8"/>
      <c r="KO31" s="8"/>
      <c r="KP31" s="8"/>
      <c r="KQ31" s="8"/>
      <c r="KR31" s="8"/>
      <c r="KS31" s="8"/>
      <c r="KT31" s="8"/>
      <c r="KU31" s="8"/>
      <c r="KV31" s="8"/>
      <c r="KW31" s="8"/>
      <c r="KX31" s="8"/>
      <c r="KY31" s="8"/>
      <c r="KZ31" s="8"/>
      <c r="LA31" s="8"/>
      <c r="LB31" s="8"/>
      <c r="LC31" s="8"/>
      <c r="LD31" s="8"/>
      <c r="LE31" s="8"/>
      <c r="LF31" s="8"/>
      <c r="LG31" s="8"/>
      <c r="LH31" s="8"/>
      <c r="LI31" s="8"/>
      <c r="LJ31" s="8"/>
      <c r="LK31" s="8"/>
      <c r="LL31" s="8"/>
      <c r="LM31" s="8"/>
      <c r="LN31" s="8"/>
      <c r="LO31" s="8"/>
      <c r="LP31" s="8"/>
      <c r="LQ31" s="8"/>
      <c r="LR31" s="8"/>
      <c r="LS31" s="8"/>
      <c r="LT31" s="8"/>
      <c r="LU31" s="8"/>
      <c r="LV31" s="8"/>
      <c r="LW31" s="8"/>
      <c r="LX31" s="8"/>
      <c r="LY31" s="8"/>
      <c r="LZ31" s="8"/>
      <c r="MA31" s="8"/>
      <c r="MB31" s="8"/>
      <c r="MC31" s="8"/>
      <c r="MD31" s="8"/>
      <c r="ME31" s="8"/>
      <c r="MF31" s="8"/>
      <c r="MG31" s="8"/>
      <c r="MH31" s="8"/>
      <c r="MI31" s="8"/>
      <c r="MJ31" s="8"/>
      <c r="MK31" s="8"/>
      <c r="ML31" s="8"/>
      <c r="MM31" s="8"/>
      <c r="MN31" s="8"/>
      <c r="MO31" s="8"/>
      <c r="MP31" s="8"/>
      <c r="MQ31" s="8"/>
      <c r="MR31" s="8"/>
      <c r="MS31" s="8"/>
      <c r="MT31" s="8"/>
      <c r="MU31" s="8"/>
      <c r="MV31" s="8"/>
      <c r="MW31" s="8"/>
      <c r="MX31" s="8"/>
      <c r="MY31" s="8"/>
      <c r="MZ31" s="8"/>
      <c r="NA31" s="8"/>
      <c r="NB31" s="8"/>
      <c r="NC31" s="8"/>
      <c r="ND31" s="8"/>
      <c r="NE31" s="8"/>
      <c r="NF31" s="8"/>
      <c r="NG31" s="8"/>
      <c r="NH31" s="8"/>
      <c r="NI31" s="8"/>
      <c r="NJ31" s="8"/>
      <c r="NK31" s="8"/>
      <c r="NL31" s="8"/>
      <c r="NM31" s="8"/>
      <c r="NN31" s="8"/>
      <c r="NO31" s="8"/>
      <c r="NP31" s="8"/>
      <c r="NQ31" s="8"/>
      <c r="NR31" s="8"/>
      <c r="NS31" s="8"/>
      <c r="NT31" s="8"/>
      <c r="NU31" s="8"/>
      <c r="NV31" s="8"/>
      <c r="NW31" s="8"/>
      <c r="NX31" s="8"/>
      <c r="NY31" s="8"/>
      <c r="NZ31" s="8"/>
      <c r="OA31" s="8"/>
      <c r="OB31" s="8"/>
      <c r="OC31" s="8"/>
      <c r="OD31" s="8"/>
      <c r="OE31" s="8"/>
      <c r="OF31" s="8"/>
      <c r="OG31" s="8"/>
      <c r="OH31" s="8"/>
      <c r="OI31" s="8"/>
      <c r="OJ31" s="8"/>
      <c r="OK31" s="8"/>
      <c r="OL31" s="8"/>
      <c r="OM31" s="8"/>
      <c r="ON31" s="8"/>
      <c r="OO31" s="8"/>
      <c r="OP31" s="8"/>
      <c r="OQ31" s="8"/>
      <c r="OR31" s="8"/>
      <c r="OS31" s="8"/>
      <c r="OT31" s="8"/>
      <c r="OU31" s="8"/>
      <c r="OV31" s="8"/>
      <c r="OW31" s="8"/>
      <c r="OX31" s="8"/>
      <c r="OY31" s="8"/>
      <c r="OZ31" s="8"/>
      <c r="PA31" s="8"/>
      <c r="PB31" s="8"/>
      <c r="PC31" s="8"/>
      <c r="PD31" s="8"/>
      <c r="PE31" s="8"/>
      <c r="PF31" s="8"/>
      <c r="PG31" s="8"/>
      <c r="PH31" s="8"/>
      <c r="PI31" s="8"/>
      <c r="PJ31" s="8"/>
      <c r="PK31" s="8"/>
      <c r="PL31" s="8"/>
    </row>
    <row r="32" spans="1:428" x14ac:dyDescent="0.25">
      <c r="X32" s="42"/>
      <c r="Y32" s="42"/>
      <c r="Z32" s="41"/>
      <c r="AA32" s="42"/>
    </row>
    <row r="33" spans="1:437" s="26" customFormat="1" x14ac:dyDescent="0.25">
      <c r="A33" s="35"/>
      <c r="B33" s="116"/>
      <c r="C33" s="35"/>
      <c r="D33" s="98"/>
      <c r="E33" s="36"/>
      <c r="F33" s="36"/>
      <c r="G33" s="36"/>
      <c r="H33" s="37"/>
      <c r="I33" s="38"/>
      <c r="J33" s="27"/>
      <c r="K33" s="27"/>
      <c r="L33" s="27"/>
      <c r="M33" s="27"/>
      <c r="N33" s="37"/>
      <c r="O33" s="119"/>
      <c r="P33" s="135"/>
      <c r="Q33" s="135"/>
      <c r="R33" s="39"/>
      <c r="S33" s="39"/>
      <c r="T33" s="40"/>
      <c r="U33" s="40"/>
      <c r="V33" s="40"/>
      <c r="W33" s="40"/>
      <c r="X33" s="43"/>
      <c r="Y33" s="43"/>
      <c r="Z33" s="41"/>
      <c r="AA33" s="42"/>
      <c r="AD33" s="23"/>
      <c r="AE33" s="24"/>
      <c r="AF33" s="24"/>
      <c r="PM33" s="27"/>
      <c r="PN33" s="27"/>
      <c r="PO33" s="27"/>
      <c r="PP33" s="27"/>
      <c r="PQ33" s="27"/>
      <c r="PR33" s="27"/>
      <c r="PS33" s="27"/>
      <c r="PT33" s="27"/>
      <c r="PU33" s="27"/>
    </row>
    <row r="34" spans="1:437" s="26" customFormat="1" x14ac:dyDescent="0.25">
      <c r="A34" s="35"/>
      <c r="B34" s="116"/>
      <c r="C34" s="35"/>
      <c r="D34" s="98"/>
      <c r="E34" s="36"/>
      <c r="F34" s="36"/>
      <c r="G34" s="36"/>
      <c r="H34" s="37"/>
      <c r="I34" s="38"/>
      <c r="J34" s="27"/>
      <c r="K34" s="27"/>
      <c r="L34" s="27"/>
      <c r="M34" s="27"/>
      <c r="N34" s="37"/>
      <c r="O34" s="119"/>
      <c r="P34" s="135"/>
      <c r="Q34" s="135"/>
      <c r="R34" s="39"/>
      <c r="S34" s="39"/>
      <c r="T34" s="40"/>
      <c r="U34" s="40"/>
      <c r="V34" s="40"/>
      <c r="W34" s="40"/>
      <c r="Z34" s="8"/>
      <c r="AA34" s="44"/>
      <c r="AB34" s="42"/>
      <c r="AC34" s="42"/>
      <c r="AD34" s="23"/>
      <c r="AE34" s="24"/>
      <c r="AF34" s="24"/>
      <c r="PM34" s="27"/>
      <c r="PN34" s="27"/>
      <c r="PO34" s="27"/>
      <c r="PP34" s="27"/>
      <c r="PQ34" s="27"/>
      <c r="PR34" s="27"/>
      <c r="PS34" s="27"/>
      <c r="PT34" s="27"/>
      <c r="PU34" s="27"/>
    </row>
    <row r="35" spans="1:437" s="29" customFormat="1" x14ac:dyDescent="0.25">
      <c r="A35" s="66"/>
      <c r="B35" s="219"/>
      <c r="C35" s="219"/>
      <c r="D35" s="99"/>
      <c r="E35" s="221"/>
      <c r="F35" s="221"/>
      <c r="G35" s="221"/>
      <c r="H35" s="221"/>
      <c r="I35" s="68"/>
      <c r="J35" s="168"/>
      <c r="K35" s="219"/>
      <c r="L35" s="219"/>
      <c r="M35" s="68"/>
      <c r="N35" s="122"/>
      <c r="O35" s="219"/>
      <c r="P35" s="219"/>
      <c r="Q35" s="219"/>
      <c r="R35" s="219"/>
      <c r="S35" s="219"/>
      <c r="T35" s="219"/>
      <c r="U35" s="219"/>
      <c r="V35" s="219"/>
      <c r="W35" s="219"/>
      <c r="X35" s="219"/>
      <c r="Y35" s="219"/>
      <c r="Z35" s="219"/>
      <c r="AA35" s="219"/>
      <c r="AB35" s="45"/>
    </row>
    <row r="36" spans="1:437" s="29" customFormat="1" ht="18.75" customHeight="1" x14ac:dyDescent="0.25">
      <c r="A36" s="66"/>
      <c r="B36" s="212"/>
      <c r="C36" s="212"/>
      <c r="D36" s="100"/>
      <c r="E36" s="215"/>
      <c r="F36" s="215"/>
      <c r="G36" s="215"/>
      <c r="H36" s="215"/>
      <c r="I36" s="70"/>
      <c r="J36" s="166"/>
      <c r="K36" s="216"/>
      <c r="L36" s="216"/>
      <c r="M36" s="166"/>
      <c r="N36" s="166"/>
      <c r="O36" s="216"/>
      <c r="P36" s="216"/>
      <c r="Q36" s="216"/>
      <c r="R36" s="216"/>
      <c r="S36" s="216"/>
      <c r="T36" s="216"/>
      <c r="U36" s="216"/>
      <c r="V36" s="216"/>
      <c r="W36" s="216"/>
      <c r="X36" s="217"/>
      <c r="Y36" s="217"/>
      <c r="Z36" s="217"/>
      <c r="AA36" s="217"/>
      <c r="AB36" s="46"/>
      <c r="AD36" s="57"/>
    </row>
    <row r="37" spans="1:437" s="29" customFormat="1" ht="18.75" customHeight="1" x14ac:dyDescent="0.25">
      <c r="A37" s="66"/>
      <c r="B37" s="212"/>
      <c r="C37" s="212"/>
      <c r="D37" s="100"/>
      <c r="E37" s="215"/>
      <c r="F37" s="215"/>
      <c r="G37" s="215"/>
      <c r="H37" s="215"/>
      <c r="I37" s="70"/>
      <c r="J37" s="166"/>
      <c r="K37" s="216"/>
      <c r="L37" s="216"/>
      <c r="M37" s="166"/>
      <c r="N37" s="166"/>
      <c r="O37" s="216"/>
      <c r="P37" s="216"/>
      <c r="Q37" s="216"/>
      <c r="R37" s="216"/>
      <c r="S37" s="216"/>
      <c r="T37" s="216"/>
      <c r="U37" s="216"/>
      <c r="V37" s="216"/>
      <c r="W37" s="216"/>
      <c r="X37" s="217"/>
      <c r="Y37" s="217"/>
      <c r="Z37" s="217"/>
      <c r="AA37" s="217"/>
      <c r="AB37" s="46"/>
    </row>
    <row r="38" spans="1:437" s="29" customFormat="1" ht="15.75" customHeight="1" x14ac:dyDescent="0.25">
      <c r="A38" s="66"/>
      <c r="B38" s="212"/>
      <c r="C38" s="212"/>
      <c r="D38" s="100"/>
      <c r="E38" s="215"/>
      <c r="F38" s="215"/>
      <c r="G38" s="215"/>
      <c r="H38" s="215"/>
      <c r="I38" s="70"/>
      <c r="J38" s="166"/>
      <c r="K38" s="216"/>
      <c r="L38" s="216"/>
      <c r="M38" s="166"/>
      <c r="N38" s="166"/>
      <c r="O38" s="216"/>
      <c r="P38" s="216"/>
      <c r="Q38" s="216"/>
      <c r="R38" s="216"/>
      <c r="S38" s="216"/>
      <c r="T38" s="216"/>
      <c r="U38" s="216"/>
      <c r="V38" s="216"/>
      <c r="W38" s="216"/>
      <c r="X38" s="217"/>
      <c r="Y38" s="217"/>
      <c r="Z38" s="217"/>
      <c r="AA38" s="217"/>
      <c r="AB38" s="47"/>
    </row>
    <row r="39" spans="1:437" s="29" customFormat="1" ht="15.75" customHeight="1" x14ac:dyDescent="0.25">
      <c r="A39" s="66"/>
      <c r="B39" s="212"/>
      <c r="C39" s="212"/>
      <c r="D39" s="100"/>
      <c r="E39" s="215"/>
      <c r="F39" s="215"/>
      <c r="G39" s="215"/>
      <c r="H39" s="215"/>
      <c r="I39" s="70"/>
      <c r="J39" s="166"/>
      <c r="K39" s="216"/>
      <c r="L39" s="216"/>
      <c r="M39" s="166"/>
      <c r="N39" s="166"/>
      <c r="O39" s="166"/>
      <c r="P39" s="70"/>
      <c r="Q39" s="70"/>
      <c r="R39" s="166"/>
      <c r="S39" s="166"/>
      <c r="T39" s="166"/>
      <c r="U39" s="166"/>
      <c r="V39" s="216"/>
      <c r="W39" s="216"/>
      <c r="X39" s="217"/>
      <c r="Y39" s="217"/>
      <c r="Z39" s="167"/>
      <c r="AA39" s="167"/>
      <c r="AB39" s="47"/>
    </row>
    <row r="40" spans="1:437" s="29" customFormat="1" ht="18.75" customHeight="1" x14ac:dyDescent="0.25">
      <c r="A40" s="66"/>
      <c r="B40" s="212"/>
      <c r="C40" s="212"/>
      <c r="D40" s="101"/>
      <c r="E40" s="213"/>
      <c r="F40" s="213"/>
      <c r="G40" s="213"/>
      <c r="H40" s="213"/>
      <c r="I40" s="164"/>
      <c r="J40" s="164"/>
      <c r="K40" s="214"/>
      <c r="L40" s="214"/>
      <c r="M40" s="164"/>
      <c r="N40" s="167"/>
      <c r="O40" s="214"/>
      <c r="P40" s="214"/>
      <c r="Q40" s="214"/>
      <c r="R40" s="214"/>
      <c r="S40" s="214"/>
      <c r="T40" s="214"/>
      <c r="U40" s="214"/>
      <c r="V40" s="214"/>
      <c r="W40" s="214"/>
      <c r="X40" s="214"/>
      <c r="Y40" s="214"/>
      <c r="Z40" s="218"/>
      <c r="AA40" s="218"/>
      <c r="AB40" s="46"/>
    </row>
    <row r="41" spans="1:437" s="29" customFormat="1" ht="18.75" customHeight="1" x14ac:dyDescent="0.25">
      <c r="A41" s="63"/>
      <c r="B41" s="117"/>
      <c r="C41" s="63"/>
      <c r="D41" s="102"/>
      <c r="E41" s="74"/>
      <c r="F41" s="74"/>
      <c r="G41" s="74"/>
      <c r="H41" s="75"/>
      <c r="I41" s="76"/>
      <c r="J41" s="62"/>
      <c r="K41" s="62"/>
      <c r="L41" s="62"/>
      <c r="M41" s="62"/>
      <c r="N41" s="120"/>
      <c r="O41" s="121"/>
      <c r="P41" s="86"/>
      <c r="Q41" s="86"/>
      <c r="R41" s="77"/>
      <c r="S41" s="77"/>
      <c r="T41" s="58"/>
      <c r="U41" s="58"/>
      <c r="V41" s="58"/>
      <c r="W41" s="58"/>
      <c r="AA41" s="59"/>
      <c r="AE41" s="60"/>
      <c r="AF41" s="60"/>
    </row>
    <row r="42" spans="1:437" s="29" customFormat="1" x14ac:dyDescent="0.25">
      <c r="A42" s="63"/>
      <c r="B42" s="117"/>
      <c r="C42" s="63"/>
      <c r="D42" s="102"/>
      <c r="E42" s="63"/>
      <c r="F42" s="63"/>
      <c r="G42" s="63"/>
      <c r="H42" s="75"/>
      <c r="I42" s="76"/>
      <c r="N42" s="75"/>
      <c r="O42" s="122"/>
      <c r="P42" s="165"/>
      <c r="Q42" s="165"/>
      <c r="R42" s="78"/>
      <c r="S42" s="78"/>
      <c r="T42" s="58"/>
      <c r="U42" s="58"/>
      <c r="V42" s="58"/>
      <c r="W42" s="58"/>
      <c r="X42" s="57"/>
      <c r="Y42" s="57"/>
      <c r="Z42" s="61"/>
      <c r="AA42" s="59"/>
      <c r="AD42" s="57"/>
      <c r="AE42" s="60"/>
      <c r="AF42" s="60"/>
    </row>
    <row r="43" spans="1:437" s="29" customFormat="1" x14ac:dyDescent="0.25">
      <c r="A43" s="63"/>
      <c r="B43" s="117"/>
      <c r="C43" s="63"/>
      <c r="D43" s="102"/>
      <c r="E43" s="63"/>
      <c r="F43" s="63"/>
      <c r="G43" s="63"/>
      <c r="H43" s="75"/>
      <c r="I43" s="76"/>
      <c r="N43" s="75"/>
      <c r="O43" s="122"/>
      <c r="P43" s="165"/>
      <c r="Q43" s="165"/>
      <c r="R43" s="78"/>
      <c r="S43" s="78"/>
      <c r="T43" s="58"/>
      <c r="U43" s="58"/>
      <c r="V43" s="58"/>
      <c r="W43" s="58"/>
      <c r="X43" s="57"/>
      <c r="Y43" s="57"/>
      <c r="Z43" s="61"/>
      <c r="AA43" s="62"/>
      <c r="AB43" s="62"/>
      <c r="AC43" s="62"/>
      <c r="AD43" s="63"/>
      <c r="AE43" s="64"/>
      <c r="AF43" s="64"/>
    </row>
    <row r="44" spans="1:437" s="29" customFormat="1" x14ac:dyDescent="0.25">
      <c r="A44" s="63"/>
      <c r="B44" s="117"/>
      <c r="C44" s="63"/>
      <c r="D44" s="102"/>
      <c r="E44" s="63"/>
      <c r="F44" s="63"/>
      <c r="G44" s="63"/>
      <c r="H44" s="75"/>
      <c r="I44" s="76"/>
      <c r="N44" s="75"/>
      <c r="O44" s="122"/>
      <c r="P44" s="165"/>
      <c r="Q44" s="165"/>
      <c r="R44" s="78"/>
      <c r="S44" s="78"/>
      <c r="T44" s="58"/>
      <c r="U44" s="58"/>
      <c r="V44" s="58"/>
      <c r="W44" s="58"/>
      <c r="AD44" s="63"/>
      <c r="AE44" s="64"/>
      <c r="AF44" s="64"/>
    </row>
    <row r="45" spans="1:437" s="29" customFormat="1" ht="29.25" customHeight="1" x14ac:dyDescent="0.25">
      <c r="A45" s="79"/>
      <c r="B45" s="118"/>
      <c r="C45" s="79"/>
      <c r="D45" s="103"/>
      <c r="E45" s="80"/>
      <c r="F45" s="80"/>
      <c r="G45" s="80"/>
      <c r="H45" s="79"/>
      <c r="I45" s="79"/>
      <c r="J45" s="79"/>
      <c r="K45" s="80"/>
      <c r="L45" s="79"/>
      <c r="M45" s="80"/>
      <c r="N45" s="130"/>
      <c r="O45" s="131"/>
      <c r="P45" s="109"/>
      <c r="Q45" s="109"/>
      <c r="R45" s="80"/>
      <c r="S45" s="80"/>
      <c r="T45" s="80"/>
      <c r="U45" s="79"/>
      <c r="V45" s="80"/>
      <c r="W45" s="79"/>
      <c r="X45" s="80"/>
      <c r="Y45" s="79"/>
      <c r="Z45" s="79"/>
      <c r="AA45" s="79"/>
      <c r="AB45" s="79"/>
      <c r="AC45" s="80"/>
      <c r="AD45" s="80"/>
      <c r="AE45" s="79"/>
      <c r="AF45" s="81"/>
      <c r="AG45" s="79"/>
    </row>
    <row r="46" spans="1:437" s="65" customFormat="1" ht="22.5" customHeight="1" x14ac:dyDescent="0.2">
      <c r="A46" s="70"/>
      <c r="B46" s="70"/>
      <c r="C46" s="70"/>
      <c r="D46" s="104"/>
      <c r="E46" s="82"/>
      <c r="F46" s="82"/>
      <c r="G46" s="82"/>
      <c r="H46" s="82"/>
      <c r="I46" s="70"/>
      <c r="J46" s="82"/>
      <c r="K46" s="82"/>
      <c r="L46" s="70"/>
      <c r="M46" s="82"/>
      <c r="N46" s="70"/>
      <c r="O46" s="82"/>
      <c r="P46" s="70"/>
      <c r="Q46" s="70"/>
      <c r="R46" s="82"/>
      <c r="S46" s="82"/>
      <c r="T46" s="82"/>
      <c r="U46" s="70"/>
      <c r="V46" s="82"/>
      <c r="W46" s="70"/>
      <c r="X46" s="82"/>
      <c r="Y46" s="70"/>
      <c r="Z46" s="82"/>
      <c r="AA46" s="70"/>
      <c r="AB46" s="82"/>
      <c r="AC46" s="70"/>
      <c r="AD46" s="82"/>
      <c r="AE46" s="82"/>
      <c r="AF46" s="82"/>
      <c r="AG46" s="82"/>
    </row>
    <row r="47" spans="1:437" s="62" customFormat="1" ht="22.5" customHeight="1" x14ac:dyDescent="0.25">
      <c r="A47" s="70"/>
      <c r="B47" s="70"/>
      <c r="C47" s="70"/>
      <c r="D47" s="104"/>
      <c r="E47" s="82"/>
      <c r="F47" s="82"/>
      <c r="G47" s="82"/>
      <c r="H47" s="82"/>
      <c r="I47" s="70"/>
      <c r="J47" s="82"/>
      <c r="K47" s="82"/>
      <c r="L47" s="70"/>
      <c r="M47" s="82"/>
      <c r="N47" s="70"/>
      <c r="O47" s="82"/>
      <c r="P47" s="70"/>
      <c r="Q47" s="70"/>
      <c r="R47" s="82"/>
      <c r="S47" s="82"/>
      <c r="T47" s="82"/>
      <c r="U47" s="70"/>
      <c r="V47" s="82"/>
      <c r="W47" s="70"/>
      <c r="X47" s="82"/>
      <c r="Y47" s="70"/>
      <c r="Z47" s="82"/>
      <c r="AA47" s="70"/>
      <c r="AB47" s="82"/>
      <c r="AC47" s="70"/>
      <c r="AD47" s="82"/>
      <c r="AE47" s="82"/>
      <c r="AF47" s="82"/>
      <c r="AG47" s="82"/>
    </row>
    <row r="48" spans="1:437" s="62" customFormat="1" ht="22.5" customHeight="1" x14ac:dyDescent="0.25">
      <c r="A48" s="83"/>
      <c r="B48" s="70"/>
      <c r="C48" s="70"/>
      <c r="D48" s="105"/>
      <c r="E48" s="84"/>
      <c r="F48" s="84"/>
      <c r="G48" s="84"/>
      <c r="H48" s="82"/>
      <c r="I48" s="70"/>
      <c r="J48" s="82"/>
      <c r="K48" s="82"/>
      <c r="L48" s="70"/>
      <c r="M48" s="82"/>
      <c r="N48" s="70"/>
      <c r="O48" s="82"/>
      <c r="P48" s="70"/>
      <c r="Q48" s="70"/>
      <c r="R48" s="82"/>
      <c r="S48" s="82"/>
      <c r="T48" s="84"/>
      <c r="U48" s="70"/>
      <c r="V48" s="82"/>
      <c r="W48" s="70"/>
      <c r="X48" s="82"/>
      <c r="Y48" s="70"/>
      <c r="Z48" s="82"/>
      <c r="AA48" s="70"/>
      <c r="AB48" s="82"/>
      <c r="AC48" s="70"/>
      <c r="AD48" s="82"/>
      <c r="AE48" s="82"/>
      <c r="AF48" s="82"/>
      <c r="AG48" s="82"/>
    </row>
    <row r="49" spans="1:33" s="62" customFormat="1" ht="22.5" customHeight="1" x14ac:dyDescent="0.25">
      <c r="A49" s="83"/>
      <c r="B49" s="70"/>
      <c r="C49" s="70"/>
      <c r="D49" s="105"/>
      <c r="E49" s="84"/>
      <c r="F49" s="84"/>
      <c r="G49" s="84"/>
      <c r="H49" s="82"/>
      <c r="I49" s="70"/>
      <c r="J49" s="70"/>
      <c r="K49" s="82"/>
      <c r="L49" s="70"/>
      <c r="M49" s="82"/>
      <c r="N49" s="70"/>
      <c r="O49" s="82"/>
      <c r="P49" s="70"/>
      <c r="Q49" s="70"/>
      <c r="R49" s="82"/>
      <c r="S49" s="82"/>
      <c r="T49" s="84"/>
      <c r="U49" s="70"/>
      <c r="V49" s="82"/>
      <c r="W49" s="70"/>
      <c r="X49" s="82"/>
      <c r="Y49" s="70"/>
      <c r="Z49" s="82"/>
      <c r="AA49" s="70"/>
      <c r="AB49" s="82"/>
      <c r="AC49" s="70"/>
      <c r="AD49" s="82"/>
      <c r="AE49" s="82"/>
      <c r="AF49" s="82"/>
      <c r="AG49" s="82"/>
    </row>
    <row r="50" spans="1:33" s="62" customFormat="1" ht="22.5" customHeight="1" x14ac:dyDescent="0.25">
      <c r="A50" s="83"/>
      <c r="B50" s="70"/>
      <c r="C50" s="70"/>
      <c r="D50" s="105"/>
      <c r="E50" s="84"/>
      <c r="F50" s="84"/>
      <c r="G50" s="84"/>
      <c r="H50" s="82"/>
      <c r="I50" s="70"/>
      <c r="J50" s="82"/>
      <c r="K50" s="82"/>
      <c r="L50" s="70"/>
      <c r="M50" s="82"/>
      <c r="N50" s="70"/>
      <c r="O50" s="82"/>
      <c r="P50" s="70"/>
      <c r="Q50" s="70"/>
      <c r="R50" s="82"/>
      <c r="S50" s="82"/>
      <c r="T50" s="84"/>
      <c r="U50" s="70"/>
      <c r="V50" s="82"/>
      <c r="W50" s="70"/>
      <c r="X50" s="82"/>
      <c r="Y50" s="70"/>
      <c r="Z50" s="82"/>
      <c r="AA50" s="70"/>
      <c r="AB50" s="82"/>
      <c r="AC50" s="70"/>
      <c r="AD50" s="82"/>
      <c r="AE50" s="82"/>
      <c r="AF50" s="82"/>
      <c r="AG50" s="82"/>
    </row>
    <row r="51" spans="1:33" s="62" customFormat="1" ht="22.5" customHeight="1" x14ac:dyDescent="0.25">
      <c r="A51" s="83"/>
      <c r="B51" s="70"/>
      <c r="C51" s="70"/>
      <c r="D51" s="105"/>
      <c r="E51" s="84"/>
      <c r="F51" s="84"/>
      <c r="G51" s="84"/>
      <c r="H51" s="82"/>
      <c r="I51" s="70"/>
      <c r="J51" s="82"/>
      <c r="K51" s="82"/>
      <c r="L51" s="70"/>
      <c r="M51" s="82"/>
      <c r="N51" s="70"/>
      <c r="O51" s="82"/>
      <c r="P51" s="70"/>
      <c r="Q51" s="70"/>
      <c r="R51" s="82"/>
      <c r="S51" s="82"/>
      <c r="T51" s="84"/>
      <c r="U51" s="70"/>
      <c r="V51" s="82"/>
      <c r="W51" s="70"/>
      <c r="X51" s="82"/>
      <c r="Y51" s="70"/>
      <c r="Z51" s="82"/>
      <c r="AA51" s="70"/>
      <c r="AB51" s="82"/>
      <c r="AC51" s="70"/>
      <c r="AD51" s="82"/>
      <c r="AE51" s="82"/>
      <c r="AF51" s="82"/>
      <c r="AG51" s="82"/>
    </row>
    <row r="52" spans="1:33" s="62" customFormat="1" ht="22.5" customHeight="1" x14ac:dyDescent="0.25">
      <c r="A52" s="83"/>
      <c r="B52" s="70"/>
      <c r="C52" s="70"/>
      <c r="D52" s="105"/>
      <c r="E52" s="84"/>
      <c r="F52" s="84"/>
      <c r="G52" s="84"/>
      <c r="H52" s="82"/>
      <c r="I52" s="70"/>
      <c r="J52" s="82"/>
      <c r="K52" s="82"/>
      <c r="L52" s="70"/>
      <c r="M52" s="82"/>
      <c r="N52" s="70"/>
      <c r="O52" s="82"/>
      <c r="P52" s="70"/>
      <c r="Q52" s="70"/>
      <c r="R52" s="82"/>
      <c r="S52" s="82"/>
      <c r="T52" s="84"/>
      <c r="U52" s="70"/>
      <c r="V52" s="82"/>
      <c r="W52" s="70"/>
      <c r="X52" s="82"/>
      <c r="Y52" s="70"/>
      <c r="Z52" s="82"/>
      <c r="AA52" s="70"/>
      <c r="AB52" s="82"/>
      <c r="AC52" s="70"/>
      <c r="AD52" s="82"/>
      <c r="AE52" s="82"/>
      <c r="AF52" s="82"/>
      <c r="AG52" s="82"/>
    </row>
    <row r="53" spans="1:33" s="62" customFormat="1" ht="22.5" customHeight="1" x14ac:dyDescent="0.25">
      <c r="A53" s="83"/>
      <c r="B53" s="70"/>
      <c r="C53" s="70"/>
      <c r="D53" s="105"/>
      <c r="E53" s="84"/>
      <c r="F53" s="84"/>
      <c r="G53" s="84"/>
      <c r="H53" s="82"/>
      <c r="I53" s="70"/>
      <c r="J53" s="82"/>
      <c r="K53" s="82"/>
      <c r="L53" s="70"/>
      <c r="M53" s="82"/>
      <c r="N53" s="70"/>
      <c r="O53" s="82"/>
      <c r="P53" s="70"/>
      <c r="Q53" s="70"/>
      <c r="R53" s="82"/>
      <c r="S53" s="82"/>
      <c r="T53" s="84"/>
      <c r="U53" s="70"/>
      <c r="V53" s="82"/>
      <c r="W53" s="70"/>
      <c r="X53" s="82"/>
      <c r="Y53" s="70"/>
      <c r="Z53" s="82"/>
      <c r="AA53" s="70"/>
      <c r="AB53" s="82"/>
      <c r="AC53" s="70"/>
      <c r="AD53" s="82"/>
      <c r="AE53" s="82"/>
      <c r="AF53" s="82"/>
      <c r="AG53" s="82"/>
    </row>
    <row r="54" spans="1:33" s="62" customFormat="1" ht="22.5" customHeight="1" x14ac:dyDescent="0.25">
      <c r="A54" s="83"/>
      <c r="B54" s="70"/>
      <c r="C54" s="70"/>
      <c r="D54" s="105"/>
      <c r="E54" s="84"/>
      <c r="F54" s="84"/>
      <c r="G54" s="84"/>
      <c r="H54" s="82"/>
      <c r="I54" s="70"/>
      <c r="J54" s="82"/>
      <c r="K54" s="82"/>
      <c r="L54" s="70"/>
      <c r="M54" s="82"/>
      <c r="N54" s="70"/>
      <c r="O54" s="82"/>
      <c r="P54" s="70"/>
      <c r="Q54" s="70"/>
      <c r="R54" s="82"/>
      <c r="S54" s="82"/>
      <c r="T54" s="84"/>
      <c r="U54" s="70"/>
      <c r="V54" s="82"/>
      <c r="W54" s="70"/>
      <c r="X54" s="82"/>
      <c r="Y54" s="70"/>
      <c r="Z54" s="82"/>
      <c r="AA54" s="70"/>
      <c r="AB54" s="82"/>
      <c r="AC54" s="70"/>
      <c r="AD54" s="82"/>
      <c r="AE54" s="82"/>
      <c r="AF54" s="82"/>
      <c r="AG54" s="82"/>
    </row>
    <row r="55" spans="1:33" s="62" customFormat="1" ht="22.5" customHeight="1" x14ac:dyDescent="0.25">
      <c r="A55" s="83"/>
      <c r="B55" s="70"/>
      <c r="C55" s="70"/>
      <c r="D55" s="105"/>
      <c r="E55" s="84"/>
      <c r="F55" s="84"/>
      <c r="G55" s="84"/>
      <c r="H55" s="82"/>
      <c r="I55" s="70"/>
      <c r="J55" s="82"/>
      <c r="K55" s="82"/>
      <c r="L55" s="70"/>
      <c r="M55" s="82"/>
      <c r="N55" s="70"/>
      <c r="O55" s="82"/>
      <c r="P55" s="70"/>
      <c r="Q55" s="70"/>
      <c r="R55" s="82"/>
      <c r="S55" s="82"/>
      <c r="T55" s="84"/>
      <c r="U55" s="70"/>
      <c r="V55" s="82"/>
      <c r="W55" s="70"/>
      <c r="X55" s="82"/>
      <c r="Y55" s="70"/>
      <c r="Z55" s="82"/>
      <c r="AA55" s="70"/>
      <c r="AB55" s="82"/>
      <c r="AC55" s="70"/>
      <c r="AD55" s="82"/>
      <c r="AE55" s="82"/>
      <c r="AF55" s="82"/>
      <c r="AG55" s="82"/>
    </row>
    <row r="56" spans="1:33" s="62" customFormat="1" ht="22.5" customHeight="1" x14ac:dyDescent="0.25">
      <c r="A56" s="83"/>
      <c r="B56" s="70"/>
      <c r="C56" s="70"/>
      <c r="D56" s="105"/>
      <c r="E56" s="84"/>
      <c r="F56" s="84"/>
      <c r="G56" s="84"/>
      <c r="H56" s="70"/>
      <c r="I56" s="70"/>
      <c r="J56" s="70"/>
      <c r="K56" s="84"/>
      <c r="L56" s="70"/>
      <c r="M56" s="82"/>
      <c r="N56" s="70"/>
      <c r="O56" s="84"/>
      <c r="P56" s="83"/>
      <c r="Q56" s="83"/>
      <c r="R56" s="84"/>
      <c r="S56" s="84"/>
      <c r="T56" s="84"/>
      <c r="U56" s="70"/>
      <c r="V56" s="84"/>
      <c r="W56" s="70"/>
      <c r="X56" s="84"/>
      <c r="Y56" s="70"/>
      <c r="Z56" s="82"/>
      <c r="AA56" s="70"/>
      <c r="AB56" s="82"/>
      <c r="AC56" s="70"/>
      <c r="AD56" s="82"/>
      <c r="AE56" s="82"/>
      <c r="AF56" s="82"/>
      <c r="AG56" s="82"/>
    </row>
    <row r="57" spans="1:33" s="62" customFormat="1" ht="22.5" customHeight="1" x14ac:dyDescent="0.25">
      <c r="A57" s="70"/>
      <c r="B57" s="70"/>
      <c r="C57" s="70"/>
      <c r="D57" s="104"/>
      <c r="E57" s="82"/>
      <c r="F57" s="82"/>
      <c r="G57" s="82"/>
      <c r="H57" s="70"/>
      <c r="I57" s="70"/>
      <c r="J57" s="70"/>
      <c r="K57" s="82"/>
      <c r="L57" s="85"/>
      <c r="M57" s="85"/>
      <c r="N57" s="86"/>
      <c r="O57" s="82"/>
      <c r="P57" s="70"/>
      <c r="Q57" s="70"/>
      <c r="R57" s="82"/>
      <c r="S57" s="82"/>
      <c r="T57" s="82"/>
      <c r="U57" s="70"/>
      <c r="V57" s="82"/>
      <c r="W57" s="70"/>
      <c r="X57" s="82"/>
      <c r="Y57" s="86"/>
      <c r="Z57" s="86"/>
      <c r="AA57" s="70"/>
      <c r="AB57" s="82"/>
      <c r="AC57" s="70"/>
      <c r="AD57" s="70"/>
      <c r="AE57" s="82"/>
      <c r="AF57" s="82"/>
      <c r="AG57" s="82"/>
    </row>
    <row r="58" spans="1:33" s="62" customFormat="1" ht="22.5" customHeight="1" x14ac:dyDescent="0.25">
      <c r="A58" s="74"/>
      <c r="B58" s="110"/>
      <c r="C58" s="74"/>
      <c r="D58" s="106"/>
      <c r="E58" s="74"/>
      <c r="F58" s="74"/>
      <c r="G58" s="74"/>
      <c r="H58" s="74"/>
      <c r="I58" s="74"/>
      <c r="J58" s="74"/>
      <c r="K58" s="74"/>
      <c r="L58" s="74"/>
      <c r="M58" s="74"/>
      <c r="N58" s="120"/>
      <c r="O58" s="120"/>
      <c r="P58" s="86"/>
      <c r="Q58" s="86"/>
      <c r="R58" s="74"/>
      <c r="S58" s="74"/>
      <c r="T58" s="74"/>
      <c r="U58" s="74"/>
      <c r="V58" s="74"/>
      <c r="W58" s="74"/>
      <c r="X58" s="87"/>
      <c r="Y58" s="74"/>
      <c r="Z58" s="87"/>
      <c r="AA58" s="87"/>
      <c r="AB58" s="87"/>
      <c r="AC58" s="74"/>
      <c r="AD58" s="87"/>
      <c r="AE58" s="74"/>
      <c r="AF58" s="87"/>
      <c r="AG58" s="87"/>
    </row>
    <row r="59" spans="1:33" s="62" customFormat="1" ht="22.5" customHeight="1" x14ac:dyDescent="0.25">
      <c r="A59" s="63"/>
      <c r="B59" s="117"/>
      <c r="C59" s="63"/>
      <c r="D59" s="102"/>
      <c r="E59" s="63"/>
      <c r="F59" s="63"/>
      <c r="G59" s="63"/>
      <c r="H59" s="75"/>
      <c r="I59" s="76"/>
      <c r="J59" s="29"/>
      <c r="K59" s="29"/>
      <c r="L59" s="29"/>
      <c r="M59" s="29"/>
      <c r="N59" s="75"/>
      <c r="O59" s="122"/>
      <c r="P59" s="165"/>
      <c r="Q59" s="165"/>
      <c r="R59" s="78"/>
      <c r="S59" s="78"/>
      <c r="T59" s="58"/>
      <c r="U59" s="58"/>
      <c r="V59" s="58"/>
      <c r="W59" s="58"/>
      <c r="X59" s="29"/>
      <c r="Y59" s="29"/>
      <c r="Z59" s="29"/>
      <c r="AA59" s="29"/>
      <c r="AB59" s="29"/>
      <c r="AC59" s="29"/>
      <c r="AD59" s="63"/>
      <c r="AE59" s="64"/>
      <c r="AF59" s="64"/>
    </row>
    <row r="60" spans="1:33" s="29" customFormat="1" x14ac:dyDescent="0.25">
      <c r="A60" s="63"/>
      <c r="B60" s="117"/>
      <c r="C60" s="63"/>
      <c r="D60" s="102"/>
      <c r="E60" s="63"/>
      <c r="F60" s="63"/>
      <c r="G60" s="63"/>
      <c r="H60" s="75"/>
      <c r="I60" s="76"/>
      <c r="N60" s="75"/>
      <c r="O60" s="122"/>
      <c r="P60" s="165"/>
      <c r="Q60" s="165"/>
      <c r="R60" s="78"/>
      <c r="S60" s="78"/>
      <c r="T60" s="58"/>
      <c r="U60" s="58"/>
      <c r="V60" s="58"/>
      <c r="W60" s="58"/>
      <c r="AD60" s="63"/>
      <c r="AE60" s="64"/>
      <c r="AF60" s="64"/>
    </row>
    <row r="61" spans="1:33" s="29" customFormat="1" x14ac:dyDescent="0.25">
      <c r="A61" s="63"/>
      <c r="B61" s="117"/>
      <c r="C61" s="63"/>
      <c r="D61" s="102"/>
      <c r="E61" s="63"/>
      <c r="F61" s="63"/>
      <c r="G61" s="63"/>
      <c r="H61" s="75"/>
      <c r="I61" s="76"/>
      <c r="N61" s="75"/>
      <c r="O61" s="122"/>
      <c r="P61" s="165"/>
      <c r="Q61" s="165"/>
      <c r="R61" s="78"/>
      <c r="S61" s="78"/>
      <c r="T61" s="58"/>
      <c r="U61" s="58"/>
      <c r="V61" s="58"/>
      <c r="W61" s="58"/>
      <c r="AD61" s="63"/>
      <c r="AE61" s="64"/>
      <c r="AF61" s="64"/>
    </row>
    <row r="62" spans="1:33" s="29" customFormat="1" x14ac:dyDescent="0.25">
      <c r="A62" s="63"/>
      <c r="B62" s="117"/>
      <c r="C62" s="63"/>
      <c r="D62" s="102"/>
      <c r="E62" s="63"/>
      <c r="F62" s="63"/>
      <c r="G62" s="63"/>
      <c r="H62" s="75"/>
      <c r="I62" s="76"/>
      <c r="N62" s="75"/>
      <c r="O62" s="122"/>
      <c r="P62" s="165"/>
      <c r="Q62" s="165"/>
      <c r="R62" s="78"/>
      <c r="S62" s="78"/>
      <c r="T62" s="58"/>
      <c r="U62" s="58"/>
      <c r="V62" s="58"/>
      <c r="W62" s="58"/>
      <c r="AD62" s="63"/>
      <c r="AE62" s="64"/>
      <c r="AF62" s="64"/>
    </row>
    <row r="63" spans="1:33" s="29" customFormat="1" x14ac:dyDescent="0.25">
      <c r="A63" s="63"/>
      <c r="B63" s="117"/>
      <c r="C63" s="63"/>
      <c r="D63" s="102"/>
      <c r="E63" s="63"/>
      <c r="F63" s="63"/>
      <c r="G63" s="63"/>
      <c r="H63" s="75"/>
      <c r="I63" s="76"/>
      <c r="N63" s="75"/>
      <c r="O63" s="122"/>
      <c r="P63" s="165"/>
      <c r="Q63" s="165"/>
      <c r="R63" s="78"/>
      <c r="S63" s="78"/>
      <c r="T63" s="58"/>
      <c r="U63" s="58"/>
      <c r="V63" s="58"/>
      <c r="W63" s="58"/>
      <c r="AD63" s="63"/>
      <c r="AE63" s="64"/>
      <c r="AF63" s="64"/>
    </row>
    <row r="64" spans="1:33" s="29" customFormat="1" x14ac:dyDescent="0.25">
      <c r="A64" s="63"/>
      <c r="B64" s="117"/>
      <c r="C64" s="63"/>
      <c r="D64" s="102"/>
      <c r="E64" s="63"/>
      <c r="F64" s="63"/>
      <c r="G64" s="63"/>
      <c r="H64" s="75"/>
      <c r="I64" s="76"/>
      <c r="N64" s="75"/>
      <c r="O64" s="122"/>
      <c r="P64" s="165"/>
      <c r="Q64" s="165"/>
      <c r="R64" s="78"/>
      <c r="S64" s="78"/>
      <c r="T64" s="58"/>
      <c r="U64" s="58"/>
      <c r="V64" s="58"/>
      <c r="W64" s="58"/>
      <c r="AD64" s="63"/>
      <c r="AE64" s="64"/>
      <c r="AF64" s="64"/>
    </row>
    <row r="65" spans="1:32" s="29" customFormat="1" x14ac:dyDescent="0.25">
      <c r="A65" s="63"/>
      <c r="B65" s="117"/>
      <c r="C65" s="63"/>
      <c r="D65" s="102"/>
      <c r="E65" s="63"/>
      <c r="F65" s="63"/>
      <c r="G65" s="63"/>
      <c r="H65" s="75"/>
      <c r="I65" s="76"/>
      <c r="N65" s="75"/>
      <c r="O65" s="122"/>
      <c r="P65" s="165"/>
      <c r="Q65" s="165"/>
      <c r="R65" s="78"/>
      <c r="S65" s="78"/>
      <c r="T65" s="58"/>
      <c r="U65" s="58"/>
      <c r="V65" s="58"/>
      <c r="W65" s="58"/>
      <c r="AD65" s="63"/>
      <c r="AE65" s="64"/>
      <c r="AF65" s="64"/>
    </row>
    <row r="66" spans="1:32" s="29" customFormat="1" x14ac:dyDescent="0.25">
      <c r="A66" s="63"/>
      <c r="B66" s="117"/>
      <c r="C66" s="63"/>
      <c r="D66" s="102"/>
      <c r="E66" s="63"/>
      <c r="F66" s="63"/>
      <c r="G66" s="63"/>
      <c r="H66" s="75"/>
      <c r="I66" s="76"/>
      <c r="N66" s="75"/>
      <c r="O66" s="122"/>
      <c r="P66" s="165"/>
      <c r="Q66" s="165"/>
      <c r="R66" s="78"/>
      <c r="S66" s="78"/>
      <c r="T66" s="58"/>
      <c r="U66" s="58"/>
      <c r="V66" s="58"/>
      <c r="W66" s="58"/>
      <c r="AD66" s="63"/>
      <c r="AE66" s="64"/>
      <c r="AF66" s="64"/>
    </row>
    <row r="67" spans="1:32" s="29" customFormat="1" x14ac:dyDescent="0.25">
      <c r="A67" s="63"/>
      <c r="B67" s="117"/>
      <c r="C67" s="63"/>
      <c r="D67" s="102"/>
      <c r="E67" s="63"/>
      <c r="F67" s="63"/>
      <c r="G67" s="63"/>
      <c r="H67" s="75"/>
      <c r="I67" s="76"/>
      <c r="N67" s="75"/>
      <c r="O67" s="122"/>
      <c r="P67" s="165"/>
      <c r="Q67" s="165"/>
      <c r="R67" s="78"/>
      <c r="S67" s="78"/>
      <c r="T67" s="58"/>
      <c r="U67" s="58"/>
      <c r="V67" s="58"/>
      <c r="W67" s="58"/>
      <c r="AD67" s="63"/>
      <c r="AE67" s="64"/>
      <c r="AF67" s="64"/>
    </row>
    <row r="68" spans="1:32" s="29" customFormat="1" x14ac:dyDescent="0.25">
      <c r="A68" s="63"/>
      <c r="B68" s="117"/>
      <c r="C68" s="63"/>
      <c r="D68" s="102"/>
      <c r="E68" s="63"/>
      <c r="F68" s="63"/>
      <c r="G68" s="63"/>
      <c r="H68" s="75"/>
      <c r="I68" s="76"/>
      <c r="N68" s="75"/>
      <c r="O68" s="122"/>
      <c r="P68" s="165"/>
      <c r="Q68" s="165"/>
      <c r="R68" s="78"/>
      <c r="S68" s="78"/>
      <c r="T68" s="58"/>
      <c r="U68" s="58"/>
      <c r="V68" s="58"/>
      <c r="W68" s="58"/>
      <c r="AD68" s="63"/>
      <c r="AE68" s="64"/>
      <c r="AF68" s="64"/>
    </row>
    <row r="69" spans="1:32" s="29" customFormat="1" x14ac:dyDescent="0.25">
      <c r="A69" s="63"/>
      <c r="B69" s="117"/>
      <c r="C69" s="63"/>
      <c r="D69" s="102"/>
      <c r="E69" s="63"/>
      <c r="F69" s="63"/>
      <c r="G69" s="63"/>
      <c r="H69" s="75"/>
      <c r="I69" s="76"/>
      <c r="N69" s="75"/>
      <c r="O69" s="122"/>
      <c r="P69" s="165"/>
      <c r="Q69" s="165"/>
      <c r="R69" s="78"/>
      <c r="S69" s="78"/>
      <c r="T69" s="58"/>
      <c r="U69" s="58"/>
      <c r="V69" s="58"/>
      <c r="W69" s="58"/>
      <c r="AD69" s="63"/>
      <c r="AE69" s="64"/>
      <c r="AF69" s="64"/>
    </row>
    <row r="70" spans="1:32" s="29" customFormat="1" x14ac:dyDescent="0.25">
      <c r="A70" s="63"/>
      <c r="B70" s="117"/>
      <c r="C70" s="63"/>
      <c r="D70" s="102"/>
      <c r="E70" s="63"/>
      <c r="F70" s="63"/>
      <c r="G70" s="63"/>
      <c r="H70" s="75"/>
      <c r="I70" s="76"/>
      <c r="N70" s="75"/>
      <c r="O70" s="122"/>
      <c r="P70" s="165"/>
      <c r="Q70" s="165"/>
      <c r="R70" s="78"/>
      <c r="S70" s="78"/>
      <c r="T70" s="58"/>
      <c r="U70" s="58"/>
      <c r="V70" s="58"/>
      <c r="W70" s="58"/>
      <c r="AD70" s="63"/>
      <c r="AE70" s="64"/>
      <c r="AF70" s="64"/>
    </row>
    <row r="71" spans="1:32" s="29" customFormat="1" x14ac:dyDescent="0.25">
      <c r="A71" s="63"/>
      <c r="B71" s="117"/>
      <c r="C71" s="63"/>
      <c r="D71" s="102"/>
      <c r="E71" s="63"/>
      <c r="F71" s="63"/>
      <c r="G71" s="63"/>
      <c r="H71" s="75"/>
      <c r="I71" s="76"/>
      <c r="N71" s="75"/>
      <c r="O71" s="122"/>
      <c r="P71" s="165"/>
      <c r="Q71" s="165"/>
      <c r="R71" s="78"/>
      <c r="S71" s="78"/>
      <c r="T71" s="58"/>
      <c r="U71" s="58"/>
      <c r="V71" s="58"/>
      <c r="W71" s="58"/>
      <c r="AD71" s="63"/>
      <c r="AE71" s="64"/>
      <c r="AF71" s="64"/>
    </row>
    <row r="72" spans="1:32" s="29" customFormat="1" x14ac:dyDescent="0.25">
      <c r="A72" s="63"/>
      <c r="B72" s="117"/>
      <c r="C72" s="63"/>
      <c r="D72" s="102"/>
      <c r="E72" s="63"/>
      <c r="F72" s="63"/>
      <c r="G72" s="63"/>
      <c r="H72" s="75"/>
      <c r="I72" s="76"/>
      <c r="N72" s="75"/>
      <c r="O72" s="122"/>
      <c r="P72" s="165"/>
      <c r="Q72" s="165"/>
      <c r="R72" s="78"/>
      <c r="S72" s="78"/>
      <c r="T72" s="58"/>
      <c r="U72" s="58"/>
      <c r="V72" s="58"/>
      <c r="W72" s="58"/>
      <c r="AD72" s="63"/>
      <c r="AE72" s="64"/>
      <c r="AF72" s="64"/>
    </row>
    <row r="73" spans="1:32" s="29" customFormat="1" x14ac:dyDescent="0.25">
      <c r="A73" s="63"/>
      <c r="B73" s="117"/>
      <c r="C73" s="63"/>
      <c r="D73" s="102"/>
      <c r="E73" s="63"/>
      <c r="F73" s="63"/>
      <c r="G73" s="63"/>
      <c r="H73" s="75"/>
      <c r="I73" s="76"/>
      <c r="N73" s="75"/>
      <c r="O73" s="122"/>
      <c r="P73" s="165"/>
      <c r="Q73" s="165"/>
      <c r="R73" s="78"/>
      <c r="S73" s="78"/>
      <c r="T73" s="58"/>
      <c r="U73" s="58"/>
      <c r="V73" s="58"/>
      <c r="W73" s="58"/>
      <c r="AD73" s="63"/>
      <c r="AE73" s="64"/>
      <c r="AF73" s="64"/>
    </row>
    <row r="74" spans="1:32" s="29" customFormat="1" x14ac:dyDescent="0.25">
      <c r="A74" s="63"/>
      <c r="B74" s="117"/>
      <c r="C74" s="63"/>
      <c r="D74" s="102"/>
      <c r="E74" s="63"/>
      <c r="F74" s="63"/>
      <c r="G74" s="63"/>
      <c r="H74" s="75"/>
      <c r="I74" s="76"/>
      <c r="N74" s="75"/>
      <c r="O74" s="122"/>
      <c r="P74" s="165"/>
      <c r="Q74" s="165"/>
      <c r="R74" s="78"/>
      <c r="S74" s="78"/>
      <c r="T74" s="58"/>
      <c r="U74" s="58"/>
      <c r="V74" s="58"/>
      <c r="W74" s="58"/>
      <c r="AD74" s="63"/>
      <c r="AE74" s="64"/>
      <c r="AF74" s="64"/>
    </row>
    <row r="75" spans="1:32" s="29" customFormat="1" x14ac:dyDescent="0.25">
      <c r="A75" s="63"/>
      <c r="B75" s="117"/>
      <c r="C75" s="63"/>
      <c r="D75" s="102"/>
      <c r="E75" s="63"/>
      <c r="F75" s="63"/>
      <c r="G75" s="63"/>
      <c r="H75" s="75"/>
      <c r="I75" s="76"/>
      <c r="N75" s="75"/>
      <c r="O75" s="122"/>
      <c r="P75" s="165"/>
      <c r="Q75" s="165"/>
      <c r="R75" s="78"/>
      <c r="S75" s="78"/>
      <c r="T75" s="58"/>
      <c r="U75" s="58"/>
      <c r="V75" s="58"/>
      <c r="W75" s="58"/>
      <c r="AD75" s="63"/>
      <c r="AE75" s="64"/>
      <c r="AF75" s="64"/>
    </row>
    <row r="76" spans="1:32" s="29" customFormat="1" x14ac:dyDescent="0.25">
      <c r="A76" s="63"/>
      <c r="B76" s="117"/>
      <c r="C76" s="63"/>
      <c r="D76" s="102"/>
      <c r="E76" s="63"/>
      <c r="F76" s="63"/>
      <c r="G76" s="63"/>
      <c r="H76" s="75"/>
      <c r="I76" s="76"/>
      <c r="N76" s="75"/>
      <c r="O76" s="122"/>
      <c r="P76" s="165"/>
      <c r="Q76" s="165"/>
      <c r="R76" s="78"/>
      <c r="S76" s="78"/>
      <c r="T76" s="58"/>
      <c r="U76" s="58"/>
      <c r="V76" s="58"/>
      <c r="W76" s="58"/>
      <c r="AD76" s="63"/>
      <c r="AE76" s="64"/>
      <c r="AF76" s="64"/>
    </row>
    <row r="77" spans="1:32" s="29" customFormat="1" x14ac:dyDescent="0.25">
      <c r="A77" s="63"/>
      <c r="B77" s="117"/>
      <c r="C77" s="63"/>
      <c r="D77" s="102"/>
      <c r="E77" s="63"/>
      <c r="F77" s="63"/>
      <c r="G77" s="63"/>
      <c r="H77" s="75"/>
      <c r="I77" s="76"/>
      <c r="N77" s="75"/>
      <c r="O77" s="122"/>
      <c r="P77" s="165"/>
      <c r="Q77" s="165"/>
      <c r="R77" s="78"/>
      <c r="S77" s="78"/>
      <c r="T77" s="58"/>
      <c r="U77" s="58"/>
      <c r="V77" s="58"/>
      <c r="W77" s="58"/>
      <c r="AD77" s="63"/>
      <c r="AE77" s="64"/>
      <c r="AF77" s="64"/>
    </row>
    <row r="78" spans="1:32" s="29" customFormat="1" x14ac:dyDescent="0.25">
      <c r="A78" s="63"/>
      <c r="B78" s="117"/>
      <c r="C78" s="63"/>
      <c r="D78" s="102"/>
      <c r="E78" s="63"/>
      <c r="F78" s="63"/>
      <c r="G78" s="63"/>
      <c r="H78" s="75"/>
      <c r="I78" s="76"/>
      <c r="N78" s="75"/>
      <c r="O78" s="122"/>
      <c r="P78" s="165"/>
      <c r="Q78" s="165"/>
      <c r="R78" s="78"/>
      <c r="S78" s="78"/>
      <c r="T78" s="58"/>
      <c r="U78" s="58"/>
      <c r="V78" s="58"/>
      <c r="W78" s="58"/>
      <c r="AD78" s="63"/>
      <c r="AE78" s="64"/>
      <c r="AF78" s="64"/>
    </row>
    <row r="79" spans="1:32" s="29" customFormat="1" x14ac:dyDescent="0.25">
      <c r="A79" s="63"/>
      <c r="B79" s="117"/>
      <c r="C79" s="63"/>
      <c r="D79" s="102"/>
      <c r="E79" s="63"/>
      <c r="F79" s="63"/>
      <c r="G79" s="63"/>
      <c r="H79" s="75"/>
      <c r="I79" s="76"/>
      <c r="N79" s="75"/>
      <c r="O79" s="122"/>
      <c r="P79" s="165"/>
      <c r="Q79" s="165"/>
      <c r="R79" s="78"/>
      <c r="S79" s="78"/>
      <c r="T79" s="58"/>
      <c r="U79" s="58"/>
      <c r="V79" s="58"/>
      <c r="W79" s="58"/>
      <c r="AD79" s="63"/>
      <c r="AE79" s="64"/>
      <c r="AF79" s="64"/>
    </row>
    <row r="80" spans="1:32" s="29" customFormat="1" x14ac:dyDescent="0.25">
      <c r="A80" s="63"/>
      <c r="B80" s="117"/>
      <c r="C80" s="63"/>
      <c r="D80" s="102"/>
      <c r="E80" s="63"/>
      <c r="F80" s="63"/>
      <c r="G80" s="63"/>
      <c r="H80" s="75"/>
      <c r="I80" s="76"/>
      <c r="N80" s="75"/>
      <c r="O80" s="122"/>
      <c r="P80" s="165"/>
      <c r="Q80" s="165"/>
      <c r="R80" s="78"/>
      <c r="S80" s="78"/>
      <c r="T80" s="58"/>
      <c r="U80" s="58"/>
      <c r="V80" s="58"/>
      <c r="W80" s="58"/>
      <c r="AD80" s="63"/>
      <c r="AE80" s="64"/>
      <c r="AF80" s="64"/>
    </row>
    <row r="81" spans="1:437" s="29" customFormat="1" x14ac:dyDescent="0.25">
      <c r="A81" s="63"/>
      <c r="B81" s="117"/>
      <c r="C81" s="63"/>
      <c r="D81" s="102"/>
      <c r="E81" s="63"/>
      <c r="F81" s="63"/>
      <c r="G81" s="63"/>
      <c r="H81" s="75"/>
      <c r="I81" s="76"/>
      <c r="N81" s="75"/>
      <c r="O81" s="122"/>
      <c r="P81" s="165"/>
      <c r="Q81" s="165"/>
      <c r="R81" s="78"/>
      <c r="S81" s="78"/>
      <c r="T81" s="58"/>
      <c r="U81" s="58"/>
      <c r="V81" s="58"/>
      <c r="W81" s="58"/>
      <c r="AD81" s="63"/>
      <c r="AE81" s="64"/>
      <c r="AF81" s="64"/>
    </row>
    <row r="82" spans="1:437" s="29" customFormat="1" x14ac:dyDescent="0.25">
      <c r="A82" s="63"/>
      <c r="B82" s="117"/>
      <c r="C82" s="63"/>
      <c r="D82" s="102"/>
      <c r="E82" s="63"/>
      <c r="F82" s="63"/>
      <c r="G82" s="63"/>
      <c r="H82" s="75"/>
      <c r="I82" s="76"/>
      <c r="N82" s="75"/>
      <c r="O82" s="122"/>
      <c r="P82" s="165"/>
      <c r="Q82" s="165"/>
      <c r="R82" s="78"/>
      <c r="S82" s="78"/>
      <c r="T82" s="58"/>
      <c r="U82" s="58"/>
      <c r="V82" s="58"/>
      <c r="W82" s="58"/>
      <c r="AD82" s="63"/>
      <c r="AE82" s="64"/>
      <c r="AF82" s="64"/>
    </row>
    <row r="83" spans="1:437" s="29" customFormat="1" x14ac:dyDescent="0.25">
      <c r="A83" s="63"/>
      <c r="B83" s="117"/>
      <c r="C83" s="63"/>
      <c r="D83" s="102"/>
      <c r="E83" s="63"/>
      <c r="F83" s="63"/>
      <c r="G83" s="63"/>
      <c r="H83" s="75"/>
      <c r="I83" s="76"/>
      <c r="N83" s="75"/>
      <c r="O83" s="122"/>
      <c r="P83" s="165"/>
      <c r="Q83" s="165"/>
      <c r="R83" s="78"/>
      <c r="S83" s="78"/>
      <c r="T83" s="58"/>
      <c r="U83" s="58"/>
      <c r="V83" s="58"/>
      <c r="W83" s="58"/>
      <c r="AD83" s="63"/>
      <c r="AE83" s="64"/>
      <c r="AF83" s="64"/>
    </row>
    <row r="84" spans="1:437" s="29" customFormat="1" x14ac:dyDescent="0.25">
      <c r="A84" s="63"/>
      <c r="B84" s="117"/>
      <c r="C84" s="63"/>
      <c r="D84" s="102"/>
      <c r="E84" s="63"/>
      <c r="F84" s="63"/>
      <c r="G84" s="63"/>
      <c r="H84" s="75"/>
      <c r="I84" s="76"/>
      <c r="N84" s="75"/>
      <c r="O84" s="122"/>
      <c r="P84" s="165"/>
      <c r="Q84" s="165"/>
      <c r="R84" s="78"/>
      <c r="S84" s="78"/>
      <c r="T84" s="58"/>
      <c r="U84" s="58"/>
      <c r="V84" s="58"/>
      <c r="W84" s="58"/>
      <c r="AD84" s="63"/>
      <c r="AE84" s="64"/>
      <c r="AF84" s="64"/>
    </row>
    <row r="85" spans="1:437" s="29" customFormat="1" x14ac:dyDescent="0.25">
      <c r="A85" s="63"/>
      <c r="B85" s="117"/>
      <c r="C85" s="63"/>
      <c r="D85" s="102"/>
      <c r="E85" s="63"/>
      <c r="F85" s="63"/>
      <c r="G85" s="63"/>
      <c r="H85" s="75"/>
      <c r="I85" s="76"/>
      <c r="N85" s="75"/>
      <c r="O85" s="122"/>
      <c r="P85" s="165"/>
      <c r="Q85" s="165"/>
      <c r="R85" s="78"/>
      <c r="S85" s="78"/>
      <c r="T85" s="58"/>
      <c r="U85" s="58"/>
      <c r="V85" s="58"/>
      <c r="W85" s="58"/>
      <c r="AD85" s="63"/>
      <c r="AE85" s="64"/>
      <c r="AF85" s="64"/>
    </row>
    <row r="86" spans="1:437" s="29" customFormat="1" x14ac:dyDescent="0.25">
      <c r="A86" s="63"/>
      <c r="B86" s="117"/>
      <c r="C86" s="63"/>
      <c r="D86" s="102"/>
      <c r="E86" s="63"/>
      <c r="F86" s="63"/>
      <c r="G86" s="63"/>
      <c r="H86" s="75"/>
      <c r="I86" s="76"/>
      <c r="N86" s="75"/>
      <c r="O86" s="122"/>
      <c r="P86" s="165"/>
      <c r="Q86" s="165"/>
      <c r="R86" s="78"/>
      <c r="S86" s="78"/>
      <c r="T86" s="58"/>
      <c r="U86" s="58"/>
      <c r="V86" s="58"/>
      <c r="W86" s="58"/>
      <c r="AD86" s="63"/>
      <c r="AE86" s="64"/>
      <c r="AF86" s="64"/>
    </row>
    <row r="87" spans="1:437" s="78" customFormat="1" x14ac:dyDescent="0.25">
      <c r="A87" s="63"/>
      <c r="B87" s="117"/>
      <c r="C87" s="63"/>
      <c r="D87" s="102"/>
      <c r="E87" s="63"/>
      <c r="F87" s="63"/>
      <c r="G87" s="63"/>
      <c r="H87" s="75"/>
      <c r="I87" s="76"/>
      <c r="J87" s="29"/>
      <c r="K87" s="29"/>
      <c r="L87" s="29"/>
      <c r="M87" s="29"/>
      <c r="N87" s="123"/>
      <c r="O87" s="122"/>
      <c r="P87" s="165"/>
      <c r="Q87" s="165"/>
      <c r="T87" s="58"/>
      <c r="U87" s="58"/>
      <c r="V87" s="58"/>
      <c r="W87" s="58"/>
      <c r="X87" s="29"/>
      <c r="Y87" s="29"/>
      <c r="Z87" s="29"/>
      <c r="AA87" s="29"/>
      <c r="AB87" s="29"/>
      <c r="AC87" s="29"/>
      <c r="AD87" s="63"/>
      <c r="AE87" s="64"/>
      <c r="AF87" s="64"/>
      <c r="AG87" s="29"/>
      <c r="AH87" s="29"/>
      <c r="AI87" s="29"/>
      <c r="AJ87" s="29"/>
      <c r="AK87" s="29"/>
      <c r="AL87" s="29"/>
      <c r="AM87" s="29"/>
      <c r="AN87" s="29"/>
      <c r="AO87" s="29"/>
      <c r="AP87" s="29"/>
      <c r="AQ87" s="29"/>
      <c r="AR87" s="29"/>
      <c r="AS87" s="29"/>
      <c r="AT87" s="29"/>
      <c r="AU87" s="29"/>
      <c r="AV87" s="29"/>
      <c r="AW87" s="29"/>
      <c r="AX87" s="29"/>
      <c r="AY87" s="29"/>
      <c r="AZ87" s="29"/>
      <c r="BA87" s="29"/>
      <c r="BB87" s="29"/>
      <c r="BC87" s="29"/>
      <c r="BD87" s="29"/>
      <c r="BE87" s="29"/>
      <c r="BF87" s="29"/>
      <c r="BG87" s="29"/>
      <c r="BH87" s="29"/>
      <c r="BI87" s="29"/>
      <c r="BJ87" s="29"/>
      <c r="BK87" s="29"/>
      <c r="BL87" s="29"/>
      <c r="BM87" s="29"/>
      <c r="BN87" s="29"/>
      <c r="BO87" s="29"/>
      <c r="BP87" s="29"/>
      <c r="BQ87" s="29"/>
      <c r="BR87" s="29"/>
      <c r="BS87" s="29"/>
      <c r="BT87" s="29"/>
      <c r="BU87" s="29"/>
      <c r="BV87" s="29"/>
      <c r="BW87" s="29"/>
      <c r="BX87" s="29"/>
      <c r="BY87" s="29"/>
      <c r="BZ87" s="29"/>
      <c r="CA87" s="29"/>
      <c r="CB87" s="29"/>
      <c r="CC87" s="29"/>
      <c r="CD87" s="29"/>
      <c r="CE87" s="29"/>
      <c r="CF87" s="29"/>
      <c r="CG87" s="29"/>
      <c r="CH87" s="29"/>
      <c r="CI87" s="29"/>
      <c r="CJ87" s="29"/>
      <c r="CK87" s="29"/>
      <c r="CL87" s="29"/>
      <c r="CM87" s="29"/>
      <c r="CN87" s="29"/>
      <c r="CO87" s="29"/>
      <c r="CP87" s="29"/>
      <c r="CQ87" s="29"/>
      <c r="CR87" s="29"/>
      <c r="CS87" s="29"/>
      <c r="CT87" s="29"/>
      <c r="CU87" s="29"/>
      <c r="CV87" s="29"/>
      <c r="CW87" s="29"/>
      <c r="CX87" s="29"/>
      <c r="CY87" s="29"/>
      <c r="CZ87" s="29"/>
      <c r="DA87" s="29"/>
      <c r="DB87" s="29"/>
      <c r="DC87" s="29"/>
      <c r="DD87" s="29"/>
      <c r="DE87" s="29"/>
      <c r="DF87" s="29"/>
      <c r="DG87" s="29"/>
      <c r="DH87" s="29"/>
      <c r="DI87" s="29"/>
      <c r="DJ87" s="29"/>
      <c r="DK87" s="29"/>
      <c r="DL87" s="29"/>
      <c r="DM87" s="29"/>
      <c r="DN87" s="29"/>
      <c r="DO87" s="29"/>
      <c r="DP87" s="29"/>
      <c r="DQ87" s="29"/>
      <c r="DR87" s="29"/>
      <c r="DS87" s="29"/>
      <c r="DT87" s="29"/>
      <c r="DU87" s="29"/>
      <c r="DV87" s="29"/>
      <c r="DW87" s="29"/>
      <c r="DX87" s="29"/>
      <c r="DY87" s="29"/>
      <c r="DZ87" s="29"/>
      <c r="EA87" s="29"/>
      <c r="EB87" s="29"/>
      <c r="EC87" s="29"/>
      <c r="ED87" s="29"/>
      <c r="EE87" s="29"/>
      <c r="EF87" s="29"/>
      <c r="EG87" s="29"/>
      <c r="EH87" s="29"/>
      <c r="EI87" s="29"/>
      <c r="EJ87" s="29"/>
      <c r="EK87" s="29"/>
      <c r="EL87" s="29"/>
      <c r="EM87" s="29"/>
      <c r="EN87" s="29"/>
      <c r="EO87" s="29"/>
      <c r="EP87" s="29"/>
      <c r="EQ87" s="29"/>
      <c r="ER87" s="29"/>
      <c r="ES87" s="29"/>
      <c r="ET87" s="29"/>
      <c r="EU87" s="29"/>
      <c r="EV87" s="29"/>
      <c r="EW87" s="29"/>
      <c r="EX87" s="29"/>
      <c r="EY87" s="29"/>
      <c r="EZ87" s="29"/>
      <c r="FA87" s="29"/>
      <c r="FB87" s="29"/>
      <c r="FC87" s="29"/>
      <c r="FD87" s="29"/>
      <c r="FE87" s="29"/>
      <c r="FF87" s="29"/>
      <c r="FG87" s="29"/>
      <c r="FH87" s="29"/>
      <c r="FI87" s="29"/>
      <c r="FJ87" s="29"/>
      <c r="FK87" s="29"/>
      <c r="FL87" s="29"/>
      <c r="FM87" s="29"/>
      <c r="FN87" s="29"/>
      <c r="FO87" s="29"/>
      <c r="FP87" s="29"/>
      <c r="FQ87" s="29"/>
      <c r="FR87" s="29"/>
      <c r="FS87" s="29"/>
      <c r="FT87" s="29"/>
      <c r="FU87" s="29"/>
      <c r="FV87" s="29"/>
      <c r="FW87" s="29"/>
      <c r="FX87" s="29"/>
      <c r="FY87" s="29"/>
      <c r="FZ87" s="29"/>
      <c r="GA87" s="29"/>
      <c r="GB87" s="29"/>
      <c r="GC87" s="29"/>
      <c r="GD87" s="29"/>
      <c r="GE87" s="29"/>
      <c r="GF87" s="29"/>
      <c r="GG87" s="29"/>
      <c r="GH87" s="29"/>
      <c r="GI87" s="29"/>
      <c r="GJ87" s="29"/>
      <c r="GK87" s="29"/>
      <c r="GL87" s="29"/>
      <c r="GM87" s="29"/>
      <c r="GN87" s="29"/>
      <c r="GO87" s="29"/>
      <c r="GP87" s="29"/>
      <c r="GQ87" s="29"/>
      <c r="GR87" s="29"/>
      <c r="GS87" s="29"/>
      <c r="GT87" s="29"/>
      <c r="GU87" s="29"/>
      <c r="GV87" s="29"/>
      <c r="GW87" s="29"/>
      <c r="GX87" s="29"/>
      <c r="GY87" s="29"/>
      <c r="GZ87" s="29"/>
      <c r="HA87" s="29"/>
      <c r="HB87" s="29"/>
      <c r="HC87" s="29"/>
      <c r="HD87" s="29"/>
      <c r="HE87" s="29"/>
      <c r="HF87" s="29"/>
      <c r="HG87" s="29"/>
      <c r="HH87" s="29"/>
      <c r="HI87" s="29"/>
      <c r="HJ87" s="29"/>
      <c r="HK87" s="29"/>
      <c r="HL87" s="29"/>
      <c r="HM87" s="29"/>
      <c r="HN87" s="29"/>
      <c r="HO87" s="29"/>
      <c r="HP87" s="29"/>
      <c r="HQ87" s="29"/>
      <c r="HR87" s="29"/>
      <c r="HS87" s="29"/>
      <c r="HT87" s="29"/>
      <c r="HU87" s="29"/>
      <c r="HV87" s="29"/>
      <c r="HW87" s="29"/>
      <c r="HX87" s="29"/>
      <c r="HY87" s="29"/>
      <c r="HZ87" s="29"/>
      <c r="IA87" s="29"/>
      <c r="IB87" s="29"/>
      <c r="IC87" s="29"/>
      <c r="ID87" s="29"/>
      <c r="IE87" s="29"/>
      <c r="IF87" s="29"/>
      <c r="IG87" s="29"/>
      <c r="IH87" s="29"/>
      <c r="II87" s="29"/>
      <c r="IJ87" s="29"/>
      <c r="IK87" s="29"/>
      <c r="IL87" s="29"/>
      <c r="IM87" s="29"/>
      <c r="IN87" s="29"/>
      <c r="IO87" s="29"/>
      <c r="IP87" s="29"/>
      <c r="IQ87" s="29"/>
      <c r="IR87" s="29"/>
      <c r="IS87" s="29"/>
      <c r="IT87" s="29"/>
      <c r="IU87" s="29"/>
      <c r="IV87" s="29"/>
      <c r="IW87" s="29"/>
      <c r="IX87" s="29"/>
      <c r="IY87" s="29"/>
      <c r="IZ87" s="29"/>
      <c r="JA87" s="29"/>
      <c r="JB87" s="29"/>
      <c r="JC87" s="29"/>
      <c r="JD87" s="29"/>
      <c r="JE87" s="29"/>
      <c r="JF87" s="29"/>
      <c r="JG87" s="29"/>
      <c r="JH87" s="29"/>
      <c r="JI87" s="29"/>
      <c r="JJ87" s="29"/>
      <c r="JK87" s="29"/>
      <c r="JL87" s="29"/>
      <c r="JM87" s="29"/>
      <c r="JN87" s="29"/>
      <c r="JO87" s="29"/>
      <c r="JP87" s="29"/>
      <c r="JQ87" s="29"/>
      <c r="JR87" s="29"/>
      <c r="JS87" s="29"/>
      <c r="JT87" s="29"/>
      <c r="JU87" s="29"/>
      <c r="JV87" s="29"/>
      <c r="JW87" s="29"/>
      <c r="JX87" s="29"/>
      <c r="JY87" s="29"/>
      <c r="JZ87" s="29"/>
      <c r="KA87" s="29"/>
      <c r="KB87" s="29"/>
      <c r="KC87" s="29"/>
      <c r="KD87" s="29"/>
      <c r="KE87" s="29"/>
      <c r="KF87" s="29"/>
      <c r="KG87" s="29"/>
      <c r="KH87" s="29"/>
      <c r="KI87" s="29"/>
      <c r="KJ87" s="29"/>
      <c r="KK87" s="29"/>
      <c r="KL87" s="29"/>
      <c r="KM87" s="29"/>
      <c r="KN87" s="29"/>
      <c r="KO87" s="29"/>
      <c r="KP87" s="29"/>
      <c r="KQ87" s="29"/>
      <c r="KR87" s="29"/>
      <c r="KS87" s="29"/>
      <c r="KT87" s="29"/>
      <c r="KU87" s="29"/>
      <c r="KV87" s="29"/>
      <c r="KW87" s="29"/>
      <c r="KX87" s="29"/>
      <c r="KY87" s="29"/>
      <c r="KZ87" s="29"/>
      <c r="LA87" s="29"/>
      <c r="LB87" s="29"/>
      <c r="LC87" s="29"/>
      <c r="LD87" s="29"/>
      <c r="LE87" s="29"/>
      <c r="LF87" s="29"/>
      <c r="LG87" s="29"/>
      <c r="LH87" s="29"/>
      <c r="LI87" s="29"/>
      <c r="LJ87" s="29"/>
      <c r="LK87" s="29"/>
      <c r="LL87" s="29"/>
      <c r="LM87" s="29"/>
      <c r="LN87" s="29"/>
      <c r="LO87" s="29"/>
      <c r="LP87" s="29"/>
      <c r="LQ87" s="29"/>
      <c r="LR87" s="29"/>
      <c r="LS87" s="29"/>
      <c r="LT87" s="29"/>
      <c r="LU87" s="29"/>
      <c r="LV87" s="29"/>
      <c r="LW87" s="29"/>
      <c r="LX87" s="29"/>
      <c r="LY87" s="29"/>
      <c r="LZ87" s="29"/>
      <c r="MA87" s="29"/>
      <c r="MB87" s="29"/>
      <c r="MC87" s="29"/>
      <c r="MD87" s="29"/>
      <c r="ME87" s="29"/>
      <c r="MF87" s="29"/>
      <c r="MG87" s="29"/>
      <c r="MH87" s="29"/>
      <c r="MI87" s="29"/>
      <c r="MJ87" s="29"/>
      <c r="MK87" s="29"/>
      <c r="ML87" s="29"/>
      <c r="MM87" s="29"/>
      <c r="MN87" s="29"/>
      <c r="MO87" s="29"/>
      <c r="MP87" s="29"/>
      <c r="MQ87" s="29"/>
      <c r="MR87" s="29"/>
      <c r="MS87" s="29"/>
      <c r="MT87" s="29"/>
      <c r="MU87" s="29"/>
      <c r="MV87" s="29"/>
      <c r="MW87" s="29"/>
      <c r="MX87" s="29"/>
      <c r="MY87" s="29"/>
      <c r="MZ87" s="29"/>
      <c r="NA87" s="29"/>
      <c r="NB87" s="29"/>
      <c r="NC87" s="29"/>
      <c r="ND87" s="29"/>
      <c r="NE87" s="29"/>
      <c r="NF87" s="29"/>
      <c r="NG87" s="29"/>
      <c r="NH87" s="29"/>
      <c r="NI87" s="29"/>
      <c r="NJ87" s="29"/>
      <c r="NK87" s="29"/>
      <c r="NL87" s="29"/>
      <c r="NM87" s="29"/>
      <c r="NN87" s="29"/>
      <c r="NO87" s="29"/>
      <c r="NP87" s="29"/>
      <c r="NQ87" s="29"/>
      <c r="NR87" s="29"/>
      <c r="NS87" s="29"/>
      <c r="NT87" s="29"/>
      <c r="NU87" s="29"/>
      <c r="NV87" s="29"/>
      <c r="NW87" s="29"/>
      <c r="NX87" s="29"/>
      <c r="NY87" s="29"/>
      <c r="NZ87" s="29"/>
      <c r="OA87" s="29"/>
      <c r="OB87" s="29"/>
      <c r="OC87" s="29"/>
      <c r="OD87" s="29"/>
      <c r="OE87" s="29"/>
      <c r="OF87" s="29"/>
      <c r="OG87" s="29"/>
      <c r="OH87" s="29"/>
      <c r="OI87" s="29"/>
      <c r="OJ87" s="29"/>
      <c r="OK87" s="29"/>
      <c r="OL87" s="29"/>
      <c r="OM87" s="29"/>
      <c r="ON87" s="29"/>
      <c r="OO87" s="29"/>
      <c r="OP87" s="29"/>
      <c r="OQ87" s="29"/>
      <c r="OR87" s="29"/>
      <c r="OS87" s="29"/>
      <c r="OT87" s="29"/>
      <c r="OU87" s="29"/>
      <c r="OV87" s="29"/>
      <c r="OW87" s="29"/>
      <c r="OX87" s="29"/>
      <c r="OY87" s="29"/>
      <c r="OZ87" s="29"/>
      <c r="PA87" s="29"/>
      <c r="PB87" s="29"/>
      <c r="PC87" s="29"/>
      <c r="PD87" s="29"/>
      <c r="PE87" s="29"/>
      <c r="PF87" s="29"/>
      <c r="PG87" s="29"/>
      <c r="PH87" s="29"/>
      <c r="PI87" s="29"/>
      <c r="PJ87" s="29"/>
      <c r="PK87" s="29"/>
      <c r="PL87" s="29"/>
      <c r="PM87" s="29"/>
      <c r="PN87" s="29"/>
      <c r="PO87" s="29"/>
      <c r="PP87" s="29"/>
      <c r="PQ87" s="29"/>
      <c r="PR87" s="29"/>
      <c r="PS87" s="29"/>
      <c r="PT87" s="29"/>
      <c r="PU87" s="29"/>
    </row>
    <row r="88" spans="1:437" s="29" customFormat="1" x14ac:dyDescent="0.25">
      <c r="A88" s="63"/>
      <c r="B88" s="117"/>
      <c r="C88" s="63"/>
      <c r="D88" s="102"/>
      <c r="E88" s="63"/>
      <c r="F88" s="63"/>
      <c r="G88" s="63"/>
      <c r="H88" s="75"/>
      <c r="I88" s="76"/>
      <c r="N88" s="75"/>
      <c r="O88" s="122"/>
      <c r="P88" s="165"/>
      <c r="Q88" s="165"/>
      <c r="R88" s="78"/>
      <c r="S88" s="78"/>
      <c r="T88" s="58"/>
      <c r="U88" s="58"/>
      <c r="V88" s="58"/>
      <c r="W88" s="58"/>
      <c r="AA88" s="61"/>
      <c r="AD88" s="63"/>
      <c r="AE88" s="64"/>
      <c r="AF88" s="64"/>
    </row>
    <row r="89" spans="1:437" s="29" customFormat="1" x14ac:dyDescent="0.25">
      <c r="A89" s="63"/>
      <c r="B89" s="117"/>
      <c r="C89" s="63"/>
      <c r="D89" s="102"/>
      <c r="E89" s="63"/>
      <c r="F89" s="63"/>
      <c r="G89" s="63"/>
      <c r="H89" s="75"/>
      <c r="I89" s="76"/>
      <c r="N89" s="123"/>
      <c r="O89" s="122"/>
      <c r="P89" s="165"/>
      <c r="Q89" s="165"/>
      <c r="R89" s="78"/>
      <c r="S89" s="78"/>
      <c r="T89" s="58"/>
      <c r="U89" s="58"/>
      <c r="V89" s="58"/>
      <c r="W89" s="58"/>
      <c r="AD89" s="63"/>
      <c r="AE89" s="64"/>
      <c r="AF89" s="64"/>
    </row>
    <row r="90" spans="1:437" s="29" customFormat="1" x14ac:dyDescent="0.25">
      <c r="A90" s="63"/>
      <c r="B90" s="117"/>
      <c r="C90" s="63"/>
      <c r="D90" s="102"/>
      <c r="E90" s="63"/>
      <c r="F90" s="63"/>
      <c r="G90" s="63"/>
      <c r="H90" s="75"/>
      <c r="I90" s="76"/>
      <c r="N90" s="75"/>
      <c r="O90" s="122"/>
      <c r="P90" s="165"/>
      <c r="Q90" s="165"/>
      <c r="R90" s="78"/>
      <c r="S90" s="78"/>
      <c r="T90" s="58"/>
      <c r="U90" s="58"/>
      <c r="V90" s="58"/>
      <c r="W90" s="58"/>
      <c r="AD90" s="63"/>
      <c r="AE90" s="64"/>
      <c r="AF90" s="64"/>
    </row>
    <row r="93" spans="1:437" s="26" customFormat="1" x14ac:dyDescent="0.25">
      <c r="A93" s="35"/>
      <c r="B93" s="116"/>
      <c r="C93" s="35"/>
      <c r="D93" s="98"/>
      <c r="E93" s="36"/>
      <c r="F93" s="36"/>
      <c r="G93" s="36"/>
      <c r="H93" s="37"/>
      <c r="I93" s="38"/>
      <c r="J93" s="27"/>
      <c r="K93" s="27"/>
      <c r="L93" s="27"/>
      <c r="M93" s="27"/>
      <c r="N93" s="124"/>
      <c r="O93" s="119"/>
      <c r="P93" s="135"/>
      <c r="Q93" s="135"/>
      <c r="R93" s="39"/>
      <c r="S93" s="39"/>
      <c r="T93" s="40"/>
      <c r="U93" s="40"/>
      <c r="V93" s="40"/>
      <c r="W93" s="40"/>
      <c r="AD93" s="23"/>
      <c r="AE93" s="24"/>
      <c r="AF93" s="24"/>
      <c r="PM93" s="27"/>
      <c r="PN93" s="27"/>
      <c r="PO93" s="27"/>
      <c r="PP93" s="27"/>
      <c r="PQ93" s="27"/>
      <c r="PR93" s="27"/>
      <c r="PS93" s="27"/>
      <c r="PT93" s="27"/>
      <c r="PU93" s="27"/>
    </row>
    <row r="94" spans="1:437" s="26" customFormat="1" x14ac:dyDescent="0.25">
      <c r="A94" s="35"/>
      <c r="B94" s="116"/>
      <c r="C94" s="35"/>
      <c r="D94" s="98"/>
      <c r="E94" s="36"/>
      <c r="F94" s="36"/>
      <c r="G94" s="36"/>
      <c r="H94" s="37"/>
      <c r="I94" s="38"/>
      <c r="J94" s="27"/>
      <c r="K94" s="27"/>
      <c r="L94" s="27"/>
      <c r="M94" s="27"/>
      <c r="N94" s="37"/>
      <c r="O94" s="119"/>
      <c r="P94" s="135"/>
      <c r="Q94" s="135"/>
      <c r="R94" s="39"/>
      <c r="S94" s="39"/>
      <c r="T94" s="40"/>
      <c r="U94" s="40"/>
      <c r="V94" s="40"/>
      <c r="W94" s="40"/>
      <c r="AD94" s="23"/>
      <c r="AE94" s="24"/>
      <c r="AF94" s="24"/>
      <c r="PM94" s="27"/>
      <c r="PN94" s="27"/>
      <c r="PO94" s="27"/>
      <c r="PP94" s="27"/>
      <c r="PQ94" s="27"/>
      <c r="PR94" s="27"/>
      <c r="PS94" s="27"/>
      <c r="PT94" s="27"/>
      <c r="PU94" s="27"/>
    </row>
  </sheetData>
  <mergeCells count="122">
    <mergeCell ref="A5:N5"/>
    <mergeCell ref="A6:N6"/>
    <mergeCell ref="A7:A9"/>
    <mergeCell ref="B7:D7"/>
    <mergeCell ref="E7:S7"/>
    <mergeCell ref="E8:I8"/>
    <mergeCell ref="J8:M8"/>
    <mergeCell ref="N8:N9"/>
    <mergeCell ref="O8:O9"/>
    <mergeCell ref="P8:S8"/>
    <mergeCell ref="H10:H11"/>
    <mergeCell ref="I10:I11"/>
    <mergeCell ref="M10:M11"/>
    <mergeCell ref="N10:N11"/>
    <mergeCell ref="O10:O11"/>
    <mergeCell ref="B10:B11"/>
    <mergeCell ref="C10:C11"/>
    <mergeCell ref="D10:D11"/>
    <mergeCell ref="E10:E11"/>
    <mergeCell ref="F10:F11"/>
    <mergeCell ref="G10:G11"/>
    <mergeCell ref="A30:D30"/>
    <mergeCell ref="M24:M26"/>
    <mergeCell ref="N24:N26"/>
    <mergeCell ref="O24:O26"/>
    <mergeCell ref="B27:B29"/>
    <mergeCell ref="H19:H20"/>
    <mergeCell ref="I19:I20"/>
    <mergeCell ref="M19:M20"/>
    <mergeCell ref="N19:N20"/>
    <mergeCell ref="O19:O20"/>
    <mergeCell ref="B19:B20"/>
    <mergeCell ref="C19:C20"/>
    <mergeCell ref="D19:D20"/>
    <mergeCell ref="E19:E20"/>
    <mergeCell ref="F19:F20"/>
    <mergeCell ref="G19:G20"/>
    <mergeCell ref="B24:B26"/>
    <mergeCell ref="C24:C26"/>
    <mergeCell ref="D24:D26"/>
    <mergeCell ref="E24:E26"/>
    <mergeCell ref="F24:F26"/>
    <mergeCell ref="G24:G26"/>
    <mergeCell ref="H24:H26"/>
    <mergeCell ref="I24:I26"/>
    <mergeCell ref="X35:Y35"/>
    <mergeCell ref="Z35:AA35"/>
    <mergeCell ref="B36:C36"/>
    <mergeCell ref="E36:H36"/>
    <mergeCell ref="K36:L36"/>
    <mergeCell ref="O36:S36"/>
    <mergeCell ref="T36:U36"/>
    <mergeCell ref="V36:W36"/>
    <mergeCell ref="X36:Y36"/>
    <mergeCell ref="Z36:AA36"/>
    <mergeCell ref="B35:C35"/>
    <mergeCell ref="E35:H35"/>
    <mergeCell ref="K35:L35"/>
    <mergeCell ref="O35:S35"/>
    <mergeCell ref="T35:U35"/>
    <mergeCell ref="V35:W35"/>
    <mergeCell ref="O38:S38"/>
    <mergeCell ref="T38:U38"/>
    <mergeCell ref="V38:W38"/>
    <mergeCell ref="X38:Y38"/>
    <mergeCell ref="Z38:AA38"/>
    <mergeCell ref="B37:C37"/>
    <mergeCell ref="E37:H37"/>
    <mergeCell ref="K37:L37"/>
    <mergeCell ref="O37:S37"/>
    <mergeCell ref="T37:U37"/>
    <mergeCell ref="V37:W37"/>
    <mergeCell ref="V40:W40"/>
    <mergeCell ref="X40:Y40"/>
    <mergeCell ref="Z40:AA40"/>
    <mergeCell ref="B13:B15"/>
    <mergeCell ref="C13:C15"/>
    <mergeCell ref="D13:D15"/>
    <mergeCell ref="E13:E15"/>
    <mergeCell ref="F13:F15"/>
    <mergeCell ref="G13:G15"/>
    <mergeCell ref="B39:C39"/>
    <mergeCell ref="E39:H39"/>
    <mergeCell ref="K39:L39"/>
    <mergeCell ref="V39:W39"/>
    <mergeCell ref="X39:Y39"/>
    <mergeCell ref="B40:C40"/>
    <mergeCell ref="E40:H40"/>
    <mergeCell ref="K40:L40"/>
    <mergeCell ref="O40:S40"/>
    <mergeCell ref="T40:U40"/>
    <mergeCell ref="X37:Y37"/>
    <mergeCell ref="Z37:AA37"/>
    <mergeCell ref="B38:C38"/>
    <mergeCell ref="E38:H38"/>
    <mergeCell ref="K38:L38"/>
    <mergeCell ref="O13:O15"/>
    <mergeCell ref="B16:B18"/>
    <mergeCell ref="C16:C18"/>
    <mergeCell ref="D16:D18"/>
    <mergeCell ref="E16:E18"/>
    <mergeCell ref="F16:F18"/>
    <mergeCell ref="G16:G18"/>
    <mergeCell ref="H16:H18"/>
    <mergeCell ref="I16:I18"/>
    <mergeCell ref="M16:M18"/>
    <mergeCell ref="H13:H15"/>
    <mergeCell ref="I13:I15"/>
    <mergeCell ref="M13:M15"/>
    <mergeCell ref="N13:N15"/>
    <mergeCell ref="N16:N18"/>
    <mergeCell ref="O16:O18"/>
    <mergeCell ref="I27:I29"/>
    <mergeCell ref="M27:M29"/>
    <mergeCell ref="N27:N29"/>
    <mergeCell ref="O27:O29"/>
    <mergeCell ref="C27:C29"/>
    <mergeCell ref="D27:D29"/>
    <mergeCell ref="E27:E29"/>
    <mergeCell ref="F27:F29"/>
    <mergeCell ref="G27:G29"/>
    <mergeCell ref="H27:H2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U88"/>
  <sheetViews>
    <sheetView zoomScale="77" zoomScaleNormal="77" workbookViewId="0">
      <pane xSplit="1" ySplit="9" topLeftCell="B18" activePane="bottomRight" state="frozen"/>
      <selection pane="topRight" activeCell="C1" sqref="C1"/>
      <selection pane="bottomLeft" activeCell="A11" sqref="A11"/>
      <selection pane="bottomRight" activeCell="B22" sqref="B22:I22"/>
    </sheetView>
  </sheetViews>
  <sheetFormatPr defaultColWidth="8.7109375" defaultRowHeight="15" x14ac:dyDescent="0.25"/>
  <cols>
    <col min="1" max="1" width="13.7109375" style="35" customWidth="1"/>
    <col min="2" max="2" width="7" style="116" customWidth="1"/>
    <col min="3" max="3" width="7" style="35" customWidth="1"/>
    <col min="4" max="4" width="7.5703125" style="98" customWidth="1"/>
    <col min="5" max="5" width="10.7109375" style="36" customWidth="1"/>
    <col min="6" max="6" width="10.85546875" style="36" customWidth="1"/>
    <col min="7" max="7" width="8.85546875" style="36" customWidth="1"/>
    <col min="8" max="8" width="8.7109375" style="37" customWidth="1"/>
    <col min="9" max="9" width="11.42578125" style="38" customWidth="1"/>
    <col min="10" max="11" width="9.7109375" style="27" customWidth="1"/>
    <col min="12" max="12" width="16.42578125" style="27" customWidth="1"/>
    <col min="13" max="13" width="10" style="27" customWidth="1"/>
    <col min="14" max="14" width="13" style="37" customWidth="1"/>
    <col min="15" max="15" width="11.28515625" style="119" customWidth="1"/>
    <col min="16" max="16" width="8" style="135" customWidth="1"/>
    <col min="17" max="17" width="11.28515625" style="135" customWidth="1"/>
    <col min="18" max="18" width="8.85546875" style="39" customWidth="1"/>
    <col min="19" max="19" width="13.7109375" style="39" customWidth="1"/>
    <col min="20" max="22" width="14.28515625" style="40" customWidth="1"/>
    <col min="23" max="23" width="13.7109375" style="40" customWidth="1"/>
    <col min="24" max="24" width="12.85546875" style="26" customWidth="1"/>
    <col min="25" max="25" width="14.140625" style="26" customWidth="1"/>
    <col min="26" max="26" width="14.7109375" style="26" customWidth="1"/>
    <col min="27" max="27" width="10.85546875" style="26" customWidth="1"/>
    <col min="28" max="28" width="11.85546875" style="26" customWidth="1"/>
    <col min="29" max="29" width="13.85546875" style="26" customWidth="1"/>
    <col min="30" max="30" width="15.7109375" style="23" customWidth="1"/>
    <col min="31" max="31" width="15.7109375" style="24" customWidth="1"/>
    <col min="32" max="32" width="15.42578125" style="24" customWidth="1"/>
    <col min="33" max="428" width="8.7109375" style="26"/>
    <col min="429" max="16384" width="8.7109375" style="27"/>
  </cols>
  <sheetData>
    <row r="1" spans="1:428" s="10" customFormat="1" ht="15.75" x14ac:dyDescent="0.2">
      <c r="A1" s="1"/>
      <c r="B1" s="112"/>
      <c r="C1" s="1"/>
      <c r="D1" s="93"/>
      <c r="E1" s="2"/>
      <c r="F1" s="2"/>
      <c r="G1" s="2"/>
      <c r="H1" s="3"/>
      <c r="I1" s="4"/>
      <c r="J1" s="5"/>
      <c r="K1" s="5"/>
      <c r="L1" s="5"/>
      <c r="M1" s="5"/>
      <c r="N1" s="125"/>
      <c r="O1" s="126"/>
      <c r="P1" s="132"/>
      <c r="Q1" s="132"/>
      <c r="R1" s="6"/>
      <c r="S1" s="6"/>
      <c r="T1" s="7"/>
      <c r="U1" s="7"/>
      <c r="V1" s="7"/>
      <c r="W1" s="7"/>
      <c r="X1" s="8"/>
      <c r="Y1" s="8"/>
      <c r="Z1" s="8"/>
      <c r="AA1" s="8"/>
      <c r="AB1" s="8"/>
      <c r="AC1" s="8"/>
      <c r="AD1" s="1"/>
      <c r="AE1" s="9"/>
      <c r="AF1" s="9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  <c r="CF1" s="8"/>
      <c r="CG1" s="8"/>
      <c r="CH1" s="8"/>
      <c r="CI1" s="8"/>
      <c r="CJ1" s="8"/>
      <c r="CK1" s="8"/>
      <c r="CL1" s="8"/>
      <c r="CM1" s="8"/>
      <c r="CN1" s="8"/>
      <c r="CO1" s="8"/>
      <c r="CP1" s="8"/>
      <c r="CQ1" s="8"/>
      <c r="CR1" s="8"/>
      <c r="CS1" s="8"/>
      <c r="CT1" s="8"/>
      <c r="CU1" s="8"/>
      <c r="CV1" s="8"/>
      <c r="CW1" s="8"/>
      <c r="CX1" s="8"/>
      <c r="CY1" s="8"/>
      <c r="CZ1" s="8"/>
      <c r="DA1" s="8"/>
      <c r="DB1" s="8"/>
      <c r="DC1" s="8"/>
      <c r="DD1" s="8"/>
      <c r="DE1" s="8"/>
      <c r="DF1" s="8"/>
      <c r="DG1" s="8"/>
      <c r="DH1" s="8"/>
      <c r="DI1" s="8"/>
      <c r="DJ1" s="8"/>
      <c r="DK1" s="8"/>
      <c r="DL1" s="8"/>
      <c r="DM1" s="8"/>
      <c r="DN1" s="8"/>
      <c r="DO1" s="8"/>
      <c r="DP1" s="8"/>
      <c r="DQ1" s="8"/>
      <c r="DR1" s="8"/>
      <c r="DS1" s="8"/>
      <c r="DT1" s="8"/>
      <c r="DU1" s="8"/>
      <c r="DV1" s="8"/>
      <c r="DW1" s="8"/>
      <c r="DX1" s="8"/>
      <c r="DY1" s="8"/>
      <c r="DZ1" s="8"/>
      <c r="EA1" s="8"/>
      <c r="EB1" s="8"/>
      <c r="EC1" s="8"/>
      <c r="ED1" s="8"/>
      <c r="EE1" s="8"/>
      <c r="EF1" s="8"/>
      <c r="EG1" s="8"/>
      <c r="EH1" s="8"/>
      <c r="EI1" s="8"/>
      <c r="EJ1" s="8"/>
      <c r="EK1" s="8"/>
      <c r="EL1" s="8"/>
      <c r="EM1" s="8"/>
      <c r="EN1" s="8"/>
      <c r="EO1" s="8"/>
      <c r="EP1" s="8"/>
      <c r="EQ1" s="8"/>
      <c r="ER1" s="8"/>
      <c r="ES1" s="8"/>
      <c r="ET1" s="8"/>
      <c r="EU1" s="8"/>
      <c r="EV1" s="8"/>
      <c r="EW1" s="8"/>
      <c r="EX1" s="8"/>
      <c r="EY1" s="8"/>
      <c r="EZ1" s="8"/>
      <c r="FA1" s="8"/>
      <c r="FB1" s="8"/>
      <c r="FC1" s="8"/>
      <c r="FD1" s="8"/>
      <c r="FE1" s="8"/>
      <c r="FF1" s="8"/>
      <c r="FG1" s="8"/>
      <c r="FH1" s="8"/>
      <c r="FI1" s="8"/>
      <c r="FJ1" s="8"/>
      <c r="FK1" s="8"/>
      <c r="FL1" s="8"/>
      <c r="FM1" s="8"/>
      <c r="FN1" s="8"/>
      <c r="FO1" s="8"/>
      <c r="FP1" s="8"/>
      <c r="FQ1" s="8"/>
      <c r="FR1" s="8"/>
      <c r="FS1" s="8"/>
      <c r="FT1" s="8"/>
      <c r="FU1" s="8"/>
      <c r="FV1" s="8"/>
      <c r="FW1" s="8"/>
      <c r="FX1" s="8"/>
      <c r="FY1" s="8"/>
      <c r="FZ1" s="8"/>
      <c r="GA1" s="8"/>
      <c r="GB1" s="8"/>
      <c r="GC1" s="8"/>
      <c r="GD1" s="8"/>
      <c r="GE1" s="8"/>
      <c r="GF1" s="8"/>
      <c r="GG1" s="8"/>
      <c r="GH1" s="8"/>
      <c r="GI1" s="8"/>
      <c r="GJ1" s="8"/>
      <c r="GK1" s="8"/>
      <c r="GL1" s="8"/>
      <c r="GM1" s="8"/>
      <c r="GN1" s="8"/>
      <c r="GO1" s="8"/>
      <c r="GP1" s="8"/>
      <c r="GQ1" s="8"/>
      <c r="GR1" s="8"/>
      <c r="GS1" s="8"/>
      <c r="GT1" s="8"/>
      <c r="GU1" s="8"/>
      <c r="GV1" s="8"/>
      <c r="GW1" s="8"/>
      <c r="GX1" s="8"/>
      <c r="GY1" s="8"/>
      <c r="GZ1" s="8"/>
      <c r="HA1" s="8"/>
      <c r="HB1" s="8"/>
      <c r="HC1" s="8"/>
      <c r="HD1" s="8"/>
      <c r="HE1" s="8"/>
      <c r="HF1" s="8"/>
      <c r="HG1" s="8"/>
      <c r="HH1" s="8"/>
      <c r="HI1" s="8"/>
      <c r="HJ1" s="8"/>
      <c r="HK1" s="8"/>
      <c r="HL1" s="8"/>
      <c r="HM1" s="8"/>
      <c r="HN1" s="8"/>
      <c r="HO1" s="8"/>
      <c r="HP1" s="8"/>
      <c r="HQ1" s="8"/>
      <c r="HR1" s="8"/>
      <c r="HS1" s="8"/>
      <c r="HT1" s="8"/>
      <c r="HU1" s="8"/>
      <c r="HV1" s="8"/>
      <c r="HW1" s="8"/>
      <c r="HX1" s="8"/>
      <c r="HY1" s="8"/>
      <c r="HZ1" s="8"/>
      <c r="IA1" s="8"/>
      <c r="IB1" s="8"/>
      <c r="IC1" s="8"/>
      <c r="ID1" s="8"/>
      <c r="IE1" s="8"/>
      <c r="IF1" s="8"/>
      <c r="IG1" s="8"/>
      <c r="IH1" s="8"/>
      <c r="II1" s="8"/>
      <c r="IJ1" s="8"/>
      <c r="IK1" s="8"/>
      <c r="IL1" s="8"/>
      <c r="IM1" s="8"/>
      <c r="IN1" s="8"/>
      <c r="IO1" s="8"/>
      <c r="IP1" s="8"/>
      <c r="IQ1" s="8"/>
      <c r="IR1" s="8"/>
      <c r="IS1" s="8"/>
      <c r="IT1" s="8"/>
      <c r="IU1" s="8"/>
      <c r="IV1" s="8"/>
      <c r="IW1" s="8"/>
      <c r="IX1" s="8"/>
      <c r="IY1" s="8"/>
      <c r="IZ1" s="8"/>
      <c r="JA1" s="8"/>
      <c r="JB1" s="8"/>
      <c r="JC1" s="8"/>
      <c r="JD1" s="8"/>
      <c r="JE1" s="8"/>
      <c r="JF1" s="8"/>
      <c r="JG1" s="8"/>
      <c r="JH1" s="8"/>
      <c r="JI1" s="8"/>
      <c r="JJ1" s="8"/>
      <c r="JK1" s="8"/>
      <c r="JL1" s="8"/>
      <c r="JM1" s="8"/>
      <c r="JN1" s="8"/>
      <c r="JO1" s="8"/>
      <c r="JP1" s="8"/>
      <c r="JQ1" s="8"/>
      <c r="JR1" s="8"/>
      <c r="JS1" s="8"/>
      <c r="JT1" s="8"/>
      <c r="JU1" s="8"/>
      <c r="JV1" s="8"/>
      <c r="JW1" s="8"/>
      <c r="JX1" s="8"/>
      <c r="JY1" s="8"/>
      <c r="JZ1" s="8"/>
      <c r="KA1" s="8"/>
      <c r="KB1" s="8"/>
      <c r="KC1" s="8"/>
      <c r="KD1" s="8"/>
      <c r="KE1" s="8"/>
      <c r="KF1" s="8"/>
      <c r="KG1" s="8"/>
      <c r="KH1" s="8"/>
      <c r="KI1" s="8"/>
      <c r="KJ1" s="8"/>
      <c r="KK1" s="8"/>
      <c r="KL1" s="8"/>
      <c r="KM1" s="8"/>
      <c r="KN1" s="8"/>
      <c r="KO1" s="8"/>
      <c r="KP1" s="8"/>
      <c r="KQ1" s="8"/>
      <c r="KR1" s="8"/>
      <c r="KS1" s="8"/>
      <c r="KT1" s="8"/>
      <c r="KU1" s="8"/>
      <c r="KV1" s="8"/>
      <c r="KW1" s="8"/>
      <c r="KX1" s="8"/>
      <c r="KY1" s="8"/>
      <c r="KZ1" s="8"/>
      <c r="LA1" s="8"/>
      <c r="LB1" s="8"/>
      <c r="LC1" s="8"/>
      <c r="LD1" s="8"/>
      <c r="LE1" s="8"/>
      <c r="LF1" s="8"/>
      <c r="LG1" s="8"/>
      <c r="LH1" s="8"/>
      <c r="LI1" s="8"/>
      <c r="LJ1" s="8"/>
      <c r="LK1" s="8"/>
      <c r="LL1" s="8"/>
      <c r="LM1" s="8"/>
      <c r="LN1" s="8"/>
      <c r="LO1" s="8"/>
      <c r="LP1" s="8"/>
      <c r="LQ1" s="8"/>
      <c r="LR1" s="8"/>
      <c r="LS1" s="8"/>
      <c r="LT1" s="8"/>
      <c r="LU1" s="8"/>
      <c r="LV1" s="8"/>
      <c r="LW1" s="8"/>
      <c r="LX1" s="8"/>
      <c r="LY1" s="8"/>
      <c r="LZ1" s="8"/>
      <c r="MA1" s="8"/>
      <c r="MB1" s="8"/>
      <c r="MC1" s="8"/>
      <c r="MD1" s="8"/>
      <c r="ME1" s="8"/>
      <c r="MF1" s="8"/>
      <c r="MG1" s="8"/>
      <c r="MH1" s="8"/>
      <c r="MI1" s="8"/>
      <c r="MJ1" s="8"/>
      <c r="MK1" s="8"/>
      <c r="ML1" s="8"/>
      <c r="MM1" s="8"/>
      <c r="MN1" s="8"/>
      <c r="MO1" s="8"/>
      <c r="MP1" s="8"/>
      <c r="MQ1" s="8"/>
      <c r="MR1" s="8"/>
      <c r="MS1" s="8"/>
      <c r="MT1" s="8"/>
      <c r="MU1" s="8"/>
      <c r="MV1" s="8"/>
      <c r="MW1" s="8"/>
      <c r="MX1" s="8"/>
      <c r="MY1" s="8"/>
      <c r="MZ1" s="8"/>
      <c r="NA1" s="8"/>
      <c r="NB1" s="8"/>
      <c r="NC1" s="8"/>
      <c r="ND1" s="8"/>
      <c r="NE1" s="8"/>
      <c r="NF1" s="8"/>
      <c r="NG1" s="8"/>
      <c r="NH1" s="8"/>
      <c r="NI1" s="8"/>
      <c r="NJ1" s="8"/>
      <c r="NK1" s="8"/>
      <c r="NL1" s="8"/>
      <c r="NM1" s="8"/>
      <c r="NN1" s="8"/>
      <c r="NO1" s="8"/>
      <c r="NP1" s="8"/>
      <c r="NQ1" s="8"/>
      <c r="NR1" s="8"/>
      <c r="NS1" s="8"/>
      <c r="NT1" s="8"/>
      <c r="NU1" s="8"/>
      <c r="NV1" s="8"/>
      <c r="NW1" s="8"/>
      <c r="NX1" s="8"/>
      <c r="NY1" s="8"/>
      <c r="NZ1" s="8"/>
      <c r="OA1" s="8"/>
      <c r="OB1" s="8"/>
      <c r="OC1" s="8"/>
      <c r="OD1" s="8"/>
      <c r="OE1" s="8"/>
      <c r="OF1" s="8"/>
      <c r="OG1" s="8"/>
      <c r="OH1" s="8"/>
      <c r="OI1" s="8"/>
      <c r="OJ1" s="8"/>
      <c r="OK1" s="8"/>
      <c r="OL1" s="8"/>
      <c r="OM1" s="8"/>
      <c r="ON1" s="8"/>
      <c r="OO1" s="8"/>
      <c r="OP1" s="8"/>
      <c r="OQ1" s="8"/>
      <c r="OR1" s="8"/>
      <c r="OS1" s="8"/>
      <c r="OT1" s="8"/>
      <c r="OU1" s="8"/>
      <c r="OV1" s="8"/>
      <c r="OW1" s="8"/>
      <c r="OX1" s="8"/>
      <c r="OY1" s="8"/>
      <c r="OZ1" s="8"/>
      <c r="PA1" s="8"/>
      <c r="PB1" s="8"/>
      <c r="PC1" s="8"/>
      <c r="PD1" s="8"/>
      <c r="PE1" s="8"/>
      <c r="PF1" s="8"/>
      <c r="PG1" s="8"/>
      <c r="PH1" s="8"/>
      <c r="PI1" s="8"/>
      <c r="PJ1" s="8"/>
      <c r="PK1" s="8"/>
      <c r="PL1" s="8"/>
    </row>
    <row r="2" spans="1:428" s="10" customFormat="1" ht="15.75" x14ac:dyDescent="0.2">
      <c r="A2" s="2" t="s">
        <v>0</v>
      </c>
      <c r="B2" s="113"/>
      <c r="C2" s="3"/>
      <c r="D2" s="94"/>
      <c r="E2" s="4"/>
      <c r="F2" s="4"/>
      <c r="G2" s="4"/>
      <c r="H2" s="3"/>
      <c r="I2" s="11"/>
      <c r="J2" s="5"/>
      <c r="K2" s="5"/>
      <c r="L2" s="5"/>
      <c r="M2" s="5"/>
      <c r="N2" s="125"/>
      <c r="O2" s="126"/>
      <c r="P2" s="132"/>
      <c r="Q2" s="132"/>
      <c r="R2" s="6"/>
      <c r="S2" s="6"/>
      <c r="T2" s="7"/>
      <c r="U2" s="7"/>
      <c r="V2" s="7"/>
      <c r="W2" s="7"/>
      <c r="X2" s="8"/>
      <c r="Y2" s="8"/>
      <c r="Z2" s="8"/>
      <c r="AA2" s="8"/>
      <c r="AB2" s="8"/>
      <c r="AC2" s="8"/>
      <c r="AD2" s="1"/>
      <c r="AE2" s="9"/>
      <c r="AF2" s="9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P2" s="8"/>
      <c r="CQ2" s="8"/>
      <c r="CR2" s="8"/>
      <c r="CS2" s="8"/>
      <c r="CT2" s="8"/>
      <c r="CU2" s="8"/>
      <c r="CV2" s="8"/>
      <c r="CW2" s="8"/>
      <c r="CX2" s="8"/>
      <c r="CY2" s="8"/>
      <c r="CZ2" s="8"/>
      <c r="DA2" s="8"/>
      <c r="DB2" s="8"/>
      <c r="DC2" s="8"/>
      <c r="DD2" s="8"/>
      <c r="DE2" s="8"/>
      <c r="DF2" s="8"/>
      <c r="DG2" s="8"/>
      <c r="DH2" s="8"/>
      <c r="DI2" s="8"/>
      <c r="DJ2" s="8"/>
      <c r="DK2" s="8"/>
      <c r="DL2" s="8"/>
      <c r="DM2" s="8"/>
      <c r="DN2" s="8"/>
      <c r="DO2" s="8"/>
      <c r="DP2" s="8"/>
      <c r="DQ2" s="8"/>
      <c r="DR2" s="8"/>
      <c r="DS2" s="8"/>
      <c r="DT2" s="8"/>
      <c r="DU2" s="8"/>
      <c r="DV2" s="8"/>
      <c r="DW2" s="8"/>
      <c r="DX2" s="8"/>
      <c r="DY2" s="8"/>
      <c r="DZ2" s="8"/>
      <c r="EA2" s="8"/>
      <c r="EB2" s="8"/>
      <c r="EC2" s="8"/>
      <c r="ED2" s="8"/>
      <c r="EE2" s="8"/>
      <c r="EF2" s="8"/>
      <c r="EG2" s="8"/>
      <c r="EH2" s="8"/>
      <c r="EI2" s="8"/>
      <c r="EJ2" s="8"/>
      <c r="EK2" s="8"/>
      <c r="EL2" s="8"/>
      <c r="EM2" s="8"/>
      <c r="EN2" s="8"/>
      <c r="EO2" s="8"/>
      <c r="EP2" s="8"/>
      <c r="EQ2" s="8"/>
      <c r="ER2" s="8"/>
      <c r="ES2" s="8"/>
      <c r="ET2" s="8"/>
      <c r="EU2" s="8"/>
      <c r="EV2" s="8"/>
      <c r="EW2" s="8"/>
      <c r="EX2" s="8"/>
      <c r="EY2" s="8"/>
      <c r="EZ2" s="8"/>
      <c r="FA2" s="8"/>
      <c r="FB2" s="8"/>
      <c r="FC2" s="8"/>
      <c r="FD2" s="8"/>
      <c r="FE2" s="8"/>
      <c r="FF2" s="8"/>
      <c r="FG2" s="8"/>
      <c r="FH2" s="8"/>
      <c r="FI2" s="8"/>
      <c r="FJ2" s="8"/>
      <c r="FK2" s="8"/>
      <c r="FL2" s="8"/>
      <c r="FM2" s="8"/>
      <c r="FN2" s="8"/>
      <c r="FO2" s="8"/>
      <c r="FP2" s="8"/>
      <c r="FQ2" s="8"/>
      <c r="FR2" s="8"/>
      <c r="FS2" s="8"/>
      <c r="FT2" s="8"/>
      <c r="FU2" s="8"/>
      <c r="FV2" s="8"/>
      <c r="FW2" s="8"/>
      <c r="FX2" s="8"/>
      <c r="FY2" s="8"/>
      <c r="FZ2" s="8"/>
      <c r="GA2" s="8"/>
      <c r="GB2" s="8"/>
      <c r="GC2" s="8"/>
      <c r="GD2" s="8"/>
      <c r="GE2" s="8"/>
      <c r="GF2" s="8"/>
      <c r="GG2" s="8"/>
      <c r="GH2" s="8"/>
      <c r="GI2" s="8"/>
      <c r="GJ2" s="8"/>
      <c r="GK2" s="8"/>
      <c r="GL2" s="8"/>
      <c r="GM2" s="8"/>
      <c r="GN2" s="8"/>
      <c r="GO2" s="8"/>
      <c r="GP2" s="8"/>
      <c r="GQ2" s="8"/>
      <c r="GR2" s="8"/>
      <c r="GS2" s="8"/>
      <c r="GT2" s="8"/>
      <c r="GU2" s="8"/>
      <c r="GV2" s="8"/>
      <c r="GW2" s="8"/>
      <c r="GX2" s="8"/>
      <c r="GY2" s="8"/>
      <c r="GZ2" s="8"/>
      <c r="HA2" s="8"/>
      <c r="HB2" s="8"/>
      <c r="HC2" s="8"/>
      <c r="HD2" s="8"/>
      <c r="HE2" s="8"/>
      <c r="HF2" s="8"/>
      <c r="HG2" s="8"/>
      <c r="HH2" s="8"/>
      <c r="HI2" s="8"/>
      <c r="HJ2" s="8"/>
      <c r="HK2" s="8"/>
      <c r="HL2" s="8"/>
      <c r="HM2" s="8"/>
      <c r="HN2" s="8"/>
      <c r="HO2" s="8"/>
      <c r="HP2" s="8"/>
      <c r="HQ2" s="8"/>
      <c r="HR2" s="8"/>
      <c r="HS2" s="8"/>
      <c r="HT2" s="8"/>
      <c r="HU2" s="8"/>
      <c r="HV2" s="8"/>
      <c r="HW2" s="8"/>
      <c r="HX2" s="8"/>
      <c r="HY2" s="8"/>
      <c r="HZ2" s="8"/>
      <c r="IA2" s="8"/>
      <c r="IB2" s="8"/>
      <c r="IC2" s="8"/>
      <c r="ID2" s="8"/>
      <c r="IE2" s="8"/>
      <c r="IF2" s="8"/>
      <c r="IG2" s="8"/>
      <c r="IH2" s="8"/>
      <c r="II2" s="8"/>
      <c r="IJ2" s="8"/>
      <c r="IK2" s="8"/>
      <c r="IL2" s="8"/>
      <c r="IM2" s="8"/>
      <c r="IN2" s="8"/>
      <c r="IO2" s="8"/>
      <c r="IP2" s="8"/>
      <c r="IQ2" s="8"/>
      <c r="IR2" s="8"/>
      <c r="IS2" s="8"/>
      <c r="IT2" s="8"/>
      <c r="IU2" s="8"/>
      <c r="IV2" s="8"/>
      <c r="IW2" s="8"/>
      <c r="IX2" s="8"/>
      <c r="IY2" s="8"/>
      <c r="IZ2" s="8"/>
      <c r="JA2" s="8"/>
      <c r="JB2" s="8"/>
      <c r="JC2" s="8"/>
      <c r="JD2" s="8"/>
      <c r="JE2" s="8"/>
      <c r="JF2" s="8"/>
      <c r="JG2" s="8"/>
      <c r="JH2" s="8"/>
      <c r="JI2" s="8"/>
      <c r="JJ2" s="8"/>
      <c r="JK2" s="8"/>
      <c r="JL2" s="8"/>
      <c r="JM2" s="8"/>
      <c r="JN2" s="8"/>
      <c r="JO2" s="8"/>
      <c r="JP2" s="8"/>
      <c r="JQ2" s="8"/>
      <c r="JR2" s="8"/>
      <c r="JS2" s="8"/>
      <c r="JT2" s="8"/>
      <c r="JU2" s="8"/>
      <c r="JV2" s="8"/>
      <c r="JW2" s="8"/>
      <c r="JX2" s="8"/>
      <c r="JY2" s="8"/>
      <c r="JZ2" s="8"/>
      <c r="KA2" s="8"/>
      <c r="KB2" s="8"/>
      <c r="KC2" s="8"/>
      <c r="KD2" s="8"/>
      <c r="KE2" s="8"/>
      <c r="KF2" s="8"/>
      <c r="KG2" s="8"/>
      <c r="KH2" s="8"/>
      <c r="KI2" s="8"/>
      <c r="KJ2" s="8"/>
      <c r="KK2" s="8"/>
      <c r="KL2" s="8"/>
      <c r="KM2" s="8"/>
      <c r="KN2" s="8"/>
      <c r="KO2" s="8"/>
      <c r="KP2" s="8"/>
      <c r="KQ2" s="8"/>
      <c r="KR2" s="8"/>
      <c r="KS2" s="8"/>
      <c r="KT2" s="8"/>
      <c r="KU2" s="8"/>
      <c r="KV2" s="8"/>
      <c r="KW2" s="8"/>
      <c r="KX2" s="8"/>
      <c r="KY2" s="8"/>
      <c r="KZ2" s="8"/>
      <c r="LA2" s="8"/>
      <c r="LB2" s="8"/>
      <c r="LC2" s="8"/>
      <c r="LD2" s="8"/>
      <c r="LE2" s="8"/>
      <c r="LF2" s="8"/>
      <c r="LG2" s="8"/>
      <c r="LH2" s="8"/>
      <c r="LI2" s="8"/>
      <c r="LJ2" s="8"/>
      <c r="LK2" s="8"/>
      <c r="LL2" s="8"/>
      <c r="LM2" s="8"/>
      <c r="LN2" s="8"/>
      <c r="LO2" s="8"/>
      <c r="LP2" s="8"/>
      <c r="LQ2" s="8"/>
      <c r="LR2" s="8"/>
      <c r="LS2" s="8"/>
      <c r="LT2" s="8"/>
      <c r="LU2" s="8"/>
      <c r="LV2" s="8"/>
      <c r="LW2" s="8"/>
      <c r="LX2" s="8"/>
      <c r="LY2" s="8"/>
      <c r="LZ2" s="8"/>
      <c r="MA2" s="8"/>
      <c r="MB2" s="8"/>
      <c r="MC2" s="8"/>
      <c r="MD2" s="8"/>
      <c r="ME2" s="8"/>
      <c r="MF2" s="8"/>
      <c r="MG2" s="8"/>
      <c r="MH2" s="8"/>
      <c r="MI2" s="8"/>
      <c r="MJ2" s="8"/>
      <c r="MK2" s="8"/>
      <c r="ML2" s="8"/>
      <c r="MM2" s="8"/>
      <c r="MN2" s="8"/>
      <c r="MO2" s="8"/>
      <c r="MP2" s="8"/>
      <c r="MQ2" s="8"/>
      <c r="MR2" s="8"/>
      <c r="MS2" s="8"/>
      <c r="MT2" s="8"/>
      <c r="MU2" s="8"/>
      <c r="MV2" s="8"/>
      <c r="MW2" s="8"/>
      <c r="MX2" s="8"/>
      <c r="MY2" s="8"/>
      <c r="MZ2" s="8"/>
      <c r="NA2" s="8"/>
      <c r="NB2" s="8"/>
      <c r="NC2" s="8"/>
      <c r="ND2" s="8"/>
      <c r="NE2" s="8"/>
      <c r="NF2" s="8"/>
      <c r="NG2" s="8"/>
      <c r="NH2" s="8"/>
      <c r="NI2" s="8"/>
      <c r="NJ2" s="8"/>
      <c r="NK2" s="8"/>
      <c r="NL2" s="8"/>
      <c r="NM2" s="8"/>
      <c r="NN2" s="8"/>
      <c r="NO2" s="8"/>
      <c r="NP2" s="8"/>
      <c r="NQ2" s="8"/>
      <c r="NR2" s="8"/>
      <c r="NS2" s="8"/>
      <c r="NT2" s="8"/>
      <c r="NU2" s="8"/>
      <c r="NV2" s="8"/>
      <c r="NW2" s="8"/>
      <c r="NX2" s="8"/>
      <c r="NY2" s="8"/>
      <c r="NZ2" s="8"/>
      <c r="OA2" s="8"/>
      <c r="OB2" s="8"/>
      <c r="OC2" s="8"/>
      <c r="OD2" s="8"/>
      <c r="OE2" s="8"/>
      <c r="OF2" s="8"/>
      <c r="OG2" s="8"/>
      <c r="OH2" s="8"/>
      <c r="OI2" s="8"/>
      <c r="OJ2" s="8"/>
      <c r="OK2" s="8"/>
      <c r="OL2" s="8"/>
      <c r="OM2" s="8"/>
      <c r="ON2" s="8"/>
      <c r="OO2" s="8"/>
      <c r="OP2" s="8"/>
      <c r="OQ2" s="8"/>
      <c r="OR2" s="8"/>
      <c r="OS2" s="8"/>
      <c r="OT2" s="8"/>
      <c r="OU2" s="8"/>
      <c r="OV2" s="8"/>
      <c r="OW2" s="8"/>
      <c r="OX2" s="8"/>
      <c r="OY2" s="8"/>
      <c r="OZ2" s="8"/>
      <c r="PA2" s="8"/>
      <c r="PB2" s="8"/>
      <c r="PC2" s="8"/>
      <c r="PD2" s="8"/>
      <c r="PE2" s="8"/>
      <c r="PF2" s="8"/>
      <c r="PG2" s="8"/>
      <c r="PH2" s="8"/>
      <c r="PI2" s="8"/>
      <c r="PJ2" s="8"/>
      <c r="PK2" s="8"/>
      <c r="PL2" s="8"/>
    </row>
    <row r="3" spans="1:428" s="10" customFormat="1" ht="15.75" x14ac:dyDescent="0.2">
      <c r="A3" s="12" t="s">
        <v>1</v>
      </c>
      <c r="B3" s="114"/>
      <c r="C3" s="3"/>
      <c r="D3" s="94"/>
      <c r="E3" s="11"/>
      <c r="F3" s="11"/>
      <c r="G3" s="11"/>
      <c r="H3" s="3"/>
      <c r="I3" s="13"/>
      <c r="J3" s="5"/>
      <c r="K3" s="5"/>
      <c r="L3" s="5"/>
      <c r="M3" s="5"/>
      <c r="N3" s="125"/>
      <c r="O3" s="126"/>
      <c r="P3" s="132"/>
      <c r="Q3" s="132"/>
      <c r="R3" s="6"/>
      <c r="S3" s="6"/>
      <c r="T3" s="7"/>
      <c r="U3" s="7"/>
      <c r="V3" s="7"/>
      <c r="W3" s="7"/>
      <c r="X3" s="8"/>
      <c r="Y3" s="8"/>
      <c r="Z3" s="8"/>
      <c r="AA3" s="8"/>
      <c r="AB3" s="8"/>
      <c r="AC3" s="8"/>
      <c r="AD3" s="1"/>
      <c r="AE3" s="9"/>
      <c r="AF3" s="9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8"/>
      <c r="HY3" s="8"/>
      <c r="HZ3" s="8"/>
      <c r="IA3" s="8"/>
      <c r="IB3" s="8"/>
      <c r="IC3" s="8"/>
      <c r="ID3" s="8"/>
      <c r="IE3" s="8"/>
      <c r="IF3" s="8"/>
      <c r="IG3" s="8"/>
      <c r="IH3" s="8"/>
      <c r="II3" s="8"/>
      <c r="IJ3" s="8"/>
      <c r="IK3" s="8"/>
      <c r="IL3" s="8"/>
      <c r="IM3" s="8"/>
      <c r="IN3" s="8"/>
      <c r="IO3" s="8"/>
      <c r="IP3" s="8"/>
      <c r="IQ3" s="8"/>
      <c r="IR3" s="8"/>
      <c r="IS3" s="8"/>
      <c r="IT3" s="8"/>
      <c r="IU3" s="8"/>
      <c r="IV3" s="8"/>
      <c r="IW3" s="8"/>
      <c r="IX3" s="8"/>
      <c r="IY3" s="8"/>
      <c r="IZ3" s="8"/>
      <c r="JA3" s="8"/>
      <c r="JB3" s="8"/>
      <c r="JC3" s="8"/>
      <c r="JD3" s="8"/>
      <c r="JE3" s="8"/>
      <c r="JF3" s="8"/>
      <c r="JG3" s="8"/>
      <c r="JH3" s="8"/>
      <c r="JI3" s="8"/>
      <c r="JJ3" s="8"/>
      <c r="JK3" s="8"/>
      <c r="JL3" s="8"/>
      <c r="JM3" s="8"/>
      <c r="JN3" s="8"/>
      <c r="JO3" s="8"/>
      <c r="JP3" s="8"/>
      <c r="JQ3" s="8"/>
      <c r="JR3" s="8"/>
      <c r="JS3" s="8"/>
      <c r="JT3" s="8"/>
      <c r="JU3" s="8"/>
      <c r="JV3" s="8"/>
      <c r="JW3" s="8"/>
      <c r="JX3" s="8"/>
      <c r="JY3" s="8"/>
      <c r="JZ3" s="8"/>
      <c r="KA3" s="8"/>
      <c r="KB3" s="8"/>
      <c r="KC3" s="8"/>
      <c r="KD3" s="8"/>
      <c r="KE3" s="8"/>
      <c r="KF3" s="8"/>
      <c r="KG3" s="8"/>
      <c r="KH3" s="8"/>
      <c r="KI3" s="8"/>
      <c r="KJ3" s="8"/>
      <c r="KK3" s="8"/>
      <c r="KL3" s="8"/>
      <c r="KM3" s="8"/>
      <c r="KN3" s="8"/>
      <c r="KO3" s="8"/>
      <c r="KP3" s="8"/>
      <c r="KQ3" s="8"/>
      <c r="KR3" s="8"/>
      <c r="KS3" s="8"/>
      <c r="KT3" s="8"/>
      <c r="KU3" s="8"/>
      <c r="KV3" s="8"/>
      <c r="KW3" s="8"/>
      <c r="KX3" s="8"/>
      <c r="KY3" s="8"/>
      <c r="KZ3" s="8"/>
      <c r="LA3" s="8"/>
      <c r="LB3" s="8"/>
      <c r="LC3" s="8"/>
      <c r="LD3" s="8"/>
      <c r="LE3" s="8"/>
      <c r="LF3" s="8"/>
      <c r="LG3" s="8"/>
      <c r="LH3" s="8"/>
      <c r="LI3" s="8"/>
      <c r="LJ3" s="8"/>
      <c r="LK3" s="8"/>
      <c r="LL3" s="8"/>
      <c r="LM3" s="8"/>
      <c r="LN3" s="8"/>
      <c r="LO3" s="8"/>
      <c r="LP3" s="8"/>
      <c r="LQ3" s="8"/>
      <c r="LR3" s="8"/>
      <c r="LS3" s="8"/>
      <c r="LT3" s="8"/>
      <c r="LU3" s="8"/>
      <c r="LV3" s="8"/>
      <c r="LW3" s="8"/>
      <c r="LX3" s="8"/>
      <c r="LY3" s="8"/>
      <c r="LZ3" s="8"/>
      <c r="MA3" s="8"/>
      <c r="MB3" s="8"/>
      <c r="MC3" s="8"/>
      <c r="MD3" s="8"/>
      <c r="ME3" s="8"/>
      <c r="MF3" s="8"/>
      <c r="MG3" s="8"/>
      <c r="MH3" s="8"/>
      <c r="MI3" s="8"/>
      <c r="MJ3" s="8"/>
      <c r="MK3" s="8"/>
      <c r="ML3" s="8"/>
      <c r="MM3" s="8"/>
      <c r="MN3" s="8"/>
      <c r="MO3" s="8"/>
      <c r="MP3" s="8"/>
      <c r="MQ3" s="8"/>
      <c r="MR3" s="8"/>
      <c r="MS3" s="8"/>
      <c r="MT3" s="8"/>
      <c r="MU3" s="8"/>
      <c r="MV3" s="8"/>
      <c r="MW3" s="8"/>
      <c r="MX3" s="8"/>
      <c r="MY3" s="8"/>
      <c r="MZ3" s="8"/>
      <c r="NA3" s="8"/>
      <c r="NB3" s="8"/>
      <c r="NC3" s="8"/>
      <c r="ND3" s="8"/>
      <c r="NE3" s="8"/>
      <c r="NF3" s="8"/>
      <c r="NG3" s="8"/>
      <c r="NH3" s="8"/>
      <c r="NI3" s="8"/>
      <c r="NJ3" s="8"/>
      <c r="NK3" s="8"/>
      <c r="NL3" s="8"/>
      <c r="NM3" s="8"/>
      <c r="NN3" s="8"/>
      <c r="NO3" s="8"/>
      <c r="NP3" s="8"/>
      <c r="NQ3" s="8"/>
      <c r="NR3" s="8"/>
      <c r="NS3" s="8"/>
      <c r="NT3" s="8"/>
      <c r="NU3" s="8"/>
      <c r="NV3" s="8"/>
      <c r="NW3" s="8"/>
      <c r="NX3" s="8"/>
      <c r="NY3" s="8"/>
      <c r="NZ3" s="8"/>
      <c r="OA3" s="8"/>
      <c r="OB3" s="8"/>
      <c r="OC3" s="8"/>
      <c r="OD3" s="8"/>
      <c r="OE3" s="8"/>
      <c r="OF3" s="8"/>
      <c r="OG3" s="8"/>
      <c r="OH3" s="8"/>
      <c r="OI3" s="8"/>
      <c r="OJ3" s="8"/>
      <c r="OK3" s="8"/>
      <c r="OL3" s="8"/>
      <c r="OM3" s="8"/>
      <c r="ON3" s="8"/>
      <c r="OO3" s="8"/>
      <c r="OP3" s="8"/>
      <c r="OQ3" s="8"/>
      <c r="OR3" s="8"/>
      <c r="OS3" s="8"/>
      <c r="OT3" s="8"/>
      <c r="OU3" s="8"/>
      <c r="OV3" s="8"/>
      <c r="OW3" s="8"/>
      <c r="OX3" s="8"/>
      <c r="OY3" s="8"/>
      <c r="OZ3" s="8"/>
      <c r="PA3" s="8"/>
      <c r="PB3" s="8"/>
      <c r="PC3" s="8"/>
      <c r="PD3" s="8"/>
      <c r="PE3" s="8"/>
      <c r="PF3" s="8"/>
      <c r="PG3" s="8"/>
      <c r="PH3" s="8"/>
      <c r="PI3" s="8"/>
      <c r="PJ3" s="8"/>
      <c r="PK3" s="8"/>
      <c r="PL3" s="8"/>
    </row>
    <row r="4" spans="1:428" s="10" customFormat="1" ht="13.5" customHeight="1" x14ac:dyDescent="0.2">
      <c r="A4" s="12" t="s">
        <v>2</v>
      </c>
      <c r="B4" s="114"/>
      <c r="C4" s="3"/>
      <c r="D4" s="94"/>
      <c r="E4" s="11"/>
      <c r="F4" s="11"/>
      <c r="G4" s="11"/>
      <c r="H4" s="14"/>
      <c r="I4" s="4"/>
      <c r="J4" s="15"/>
      <c r="K4" s="16"/>
      <c r="L4" s="17"/>
      <c r="M4" s="5"/>
      <c r="N4" s="125"/>
      <c r="O4" s="127"/>
      <c r="P4" s="133"/>
      <c r="Q4" s="133"/>
      <c r="R4" s="18"/>
      <c r="S4" s="18"/>
      <c r="T4" s="7"/>
      <c r="U4" s="7"/>
      <c r="V4" s="7"/>
      <c r="W4" s="7"/>
      <c r="X4" s="8"/>
      <c r="Y4" s="8"/>
      <c r="Z4" s="8"/>
      <c r="AA4" s="8"/>
      <c r="AB4" s="8"/>
      <c r="AC4" s="8"/>
      <c r="AD4" s="1"/>
      <c r="AE4" s="9"/>
      <c r="AF4" s="9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  <c r="CT4" s="8"/>
      <c r="CU4" s="8"/>
      <c r="CV4" s="8"/>
      <c r="CW4" s="8"/>
      <c r="CX4" s="8"/>
      <c r="CY4" s="8"/>
      <c r="CZ4" s="8"/>
      <c r="DA4" s="8"/>
      <c r="DB4" s="8"/>
      <c r="DC4" s="8"/>
      <c r="DD4" s="8"/>
      <c r="DE4" s="8"/>
      <c r="DF4" s="8"/>
      <c r="DG4" s="8"/>
      <c r="DH4" s="8"/>
      <c r="DI4" s="8"/>
      <c r="DJ4" s="8"/>
      <c r="DK4" s="8"/>
      <c r="DL4" s="8"/>
      <c r="DM4" s="8"/>
      <c r="DN4" s="8"/>
      <c r="DO4" s="8"/>
      <c r="DP4" s="8"/>
      <c r="DQ4" s="8"/>
      <c r="DR4" s="8"/>
      <c r="DS4" s="8"/>
      <c r="DT4" s="8"/>
      <c r="DU4" s="8"/>
      <c r="DV4" s="8"/>
      <c r="DW4" s="8"/>
      <c r="DX4" s="8"/>
      <c r="DY4" s="8"/>
      <c r="DZ4" s="8"/>
      <c r="EA4" s="8"/>
      <c r="EB4" s="8"/>
      <c r="EC4" s="8"/>
      <c r="ED4" s="8"/>
      <c r="EE4" s="8"/>
      <c r="EF4" s="8"/>
      <c r="EG4" s="8"/>
      <c r="EH4" s="8"/>
      <c r="EI4" s="8"/>
      <c r="EJ4" s="8"/>
      <c r="EK4" s="8"/>
      <c r="EL4" s="8"/>
      <c r="EM4" s="8"/>
      <c r="EN4" s="8"/>
      <c r="EO4" s="8"/>
      <c r="EP4" s="8"/>
      <c r="EQ4" s="8"/>
      <c r="ER4" s="8"/>
      <c r="ES4" s="8"/>
      <c r="ET4" s="8"/>
      <c r="EU4" s="8"/>
      <c r="EV4" s="8"/>
      <c r="EW4" s="8"/>
      <c r="EX4" s="8"/>
      <c r="EY4" s="8"/>
      <c r="EZ4" s="8"/>
      <c r="FA4" s="8"/>
      <c r="FB4" s="8"/>
      <c r="FC4" s="8"/>
      <c r="FD4" s="8"/>
      <c r="FE4" s="8"/>
      <c r="FF4" s="8"/>
      <c r="FG4" s="8"/>
      <c r="FH4" s="8"/>
      <c r="FI4" s="8"/>
      <c r="FJ4" s="8"/>
      <c r="FK4" s="8"/>
      <c r="FL4" s="8"/>
      <c r="FM4" s="8"/>
      <c r="FN4" s="8"/>
      <c r="FO4" s="8"/>
      <c r="FP4" s="8"/>
      <c r="FQ4" s="8"/>
      <c r="FR4" s="8"/>
      <c r="FS4" s="8"/>
      <c r="FT4" s="8"/>
      <c r="FU4" s="8"/>
      <c r="FV4" s="8"/>
      <c r="FW4" s="8"/>
      <c r="FX4" s="8"/>
      <c r="FY4" s="8"/>
      <c r="FZ4" s="8"/>
      <c r="GA4" s="8"/>
      <c r="GB4" s="8"/>
      <c r="GC4" s="8"/>
      <c r="GD4" s="8"/>
      <c r="GE4" s="8"/>
      <c r="GF4" s="8"/>
      <c r="GG4" s="8"/>
      <c r="GH4" s="8"/>
      <c r="GI4" s="8"/>
      <c r="GJ4" s="8"/>
      <c r="GK4" s="8"/>
      <c r="GL4" s="8"/>
      <c r="GM4" s="8"/>
      <c r="GN4" s="8"/>
      <c r="GO4" s="8"/>
      <c r="GP4" s="8"/>
      <c r="GQ4" s="8"/>
      <c r="GR4" s="8"/>
      <c r="GS4" s="8"/>
      <c r="GT4" s="8"/>
      <c r="GU4" s="8"/>
      <c r="GV4" s="8"/>
      <c r="GW4" s="8"/>
      <c r="GX4" s="8"/>
      <c r="GY4" s="8"/>
      <c r="GZ4" s="8"/>
      <c r="HA4" s="8"/>
      <c r="HB4" s="8"/>
      <c r="HC4" s="8"/>
      <c r="HD4" s="8"/>
      <c r="HE4" s="8"/>
      <c r="HF4" s="8"/>
      <c r="HG4" s="8"/>
      <c r="HH4" s="8"/>
      <c r="HI4" s="8"/>
      <c r="HJ4" s="8"/>
      <c r="HK4" s="8"/>
      <c r="HL4" s="8"/>
      <c r="HM4" s="8"/>
      <c r="HN4" s="8"/>
      <c r="HO4" s="8"/>
      <c r="HP4" s="8"/>
      <c r="HQ4" s="8"/>
      <c r="HR4" s="8"/>
      <c r="HS4" s="8"/>
      <c r="HT4" s="8"/>
      <c r="HU4" s="8"/>
      <c r="HV4" s="8"/>
      <c r="HW4" s="8"/>
      <c r="HX4" s="8"/>
      <c r="HY4" s="8"/>
      <c r="HZ4" s="8"/>
      <c r="IA4" s="8"/>
      <c r="IB4" s="8"/>
      <c r="IC4" s="8"/>
      <c r="ID4" s="8"/>
      <c r="IE4" s="8"/>
      <c r="IF4" s="8"/>
      <c r="IG4" s="8"/>
      <c r="IH4" s="8"/>
      <c r="II4" s="8"/>
      <c r="IJ4" s="8"/>
      <c r="IK4" s="8"/>
      <c r="IL4" s="8"/>
      <c r="IM4" s="8"/>
      <c r="IN4" s="8"/>
      <c r="IO4" s="8"/>
      <c r="IP4" s="8"/>
      <c r="IQ4" s="8"/>
      <c r="IR4" s="8"/>
      <c r="IS4" s="8"/>
      <c r="IT4" s="8"/>
      <c r="IU4" s="8"/>
      <c r="IV4" s="8"/>
      <c r="IW4" s="8"/>
      <c r="IX4" s="8"/>
      <c r="IY4" s="8"/>
      <c r="IZ4" s="8"/>
      <c r="JA4" s="8"/>
      <c r="JB4" s="8"/>
      <c r="JC4" s="8"/>
      <c r="JD4" s="8"/>
      <c r="JE4" s="8"/>
      <c r="JF4" s="8"/>
      <c r="JG4" s="8"/>
      <c r="JH4" s="8"/>
      <c r="JI4" s="8"/>
      <c r="JJ4" s="8"/>
      <c r="JK4" s="8"/>
      <c r="JL4" s="8"/>
      <c r="JM4" s="8"/>
      <c r="JN4" s="8"/>
      <c r="JO4" s="8"/>
      <c r="JP4" s="8"/>
      <c r="JQ4" s="8"/>
      <c r="JR4" s="8"/>
      <c r="JS4" s="8"/>
      <c r="JT4" s="8"/>
      <c r="JU4" s="8"/>
      <c r="JV4" s="8"/>
      <c r="JW4" s="8"/>
      <c r="JX4" s="8"/>
      <c r="JY4" s="8"/>
      <c r="JZ4" s="8"/>
      <c r="KA4" s="8"/>
      <c r="KB4" s="8"/>
      <c r="KC4" s="8"/>
      <c r="KD4" s="8"/>
      <c r="KE4" s="8"/>
      <c r="KF4" s="8"/>
      <c r="KG4" s="8"/>
      <c r="KH4" s="8"/>
      <c r="KI4" s="8"/>
      <c r="KJ4" s="8"/>
      <c r="KK4" s="8"/>
      <c r="KL4" s="8"/>
      <c r="KM4" s="8"/>
      <c r="KN4" s="8"/>
      <c r="KO4" s="8"/>
      <c r="KP4" s="8"/>
      <c r="KQ4" s="8"/>
      <c r="KR4" s="8"/>
      <c r="KS4" s="8"/>
      <c r="KT4" s="8"/>
      <c r="KU4" s="8"/>
      <c r="KV4" s="8"/>
      <c r="KW4" s="8"/>
      <c r="KX4" s="8"/>
      <c r="KY4" s="8"/>
      <c r="KZ4" s="8"/>
      <c r="LA4" s="8"/>
      <c r="LB4" s="8"/>
      <c r="LC4" s="8"/>
      <c r="LD4" s="8"/>
      <c r="LE4" s="8"/>
      <c r="LF4" s="8"/>
      <c r="LG4" s="8"/>
      <c r="LH4" s="8"/>
      <c r="LI4" s="8"/>
      <c r="LJ4" s="8"/>
      <c r="LK4" s="8"/>
      <c r="LL4" s="8"/>
      <c r="LM4" s="8"/>
      <c r="LN4" s="8"/>
      <c r="LO4" s="8"/>
      <c r="LP4" s="8"/>
      <c r="LQ4" s="8"/>
      <c r="LR4" s="8"/>
      <c r="LS4" s="8"/>
      <c r="LT4" s="8"/>
      <c r="LU4" s="8"/>
      <c r="LV4" s="8"/>
      <c r="LW4" s="8"/>
      <c r="LX4" s="8"/>
      <c r="LY4" s="8"/>
      <c r="LZ4" s="8"/>
      <c r="MA4" s="8"/>
      <c r="MB4" s="8"/>
      <c r="MC4" s="8"/>
      <c r="MD4" s="8"/>
      <c r="ME4" s="8"/>
      <c r="MF4" s="8"/>
      <c r="MG4" s="8"/>
      <c r="MH4" s="8"/>
      <c r="MI4" s="8"/>
      <c r="MJ4" s="8"/>
      <c r="MK4" s="8"/>
      <c r="ML4" s="8"/>
      <c r="MM4" s="8"/>
      <c r="MN4" s="8"/>
      <c r="MO4" s="8"/>
      <c r="MP4" s="8"/>
      <c r="MQ4" s="8"/>
      <c r="MR4" s="8"/>
      <c r="MS4" s="8"/>
      <c r="MT4" s="8"/>
      <c r="MU4" s="8"/>
      <c r="MV4" s="8"/>
      <c r="MW4" s="8"/>
      <c r="MX4" s="8"/>
      <c r="MY4" s="8"/>
      <c r="MZ4" s="8"/>
      <c r="NA4" s="8"/>
      <c r="NB4" s="8"/>
      <c r="NC4" s="8"/>
      <c r="ND4" s="8"/>
      <c r="NE4" s="8"/>
      <c r="NF4" s="8"/>
      <c r="NG4" s="8"/>
      <c r="NH4" s="8"/>
      <c r="NI4" s="8"/>
      <c r="NJ4" s="8"/>
      <c r="NK4" s="8"/>
      <c r="NL4" s="8"/>
      <c r="NM4" s="8"/>
      <c r="NN4" s="8"/>
      <c r="NO4" s="8"/>
      <c r="NP4" s="8"/>
      <c r="NQ4" s="8"/>
      <c r="NR4" s="8"/>
      <c r="NS4" s="8"/>
      <c r="NT4" s="8"/>
      <c r="NU4" s="8"/>
      <c r="NV4" s="8"/>
      <c r="NW4" s="8"/>
      <c r="NX4" s="8"/>
      <c r="NY4" s="8"/>
      <c r="NZ4" s="8"/>
      <c r="OA4" s="8"/>
      <c r="OB4" s="8"/>
      <c r="OC4" s="8"/>
      <c r="OD4" s="8"/>
      <c r="OE4" s="8"/>
      <c r="OF4" s="8"/>
      <c r="OG4" s="8"/>
      <c r="OH4" s="8"/>
      <c r="OI4" s="8"/>
      <c r="OJ4" s="8"/>
      <c r="OK4" s="8"/>
      <c r="OL4" s="8"/>
      <c r="OM4" s="8"/>
      <c r="ON4" s="8"/>
      <c r="OO4" s="8"/>
      <c r="OP4" s="8"/>
      <c r="OQ4" s="8"/>
      <c r="OR4" s="8"/>
      <c r="OS4" s="8"/>
      <c r="OT4" s="8"/>
      <c r="OU4" s="8"/>
      <c r="OV4" s="8"/>
      <c r="OW4" s="8"/>
      <c r="OX4" s="8"/>
      <c r="OY4" s="8"/>
      <c r="OZ4" s="8"/>
      <c r="PA4" s="8"/>
      <c r="PB4" s="8"/>
      <c r="PC4" s="8"/>
      <c r="PD4" s="8"/>
      <c r="PE4" s="8"/>
      <c r="PF4" s="8"/>
      <c r="PG4" s="8"/>
      <c r="PH4" s="8"/>
      <c r="PI4" s="8"/>
      <c r="PJ4" s="8"/>
      <c r="PK4" s="8"/>
      <c r="PL4" s="8"/>
    </row>
    <row r="5" spans="1:428" ht="30" customHeight="1" x14ac:dyDescent="0.3">
      <c r="A5" s="222" t="s">
        <v>34</v>
      </c>
      <c r="B5" s="222"/>
      <c r="C5" s="222"/>
      <c r="D5" s="222"/>
      <c r="E5" s="222"/>
      <c r="F5" s="222"/>
      <c r="G5" s="222"/>
      <c r="H5" s="222"/>
      <c r="I5" s="222"/>
      <c r="J5" s="222"/>
      <c r="K5" s="222"/>
      <c r="L5" s="222"/>
      <c r="M5" s="222"/>
      <c r="N5" s="222"/>
      <c r="O5" s="136" t="s">
        <v>40</v>
      </c>
      <c r="P5" s="134"/>
      <c r="Q5" s="134"/>
      <c r="R5" s="19"/>
      <c r="S5" s="19"/>
      <c r="T5" s="20"/>
      <c r="U5" s="20"/>
      <c r="V5" s="20"/>
      <c r="W5" s="20"/>
      <c r="X5" s="20"/>
      <c r="Y5" s="20"/>
      <c r="Z5" s="21"/>
      <c r="AA5" s="21"/>
      <c r="AB5" s="176"/>
      <c r="AC5" s="176"/>
      <c r="AF5" s="25"/>
    </row>
    <row r="6" spans="1:428" ht="23.25" customHeight="1" thickBot="1" x14ac:dyDescent="0.35">
      <c r="A6" s="223" t="s">
        <v>38</v>
      </c>
      <c r="B6" s="223"/>
      <c r="C6" s="223"/>
      <c r="D6" s="223"/>
      <c r="E6" s="223"/>
      <c r="F6" s="223"/>
      <c r="G6" s="223"/>
      <c r="H6" s="223"/>
      <c r="I6" s="223"/>
      <c r="J6" s="223"/>
      <c r="K6" s="223"/>
      <c r="L6" s="223"/>
      <c r="M6" s="223"/>
      <c r="N6" s="223"/>
      <c r="O6" s="136" t="s">
        <v>3</v>
      </c>
      <c r="P6" s="134"/>
      <c r="Q6" s="134"/>
      <c r="R6" s="19"/>
      <c r="S6" s="19"/>
      <c r="T6" s="1"/>
      <c r="U6" s="1"/>
      <c r="V6" s="1"/>
      <c r="W6" s="1"/>
      <c r="X6" s="1"/>
      <c r="AB6" s="28"/>
      <c r="AC6" s="28"/>
      <c r="AF6" s="25"/>
    </row>
    <row r="7" spans="1:428" ht="27.75" customHeight="1" x14ac:dyDescent="0.25">
      <c r="A7" s="224" t="s">
        <v>13</v>
      </c>
      <c r="B7" s="226" t="s">
        <v>12</v>
      </c>
      <c r="C7" s="227"/>
      <c r="D7" s="228"/>
      <c r="E7" s="229" t="s">
        <v>27</v>
      </c>
      <c r="F7" s="229"/>
      <c r="G7" s="229"/>
      <c r="H7" s="229"/>
      <c r="I7" s="229"/>
      <c r="J7" s="229"/>
      <c r="K7" s="229"/>
      <c r="L7" s="229"/>
      <c r="M7" s="229"/>
      <c r="N7" s="229"/>
      <c r="O7" s="229"/>
      <c r="P7" s="229"/>
      <c r="Q7" s="229"/>
      <c r="R7" s="229"/>
      <c r="S7" s="229"/>
      <c r="T7" s="26"/>
      <c r="U7" s="26"/>
      <c r="V7" s="26"/>
      <c r="W7" s="26"/>
      <c r="AD7" s="26"/>
      <c r="AE7" s="26"/>
      <c r="AF7" s="26"/>
    </row>
    <row r="8" spans="1:428" ht="27.75" customHeight="1" x14ac:dyDescent="0.25">
      <c r="A8" s="225"/>
      <c r="B8" s="115"/>
      <c r="C8" s="177"/>
      <c r="D8" s="95"/>
      <c r="E8" s="220" t="s">
        <v>22</v>
      </c>
      <c r="F8" s="220"/>
      <c r="G8" s="220"/>
      <c r="H8" s="220"/>
      <c r="I8" s="220"/>
      <c r="J8" s="230" t="s">
        <v>21</v>
      </c>
      <c r="K8" s="231"/>
      <c r="L8" s="231"/>
      <c r="M8" s="232"/>
      <c r="N8" s="233" t="s">
        <v>30</v>
      </c>
      <c r="O8" s="235" t="s">
        <v>31</v>
      </c>
      <c r="P8" s="235" t="s">
        <v>28</v>
      </c>
      <c r="Q8" s="235"/>
      <c r="R8" s="235"/>
      <c r="S8" s="235"/>
      <c r="T8" s="26"/>
      <c r="U8" s="26"/>
      <c r="V8" s="26"/>
      <c r="W8" s="26"/>
      <c r="AD8" s="26"/>
      <c r="AE8" s="26"/>
      <c r="AF8" s="26"/>
    </row>
    <row r="9" spans="1:428" s="51" customFormat="1" ht="31.5" customHeight="1" x14ac:dyDescent="0.25">
      <c r="A9" s="225"/>
      <c r="B9" s="111" t="s">
        <v>14</v>
      </c>
      <c r="C9" s="178" t="s">
        <v>15</v>
      </c>
      <c r="D9" s="96" t="s">
        <v>16</v>
      </c>
      <c r="E9" s="48" t="s">
        <v>17</v>
      </c>
      <c r="F9" s="48" t="s">
        <v>18</v>
      </c>
      <c r="G9" s="48" t="s">
        <v>19</v>
      </c>
      <c r="H9" s="49" t="s">
        <v>20</v>
      </c>
      <c r="I9" s="55" t="s">
        <v>32</v>
      </c>
      <c r="J9" s="56" t="s">
        <v>23</v>
      </c>
      <c r="K9" s="179" t="s">
        <v>24</v>
      </c>
      <c r="L9" s="179" t="s">
        <v>25</v>
      </c>
      <c r="M9" s="178" t="s">
        <v>26</v>
      </c>
      <c r="N9" s="234"/>
      <c r="O9" s="233"/>
      <c r="P9" s="111" t="s">
        <v>35</v>
      </c>
      <c r="Q9" s="111" t="s">
        <v>36</v>
      </c>
      <c r="R9" s="88" t="s">
        <v>29</v>
      </c>
      <c r="S9" s="88" t="s">
        <v>39</v>
      </c>
      <c r="T9" s="50"/>
      <c r="U9" s="50"/>
      <c r="V9" s="50"/>
      <c r="W9" s="50"/>
      <c r="X9" s="50"/>
      <c r="Y9" s="50"/>
      <c r="Z9" s="50"/>
      <c r="AA9" s="50"/>
      <c r="AB9" s="50"/>
      <c r="AC9" s="50"/>
      <c r="AD9" s="50"/>
      <c r="AE9" s="50"/>
      <c r="AF9" s="50"/>
      <c r="AG9" s="50"/>
      <c r="AH9" s="50"/>
      <c r="AI9" s="50"/>
      <c r="AJ9" s="50"/>
      <c r="AK9" s="50"/>
      <c r="AL9" s="50"/>
      <c r="AM9" s="50"/>
      <c r="AN9" s="50"/>
      <c r="AO9" s="50"/>
      <c r="AP9" s="50"/>
      <c r="AQ9" s="50"/>
      <c r="AR9" s="50"/>
      <c r="AS9" s="50"/>
      <c r="AT9" s="50"/>
      <c r="AU9" s="50"/>
      <c r="AV9" s="50"/>
      <c r="AW9" s="50"/>
      <c r="AX9" s="50"/>
      <c r="AY9" s="50"/>
      <c r="AZ9" s="50"/>
      <c r="BA9" s="50"/>
      <c r="BB9" s="50"/>
      <c r="BC9" s="50"/>
      <c r="BD9" s="50"/>
      <c r="BE9" s="50"/>
      <c r="BF9" s="50"/>
      <c r="BG9" s="50"/>
      <c r="BH9" s="50"/>
      <c r="BI9" s="50"/>
      <c r="BJ9" s="50"/>
      <c r="BK9" s="50"/>
      <c r="BL9" s="50"/>
      <c r="BM9" s="50"/>
      <c r="BN9" s="50"/>
      <c r="BO9" s="50"/>
      <c r="BP9" s="50"/>
      <c r="BQ9" s="50"/>
      <c r="BR9" s="50"/>
      <c r="BS9" s="50"/>
      <c r="BT9" s="50"/>
      <c r="BU9" s="50"/>
      <c r="BV9" s="50"/>
      <c r="BW9" s="50"/>
      <c r="BX9" s="50"/>
      <c r="BY9" s="50"/>
      <c r="BZ9" s="50"/>
      <c r="CA9" s="50"/>
      <c r="CB9" s="50"/>
      <c r="CC9" s="50"/>
      <c r="CD9" s="50"/>
      <c r="CE9" s="50"/>
      <c r="CF9" s="50"/>
      <c r="CG9" s="50"/>
      <c r="CH9" s="50"/>
      <c r="CI9" s="50"/>
      <c r="CJ9" s="50"/>
      <c r="CK9" s="50"/>
      <c r="CL9" s="50"/>
      <c r="CM9" s="50"/>
      <c r="CN9" s="50"/>
      <c r="CO9" s="50"/>
      <c r="CP9" s="50"/>
      <c r="CQ9" s="50"/>
      <c r="CR9" s="50"/>
      <c r="CS9" s="50"/>
      <c r="CT9" s="50"/>
      <c r="CU9" s="50"/>
      <c r="CV9" s="50"/>
      <c r="CW9" s="50"/>
      <c r="CX9" s="50"/>
      <c r="CY9" s="50"/>
      <c r="CZ9" s="50"/>
      <c r="DA9" s="50"/>
      <c r="DB9" s="50"/>
      <c r="DC9" s="50"/>
      <c r="DD9" s="50"/>
      <c r="DE9" s="50"/>
      <c r="DF9" s="50"/>
      <c r="DG9" s="50"/>
      <c r="DH9" s="50"/>
      <c r="DI9" s="50"/>
      <c r="DJ9" s="50"/>
      <c r="DK9" s="50"/>
      <c r="DL9" s="50"/>
      <c r="DM9" s="50"/>
      <c r="DN9" s="50"/>
      <c r="DO9" s="50"/>
      <c r="DP9" s="50"/>
      <c r="DQ9" s="50"/>
      <c r="DR9" s="50"/>
      <c r="DS9" s="50"/>
      <c r="DT9" s="50"/>
      <c r="DU9" s="50"/>
      <c r="DV9" s="50"/>
      <c r="DW9" s="50"/>
      <c r="DX9" s="50"/>
      <c r="DY9" s="50"/>
      <c r="DZ9" s="50"/>
      <c r="EA9" s="50"/>
      <c r="EB9" s="50"/>
      <c r="EC9" s="50"/>
      <c r="ED9" s="50"/>
      <c r="EE9" s="50"/>
      <c r="EF9" s="50"/>
      <c r="EG9" s="50"/>
      <c r="EH9" s="50"/>
      <c r="EI9" s="50"/>
      <c r="EJ9" s="50"/>
      <c r="EK9" s="50"/>
      <c r="EL9" s="50"/>
      <c r="EM9" s="50"/>
      <c r="EN9" s="50"/>
      <c r="EO9" s="50"/>
      <c r="EP9" s="50"/>
      <c r="EQ9" s="50"/>
      <c r="ER9" s="50"/>
      <c r="ES9" s="50"/>
      <c r="ET9" s="50"/>
      <c r="EU9" s="50"/>
      <c r="EV9" s="50"/>
      <c r="EW9" s="50"/>
      <c r="EX9" s="50"/>
      <c r="EY9" s="50"/>
      <c r="EZ9" s="50"/>
      <c r="FA9" s="50"/>
      <c r="FB9" s="50"/>
      <c r="FC9" s="50"/>
      <c r="FD9" s="50"/>
      <c r="FE9" s="50"/>
      <c r="FF9" s="50"/>
      <c r="FG9" s="50"/>
      <c r="FH9" s="50"/>
      <c r="FI9" s="50"/>
      <c r="FJ9" s="50"/>
      <c r="FK9" s="50"/>
      <c r="FL9" s="50"/>
      <c r="FM9" s="50"/>
      <c r="FN9" s="50"/>
      <c r="FO9" s="50"/>
      <c r="FP9" s="50"/>
      <c r="FQ9" s="50"/>
      <c r="FR9" s="50"/>
      <c r="FS9" s="50"/>
      <c r="FT9" s="50"/>
      <c r="FU9" s="50"/>
      <c r="FV9" s="50"/>
      <c r="FW9" s="50"/>
      <c r="FX9" s="50"/>
      <c r="FY9" s="50"/>
      <c r="FZ9" s="50"/>
      <c r="GA9" s="50"/>
      <c r="GB9" s="50"/>
      <c r="GC9" s="50"/>
      <c r="GD9" s="50"/>
      <c r="GE9" s="50"/>
      <c r="GF9" s="50"/>
      <c r="GG9" s="50"/>
      <c r="GH9" s="50"/>
      <c r="GI9" s="50"/>
      <c r="GJ9" s="50"/>
      <c r="GK9" s="50"/>
      <c r="GL9" s="50"/>
      <c r="GM9" s="50"/>
      <c r="GN9" s="50"/>
      <c r="GO9" s="50"/>
      <c r="GP9" s="50"/>
      <c r="GQ9" s="50"/>
      <c r="GR9" s="50"/>
      <c r="GS9" s="50"/>
      <c r="GT9" s="50"/>
      <c r="GU9" s="50"/>
      <c r="GV9" s="50"/>
      <c r="GW9" s="50"/>
      <c r="GX9" s="50"/>
      <c r="GY9" s="50"/>
      <c r="GZ9" s="50"/>
      <c r="HA9" s="50"/>
      <c r="HB9" s="50"/>
      <c r="HC9" s="50"/>
      <c r="HD9" s="50"/>
      <c r="HE9" s="50"/>
      <c r="HF9" s="50"/>
      <c r="HG9" s="50"/>
      <c r="HH9" s="50"/>
      <c r="HI9" s="50"/>
      <c r="HJ9" s="50"/>
      <c r="HK9" s="50"/>
      <c r="HL9" s="50"/>
      <c r="HM9" s="50"/>
      <c r="HN9" s="50"/>
      <c r="HO9" s="50"/>
      <c r="HP9" s="50"/>
      <c r="HQ9" s="50"/>
      <c r="HR9" s="50"/>
      <c r="HS9" s="50"/>
      <c r="HT9" s="50"/>
      <c r="HU9" s="50"/>
      <c r="HV9" s="50"/>
      <c r="HW9" s="50"/>
      <c r="HX9" s="50"/>
      <c r="HY9" s="50"/>
      <c r="HZ9" s="50"/>
      <c r="IA9" s="50"/>
      <c r="IB9" s="50"/>
      <c r="IC9" s="50"/>
      <c r="ID9" s="50"/>
      <c r="IE9" s="50"/>
      <c r="IF9" s="50"/>
      <c r="IG9" s="50"/>
      <c r="IH9" s="50"/>
      <c r="II9" s="50"/>
      <c r="IJ9" s="50"/>
      <c r="IK9" s="50"/>
      <c r="IL9" s="50"/>
      <c r="IM9" s="50"/>
      <c r="IN9" s="50"/>
      <c r="IO9" s="50"/>
      <c r="IP9" s="50"/>
      <c r="IQ9" s="50"/>
      <c r="IR9" s="50"/>
      <c r="IS9" s="50"/>
      <c r="IT9" s="50"/>
      <c r="IU9" s="50"/>
      <c r="IV9" s="50"/>
      <c r="IW9" s="50"/>
      <c r="IX9" s="50"/>
      <c r="IY9" s="50"/>
      <c r="IZ9" s="50"/>
      <c r="JA9" s="50"/>
      <c r="JB9" s="50"/>
      <c r="JC9" s="50"/>
      <c r="JD9" s="50"/>
      <c r="JE9" s="50"/>
      <c r="JF9" s="50"/>
      <c r="JG9" s="50"/>
      <c r="JH9" s="50"/>
      <c r="JI9" s="50"/>
      <c r="JJ9" s="50"/>
      <c r="JK9" s="50"/>
      <c r="JL9" s="50"/>
      <c r="JM9" s="50"/>
      <c r="JN9" s="50"/>
      <c r="JO9" s="50"/>
      <c r="JP9" s="50"/>
      <c r="JQ9" s="50"/>
      <c r="JR9" s="50"/>
      <c r="JS9" s="50"/>
      <c r="JT9" s="50"/>
      <c r="JU9" s="50"/>
      <c r="JV9" s="50"/>
      <c r="JW9" s="50"/>
      <c r="JX9" s="50"/>
      <c r="JY9" s="50"/>
      <c r="JZ9" s="50"/>
      <c r="KA9" s="50"/>
      <c r="KB9" s="50"/>
      <c r="KC9" s="50"/>
      <c r="KD9" s="50"/>
      <c r="KE9" s="50"/>
      <c r="KF9" s="50"/>
      <c r="KG9" s="50"/>
      <c r="KH9" s="50"/>
      <c r="KI9" s="50"/>
      <c r="KJ9" s="50"/>
      <c r="KK9" s="50"/>
      <c r="KL9" s="50"/>
      <c r="KM9" s="50"/>
      <c r="KN9" s="50"/>
      <c r="KO9" s="50"/>
      <c r="KP9" s="50"/>
      <c r="KQ9" s="50"/>
      <c r="KR9" s="50"/>
      <c r="KS9" s="50"/>
      <c r="KT9" s="50"/>
      <c r="KU9" s="50"/>
      <c r="KV9" s="50"/>
      <c r="KW9" s="50"/>
      <c r="KX9" s="50"/>
      <c r="KY9" s="50"/>
      <c r="KZ9" s="50"/>
      <c r="LA9" s="50"/>
      <c r="LB9" s="50"/>
      <c r="LC9" s="50"/>
      <c r="LD9" s="50"/>
      <c r="LE9" s="50"/>
      <c r="LF9" s="50"/>
      <c r="LG9" s="50"/>
      <c r="LH9" s="50"/>
      <c r="LI9" s="50"/>
      <c r="LJ9" s="50"/>
      <c r="LK9" s="50"/>
      <c r="LL9" s="50"/>
      <c r="LM9" s="50"/>
      <c r="LN9" s="50"/>
      <c r="LO9" s="50"/>
      <c r="LP9" s="50"/>
      <c r="LQ9" s="50"/>
      <c r="LR9" s="50"/>
      <c r="LS9" s="50"/>
      <c r="LT9" s="50"/>
      <c r="LU9" s="50"/>
      <c r="LV9" s="50"/>
      <c r="LW9" s="50"/>
      <c r="LX9" s="50"/>
      <c r="LY9" s="50"/>
      <c r="LZ9" s="50"/>
      <c r="MA9" s="50"/>
      <c r="MB9" s="50"/>
      <c r="MC9" s="50"/>
      <c r="MD9" s="50"/>
      <c r="ME9" s="50"/>
      <c r="MF9" s="50"/>
      <c r="MG9" s="50"/>
      <c r="MH9" s="50"/>
      <c r="MI9" s="50"/>
      <c r="MJ9" s="50"/>
      <c r="MK9" s="50"/>
      <c r="ML9" s="50"/>
      <c r="MM9" s="50"/>
      <c r="MN9" s="50"/>
      <c r="MO9" s="50"/>
      <c r="MP9" s="50"/>
      <c r="MQ9" s="50"/>
      <c r="MR9" s="50"/>
      <c r="MS9" s="50"/>
      <c r="MT9" s="50"/>
      <c r="MU9" s="50"/>
      <c r="MV9" s="50"/>
      <c r="MW9" s="50"/>
      <c r="MX9" s="50"/>
      <c r="MY9" s="50"/>
      <c r="MZ9" s="50"/>
      <c r="NA9" s="50"/>
      <c r="NB9" s="50"/>
      <c r="NC9" s="50"/>
      <c r="ND9" s="50"/>
      <c r="NE9" s="50"/>
      <c r="NF9" s="50"/>
      <c r="NG9" s="50"/>
      <c r="NH9" s="50"/>
      <c r="NI9" s="50"/>
      <c r="NJ9" s="50"/>
      <c r="NK9" s="50"/>
      <c r="NL9" s="50"/>
      <c r="NM9" s="50"/>
      <c r="NN9" s="50"/>
      <c r="NO9" s="50"/>
      <c r="NP9" s="50"/>
      <c r="NQ9" s="50"/>
      <c r="NR9" s="50"/>
      <c r="NS9" s="50"/>
      <c r="NT9" s="50"/>
      <c r="NU9" s="50"/>
      <c r="NV9" s="50"/>
      <c r="NW9" s="50"/>
      <c r="NX9" s="50"/>
      <c r="NY9" s="50"/>
      <c r="NZ9" s="50"/>
      <c r="OA9" s="50"/>
      <c r="OB9" s="50"/>
      <c r="OC9" s="50"/>
      <c r="OD9" s="50"/>
      <c r="OE9" s="50"/>
      <c r="OF9" s="50"/>
      <c r="OG9" s="50"/>
      <c r="OH9" s="50"/>
      <c r="OI9" s="50"/>
      <c r="OJ9" s="50"/>
      <c r="OK9" s="50"/>
      <c r="OL9" s="50"/>
      <c r="OM9" s="50"/>
      <c r="ON9" s="50"/>
      <c r="OO9" s="50"/>
      <c r="OP9" s="50"/>
      <c r="OQ9" s="50"/>
      <c r="OR9" s="50"/>
      <c r="OS9" s="50"/>
      <c r="OT9" s="50"/>
      <c r="OU9" s="50"/>
      <c r="OV9" s="50"/>
      <c r="OW9" s="50"/>
      <c r="OX9" s="50"/>
      <c r="OY9" s="50"/>
      <c r="OZ9" s="50"/>
      <c r="PA9" s="50"/>
      <c r="PB9" s="50"/>
      <c r="PC9" s="50"/>
      <c r="PD9" s="50"/>
      <c r="PE9" s="50"/>
      <c r="PF9" s="50"/>
      <c r="PG9" s="50"/>
      <c r="PH9" s="50"/>
      <c r="PI9" s="50"/>
      <c r="PJ9" s="50"/>
      <c r="PK9" s="50"/>
      <c r="PL9" s="50"/>
    </row>
    <row r="10" spans="1:428" s="30" customFormat="1" ht="30" customHeight="1" x14ac:dyDescent="0.25">
      <c r="A10" s="90" t="s">
        <v>66</v>
      </c>
      <c r="B10" s="203">
        <v>12</v>
      </c>
      <c r="C10" s="203">
        <v>12</v>
      </c>
      <c r="D10" s="203">
        <v>0</v>
      </c>
      <c r="E10" s="203">
        <v>14396</v>
      </c>
      <c r="F10" s="203">
        <v>13670</v>
      </c>
      <c r="G10" s="203">
        <v>726</v>
      </c>
      <c r="H10" s="203">
        <v>40</v>
      </c>
      <c r="I10" s="203">
        <v>14436</v>
      </c>
      <c r="J10" s="142">
        <v>25</v>
      </c>
      <c r="K10" s="142">
        <v>240</v>
      </c>
      <c r="L10" s="91">
        <f>J10*K10</f>
        <v>6000</v>
      </c>
      <c r="M10" s="206">
        <v>25</v>
      </c>
      <c r="N10" s="209">
        <f>-(I10-L10-L11-L12-M10)</f>
        <v>-36</v>
      </c>
      <c r="O10" s="200">
        <f>IFERROR((N10/I10)*100,"-")</f>
        <v>-0.24937655860349126</v>
      </c>
      <c r="P10" s="107">
        <v>240</v>
      </c>
      <c r="Q10" s="107">
        <v>240</v>
      </c>
      <c r="R10" s="137">
        <f>P10-Q10</f>
        <v>0</v>
      </c>
      <c r="S10" s="137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29"/>
      <c r="BQ10" s="29"/>
      <c r="BR10" s="29"/>
      <c r="BS10" s="29"/>
      <c r="BT10" s="29"/>
      <c r="BU10" s="29"/>
      <c r="BV10" s="29"/>
      <c r="BW10" s="29"/>
      <c r="BX10" s="29"/>
      <c r="BY10" s="29"/>
      <c r="BZ10" s="29"/>
      <c r="CA10" s="29"/>
      <c r="CB10" s="29"/>
      <c r="CC10" s="29"/>
      <c r="CD10" s="29"/>
      <c r="CE10" s="29"/>
      <c r="CF10" s="29"/>
      <c r="CG10" s="29"/>
      <c r="CH10" s="29"/>
      <c r="CI10" s="29"/>
      <c r="CJ10" s="29"/>
      <c r="CK10" s="29"/>
      <c r="CL10" s="29"/>
      <c r="CM10" s="29"/>
      <c r="CN10" s="29"/>
      <c r="CO10" s="29"/>
      <c r="CP10" s="29"/>
      <c r="CQ10" s="29"/>
      <c r="CR10" s="29"/>
      <c r="CS10" s="29"/>
      <c r="CT10" s="29"/>
      <c r="CU10" s="29"/>
      <c r="CV10" s="29"/>
      <c r="CW10" s="29"/>
      <c r="CX10" s="29"/>
      <c r="CY10" s="29"/>
      <c r="CZ10" s="29"/>
      <c r="DA10" s="29"/>
      <c r="DB10" s="29"/>
      <c r="DC10" s="29"/>
      <c r="DD10" s="29"/>
      <c r="DE10" s="29"/>
      <c r="DF10" s="29"/>
      <c r="DG10" s="29"/>
      <c r="DH10" s="29"/>
      <c r="DI10" s="29"/>
      <c r="DJ10" s="29"/>
      <c r="DK10" s="29"/>
      <c r="DL10" s="29"/>
      <c r="DM10" s="29"/>
      <c r="DN10" s="29"/>
      <c r="DO10" s="29"/>
      <c r="DP10" s="29"/>
      <c r="DQ10" s="29"/>
      <c r="DR10" s="29"/>
      <c r="DS10" s="29"/>
      <c r="DT10" s="29"/>
      <c r="DU10" s="29"/>
      <c r="DV10" s="29"/>
      <c r="DW10" s="29"/>
      <c r="DX10" s="29"/>
      <c r="DY10" s="29"/>
      <c r="DZ10" s="29"/>
      <c r="EA10" s="29"/>
      <c r="EB10" s="29"/>
      <c r="EC10" s="29"/>
      <c r="ED10" s="29"/>
      <c r="EE10" s="29"/>
      <c r="EF10" s="29"/>
      <c r="EG10" s="29"/>
      <c r="EH10" s="29"/>
      <c r="EI10" s="29"/>
      <c r="EJ10" s="29"/>
      <c r="EK10" s="29"/>
      <c r="EL10" s="29"/>
      <c r="EM10" s="29"/>
      <c r="EN10" s="29"/>
      <c r="EO10" s="29"/>
      <c r="EP10" s="29"/>
      <c r="EQ10" s="29"/>
      <c r="ER10" s="29"/>
      <c r="ES10" s="29"/>
      <c r="ET10" s="29"/>
      <c r="EU10" s="29"/>
      <c r="EV10" s="29"/>
      <c r="EW10" s="29"/>
      <c r="EX10" s="29"/>
      <c r="EY10" s="29"/>
      <c r="EZ10" s="29"/>
      <c r="FA10" s="29"/>
      <c r="FB10" s="29"/>
      <c r="FC10" s="29"/>
      <c r="FD10" s="29"/>
      <c r="FE10" s="29"/>
      <c r="FF10" s="29"/>
      <c r="FG10" s="29"/>
      <c r="FH10" s="29"/>
      <c r="FI10" s="29"/>
      <c r="FJ10" s="29"/>
      <c r="FK10" s="29"/>
      <c r="FL10" s="29"/>
      <c r="FM10" s="29"/>
      <c r="FN10" s="29"/>
      <c r="FO10" s="29"/>
      <c r="FP10" s="29"/>
      <c r="FQ10" s="29"/>
      <c r="FR10" s="29"/>
      <c r="FS10" s="29"/>
      <c r="FT10" s="29"/>
      <c r="FU10" s="29"/>
      <c r="FV10" s="29"/>
      <c r="FW10" s="29"/>
      <c r="FX10" s="29"/>
      <c r="FY10" s="29"/>
      <c r="FZ10" s="29"/>
      <c r="GA10" s="29"/>
      <c r="GB10" s="29"/>
      <c r="GC10" s="29"/>
      <c r="GD10" s="29"/>
      <c r="GE10" s="29"/>
      <c r="GF10" s="29"/>
      <c r="GG10" s="29"/>
      <c r="GH10" s="29"/>
      <c r="GI10" s="29"/>
      <c r="GJ10" s="29"/>
      <c r="GK10" s="29"/>
      <c r="GL10" s="29"/>
      <c r="GM10" s="29"/>
      <c r="GN10" s="29"/>
      <c r="GO10" s="29"/>
      <c r="GP10" s="29"/>
      <c r="GQ10" s="29"/>
      <c r="GR10" s="29"/>
      <c r="GS10" s="29"/>
      <c r="GT10" s="29"/>
      <c r="GU10" s="29"/>
      <c r="GV10" s="29"/>
      <c r="GW10" s="29"/>
      <c r="GX10" s="29"/>
      <c r="GY10" s="29"/>
      <c r="GZ10" s="29"/>
      <c r="HA10" s="29"/>
      <c r="HB10" s="29"/>
      <c r="HC10" s="29"/>
      <c r="HD10" s="29"/>
      <c r="HE10" s="29"/>
      <c r="HF10" s="29"/>
      <c r="HG10" s="29"/>
      <c r="HH10" s="29"/>
      <c r="HI10" s="29"/>
      <c r="HJ10" s="29"/>
      <c r="HK10" s="29"/>
      <c r="HL10" s="29"/>
      <c r="HM10" s="29"/>
      <c r="HN10" s="29"/>
      <c r="HO10" s="29"/>
      <c r="HP10" s="29"/>
      <c r="HQ10" s="29"/>
      <c r="HR10" s="29"/>
      <c r="HS10" s="29"/>
      <c r="HT10" s="29"/>
      <c r="HU10" s="29"/>
      <c r="HV10" s="29"/>
      <c r="HW10" s="29"/>
      <c r="HX10" s="29"/>
      <c r="HY10" s="29"/>
      <c r="HZ10" s="29"/>
      <c r="IA10" s="29"/>
      <c r="IB10" s="29"/>
      <c r="IC10" s="29"/>
      <c r="ID10" s="29"/>
      <c r="IE10" s="29"/>
      <c r="IF10" s="29"/>
      <c r="IG10" s="29"/>
      <c r="IH10" s="29"/>
      <c r="II10" s="29"/>
      <c r="IJ10" s="29"/>
      <c r="IK10" s="29"/>
      <c r="IL10" s="29"/>
      <c r="IM10" s="29"/>
      <c r="IN10" s="29"/>
      <c r="IO10" s="29"/>
      <c r="IP10" s="29"/>
      <c r="IQ10" s="29"/>
      <c r="IR10" s="29"/>
      <c r="IS10" s="29"/>
      <c r="IT10" s="29"/>
      <c r="IU10" s="29"/>
      <c r="IV10" s="29"/>
      <c r="IW10" s="29"/>
      <c r="IX10" s="29"/>
      <c r="IY10" s="29"/>
      <c r="IZ10" s="29"/>
      <c r="JA10" s="29"/>
      <c r="JB10" s="29"/>
      <c r="JC10" s="29"/>
      <c r="JD10" s="29"/>
      <c r="JE10" s="29"/>
      <c r="JF10" s="29"/>
      <c r="JG10" s="29"/>
      <c r="JH10" s="29"/>
      <c r="JI10" s="29"/>
      <c r="JJ10" s="29"/>
      <c r="JK10" s="29"/>
      <c r="JL10" s="29"/>
      <c r="JM10" s="29"/>
      <c r="JN10" s="29"/>
      <c r="JO10" s="29"/>
      <c r="JP10" s="29"/>
      <c r="JQ10" s="29"/>
      <c r="JR10" s="29"/>
      <c r="JS10" s="29"/>
      <c r="JT10" s="29"/>
      <c r="JU10" s="29"/>
      <c r="JV10" s="29"/>
      <c r="JW10" s="29"/>
      <c r="JX10" s="29"/>
      <c r="JY10" s="29"/>
      <c r="JZ10" s="29"/>
      <c r="KA10" s="29"/>
      <c r="KB10" s="29"/>
      <c r="KC10" s="29"/>
      <c r="KD10" s="29"/>
      <c r="KE10" s="29"/>
      <c r="KF10" s="29"/>
      <c r="KG10" s="29"/>
      <c r="KH10" s="29"/>
      <c r="KI10" s="29"/>
      <c r="KJ10" s="29"/>
      <c r="KK10" s="29"/>
      <c r="KL10" s="29"/>
      <c r="KM10" s="29"/>
      <c r="KN10" s="29"/>
      <c r="KO10" s="29"/>
      <c r="KP10" s="29"/>
      <c r="KQ10" s="29"/>
      <c r="KR10" s="29"/>
      <c r="KS10" s="29"/>
      <c r="KT10" s="29"/>
      <c r="KU10" s="29"/>
      <c r="KV10" s="29"/>
      <c r="KW10" s="29"/>
      <c r="KX10" s="29"/>
      <c r="KY10" s="29"/>
      <c r="KZ10" s="29"/>
      <c r="LA10" s="29"/>
      <c r="LB10" s="29"/>
      <c r="LC10" s="29"/>
      <c r="LD10" s="29"/>
      <c r="LE10" s="29"/>
      <c r="LF10" s="29"/>
      <c r="LG10" s="29"/>
      <c r="LH10" s="29"/>
      <c r="LI10" s="29"/>
      <c r="LJ10" s="29"/>
      <c r="LK10" s="29"/>
      <c r="LL10" s="29"/>
      <c r="LM10" s="29"/>
      <c r="LN10" s="29"/>
      <c r="LO10" s="29"/>
      <c r="LP10" s="29"/>
      <c r="LQ10" s="29"/>
      <c r="LR10" s="29"/>
      <c r="LS10" s="29"/>
      <c r="LT10" s="29"/>
      <c r="LU10" s="29"/>
      <c r="LV10" s="29"/>
      <c r="LW10" s="29"/>
      <c r="LX10" s="29"/>
      <c r="LY10" s="29"/>
      <c r="LZ10" s="29"/>
      <c r="MA10" s="29"/>
      <c r="MB10" s="29"/>
      <c r="MC10" s="29"/>
      <c r="MD10" s="29"/>
      <c r="ME10" s="29"/>
      <c r="MF10" s="29"/>
      <c r="MG10" s="29"/>
      <c r="MH10" s="29"/>
      <c r="MI10" s="29"/>
      <c r="MJ10" s="29"/>
      <c r="MK10" s="29"/>
      <c r="ML10" s="29"/>
      <c r="MM10" s="29"/>
      <c r="MN10" s="29"/>
      <c r="MO10" s="29"/>
      <c r="MP10" s="29"/>
      <c r="MQ10" s="29"/>
      <c r="MR10" s="29"/>
      <c r="MS10" s="29"/>
      <c r="MT10" s="29"/>
      <c r="MU10" s="29"/>
      <c r="MV10" s="29"/>
      <c r="MW10" s="29"/>
      <c r="MX10" s="29"/>
      <c r="MY10" s="29"/>
      <c r="MZ10" s="29"/>
      <c r="NA10" s="29"/>
      <c r="NB10" s="29"/>
      <c r="NC10" s="29"/>
      <c r="ND10" s="29"/>
      <c r="NE10" s="29"/>
      <c r="NF10" s="29"/>
      <c r="NG10" s="29"/>
      <c r="NH10" s="29"/>
      <c r="NI10" s="29"/>
      <c r="NJ10" s="29"/>
      <c r="NK10" s="29"/>
      <c r="NL10" s="29"/>
      <c r="NM10" s="29"/>
      <c r="NN10" s="29"/>
      <c r="NO10" s="29"/>
      <c r="NP10" s="29"/>
      <c r="NQ10" s="29"/>
      <c r="NR10" s="29"/>
      <c r="NS10" s="29"/>
      <c r="NT10" s="29"/>
      <c r="NU10" s="29"/>
      <c r="NV10" s="29"/>
      <c r="NW10" s="29"/>
      <c r="NX10" s="29"/>
      <c r="NY10" s="29"/>
      <c r="NZ10" s="29"/>
      <c r="OA10" s="29"/>
      <c r="OB10" s="29"/>
      <c r="OC10" s="29"/>
      <c r="OD10" s="29"/>
      <c r="OE10" s="29"/>
      <c r="OF10" s="29"/>
      <c r="OG10" s="29"/>
      <c r="OH10" s="29"/>
      <c r="OI10" s="29"/>
      <c r="OJ10" s="29"/>
      <c r="OK10" s="29"/>
      <c r="OL10" s="29"/>
      <c r="OM10" s="29"/>
      <c r="ON10" s="29"/>
      <c r="OO10" s="29"/>
      <c r="OP10" s="29"/>
      <c r="OQ10" s="29"/>
      <c r="OR10" s="29"/>
      <c r="OS10" s="29"/>
      <c r="OT10" s="29"/>
      <c r="OU10" s="29"/>
      <c r="OV10" s="29"/>
      <c r="OW10" s="29"/>
      <c r="OX10" s="29"/>
      <c r="OY10" s="29"/>
      <c r="OZ10" s="29"/>
      <c r="PA10" s="29"/>
      <c r="PB10" s="29"/>
      <c r="PC10" s="29"/>
      <c r="PD10" s="29"/>
      <c r="PE10" s="29"/>
      <c r="PF10" s="29"/>
      <c r="PG10" s="29"/>
      <c r="PH10" s="29"/>
      <c r="PI10" s="29"/>
      <c r="PJ10" s="29"/>
      <c r="PK10" s="29"/>
      <c r="PL10" s="29"/>
    </row>
    <row r="11" spans="1:428" s="30" customFormat="1" ht="30" customHeight="1" x14ac:dyDescent="0.25">
      <c r="A11" s="90" t="s">
        <v>67</v>
      </c>
      <c r="B11" s="204"/>
      <c r="C11" s="204"/>
      <c r="D11" s="204"/>
      <c r="E11" s="204"/>
      <c r="F11" s="204"/>
      <c r="G11" s="204"/>
      <c r="H11" s="204"/>
      <c r="I11" s="204"/>
      <c r="J11" s="142">
        <v>25</v>
      </c>
      <c r="K11" s="142">
        <v>160</v>
      </c>
      <c r="L11" s="91">
        <f t="shared" ref="L11:L23" si="0">J11*K11</f>
        <v>4000</v>
      </c>
      <c r="M11" s="207"/>
      <c r="N11" s="210"/>
      <c r="O11" s="201"/>
      <c r="P11" s="107">
        <v>160</v>
      </c>
      <c r="Q11" s="107">
        <v>160</v>
      </c>
      <c r="R11" s="137">
        <f t="shared" ref="R11:R23" si="1">P11-Q11</f>
        <v>0</v>
      </c>
      <c r="S11" s="137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29"/>
      <c r="BB11" s="29"/>
      <c r="BC11" s="29"/>
      <c r="BD11" s="29"/>
      <c r="BE11" s="29"/>
      <c r="BF11" s="29"/>
      <c r="BG11" s="29"/>
      <c r="BH11" s="29"/>
      <c r="BI11" s="29"/>
      <c r="BJ11" s="29"/>
      <c r="BK11" s="29"/>
      <c r="BL11" s="29"/>
      <c r="BM11" s="29"/>
      <c r="BN11" s="29"/>
      <c r="BO11" s="29"/>
      <c r="BP11" s="29"/>
      <c r="BQ11" s="29"/>
      <c r="BR11" s="29"/>
      <c r="BS11" s="29"/>
      <c r="BT11" s="29"/>
      <c r="BU11" s="29"/>
      <c r="BV11" s="29"/>
      <c r="BW11" s="29"/>
      <c r="BX11" s="29"/>
      <c r="BY11" s="29"/>
      <c r="BZ11" s="29"/>
      <c r="CA11" s="29"/>
      <c r="CB11" s="29"/>
      <c r="CC11" s="29"/>
      <c r="CD11" s="29"/>
      <c r="CE11" s="29"/>
      <c r="CF11" s="29"/>
      <c r="CG11" s="29"/>
      <c r="CH11" s="29"/>
      <c r="CI11" s="29"/>
      <c r="CJ11" s="29"/>
      <c r="CK11" s="29"/>
      <c r="CL11" s="29"/>
      <c r="CM11" s="29"/>
      <c r="CN11" s="29"/>
      <c r="CO11" s="29"/>
      <c r="CP11" s="29"/>
      <c r="CQ11" s="29"/>
      <c r="CR11" s="29"/>
      <c r="CS11" s="29"/>
      <c r="CT11" s="29"/>
      <c r="CU11" s="29"/>
      <c r="CV11" s="29"/>
      <c r="CW11" s="29"/>
      <c r="CX11" s="29"/>
      <c r="CY11" s="29"/>
      <c r="CZ11" s="29"/>
      <c r="DA11" s="29"/>
      <c r="DB11" s="29"/>
      <c r="DC11" s="29"/>
      <c r="DD11" s="29"/>
      <c r="DE11" s="29"/>
      <c r="DF11" s="29"/>
      <c r="DG11" s="29"/>
      <c r="DH11" s="29"/>
      <c r="DI11" s="29"/>
      <c r="DJ11" s="29"/>
      <c r="DK11" s="29"/>
      <c r="DL11" s="29"/>
      <c r="DM11" s="29"/>
      <c r="DN11" s="29"/>
      <c r="DO11" s="29"/>
      <c r="DP11" s="29"/>
      <c r="DQ11" s="29"/>
      <c r="DR11" s="29"/>
      <c r="DS11" s="29"/>
      <c r="DT11" s="29"/>
      <c r="DU11" s="29"/>
      <c r="DV11" s="29"/>
      <c r="DW11" s="29"/>
      <c r="DX11" s="29"/>
      <c r="DY11" s="29"/>
      <c r="DZ11" s="29"/>
      <c r="EA11" s="29"/>
      <c r="EB11" s="29"/>
      <c r="EC11" s="29"/>
      <c r="ED11" s="29"/>
      <c r="EE11" s="29"/>
      <c r="EF11" s="29"/>
      <c r="EG11" s="29"/>
      <c r="EH11" s="29"/>
      <c r="EI11" s="29"/>
      <c r="EJ11" s="29"/>
      <c r="EK11" s="29"/>
      <c r="EL11" s="29"/>
      <c r="EM11" s="29"/>
      <c r="EN11" s="29"/>
      <c r="EO11" s="29"/>
      <c r="EP11" s="29"/>
      <c r="EQ11" s="29"/>
      <c r="ER11" s="29"/>
      <c r="ES11" s="29"/>
      <c r="ET11" s="29"/>
      <c r="EU11" s="29"/>
      <c r="EV11" s="29"/>
      <c r="EW11" s="29"/>
      <c r="EX11" s="29"/>
      <c r="EY11" s="29"/>
      <c r="EZ11" s="29"/>
      <c r="FA11" s="29"/>
      <c r="FB11" s="29"/>
      <c r="FC11" s="29"/>
      <c r="FD11" s="29"/>
      <c r="FE11" s="29"/>
      <c r="FF11" s="29"/>
      <c r="FG11" s="29"/>
      <c r="FH11" s="29"/>
      <c r="FI11" s="29"/>
      <c r="FJ11" s="29"/>
      <c r="FK11" s="29"/>
      <c r="FL11" s="29"/>
      <c r="FM11" s="29"/>
      <c r="FN11" s="29"/>
      <c r="FO11" s="29"/>
      <c r="FP11" s="29"/>
      <c r="FQ11" s="29"/>
      <c r="FR11" s="29"/>
      <c r="FS11" s="29"/>
      <c r="FT11" s="29"/>
      <c r="FU11" s="29"/>
      <c r="FV11" s="29"/>
      <c r="FW11" s="29"/>
      <c r="FX11" s="29"/>
      <c r="FY11" s="29"/>
      <c r="FZ11" s="29"/>
      <c r="GA11" s="29"/>
      <c r="GB11" s="29"/>
      <c r="GC11" s="29"/>
      <c r="GD11" s="29"/>
      <c r="GE11" s="29"/>
      <c r="GF11" s="29"/>
      <c r="GG11" s="29"/>
      <c r="GH11" s="29"/>
      <c r="GI11" s="29"/>
      <c r="GJ11" s="29"/>
      <c r="GK11" s="29"/>
      <c r="GL11" s="29"/>
      <c r="GM11" s="29"/>
      <c r="GN11" s="29"/>
      <c r="GO11" s="29"/>
      <c r="GP11" s="29"/>
      <c r="GQ11" s="29"/>
      <c r="GR11" s="29"/>
      <c r="GS11" s="29"/>
      <c r="GT11" s="29"/>
      <c r="GU11" s="29"/>
      <c r="GV11" s="29"/>
      <c r="GW11" s="29"/>
      <c r="GX11" s="29"/>
      <c r="GY11" s="29"/>
      <c r="GZ11" s="29"/>
      <c r="HA11" s="29"/>
      <c r="HB11" s="29"/>
      <c r="HC11" s="29"/>
      <c r="HD11" s="29"/>
      <c r="HE11" s="29"/>
      <c r="HF11" s="29"/>
      <c r="HG11" s="29"/>
      <c r="HH11" s="29"/>
      <c r="HI11" s="29"/>
      <c r="HJ11" s="29"/>
      <c r="HK11" s="29"/>
      <c r="HL11" s="29"/>
      <c r="HM11" s="29"/>
      <c r="HN11" s="29"/>
      <c r="HO11" s="29"/>
      <c r="HP11" s="29"/>
      <c r="HQ11" s="29"/>
      <c r="HR11" s="29"/>
      <c r="HS11" s="29"/>
      <c r="HT11" s="29"/>
      <c r="HU11" s="29"/>
      <c r="HV11" s="29"/>
      <c r="HW11" s="29"/>
      <c r="HX11" s="29"/>
      <c r="HY11" s="29"/>
      <c r="HZ11" s="29"/>
      <c r="IA11" s="29"/>
      <c r="IB11" s="29"/>
      <c r="IC11" s="29"/>
      <c r="ID11" s="29"/>
      <c r="IE11" s="29"/>
      <c r="IF11" s="29"/>
      <c r="IG11" s="29"/>
      <c r="IH11" s="29"/>
      <c r="II11" s="29"/>
      <c r="IJ11" s="29"/>
      <c r="IK11" s="29"/>
      <c r="IL11" s="29"/>
      <c r="IM11" s="29"/>
      <c r="IN11" s="29"/>
      <c r="IO11" s="29"/>
      <c r="IP11" s="29"/>
      <c r="IQ11" s="29"/>
      <c r="IR11" s="29"/>
      <c r="IS11" s="29"/>
      <c r="IT11" s="29"/>
      <c r="IU11" s="29"/>
      <c r="IV11" s="29"/>
      <c r="IW11" s="29"/>
      <c r="IX11" s="29"/>
      <c r="IY11" s="29"/>
      <c r="IZ11" s="29"/>
      <c r="JA11" s="29"/>
      <c r="JB11" s="29"/>
      <c r="JC11" s="29"/>
      <c r="JD11" s="29"/>
      <c r="JE11" s="29"/>
      <c r="JF11" s="29"/>
      <c r="JG11" s="29"/>
      <c r="JH11" s="29"/>
      <c r="JI11" s="29"/>
      <c r="JJ11" s="29"/>
      <c r="JK11" s="29"/>
      <c r="JL11" s="29"/>
      <c r="JM11" s="29"/>
      <c r="JN11" s="29"/>
      <c r="JO11" s="29"/>
      <c r="JP11" s="29"/>
      <c r="JQ11" s="29"/>
      <c r="JR11" s="29"/>
      <c r="JS11" s="29"/>
      <c r="JT11" s="29"/>
      <c r="JU11" s="29"/>
      <c r="JV11" s="29"/>
      <c r="JW11" s="29"/>
      <c r="JX11" s="29"/>
      <c r="JY11" s="29"/>
      <c r="JZ11" s="29"/>
      <c r="KA11" s="29"/>
      <c r="KB11" s="29"/>
      <c r="KC11" s="29"/>
      <c r="KD11" s="29"/>
      <c r="KE11" s="29"/>
      <c r="KF11" s="29"/>
      <c r="KG11" s="29"/>
      <c r="KH11" s="29"/>
      <c r="KI11" s="29"/>
      <c r="KJ11" s="29"/>
      <c r="KK11" s="29"/>
      <c r="KL11" s="29"/>
      <c r="KM11" s="29"/>
      <c r="KN11" s="29"/>
      <c r="KO11" s="29"/>
      <c r="KP11" s="29"/>
      <c r="KQ11" s="29"/>
      <c r="KR11" s="29"/>
      <c r="KS11" s="29"/>
      <c r="KT11" s="29"/>
      <c r="KU11" s="29"/>
      <c r="KV11" s="29"/>
      <c r="KW11" s="29"/>
      <c r="KX11" s="29"/>
      <c r="KY11" s="29"/>
      <c r="KZ11" s="29"/>
      <c r="LA11" s="29"/>
      <c r="LB11" s="29"/>
      <c r="LC11" s="29"/>
      <c r="LD11" s="29"/>
      <c r="LE11" s="29"/>
      <c r="LF11" s="29"/>
      <c r="LG11" s="29"/>
      <c r="LH11" s="29"/>
      <c r="LI11" s="29"/>
      <c r="LJ11" s="29"/>
      <c r="LK11" s="29"/>
      <c r="LL11" s="29"/>
      <c r="LM11" s="29"/>
      <c r="LN11" s="29"/>
      <c r="LO11" s="29"/>
      <c r="LP11" s="29"/>
      <c r="LQ11" s="29"/>
      <c r="LR11" s="29"/>
      <c r="LS11" s="29"/>
      <c r="LT11" s="29"/>
      <c r="LU11" s="29"/>
      <c r="LV11" s="29"/>
      <c r="LW11" s="29"/>
      <c r="LX11" s="29"/>
      <c r="LY11" s="29"/>
      <c r="LZ11" s="29"/>
      <c r="MA11" s="29"/>
      <c r="MB11" s="29"/>
      <c r="MC11" s="29"/>
      <c r="MD11" s="29"/>
      <c r="ME11" s="29"/>
      <c r="MF11" s="29"/>
      <c r="MG11" s="29"/>
      <c r="MH11" s="29"/>
      <c r="MI11" s="29"/>
      <c r="MJ11" s="29"/>
      <c r="MK11" s="29"/>
      <c r="ML11" s="29"/>
      <c r="MM11" s="29"/>
      <c r="MN11" s="29"/>
      <c r="MO11" s="29"/>
      <c r="MP11" s="29"/>
      <c r="MQ11" s="29"/>
      <c r="MR11" s="29"/>
      <c r="MS11" s="29"/>
      <c r="MT11" s="29"/>
      <c r="MU11" s="29"/>
      <c r="MV11" s="29"/>
      <c r="MW11" s="29"/>
      <c r="MX11" s="29"/>
      <c r="MY11" s="29"/>
      <c r="MZ11" s="29"/>
      <c r="NA11" s="29"/>
      <c r="NB11" s="29"/>
      <c r="NC11" s="29"/>
      <c r="ND11" s="29"/>
      <c r="NE11" s="29"/>
      <c r="NF11" s="29"/>
      <c r="NG11" s="29"/>
      <c r="NH11" s="29"/>
      <c r="NI11" s="29"/>
      <c r="NJ11" s="29"/>
      <c r="NK11" s="29"/>
      <c r="NL11" s="29"/>
      <c r="NM11" s="29"/>
      <c r="NN11" s="29"/>
      <c r="NO11" s="29"/>
      <c r="NP11" s="29"/>
      <c r="NQ11" s="29"/>
      <c r="NR11" s="29"/>
      <c r="NS11" s="29"/>
      <c r="NT11" s="29"/>
      <c r="NU11" s="29"/>
      <c r="NV11" s="29"/>
      <c r="NW11" s="29"/>
      <c r="NX11" s="29"/>
      <c r="NY11" s="29"/>
      <c r="NZ11" s="29"/>
      <c r="OA11" s="29"/>
      <c r="OB11" s="29"/>
      <c r="OC11" s="29"/>
      <c r="OD11" s="29"/>
      <c r="OE11" s="29"/>
      <c r="OF11" s="29"/>
      <c r="OG11" s="29"/>
      <c r="OH11" s="29"/>
      <c r="OI11" s="29"/>
      <c r="OJ11" s="29"/>
      <c r="OK11" s="29"/>
      <c r="OL11" s="29"/>
      <c r="OM11" s="29"/>
      <c r="ON11" s="29"/>
      <c r="OO11" s="29"/>
      <c r="OP11" s="29"/>
      <c r="OQ11" s="29"/>
      <c r="OR11" s="29"/>
      <c r="OS11" s="29"/>
      <c r="OT11" s="29"/>
      <c r="OU11" s="29"/>
      <c r="OV11" s="29"/>
      <c r="OW11" s="29"/>
      <c r="OX11" s="29"/>
      <c r="OY11" s="29"/>
      <c r="OZ11" s="29"/>
      <c r="PA11" s="29"/>
      <c r="PB11" s="29"/>
      <c r="PC11" s="29"/>
      <c r="PD11" s="29"/>
      <c r="PE11" s="29"/>
      <c r="PF11" s="29"/>
      <c r="PG11" s="29"/>
      <c r="PH11" s="29"/>
      <c r="PI11" s="29"/>
      <c r="PJ11" s="29"/>
      <c r="PK11" s="29"/>
      <c r="PL11" s="29"/>
    </row>
    <row r="12" spans="1:428" s="30" customFormat="1" ht="30" customHeight="1" x14ac:dyDescent="0.25">
      <c r="A12" s="90" t="s">
        <v>68</v>
      </c>
      <c r="B12" s="205"/>
      <c r="C12" s="205"/>
      <c r="D12" s="205"/>
      <c r="E12" s="205"/>
      <c r="F12" s="205"/>
      <c r="G12" s="205"/>
      <c r="H12" s="205"/>
      <c r="I12" s="205"/>
      <c r="J12" s="142">
        <v>25</v>
      </c>
      <c r="K12" s="142">
        <v>175</v>
      </c>
      <c r="L12" s="91">
        <f t="shared" si="0"/>
        <v>4375</v>
      </c>
      <c r="M12" s="208"/>
      <c r="N12" s="211"/>
      <c r="O12" s="202"/>
      <c r="P12" s="107">
        <v>180</v>
      </c>
      <c r="Q12" s="107">
        <v>175</v>
      </c>
      <c r="R12" s="137">
        <f t="shared" si="1"/>
        <v>5</v>
      </c>
      <c r="S12" s="137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29"/>
      <c r="BE12" s="29"/>
      <c r="BF12" s="29"/>
      <c r="BG12" s="29"/>
      <c r="BH12" s="29"/>
      <c r="BI12" s="29"/>
      <c r="BJ12" s="29"/>
      <c r="BK12" s="29"/>
      <c r="BL12" s="29"/>
      <c r="BM12" s="29"/>
      <c r="BN12" s="29"/>
      <c r="BO12" s="29"/>
      <c r="BP12" s="29"/>
      <c r="BQ12" s="29"/>
      <c r="BR12" s="29"/>
      <c r="BS12" s="29"/>
      <c r="BT12" s="29"/>
      <c r="BU12" s="29"/>
      <c r="BV12" s="29"/>
      <c r="BW12" s="29"/>
      <c r="BX12" s="29"/>
      <c r="BY12" s="29"/>
      <c r="BZ12" s="29"/>
      <c r="CA12" s="29"/>
      <c r="CB12" s="29"/>
      <c r="CC12" s="29"/>
      <c r="CD12" s="29"/>
      <c r="CE12" s="29"/>
      <c r="CF12" s="29"/>
      <c r="CG12" s="29"/>
      <c r="CH12" s="29"/>
      <c r="CI12" s="29"/>
      <c r="CJ12" s="29"/>
      <c r="CK12" s="29"/>
      <c r="CL12" s="29"/>
      <c r="CM12" s="29"/>
      <c r="CN12" s="29"/>
      <c r="CO12" s="29"/>
      <c r="CP12" s="29"/>
      <c r="CQ12" s="29"/>
      <c r="CR12" s="29"/>
      <c r="CS12" s="29"/>
      <c r="CT12" s="29"/>
      <c r="CU12" s="29"/>
      <c r="CV12" s="29"/>
      <c r="CW12" s="29"/>
      <c r="CX12" s="29"/>
      <c r="CY12" s="29"/>
      <c r="CZ12" s="29"/>
      <c r="DA12" s="29"/>
      <c r="DB12" s="29"/>
      <c r="DC12" s="29"/>
      <c r="DD12" s="29"/>
      <c r="DE12" s="29"/>
      <c r="DF12" s="29"/>
      <c r="DG12" s="29"/>
      <c r="DH12" s="29"/>
      <c r="DI12" s="29"/>
      <c r="DJ12" s="29"/>
      <c r="DK12" s="29"/>
      <c r="DL12" s="29"/>
      <c r="DM12" s="29"/>
      <c r="DN12" s="29"/>
      <c r="DO12" s="29"/>
      <c r="DP12" s="29"/>
      <c r="DQ12" s="29"/>
      <c r="DR12" s="29"/>
      <c r="DS12" s="29"/>
      <c r="DT12" s="29"/>
      <c r="DU12" s="29"/>
      <c r="DV12" s="29"/>
      <c r="DW12" s="29"/>
      <c r="DX12" s="29"/>
      <c r="DY12" s="29"/>
      <c r="DZ12" s="29"/>
      <c r="EA12" s="29"/>
      <c r="EB12" s="29"/>
      <c r="EC12" s="29"/>
      <c r="ED12" s="29"/>
      <c r="EE12" s="29"/>
      <c r="EF12" s="29"/>
      <c r="EG12" s="29"/>
      <c r="EH12" s="29"/>
      <c r="EI12" s="29"/>
      <c r="EJ12" s="29"/>
      <c r="EK12" s="29"/>
      <c r="EL12" s="29"/>
      <c r="EM12" s="29"/>
      <c r="EN12" s="29"/>
      <c r="EO12" s="29"/>
      <c r="EP12" s="29"/>
      <c r="EQ12" s="29"/>
      <c r="ER12" s="29"/>
      <c r="ES12" s="29"/>
      <c r="ET12" s="29"/>
      <c r="EU12" s="29"/>
      <c r="EV12" s="29"/>
      <c r="EW12" s="29"/>
      <c r="EX12" s="29"/>
      <c r="EY12" s="29"/>
      <c r="EZ12" s="29"/>
      <c r="FA12" s="29"/>
      <c r="FB12" s="29"/>
      <c r="FC12" s="29"/>
      <c r="FD12" s="29"/>
      <c r="FE12" s="29"/>
      <c r="FF12" s="29"/>
      <c r="FG12" s="29"/>
      <c r="FH12" s="29"/>
      <c r="FI12" s="29"/>
      <c r="FJ12" s="29"/>
      <c r="FK12" s="29"/>
      <c r="FL12" s="29"/>
      <c r="FM12" s="29"/>
      <c r="FN12" s="29"/>
      <c r="FO12" s="29"/>
      <c r="FP12" s="29"/>
      <c r="FQ12" s="29"/>
      <c r="FR12" s="29"/>
      <c r="FS12" s="29"/>
      <c r="FT12" s="29"/>
      <c r="FU12" s="29"/>
      <c r="FV12" s="29"/>
      <c r="FW12" s="29"/>
      <c r="FX12" s="29"/>
      <c r="FY12" s="29"/>
      <c r="FZ12" s="29"/>
      <c r="GA12" s="29"/>
      <c r="GB12" s="29"/>
      <c r="GC12" s="29"/>
      <c r="GD12" s="29"/>
      <c r="GE12" s="29"/>
      <c r="GF12" s="29"/>
      <c r="GG12" s="29"/>
      <c r="GH12" s="29"/>
      <c r="GI12" s="29"/>
      <c r="GJ12" s="29"/>
      <c r="GK12" s="29"/>
      <c r="GL12" s="29"/>
      <c r="GM12" s="29"/>
      <c r="GN12" s="29"/>
      <c r="GO12" s="29"/>
      <c r="GP12" s="29"/>
      <c r="GQ12" s="29"/>
      <c r="GR12" s="29"/>
      <c r="GS12" s="29"/>
      <c r="GT12" s="29"/>
      <c r="GU12" s="29"/>
      <c r="GV12" s="29"/>
      <c r="GW12" s="29"/>
      <c r="GX12" s="29"/>
      <c r="GY12" s="29"/>
      <c r="GZ12" s="29"/>
      <c r="HA12" s="29"/>
      <c r="HB12" s="29"/>
      <c r="HC12" s="29"/>
      <c r="HD12" s="29"/>
      <c r="HE12" s="29"/>
      <c r="HF12" s="29"/>
      <c r="HG12" s="29"/>
      <c r="HH12" s="29"/>
      <c r="HI12" s="29"/>
      <c r="HJ12" s="29"/>
      <c r="HK12" s="29"/>
      <c r="HL12" s="29"/>
      <c r="HM12" s="29"/>
      <c r="HN12" s="29"/>
      <c r="HO12" s="29"/>
      <c r="HP12" s="29"/>
      <c r="HQ12" s="29"/>
      <c r="HR12" s="29"/>
      <c r="HS12" s="29"/>
      <c r="HT12" s="29"/>
      <c r="HU12" s="29"/>
      <c r="HV12" s="29"/>
      <c r="HW12" s="29"/>
      <c r="HX12" s="29"/>
      <c r="HY12" s="29"/>
      <c r="HZ12" s="29"/>
      <c r="IA12" s="29"/>
      <c r="IB12" s="29"/>
      <c r="IC12" s="29"/>
      <c r="ID12" s="29"/>
      <c r="IE12" s="29"/>
      <c r="IF12" s="29"/>
      <c r="IG12" s="29"/>
      <c r="IH12" s="29"/>
      <c r="II12" s="29"/>
      <c r="IJ12" s="29"/>
      <c r="IK12" s="29"/>
      <c r="IL12" s="29"/>
      <c r="IM12" s="29"/>
      <c r="IN12" s="29"/>
      <c r="IO12" s="29"/>
      <c r="IP12" s="29"/>
      <c r="IQ12" s="29"/>
      <c r="IR12" s="29"/>
      <c r="IS12" s="29"/>
      <c r="IT12" s="29"/>
      <c r="IU12" s="29"/>
      <c r="IV12" s="29"/>
      <c r="IW12" s="29"/>
      <c r="IX12" s="29"/>
      <c r="IY12" s="29"/>
      <c r="IZ12" s="29"/>
      <c r="JA12" s="29"/>
      <c r="JB12" s="29"/>
      <c r="JC12" s="29"/>
      <c r="JD12" s="29"/>
      <c r="JE12" s="29"/>
      <c r="JF12" s="29"/>
      <c r="JG12" s="29"/>
      <c r="JH12" s="29"/>
      <c r="JI12" s="29"/>
      <c r="JJ12" s="29"/>
      <c r="JK12" s="29"/>
      <c r="JL12" s="29"/>
      <c r="JM12" s="29"/>
      <c r="JN12" s="29"/>
      <c r="JO12" s="29"/>
      <c r="JP12" s="29"/>
      <c r="JQ12" s="29"/>
      <c r="JR12" s="29"/>
      <c r="JS12" s="29"/>
      <c r="JT12" s="29"/>
      <c r="JU12" s="29"/>
      <c r="JV12" s="29"/>
      <c r="JW12" s="29"/>
      <c r="JX12" s="29"/>
      <c r="JY12" s="29"/>
      <c r="JZ12" s="29"/>
      <c r="KA12" s="29"/>
      <c r="KB12" s="29"/>
      <c r="KC12" s="29"/>
      <c r="KD12" s="29"/>
      <c r="KE12" s="29"/>
      <c r="KF12" s="29"/>
      <c r="KG12" s="29"/>
      <c r="KH12" s="29"/>
      <c r="KI12" s="29"/>
      <c r="KJ12" s="29"/>
      <c r="KK12" s="29"/>
      <c r="KL12" s="29"/>
      <c r="KM12" s="29"/>
      <c r="KN12" s="29"/>
      <c r="KO12" s="29"/>
      <c r="KP12" s="29"/>
      <c r="KQ12" s="29"/>
      <c r="KR12" s="29"/>
      <c r="KS12" s="29"/>
      <c r="KT12" s="29"/>
      <c r="KU12" s="29"/>
      <c r="KV12" s="29"/>
      <c r="KW12" s="29"/>
      <c r="KX12" s="29"/>
      <c r="KY12" s="29"/>
      <c r="KZ12" s="29"/>
      <c r="LA12" s="29"/>
      <c r="LB12" s="29"/>
      <c r="LC12" s="29"/>
      <c r="LD12" s="29"/>
      <c r="LE12" s="29"/>
      <c r="LF12" s="29"/>
      <c r="LG12" s="29"/>
      <c r="LH12" s="29"/>
      <c r="LI12" s="29"/>
      <c r="LJ12" s="29"/>
      <c r="LK12" s="29"/>
      <c r="LL12" s="29"/>
      <c r="LM12" s="29"/>
      <c r="LN12" s="29"/>
      <c r="LO12" s="29"/>
      <c r="LP12" s="29"/>
      <c r="LQ12" s="29"/>
      <c r="LR12" s="29"/>
      <c r="LS12" s="29"/>
      <c r="LT12" s="29"/>
      <c r="LU12" s="29"/>
      <c r="LV12" s="29"/>
      <c r="LW12" s="29"/>
      <c r="LX12" s="29"/>
      <c r="LY12" s="29"/>
      <c r="LZ12" s="29"/>
      <c r="MA12" s="29"/>
      <c r="MB12" s="29"/>
      <c r="MC12" s="29"/>
      <c r="MD12" s="29"/>
      <c r="ME12" s="29"/>
      <c r="MF12" s="29"/>
      <c r="MG12" s="29"/>
      <c r="MH12" s="29"/>
      <c r="MI12" s="29"/>
      <c r="MJ12" s="29"/>
      <c r="MK12" s="29"/>
      <c r="ML12" s="29"/>
      <c r="MM12" s="29"/>
      <c r="MN12" s="29"/>
      <c r="MO12" s="29"/>
      <c r="MP12" s="29"/>
      <c r="MQ12" s="29"/>
      <c r="MR12" s="29"/>
      <c r="MS12" s="29"/>
      <c r="MT12" s="29"/>
      <c r="MU12" s="29"/>
      <c r="MV12" s="29"/>
      <c r="MW12" s="29"/>
      <c r="MX12" s="29"/>
      <c r="MY12" s="29"/>
      <c r="MZ12" s="29"/>
      <c r="NA12" s="29"/>
      <c r="NB12" s="29"/>
      <c r="NC12" s="29"/>
      <c r="ND12" s="29"/>
      <c r="NE12" s="29"/>
      <c r="NF12" s="29"/>
      <c r="NG12" s="29"/>
      <c r="NH12" s="29"/>
      <c r="NI12" s="29"/>
      <c r="NJ12" s="29"/>
      <c r="NK12" s="29"/>
      <c r="NL12" s="29"/>
      <c r="NM12" s="29"/>
      <c r="NN12" s="29"/>
      <c r="NO12" s="29"/>
      <c r="NP12" s="29"/>
      <c r="NQ12" s="29"/>
      <c r="NR12" s="29"/>
      <c r="NS12" s="29"/>
      <c r="NT12" s="29"/>
      <c r="NU12" s="29"/>
      <c r="NV12" s="29"/>
      <c r="NW12" s="29"/>
      <c r="NX12" s="29"/>
      <c r="NY12" s="29"/>
      <c r="NZ12" s="29"/>
      <c r="OA12" s="29"/>
      <c r="OB12" s="29"/>
      <c r="OC12" s="29"/>
      <c r="OD12" s="29"/>
      <c r="OE12" s="29"/>
      <c r="OF12" s="29"/>
      <c r="OG12" s="29"/>
      <c r="OH12" s="29"/>
      <c r="OI12" s="29"/>
      <c r="OJ12" s="29"/>
      <c r="OK12" s="29"/>
      <c r="OL12" s="29"/>
      <c r="OM12" s="29"/>
      <c r="ON12" s="29"/>
      <c r="OO12" s="29"/>
      <c r="OP12" s="29"/>
      <c r="OQ12" s="29"/>
      <c r="OR12" s="29"/>
      <c r="OS12" s="29"/>
      <c r="OT12" s="29"/>
      <c r="OU12" s="29"/>
      <c r="OV12" s="29"/>
      <c r="OW12" s="29"/>
      <c r="OX12" s="29"/>
      <c r="OY12" s="29"/>
      <c r="OZ12" s="29"/>
      <c r="PA12" s="29"/>
      <c r="PB12" s="29"/>
      <c r="PC12" s="29"/>
      <c r="PD12" s="29"/>
      <c r="PE12" s="29"/>
      <c r="PF12" s="29"/>
      <c r="PG12" s="29"/>
      <c r="PH12" s="29"/>
      <c r="PI12" s="29"/>
      <c r="PJ12" s="29"/>
      <c r="PK12" s="29"/>
      <c r="PL12" s="29"/>
    </row>
    <row r="13" spans="1:428" s="30" customFormat="1" ht="30" customHeight="1" x14ac:dyDescent="0.25">
      <c r="A13" s="90" t="s">
        <v>69</v>
      </c>
      <c r="B13" s="161"/>
      <c r="C13" s="161"/>
      <c r="D13" s="161">
        <f t="shared" ref="D13:D23" si="2">C13-B13</f>
        <v>0</v>
      </c>
      <c r="E13" s="161">
        <v>1199</v>
      </c>
      <c r="F13" s="161"/>
      <c r="G13" s="161"/>
      <c r="H13" s="161"/>
      <c r="I13" s="161">
        <f t="shared" ref="I13:I23" si="3">E13+H13</f>
        <v>1199</v>
      </c>
      <c r="J13" s="142">
        <v>25</v>
      </c>
      <c r="K13" s="142">
        <v>48</v>
      </c>
      <c r="L13" s="91">
        <f t="shared" si="0"/>
        <v>1200</v>
      </c>
      <c r="M13" s="142">
        <v>5</v>
      </c>
      <c r="N13" s="139">
        <f t="shared" ref="N13:N23" si="4">-(I13-L13-M13)</f>
        <v>6</v>
      </c>
      <c r="O13" s="140">
        <f t="shared" ref="O13:O23" si="5">IFERROR((N13/I13)*100,"-")</f>
        <v>0.50041701417848206</v>
      </c>
      <c r="P13" s="107">
        <v>50</v>
      </c>
      <c r="Q13" s="107">
        <v>48</v>
      </c>
      <c r="R13" s="137">
        <f t="shared" si="1"/>
        <v>2</v>
      </c>
      <c r="S13" s="137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29"/>
      <c r="AV13" s="29"/>
      <c r="AW13" s="29"/>
      <c r="AX13" s="29"/>
      <c r="AY13" s="29"/>
      <c r="AZ13" s="29"/>
      <c r="BA13" s="29"/>
      <c r="BB13" s="29"/>
      <c r="BC13" s="29"/>
      <c r="BD13" s="29"/>
      <c r="BE13" s="29"/>
      <c r="BF13" s="29"/>
      <c r="BG13" s="29"/>
      <c r="BH13" s="29"/>
      <c r="BI13" s="29"/>
      <c r="BJ13" s="29"/>
      <c r="BK13" s="29"/>
      <c r="BL13" s="29"/>
      <c r="BM13" s="29"/>
      <c r="BN13" s="29"/>
      <c r="BO13" s="29"/>
      <c r="BP13" s="29"/>
      <c r="BQ13" s="29"/>
      <c r="BR13" s="29"/>
      <c r="BS13" s="29"/>
      <c r="BT13" s="29"/>
      <c r="BU13" s="29"/>
      <c r="BV13" s="29"/>
      <c r="BW13" s="29"/>
      <c r="BX13" s="29"/>
      <c r="BY13" s="29"/>
      <c r="BZ13" s="29"/>
      <c r="CA13" s="29"/>
      <c r="CB13" s="29"/>
      <c r="CC13" s="29"/>
      <c r="CD13" s="29"/>
      <c r="CE13" s="29"/>
      <c r="CF13" s="29"/>
      <c r="CG13" s="29"/>
      <c r="CH13" s="29"/>
      <c r="CI13" s="29"/>
      <c r="CJ13" s="29"/>
      <c r="CK13" s="29"/>
      <c r="CL13" s="29"/>
      <c r="CM13" s="29"/>
      <c r="CN13" s="29"/>
      <c r="CO13" s="29"/>
      <c r="CP13" s="29"/>
      <c r="CQ13" s="29"/>
      <c r="CR13" s="29"/>
      <c r="CS13" s="29"/>
      <c r="CT13" s="29"/>
      <c r="CU13" s="29"/>
      <c r="CV13" s="29"/>
      <c r="CW13" s="29"/>
      <c r="CX13" s="29"/>
      <c r="CY13" s="29"/>
      <c r="CZ13" s="29"/>
      <c r="DA13" s="29"/>
      <c r="DB13" s="29"/>
      <c r="DC13" s="29"/>
      <c r="DD13" s="29"/>
      <c r="DE13" s="29"/>
      <c r="DF13" s="29"/>
      <c r="DG13" s="29"/>
      <c r="DH13" s="29"/>
      <c r="DI13" s="29"/>
      <c r="DJ13" s="29"/>
      <c r="DK13" s="29"/>
      <c r="DL13" s="29"/>
      <c r="DM13" s="29"/>
      <c r="DN13" s="29"/>
      <c r="DO13" s="29"/>
      <c r="DP13" s="29"/>
      <c r="DQ13" s="29"/>
      <c r="DR13" s="29"/>
      <c r="DS13" s="29"/>
      <c r="DT13" s="29"/>
      <c r="DU13" s="29"/>
      <c r="DV13" s="29"/>
      <c r="DW13" s="29"/>
      <c r="DX13" s="29"/>
      <c r="DY13" s="29"/>
      <c r="DZ13" s="29"/>
      <c r="EA13" s="29"/>
      <c r="EB13" s="29"/>
      <c r="EC13" s="29"/>
      <c r="ED13" s="29"/>
      <c r="EE13" s="29"/>
      <c r="EF13" s="29"/>
      <c r="EG13" s="29"/>
      <c r="EH13" s="29"/>
      <c r="EI13" s="29"/>
      <c r="EJ13" s="29"/>
      <c r="EK13" s="29"/>
      <c r="EL13" s="29"/>
      <c r="EM13" s="29"/>
      <c r="EN13" s="29"/>
      <c r="EO13" s="29"/>
      <c r="EP13" s="29"/>
      <c r="EQ13" s="29"/>
      <c r="ER13" s="29"/>
      <c r="ES13" s="29"/>
      <c r="ET13" s="29"/>
      <c r="EU13" s="29"/>
      <c r="EV13" s="29"/>
      <c r="EW13" s="29"/>
      <c r="EX13" s="29"/>
      <c r="EY13" s="29"/>
      <c r="EZ13" s="29"/>
      <c r="FA13" s="29"/>
      <c r="FB13" s="29"/>
      <c r="FC13" s="29"/>
      <c r="FD13" s="29"/>
      <c r="FE13" s="29"/>
      <c r="FF13" s="29"/>
      <c r="FG13" s="29"/>
      <c r="FH13" s="29"/>
      <c r="FI13" s="29"/>
      <c r="FJ13" s="29"/>
      <c r="FK13" s="29"/>
      <c r="FL13" s="29"/>
      <c r="FM13" s="29"/>
      <c r="FN13" s="29"/>
      <c r="FO13" s="29"/>
      <c r="FP13" s="29"/>
      <c r="FQ13" s="29"/>
      <c r="FR13" s="29"/>
      <c r="FS13" s="29"/>
      <c r="FT13" s="29"/>
      <c r="FU13" s="29"/>
      <c r="FV13" s="29"/>
      <c r="FW13" s="29"/>
      <c r="FX13" s="29"/>
      <c r="FY13" s="29"/>
      <c r="FZ13" s="29"/>
      <c r="GA13" s="29"/>
      <c r="GB13" s="29"/>
      <c r="GC13" s="29"/>
      <c r="GD13" s="29"/>
      <c r="GE13" s="29"/>
      <c r="GF13" s="29"/>
      <c r="GG13" s="29"/>
      <c r="GH13" s="29"/>
      <c r="GI13" s="29"/>
      <c r="GJ13" s="29"/>
      <c r="GK13" s="29"/>
      <c r="GL13" s="29"/>
      <c r="GM13" s="29"/>
      <c r="GN13" s="29"/>
      <c r="GO13" s="29"/>
      <c r="GP13" s="29"/>
      <c r="GQ13" s="29"/>
      <c r="GR13" s="29"/>
      <c r="GS13" s="29"/>
      <c r="GT13" s="29"/>
      <c r="GU13" s="29"/>
      <c r="GV13" s="29"/>
      <c r="GW13" s="29"/>
      <c r="GX13" s="29"/>
      <c r="GY13" s="29"/>
      <c r="GZ13" s="29"/>
      <c r="HA13" s="29"/>
      <c r="HB13" s="29"/>
      <c r="HC13" s="29"/>
      <c r="HD13" s="29"/>
      <c r="HE13" s="29"/>
      <c r="HF13" s="29"/>
      <c r="HG13" s="29"/>
      <c r="HH13" s="29"/>
      <c r="HI13" s="29"/>
      <c r="HJ13" s="29"/>
      <c r="HK13" s="29"/>
      <c r="HL13" s="29"/>
      <c r="HM13" s="29"/>
      <c r="HN13" s="29"/>
      <c r="HO13" s="29"/>
      <c r="HP13" s="29"/>
      <c r="HQ13" s="29"/>
      <c r="HR13" s="29"/>
      <c r="HS13" s="29"/>
      <c r="HT13" s="29"/>
      <c r="HU13" s="29"/>
      <c r="HV13" s="29"/>
      <c r="HW13" s="29"/>
      <c r="HX13" s="29"/>
      <c r="HY13" s="29"/>
      <c r="HZ13" s="29"/>
      <c r="IA13" s="29"/>
      <c r="IB13" s="29"/>
      <c r="IC13" s="29"/>
      <c r="ID13" s="29"/>
      <c r="IE13" s="29"/>
      <c r="IF13" s="29"/>
      <c r="IG13" s="29"/>
      <c r="IH13" s="29"/>
      <c r="II13" s="29"/>
      <c r="IJ13" s="29"/>
      <c r="IK13" s="29"/>
      <c r="IL13" s="29"/>
      <c r="IM13" s="29"/>
      <c r="IN13" s="29"/>
      <c r="IO13" s="29"/>
      <c r="IP13" s="29"/>
      <c r="IQ13" s="29"/>
      <c r="IR13" s="29"/>
      <c r="IS13" s="29"/>
      <c r="IT13" s="29"/>
      <c r="IU13" s="29"/>
      <c r="IV13" s="29"/>
      <c r="IW13" s="29"/>
      <c r="IX13" s="29"/>
      <c r="IY13" s="29"/>
      <c r="IZ13" s="29"/>
      <c r="JA13" s="29"/>
      <c r="JB13" s="29"/>
      <c r="JC13" s="29"/>
      <c r="JD13" s="29"/>
      <c r="JE13" s="29"/>
      <c r="JF13" s="29"/>
      <c r="JG13" s="29"/>
      <c r="JH13" s="29"/>
      <c r="JI13" s="29"/>
      <c r="JJ13" s="29"/>
      <c r="JK13" s="29"/>
      <c r="JL13" s="29"/>
      <c r="JM13" s="29"/>
      <c r="JN13" s="29"/>
      <c r="JO13" s="29"/>
      <c r="JP13" s="29"/>
      <c r="JQ13" s="29"/>
      <c r="JR13" s="29"/>
      <c r="JS13" s="29"/>
      <c r="JT13" s="29"/>
      <c r="JU13" s="29"/>
      <c r="JV13" s="29"/>
      <c r="JW13" s="29"/>
      <c r="JX13" s="29"/>
      <c r="JY13" s="29"/>
      <c r="JZ13" s="29"/>
      <c r="KA13" s="29"/>
      <c r="KB13" s="29"/>
      <c r="KC13" s="29"/>
      <c r="KD13" s="29"/>
      <c r="KE13" s="29"/>
      <c r="KF13" s="29"/>
      <c r="KG13" s="29"/>
      <c r="KH13" s="29"/>
      <c r="KI13" s="29"/>
      <c r="KJ13" s="29"/>
      <c r="KK13" s="29"/>
      <c r="KL13" s="29"/>
      <c r="KM13" s="29"/>
      <c r="KN13" s="29"/>
      <c r="KO13" s="29"/>
      <c r="KP13" s="29"/>
      <c r="KQ13" s="29"/>
      <c r="KR13" s="29"/>
      <c r="KS13" s="29"/>
      <c r="KT13" s="29"/>
      <c r="KU13" s="29"/>
      <c r="KV13" s="29"/>
      <c r="KW13" s="29"/>
      <c r="KX13" s="29"/>
      <c r="KY13" s="29"/>
      <c r="KZ13" s="29"/>
      <c r="LA13" s="29"/>
      <c r="LB13" s="29"/>
      <c r="LC13" s="29"/>
      <c r="LD13" s="29"/>
      <c r="LE13" s="29"/>
      <c r="LF13" s="29"/>
      <c r="LG13" s="29"/>
      <c r="LH13" s="29"/>
      <c r="LI13" s="29"/>
      <c r="LJ13" s="29"/>
      <c r="LK13" s="29"/>
      <c r="LL13" s="29"/>
      <c r="LM13" s="29"/>
      <c r="LN13" s="29"/>
      <c r="LO13" s="29"/>
      <c r="LP13" s="29"/>
      <c r="LQ13" s="29"/>
      <c r="LR13" s="29"/>
      <c r="LS13" s="29"/>
      <c r="LT13" s="29"/>
      <c r="LU13" s="29"/>
      <c r="LV13" s="29"/>
      <c r="LW13" s="29"/>
      <c r="LX13" s="29"/>
      <c r="LY13" s="29"/>
      <c r="LZ13" s="29"/>
      <c r="MA13" s="29"/>
      <c r="MB13" s="29"/>
      <c r="MC13" s="29"/>
      <c r="MD13" s="29"/>
      <c r="ME13" s="29"/>
      <c r="MF13" s="29"/>
      <c r="MG13" s="29"/>
      <c r="MH13" s="29"/>
      <c r="MI13" s="29"/>
      <c r="MJ13" s="29"/>
      <c r="MK13" s="29"/>
      <c r="ML13" s="29"/>
      <c r="MM13" s="29"/>
      <c r="MN13" s="29"/>
      <c r="MO13" s="29"/>
      <c r="MP13" s="29"/>
      <c r="MQ13" s="29"/>
      <c r="MR13" s="29"/>
      <c r="MS13" s="29"/>
      <c r="MT13" s="29"/>
      <c r="MU13" s="29"/>
      <c r="MV13" s="29"/>
      <c r="MW13" s="29"/>
      <c r="MX13" s="29"/>
      <c r="MY13" s="29"/>
      <c r="MZ13" s="29"/>
      <c r="NA13" s="29"/>
      <c r="NB13" s="29"/>
      <c r="NC13" s="29"/>
      <c r="ND13" s="29"/>
      <c r="NE13" s="29"/>
      <c r="NF13" s="29"/>
      <c r="NG13" s="29"/>
      <c r="NH13" s="29"/>
      <c r="NI13" s="29"/>
      <c r="NJ13" s="29"/>
      <c r="NK13" s="29"/>
      <c r="NL13" s="29"/>
      <c r="NM13" s="29"/>
      <c r="NN13" s="29"/>
      <c r="NO13" s="29"/>
      <c r="NP13" s="29"/>
      <c r="NQ13" s="29"/>
      <c r="NR13" s="29"/>
      <c r="NS13" s="29"/>
      <c r="NT13" s="29"/>
      <c r="NU13" s="29"/>
      <c r="NV13" s="29"/>
      <c r="NW13" s="29"/>
      <c r="NX13" s="29"/>
      <c r="NY13" s="29"/>
      <c r="NZ13" s="29"/>
      <c r="OA13" s="29"/>
      <c r="OB13" s="29"/>
      <c r="OC13" s="29"/>
      <c r="OD13" s="29"/>
      <c r="OE13" s="29"/>
      <c r="OF13" s="29"/>
      <c r="OG13" s="29"/>
      <c r="OH13" s="29"/>
      <c r="OI13" s="29"/>
      <c r="OJ13" s="29"/>
      <c r="OK13" s="29"/>
      <c r="OL13" s="29"/>
      <c r="OM13" s="29"/>
      <c r="ON13" s="29"/>
      <c r="OO13" s="29"/>
      <c r="OP13" s="29"/>
      <c r="OQ13" s="29"/>
      <c r="OR13" s="29"/>
      <c r="OS13" s="29"/>
      <c r="OT13" s="29"/>
      <c r="OU13" s="29"/>
      <c r="OV13" s="29"/>
      <c r="OW13" s="29"/>
      <c r="OX13" s="29"/>
      <c r="OY13" s="29"/>
      <c r="OZ13" s="29"/>
      <c r="PA13" s="29"/>
      <c r="PB13" s="29"/>
      <c r="PC13" s="29"/>
      <c r="PD13" s="29"/>
      <c r="PE13" s="29"/>
      <c r="PF13" s="29"/>
      <c r="PG13" s="29"/>
      <c r="PH13" s="29"/>
      <c r="PI13" s="29"/>
      <c r="PJ13" s="29"/>
      <c r="PK13" s="29"/>
      <c r="PL13" s="29"/>
    </row>
    <row r="14" spans="1:428" s="30" customFormat="1" ht="30" customHeight="1" x14ac:dyDescent="0.25">
      <c r="A14" s="90" t="s">
        <v>70</v>
      </c>
      <c r="B14" s="203">
        <v>6</v>
      </c>
      <c r="C14" s="203">
        <v>6</v>
      </c>
      <c r="D14" s="203">
        <f t="shared" si="2"/>
        <v>0</v>
      </c>
      <c r="E14" s="203">
        <v>6006</v>
      </c>
      <c r="F14" s="203">
        <f>1825+605+1690+168+401+114+902</f>
        <v>5705</v>
      </c>
      <c r="G14" s="203">
        <f>36.6+90+60+19.2+6+90</f>
        <v>301.79999999999995</v>
      </c>
      <c r="H14" s="203">
        <v>75</v>
      </c>
      <c r="I14" s="203">
        <f>E14+H14</f>
        <v>6081</v>
      </c>
      <c r="J14" s="142">
        <v>25</v>
      </c>
      <c r="K14" s="142">
        <v>200</v>
      </c>
      <c r="L14" s="91">
        <f t="shared" si="0"/>
        <v>5000</v>
      </c>
      <c r="M14" s="206">
        <v>30</v>
      </c>
      <c r="N14" s="209">
        <f>-(I14-L14-L15-M14)</f>
        <v>-51</v>
      </c>
      <c r="O14" s="200">
        <f t="shared" si="5"/>
        <v>-0.83867784903798714</v>
      </c>
      <c r="P14" s="107">
        <v>200</v>
      </c>
      <c r="Q14" s="107">
        <v>200</v>
      </c>
      <c r="R14" s="137">
        <f t="shared" si="1"/>
        <v>0</v>
      </c>
      <c r="S14" s="137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  <c r="AO14" s="29"/>
      <c r="AP14" s="29"/>
      <c r="AQ14" s="29"/>
      <c r="AR14" s="29"/>
      <c r="AS14" s="29"/>
      <c r="AT14" s="29"/>
      <c r="AU14" s="29"/>
      <c r="AV14" s="29"/>
      <c r="AW14" s="29"/>
      <c r="AX14" s="29"/>
      <c r="AY14" s="29"/>
      <c r="AZ14" s="29"/>
      <c r="BA14" s="29"/>
      <c r="BB14" s="29"/>
      <c r="BC14" s="29"/>
      <c r="BD14" s="29"/>
      <c r="BE14" s="29"/>
      <c r="BF14" s="29"/>
      <c r="BG14" s="29"/>
      <c r="BH14" s="29"/>
      <c r="BI14" s="29"/>
      <c r="BJ14" s="29"/>
      <c r="BK14" s="29"/>
      <c r="BL14" s="29"/>
      <c r="BM14" s="29"/>
      <c r="BN14" s="29"/>
      <c r="BO14" s="29"/>
      <c r="BP14" s="29"/>
      <c r="BQ14" s="29"/>
      <c r="BR14" s="29"/>
      <c r="BS14" s="29"/>
      <c r="BT14" s="29"/>
      <c r="BU14" s="29"/>
      <c r="BV14" s="29"/>
      <c r="BW14" s="29"/>
      <c r="BX14" s="29"/>
      <c r="BY14" s="29"/>
      <c r="BZ14" s="29"/>
      <c r="CA14" s="29"/>
      <c r="CB14" s="29"/>
      <c r="CC14" s="29"/>
      <c r="CD14" s="29"/>
      <c r="CE14" s="29"/>
      <c r="CF14" s="29"/>
      <c r="CG14" s="29"/>
      <c r="CH14" s="29"/>
      <c r="CI14" s="29"/>
      <c r="CJ14" s="29"/>
      <c r="CK14" s="29"/>
      <c r="CL14" s="29"/>
      <c r="CM14" s="29"/>
      <c r="CN14" s="29"/>
      <c r="CO14" s="29"/>
      <c r="CP14" s="29"/>
      <c r="CQ14" s="29"/>
      <c r="CR14" s="29"/>
      <c r="CS14" s="29"/>
      <c r="CT14" s="29"/>
      <c r="CU14" s="29"/>
      <c r="CV14" s="29"/>
      <c r="CW14" s="29"/>
      <c r="CX14" s="29"/>
      <c r="CY14" s="29"/>
      <c r="CZ14" s="29"/>
      <c r="DA14" s="29"/>
      <c r="DB14" s="29"/>
      <c r="DC14" s="29"/>
      <c r="DD14" s="29"/>
      <c r="DE14" s="29"/>
      <c r="DF14" s="29"/>
      <c r="DG14" s="29"/>
      <c r="DH14" s="29"/>
      <c r="DI14" s="29"/>
      <c r="DJ14" s="29"/>
      <c r="DK14" s="29"/>
      <c r="DL14" s="29"/>
      <c r="DM14" s="29"/>
      <c r="DN14" s="29"/>
      <c r="DO14" s="29"/>
      <c r="DP14" s="29"/>
      <c r="DQ14" s="29"/>
      <c r="DR14" s="29"/>
      <c r="DS14" s="29"/>
      <c r="DT14" s="29"/>
      <c r="DU14" s="29"/>
      <c r="DV14" s="29"/>
      <c r="DW14" s="29"/>
      <c r="DX14" s="29"/>
      <c r="DY14" s="29"/>
      <c r="DZ14" s="29"/>
      <c r="EA14" s="29"/>
      <c r="EB14" s="29"/>
      <c r="EC14" s="29"/>
      <c r="ED14" s="29"/>
      <c r="EE14" s="29"/>
      <c r="EF14" s="29"/>
      <c r="EG14" s="29"/>
      <c r="EH14" s="29"/>
      <c r="EI14" s="29"/>
      <c r="EJ14" s="29"/>
      <c r="EK14" s="29"/>
      <c r="EL14" s="29"/>
      <c r="EM14" s="29"/>
      <c r="EN14" s="29"/>
      <c r="EO14" s="29"/>
      <c r="EP14" s="29"/>
      <c r="EQ14" s="29"/>
      <c r="ER14" s="29"/>
      <c r="ES14" s="29"/>
      <c r="ET14" s="29"/>
      <c r="EU14" s="29"/>
      <c r="EV14" s="29"/>
      <c r="EW14" s="29"/>
      <c r="EX14" s="29"/>
      <c r="EY14" s="29"/>
      <c r="EZ14" s="29"/>
      <c r="FA14" s="29"/>
      <c r="FB14" s="29"/>
      <c r="FC14" s="29"/>
      <c r="FD14" s="29"/>
      <c r="FE14" s="29"/>
      <c r="FF14" s="29"/>
      <c r="FG14" s="29"/>
      <c r="FH14" s="29"/>
      <c r="FI14" s="29"/>
      <c r="FJ14" s="29"/>
      <c r="FK14" s="29"/>
      <c r="FL14" s="29"/>
      <c r="FM14" s="29"/>
      <c r="FN14" s="29"/>
      <c r="FO14" s="29"/>
      <c r="FP14" s="29"/>
      <c r="FQ14" s="29"/>
      <c r="FR14" s="29"/>
      <c r="FS14" s="29"/>
      <c r="FT14" s="29"/>
      <c r="FU14" s="29"/>
      <c r="FV14" s="29"/>
      <c r="FW14" s="29"/>
      <c r="FX14" s="29"/>
      <c r="FY14" s="29"/>
      <c r="FZ14" s="29"/>
      <c r="GA14" s="29"/>
      <c r="GB14" s="29"/>
      <c r="GC14" s="29"/>
      <c r="GD14" s="29"/>
      <c r="GE14" s="29"/>
      <c r="GF14" s="29"/>
      <c r="GG14" s="29"/>
      <c r="GH14" s="29"/>
      <c r="GI14" s="29"/>
      <c r="GJ14" s="29"/>
      <c r="GK14" s="29"/>
      <c r="GL14" s="29"/>
      <c r="GM14" s="29"/>
      <c r="GN14" s="29"/>
      <c r="GO14" s="29"/>
      <c r="GP14" s="29"/>
      <c r="GQ14" s="29"/>
      <c r="GR14" s="29"/>
      <c r="GS14" s="29"/>
      <c r="GT14" s="29"/>
      <c r="GU14" s="29"/>
      <c r="GV14" s="29"/>
      <c r="GW14" s="29"/>
      <c r="GX14" s="29"/>
      <c r="GY14" s="29"/>
      <c r="GZ14" s="29"/>
      <c r="HA14" s="29"/>
      <c r="HB14" s="29"/>
      <c r="HC14" s="29"/>
      <c r="HD14" s="29"/>
      <c r="HE14" s="29"/>
      <c r="HF14" s="29"/>
      <c r="HG14" s="29"/>
      <c r="HH14" s="29"/>
      <c r="HI14" s="29"/>
      <c r="HJ14" s="29"/>
      <c r="HK14" s="29"/>
      <c r="HL14" s="29"/>
      <c r="HM14" s="29"/>
      <c r="HN14" s="29"/>
      <c r="HO14" s="29"/>
      <c r="HP14" s="29"/>
      <c r="HQ14" s="29"/>
      <c r="HR14" s="29"/>
      <c r="HS14" s="29"/>
      <c r="HT14" s="29"/>
      <c r="HU14" s="29"/>
      <c r="HV14" s="29"/>
      <c r="HW14" s="29"/>
      <c r="HX14" s="29"/>
      <c r="HY14" s="29"/>
      <c r="HZ14" s="29"/>
      <c r="IA14" s="29"/>
      <c r="IB14" s="29"/>
      <c r="IC14" s="29"/>
      <c r="ID14" s="29"/>
      <c r="IE14" s="29"/>
      <c r="IF14" s="29"/>
      <c r="IG14" s="29"/>
      <c r="IH14" s="29"/>
      <c r="II14" s="29"/>
      <c r="IJ14" s="29"/>
      <c r="IK14" s="29"/>
      <c r="IL14" s="29"/>
      <c r="IM14" s="29"/>
      <c r="IN14" s="29"/>
      <c r="IO14" s="29"/>
      <c r="IP14" s="29"/>
      <c r="IQ14" s="29"/>
      <c r="IR14" s="29"/>
      <c r="IS14" s="29"/>
      <c r="IT14" s="29"/>
      <c r="IU14" s="29"/>
      <c r="IV14" s="29"/>
      <c r="IW14" s="29"/>
      <c r="IX14" s="29"/>
      <c r="IY14" s="29"/>
      <c r="IZ14" s="29"/>
      <c r="JA14" s="29"/>
      <c r="JB14" s="29"/>
      <c r="JC14" s="29"/>
      <c r="JD14" s="29"/>
      <c r="JE14" s="29"/>
      <c r="JF14" s="29"/>
      <c r="JG14" s="29"/>
      <c r="JH14" s="29"/>
      <c r="JI14" s="29"/>
      <c r="JJ14" s="29"/>
      <c r="JK14" s="29"/>
      <c r="JL14" s="29"/>
      <c r="JM14" s="29"/>
      <c r="JN14" s="29"/>
      <c r="JO14" s="29"/>
      <c r="JP14" s="29"/>
      <c r="JQ14" s="29"/>
      <c r="JR14" s="29"/>
      <c r="JS14" s="29"/>
      <c r="JT14" s="29"/>
      <c r="JU14" s="29"/>
      <c r="JV14" s="29"/>
      <c r="JW14" s="29"/>
      <c r="JX14" s="29"/>
      <c r="JY14" s="29"/>
      <c r="JZ14" s="29"/>
      <c r="KA14" s="29"/>
      <c r="KB14" s="29"/>
      <c r="KC14" s="29"/>
      <c r="KD14" s="29"/>
      <c r="KE14" s="29"/>
      <c r="KF14" s="29"/>
      <c r="KG14" s="29"/>
      <c r="KH14" s="29"/>
      <c r="KI14" s="29"/>
      <c r="KJ14" s="29"/>
      <c r="KK14" s="29"/>
      <c r="KL14" s="29"/>
      <c r="KM14" s="29"/>
      <c r="KN14" s="29"/>
      <c r="KO14" s="29"/>
      <c r="KP14" s="29"/>
      <c r="KQ14" s="29"/>
      <c r="KR14" s="29"/>
      <c r="KS14" s="29"/>
      <c r="KT14" s="29"/>
      <c r="KU14" s="29"/>
      <c r="KV14" s="29"/>
      <c r="KW14" s="29"/>
      <c r="KX14" s="29"/>
      <c r="KY14" s="29"/>
      <c r="KZ14" s="29"/>
      <c r="LA14" s="29"/>
      <c r="LB14" s="29"/>
      <c r="LC14" s="29"/>
      <c r="LD14" s="29"/>
      <c r="LE14" s="29"/>
      <c r="LF14" s="29"/>
      <c r="LG14" s="29"/>
      <c r="LH14" s="29"/>
      <c r="LI14" s="29"/>
      <c r="LJ14" s="29"/>
      <c r="LK14" s="29"/>
      <c r="LL14" s="29"/>
      <c r="LM14" s="29"/>
      <c r="LN14" s="29"/>
      <c r="LO14" s="29"/>
      <c r="LP14" s="29"/>
      <c r="LQ14" s="29"/>
      <c r="LR14" s="29"/>
      <c r="LS14" s="29"/>
      <c r="LT14" s="29"/>
      <c r="LU14" s="29"/>
      <c r="LV14" s="29"/>
      <c r="LW14" s="29"/>
      <c r="LX14" s="29"/>
      <c r="LY14" s="29"/>
      <c r="LZ14" s="29"/>
      <c r="MA14" s="29"/>
      <c r="MB14" s="29"/>
      <c r="MC14" s="29"/>
      <c r="MD14" s="29"/>
      <c r="ME14" s="29"/>
      <c r="MF14" s="29"/>
      <c r="MG14" s="29"/>
      <c r="MH14" s="29"/>
      <c r="MI14" s="29"/>
      <c r="MJ14" s="29"/>
      <c r="MK14" s="29"/>
      <c r="ML14" s="29"/>
      <c r="MM14" s="29"/>
      <c r="MN14" s="29"/>
      <c r="MO14" s="29"/>
      <c r="MP14" s="29"/>
      <c r="MQ14" s="29"/>
      <c r="MR14" s="29"/>
      <c r="MS14" s="29"/>
      <c r="MT14" s="29"/>
      <c r="MU14" s="29"/>
      <c r="MV14" s="29"/>
      <c r="MW14" s="29"/>
      <c r="MX14" s="29"/>
      <c r="MY14" s="29"/>
      <c r="MZ14" s="29"/>
      <c r="NA14" s="29"/>
      <c r="NB14" s="29"/>
      <c r="NC14" s="29"/>
      <c r="ND14" s="29"/>
      <c r="NE14" s="29"/>
      <c r="NF14" s="29"/>
      <c r="NG14" s="29"/>
      <c r="NH14" s="29"/>
      <c r="NI14" s="29"/>
      <c r="NJ14" s="29"/>
      <c r="NK14" s="29"/>
      <c r="NL14" s="29"/>
      <c r="NM14" s="29"/>
      <c r="NN14" s="29"/>
      <c r="NO14" s="29"/>
      <c r="NP14" s="29"/>
      <c r="NQ14" s="29"/>
      <c r="NR14" s="29"/>
      <c r="NS14" s="29"/>
      <c r="NT14" s="29"/>
      <c r="NU14" s="29"/>
      <c r="NV14" s="29"/>
      <c r="NW14" s="29"/>
      <c r="NX14" s="29"/>
      <c r="NY14" s="29"/>
      <c r="NZ14" s="29"/>
      <c r="OA14" s="29"/>
      <c r="OB14" s="29"/>
      <c r="OC14" s="29"/>
      <c r="OD14" s="29"/>
      <c r="OE14" s="29"/>
      <c r="OF14" s="29"/>
      <c r="OG14" s="29"/>
      <c r="OH14" s="29"/>
      <c r="OI14" s="29"/>
      <c r="OJ14" s="29"/>
      <c r="OK14" s="29"/>
      <c r="OL14" s="29"/>
      <c r="OM14" s="29"/>
      <c r="ON14" s="29"/>
      <c r="OO14" s="29"/>
      <c r="OP14" s="29"/>
      <c r="OQ14" s="29"/>
      <c r="OR14" s="29"/>
      <c r="OS14" s="29"/>
      <c r="OT14" s="29"/>
      <c r="OU14" s="29"/>
      <c r="OV14" s="29"/>
      <c r="OW14" s="29"/>
      <c r="OX14" s="29"/>
      <c r="OY14" s="29"/>
      <c r="OZ14" s="29"/>
      <c r="PA14" s="29"/>
      <c r="PB14" s="29"/>
      <c r="PC14" s="29"/>
      <c r="PD14" s="29"/>
      <c r="PE14" s="29"/>
      <c r="PF14" s="29"/>
      <c r="PG14" s="29"/>
      <c r="PH14" s="29"/>
      <c r="PI14" s="29"/>
      <c r="PJ14" s="29"/>
      <c r="PK14" s="29"/>
      <c r="PL14" s="29"/>
    </row>
    <row r="15" spans="1:428" s="30" customFormat="1" ht="30" customHeight="1" x14ac:dyDescent="0.25">
      <c r="A15" s="90" t="s">
        <v>71</v>
      </c>
      <c r="B15" s="205"/>
      <c r="C15" s="205"/>
      <c r="D15" s="205">
        <f t="shared" si="2"/>
        <v>0</v>
      </c>
      <c r="E15" s="205"/>
      <c r="F15" s="205"/>
      <c r="G15" s="205"/>
      <c r="H15" s="205"/>
      <c r="I15" s="205">
        <f t="shared" si="3"/>
        <v>0</v>
      </c>
      <c r="J15" s="142">
        <v>25</v>
      </c>
      <c r="K15" s="142">
        <v>40</v>
      </c>
      <c r="L15" s="91">
        <f t="shared" si="0"/>
        <v>1000</v>
      </c>
      <c r="M15" s="208"/>
      <c r="N15" s="211"/>
      <c r="O15" s="202"/>
      <c r="P15" s="107">
        <v>40</v>
      </c>
      <c r="Q15" s="107">
        <v>40</v>
      </c>
      <c r="R15" s="137">
        <f t="shared" si="1"/>
        <v>0</v>
      </c>
      <c r="S15" s="137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  <c r="AO15" s="29"/>
      <c r="AP15" s="29"/>
      <c r="AQ15" s="29"/>
      <c r="AR15" s="29"/>
      <c r="AS15" s="29"/>
      <c r="AT15" s="29"/>
      <c r="AU15" s="29"/>
      <c r="AV15" s="29"/>
      <c r="AW15" s="29"/>
      <c r="AX15" s="29"/>
      <c r="AY15" s="29"/>
      <c r="AZ15" s="29"/>
      <c r="BA15" s="29"/>
      <c r="BB15" s="29"/>
      <c r="BC15" s="29"/>
      <c r="BD15" s="29"/>
      <c r="BE15" s="29"/>
      <c r="BF15" s="29"/>
      <c r="BG15" s="29"/>
      <c r="BH15" s="29"/>
      <c r="BI15" s="29"/>
      <c r="BJ15" s="29"/>
      <c r="BK15" s="29"/>
      <c r="BL15" s="29"/>
      <c r="BM15" s="29"/>
      <c r="BN15" s="29"/>
      <c r="BO15" s="29"/>
      <c r="BP15" s="29"/>
      <c r="BQ15" s="29"/>
      <c r="BR15" s="29"/>
      <c r="BS15" s="29"/>
      <c r="BT15" s="29"/>
      <c r="BU15" s="29"/>
      <c r="BV15" s="29"/>
      <c r="BW15" s="29"/>
      <c r="BX15" s="29"/>
      <c r="BY15" s="29"/>
      <c r="BZ15" s="29"/>
      <c r="CA15" s="29"/>
      <c r="CB15" s="29"/>
      <c r="CC15" s="29"/>
      <c r="CD15" s="29"/>
      <c r="CE15" s="29"/>
      <c r="CF15" s="29"/>
      <c r="CG15" s="29"/>
      <c r="CH15" s="29"/>
      <c r="CI15" s="29"/>
      <c r="CJ15" s="29"/>
      <c r="CK15" s="29"/>
      <c r="CL15" s="29"/>
      <c r="CM15" s="29"/>
      <c r="CN15" s="29"/>
      <c r="CO15" s="29"/>
      <c r="CP15" s="29"/>
      <c r="CQ15" s="29"/>
      <c r="CR15" s="29"/>
      <c r="CS15" s="29"/>
      <c r="CT15" s="29"/>
      <c r="CU15" s="29"/>
      <c r="CV15" s="29"/>
      <c r="CW15" s="29"/>
      <c r="CX15" s="29"/>
      <c r="CY15" s="29"/>
      <c r="CZ15" s="29"/>
      <c r="DA15" s="29"/>
      <c r="DB15" s="29"/>
      <c r="DC15" s="29"/>
      <c r="DD15" s="29"/>
      <c r="DE15" s="29"/>
      <c r="DF15" s="29"/>
      <c r="DG15" s="29"/>
      <c r="DH15" s="29"/>
      <c r="DI15" s="29"/>
      <c r="DJ15" s="29"/>
      <c r="DK15" s="29"/>
      <c r="DL15" s="29"/>
      <c r="DM15" s="29"/>
      <c r="DN15" s="29"/>
      <c r="DO15" s="29"/>
      <c r="DP15" s="29"/>
      <c r="DQ15" s="29"/>
      <c r="DR15" s="29"/>
      <c r="DS15" s="29"/>
      <c r="DT15" s="29"/>
      <c r="DU15" s="29"/>
      <c r="DV15" s="29"/>
      <c r="DW15" s="29"/>
      <c r="DX15" s="29"/>
      <c r="DY15" s="29"/>
      <c r="DZ15" s="29"/>
      <c r="EA15" s="29"/>
      <c r="EB15" s="29"/>
      <c r="EC15" s="29"/>
      <c r="ED15" s="29"/>
      <c r="EE15" s="29"/>
      <c r="EF15" s="29"/>
      <c r="EG15" s="29"/>
      <c r="EH15" s="29"/>
      <c r="EI15" s="29"/>
      <c r="EJ15" s="29"/>
      <c r="EK15" s="29"/>
      <c r="EL15" s="29"/>
      <c r="EM15" s="29"/>
      <c r="EN15" s="29"/>
      <c r="EO15" s="29"/>
      <c r="EP15" s="29"/>
      <c r="EQ15" s="29"/>
      <c r="ER15" s="29"/>
      <c r="ES15" s="29"/>
      <c r="ET15" s="29"/>
      <c r="EU15" s="29"/>
      <c r="EV15" s="29"/>
      <c r="EW15" s="29"/>
      <c r="EX15" s="29"/>
      <c r="EY15" s="29"/>
      <c r="EZ15" s="29"/>
      <c r="FA15" s="29"/>
      <c r="FB15" s="29"/>
      <c r="FC15" s="29"/>
      <c r="FD15" s="29"/>
      <c r="FE15" s="29"/>
      <c r="FF15" s="29"/>
      <c r="FG15" s="29"/>
      <c r="FH15" s="29"/>
      <c r="FI15" s="29"/>
      <c r="FJ15" s="29"/>
      <c r="FK15" s="29"/>
      <c r="FL15" s="29"/>
      <c r="FM15" s="29"/>
      <c r="FN15" s="29"/>
      <c r="FO15" s="29"/>
      <c r="FP15" s="29"/>
      <c r="FQ15" s="29"/>
      <c r="FR15" s="29"/>
      <c r="FS15" s="29"/>
      <c r="FT15" s="29"/>
      <c r="FU15" s="29"/>
      <c r="FV15" s="29"/>
      <c r="FW15" s="29"/>
      <c r="FX15" s="29"/>
      <c r="FY15" s="29"/>
      <c r="FZ15" s="29"/>
      <c r="GA15" s="29"/>
      <c r="GB15" s="29"/>
      <c r="GC15" s="29"/>
      <c r="GD15" s="29"/>
      <c r="GE15" s="29"/>
      <c r="GF15" s="29"/>
      <c r="GG15" s="29"/>
      <c r="GH15" s="29"/>
      <c r="GI15" s="29"/>
      <c r="GJ15" s="29"/>
      <c r="GK15" s="29"/>
      <c r="GL15" s="29"/>
      <c r="GM15" s="29"/>
      <c r="GN15" s="29"/>
      <c r="GO15" s="29"/>
      <c r="GP15" s="29"/>
      <c r="GQ15" s="29"/>
      <c r="GR15" s="29"/>
      <c r="GS15" s="29"/>
      <c r="GT15" s="29"/>
      <c r="GU15" s="29"/>
      <c r="GV15" s="29"/>
      <c r="GW15" s="29"/>
      <c r="GX15" s="29"/>
      <c r="GY15" s="29"/>
      <c r="GZ15" s="29"/>
      <c r="HA15" s="29"/>
      <c r="HB15" s="29"/>
      <c r="HC15" s="29"/>
      <c r="HD15" s="29"/>
      <c r="HE15" s="29"/>
      <c r="HF15" s="29"/>
      <c r="HG15" s="29"/>
      <c r="HH15" s="29"/>
      <c r="HI15" s="29"/>
      <c r="HJ15" s="29"/>
      <c r="HK15" s="29"/>
      <c r="HL15" s="29"/>
      <c r="HM15" s="29"/>
      <c r="HN15" s="29"/>
      <c r="HO15" s="29"/>
      <c r="HP15" s="29"/>
      <c r="HQ15" s="29"/>
      <c r="HR15" s="29"/>
      <c r="HS15" s="29"/>
      <c r="HT15" s="29"/>
      <c r="HU15" s="29"/>
      <c r="HV15" s="29"/>
      <c r="HW15" s="29"/>
      <c r="HX15" s="29"/>
      <c r="HY15" s="29"/>
      <c r="HZ15" s="29"/>
      <c r="IA15" s="29"/>
      <c r="IB15" s="29"/>
      <c r="IC15" s="29"/>
      <c r="ID15" s="29"/>
      <c r="IE15" s="29"/>
      <c r="IF15" s="29"/>
      <c r="IG15" s="29"/>
      <c r="IH15" s="29"/>
      <c r="II15" s="29"/>
      <c r="IJ15" s="29"/>
      <c r="IK15" s="29"/>
      <c r="IL15" s="29"/>
      <c r="IM15" s="29"/>
      <c r="IN15" s="29"/>
      <c r="IO15" s="29"/>
      <c r="IP15" s="29"/>
      <c r="IQ15" s="29"/>
      <c r="IR15" s="29"/>
      <c r="IS15" s="29"/>
      <c r="IT15" s="29"/>
      <c r="IU15" s="29"/>
      <c r="IV15" s="29"/>
      <c r="IW15" s="29"/>
      <c r="IX15" s="29"/>
      <c r="IY15" s="29"/>
      <c r="IZ15" s="29"/>
      <c r="JA15" s="29"/>
      <c r="JB15" s="29"/>
      <c r="JC15" s="29"/>
      <c r="JD15" s="29"/>
      <c r="JE15" s="29"/>
      <c r="JF15" s="29"/>
      <c r="JG15" s="29"/>
      <c r="JH15" s="29"/>
      <c r="JI15" s="29"/>
      <c r="JJ15" s="29"/>
      <c r="JK15" s="29"/>
      <c r="JL15" s="29"/>
      <c r="JM15" s="29"/>
      <c r="JN15" s="29"/>
      <c r="JO15" s="29"/>
      <c r="JP15" s="29"/>
      <c r="JQ15" s="29"/>
      <c r="JR15" s="29"/>
      <c r="JS15" s="29"/>
      <c r="JT15" s="29"/>
      <c r="JU15" s="29"/>
      <c r="JV15" s="29"/>
      <c r="JW15" s="29"/>
      <c r="JX15" s="29"/>
      <c r="JY15" s="29"/>
      <c r="JZ15" s="29"/>
      <c r="KA15" s="29"/>
      <c r="KB15" s="29"/>
      <c r="KC15" s="29"/>
      <c r="KD15" s="29"/>
      <c r="KE15" s="29"/>
      <c r="KF15" s="29"/>
      <c r="KG15" s="29"/>
      <c r="KH15" s="29"/>
      <c r="KI15" s="29"/>
      <c r="KJ15" s="29"/>
      <c r="KK15" s="29"/>
      <c r="KL15" s="29"/>
      <c r="KM15" s="29"/>
      <c r="KN15" s="29"/>
      <c r="KO15" s="29"/>
      <c r="KP15" s="29"/>
      <c r="KQ15" s="29"/>
      <c r="KR15" s="29"/>
      <c r="KS15" s="29"/>
      <c r="KT15" s="29"/>
      <c r="KU15" s="29"/>
      <c r="KV15" s="29"/>
      <c r="KW15" s="29"/>
      <c r="KX15" s="29"/>
      <c r="KY15" s="29"/>
      <c r="KZ15" s="29"/>
      <c r="LA15" s="29"/>
      <c r="LB15" s="29"/>
      <c r="LC15" s="29"/>
      <c r="LD15" s="29"/>
      <c r="LE15" s="29"/>
      <c r="LF15" s="29"/>
      <c r="LG15" s="29"/>
      <c r="LH15" s="29"/>
      <c r="LI15" s="29"/>
      <c r="LJ15" s="29"/>
      <c r="LK15" s="29"/>
      <c r="LL15" s="29"/>
      <c r="LM15" s="29"/>
      <c r="LN15" s="29"/>
      <c r="LO15" s="29"/>
      <c r="LP15" s="29"/>
      <c r="LQ15" s="29"/>
      <c r="LR15" s="29"/>
      <c r="LS15" s="29"/>
      <c r="LT15" s="29"/>
      <c r="LU15" s="29"/>
      <c r="LV15" s="29"/>
      <c r="LW15" s="29"/>
      <c r="LX15" s="29"/>
      <c r="LY15" s="29"/>
      <c r="LZ15" s="29"/>
      <c r="MA15" s="29"/>
      <c r="MB15" s="29"/>
      <c r="MC15" s="29"/>
      <c r="MD15" s="29"/>
      <c r="ME15" s="29"/>
      <c r="MF15" s="29"/>
      <c r="MG15" s="29"/>
      <c r="MH15" s="29"/>
      <c r="MI15" s="29"/>
      <c r="MJ15" s="29"/>
      <c r="MK15" s="29"/>
      <c r="ML15" s="29"/>
      <c r="MM15" s="29"/>
      <c r="MN15" s="29"/>
      <c r="MO15" s="29"/>
      <c r="MP15" s="29"/>
      <c r="MQ15" s="29"/>
      <c r="MR15" s="29"/>
      <c r="MS15" s="29"/>
      <c r="MT15" s="29"/>
      <c r="MU15" s="29"/>
      <c r="MV15" s="29"/>
      <c r="MW15" s="29"/>
      <c r="MX15" s="29"/>
      <c r="MY15" s="29"/>
      <c r="MZ15" s="29"/>
      <c r="NA15" s="29"/>
      <c r="NB15" s="29"/>
      <c r="NC15" s="29"/>
      <c r="ND15" s="29"/>
      <c r="NE15" s="29"/>
      <c r="NF15" s="29"/>
      <c r="NG15" s="29"/>
      <c r="NH15" s="29"/>
      <c r="NI15" s="29"/>
      <c r="NJ15" s="29"/>
      <c r="NK15" s="29"/>
      <c r="NL15" s="29"/>
      <c r="NM15" s="29"/>
      <c r="NN15" s="29"/>
      <c r="NO15" s="29"/>
      <c r="NP15" s="29"/>
      <c r="NQ15" s="29"/>
      <c r="NR15" s="29"/>
      <c r="NS15" s="29"/>
      <c r="NT15" s="29"/>
      <c r="NU15" s="29"/>
      <c r="NV15" s="29"/>
      <c r="NW15" s="29"/>
      <c r="NX15" s="29"/>
      <c r="NY15" s="29"/>
      <c r="NZ15" s="29"/>
      <c r="OA15" s="29"/>
      <c r="OB15" s="29"/>
      <c r="OC15" s="29"/>
      <c r="OD15" s="29"/>
      <c r="OE15" s="29"/>
      <c r="OF15" s="29"/>
      <c r="OG15" s="29"/>
      <c r="OH15" s="29"/>
      <c r="OI15" s="29"/>
      <c r="OJ15" s="29"/>
      <c r="OK15" s="29"/>
      <c r="OL15" s="29"/>
      <c r="OM15" s="29"/>
      <c r="ON15" s="29"/>
      <c r="OO15" s="29"/>
      <c r="OP15" s="29"/>
      <c r="OQ15" s="29"/>
      <c r="OR15" s="29"/>
      <c r="OS15" s="29"/>
      <c r="OT15" s="29"/>
      <c r="OU15" s="29"/>
      <c r="OV15" s="29"/>
      <c r="OW15" s="29"/>
      <c r="OX15" s="29"/>
      <c r="OY15" s="29"/>
      <c r="OZ15" s="29"/>
      <c r="PA15" s="29"/>
      <c r="PB15" s="29"/>
      <c r="PC15" s="29"/>
      <c r="PD15" s="29"/>
      <c r="PE15" s="29"/>
      <c r="PF15" s="29"/>
      <c r="PG15" s="29"/>
      <c r="PH15" s="29"/>
      <c r="PI15" s="29"/>
      <c r="PJ15" s="29"/>
      <c r="PK15" s="29"/>
      <c r="PL15" s="29"/>
    </row>
    <row r="16" spans="1:428" s="30" customFormat="1" ht="30" customHeight="1" x14ac:dyDescent="0.25">
      <c r="A16" s="90" t="s">
        <v>42</v>
      </c>
      <c r="B16" s="203">
        <v>50</v>
      </c>
      <c r="C16" s="203">
        <v>50</v>
      </c>
      <c r="D16" s="203">
        <f t="shared" si="2"/>
        <v>0</v>
      </c>
      <c r="E16" s="203">
        <v>60024</v>
      </c>
      <c r="F16" s="203">
        <f>4278+4222+11353+32169+1847+3586</f>
        <v>57455</v>
      </c>
      <c r="G16" s="203">
        <f>500+350+235+600+885</f>
        <v>2570</v>
      </c>
      <c r="H16" s="203">
        <v>78</v>
      </c>
      <c r="I16" s="203">
        <f t="shared" si="3"/>
        <v>60102</v>
      </c>
      <c r="J16" s="142">
        <v>25</v>
      </c>
      <c r="K16" s="142">
        <v>2044</v>
      </c>
      <c r="L16" s="91">
        <f t="shared" si="0"/>
        <v>51100</v>
      </c>
      <c r="M16" s="206">
        <v>50</v>
      </c>
      <c r="N16" s="209">
        <f>-(I16-L16-L17-M16)</f>
        <v>-952</v>
      </c>
      <c r="O16" s="200">
        <f t="shared" si="5"/>
        <v>-1.5839739110179361</v>
      </c>
      <c r="P16" s="107">
        <v>2050</v>
      </c>
      <c r="Q16" s="107">
        <v>2044</v>
      </c>
      <c r="R16" s="137">
        <f t="shared" si="1"/>
        <v>6</v>
      </c>
      <c r="S16" s="137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J16" s="29"/>
      <c r="AK16" s="29"/>
      <c r="AL16" s="29"/>
      <c r="AM16" s="29"/>
      <c r="AN16" s="29"/>
      <c r="AO16" s="29"/>
      <c r="AP16" s="29"/>
      <c r="AQ16" s="29"/>
      <c r="AR16" s="29"/>
      <c r="AS16" s="29"/>
      <c r="AT16" s="29"/>
      <c r="AU16" s="29"/>
      <c r="AV16" s="29"/>
      <c r="AW16" s="29"/>
      <c r="AX16" s="29"/>
      <c r="AY16" s="29"/>
      <c r="AZ16" s="29"/>
      <c r="BA16" s="29"/>
      <c r="BB16" s="29"/>
      <c r="BC16" s="29"/>
      <c r="BD16" s="29"/>
      <c r="BE16" s="29"/>
      <c r="BF16" s="29"/>
      <c r="BG16" s="29"/>
      <c r="BH16" s="29"/>
      <c r="BI16" s="29"/>
      <c r="BJ16" s="29"/>
      <c r="BK16" s="29"/>
      <c r="BL16" s="29"/>
      <c r="BM16" s="29"/>
      <c r="BN16" s="29"/>
      <c r="BO16" s="29"/>
      <c r="BP16" s="29"/>
      <c r="BQ16" s="29"/>
      <c r="BR16" s="29"/>
      <c r="BS16" s="29"/>
      <c r="BT16" s="29"/>
      <c r="BU16" s="29"/>
      <c r="BV16" s="29"/>
      <c r="BW16" s="29"/>
      <c r="BX16" s="29"/>
      <c r="BY16" s="29"/>
      <c r="BZ16" s="29"/>
      <c r="CA16" s="29"/>
      <c r="CB16" s="29"/>
      <c r="CC16" s="29"/>
      <c r="CD16" s="29"/>
      <c r="CE16" s="29"/>
      <c r="CF16" s="29"/>
      <c r="CG16" s="29"/>
      <c r="CH16" s="29"/>
      <c r="CI16" s="29"/>
      <c r="CJ16" s="29"/>
      <c r="CK16" s="29"/>
      <c r="CL16" s="29"/>
      <c r="CM16" s="29"/>
      <c r="CN16" s="29"/>
      <c r="CO16" s="29"/>
      <c r="CP16" s="29"/>
      <c r="CQ16" s="29"/>
      <c r="CR16" s="29"/>
      <c r="CS16" s="29"/>
      <c r="CT16" s="29"/>
      <c r="CU16" s="29"/>
      <c r="CV16" s="29"/>
      <c r="CW16" s="29"/>
      <c r="CX16" s="29"/>
      <c r="CY16" s="29"/>
      <c r="CZ16" s="29"/>
      <c r="DA16" s="29"/>
      <c r="DB16" s="29"/>
      <c r="DC16" s="29"/>
      <c r="DD16" s="29"/>
      <c r="DE16" s="29"/>
      <c r="DF16" s="29"/>
      <c r="DG16" s="29"/>
      <c r="DH16" s="29"/>
      <c r="DI16" s="29"/>
      <c r="DJ16" s="29"/>
      <c r="DK16" s="29"/>
      <c r="DL16" s="29"/>
      <c r="DM16" s="29"/>
      <c r="DN16" s="29"/>
      <c r="DO16" s="29"/>
      <c r="DP16" s="29"/>
      <c r="DQ16" s="29"/>
      <c r="DR16" s="29"/>
      <c r="DS16" s="29"/>
      <c r="DT16" s="29"/>
      <c r="DU16" s="29"/>
      <c r="DV16" s="29"/>
      <c r="DW16" s="29"/>
      <c r="DX16" s="29"/>
      <c r="DY16" s="29"/>
      <c r="DZ16" s="29"/>
      <c r="EA16" s="29"/>
      <c r="EB16" s="29"/>
      <c r="EC16" s="29"/>
      <c r="ED16" s="29"/>
      <c r="EE16" s="29"/>
      <c r="EF16" s="29"/>
      <c r="EG16" s="29"/>
      <c r="EH16" s="29"/>
      <c r="EI16" s="29"/>
      <c r="EJ16" s="29"/>
      <c r="EK16" s="29"/>
      <c r="EL16" s="29"/>
      <c r="EM16" s="29"/>
      <c r="EN16" s="29"/>
      <c r="EO16" s="29"/>
      <c r="EP16" s="29"/>
      <c r="EQ16" s="29"/>
      <c r="ER16" s="29"/>
      <c r="ES16" s="29"/>
      <c r="ET16" s="29"/>
      <c r="EU16" s="29"/>
      <c r="EV16" s="29"/>
      <c r="EW16" s="29"/>
      <c r="EX16" s="29"/>
      <c r="EY16" s="29"/>
      <c r="EZ16" s="29"/>
      <c r="FA16" s="29"/>
      <c r="FB16" s="29"/>
      <c r="FC16" s="29"/>
      <c r="FD16" s="29"/>
      <c r="FE16" s="29"/>
      <c r="FF16" s="29"/>
      <c r="FG16" s="29"/>
      <c r="FH16" s="29"/>
      <c r="FI16" s="29"/>
      <c r="FJ16" s="29"/>
      <c r="FK16" s="29"/>
      <c r="FL16" s="29"/>
      <c r="FM16" s="29"/>
      <c r="FN16" s="29"/>
      <c r="FO16" s="29"/>
      <c r="FP16" s="29"/>
      <c r="FQ16" s="29"/>
      <c r="FR16" s="29"/>
      <c r="FS16" s="29"/>
      <c r="FT16" s="29"/>
      <c r="FU16" s="29"/>
      <c r="FV16" s="29"/>
      <c r="FW16" s="29"/>
      <c r="FX16" s="29"/>
      <c r="FY16" s="29"/>
      <c r="FZ16" s="29"/>
      <c r="GA16" s="29"/>
      <c r="GB16" s="29"/>
      <c r="GC16" s="29"/>
      <c r="GD16" s="29"/>
      <c r="GE16" s="29"/>
      <c r="GF16" s="29"/>
      <c r="GG16" s="29"/>
      <c r="GH16" s="29"/>
      <c r="GI16" s="29"/>
      <c r="GJ16" s="29"/>
      <c r="GK16" s="29"/>
      <c r="GL16" s="29"/>
      <c r="GM16" s="29"/>
      <c r="GN16" s="29"/>
      <c r="GO16" s="29"/>
      <c r="GP16" s="29"/>
      <c r="GQ16" s="29"/>
      <c r="GR16" s="29"/>
      <c r="GS16" s="29"/>
      <c r="GT16" s="29"/>
      <c r="GU16" s="29"/>
      <c r="GV16" s="29"/>
      <c r="GW16" s="29"/>
      <c r="GX16" s="29"/>
      <c r="GY16" s="29"/>
      <c r="GZ16" s="29"/>
      <c r="HA16" s="29"/>
      <c r="HB16" s="29"/>
      <c r="HC16" s="29"/>
      <c r="HD16" s="29"/>
      <c r="HE16" s="29"/>
      <c r="HF16" s="29"/>
      <c r="HG16" s="29"/>
      <c r="HH16" s="29"/>
      <c r="HI16" s="29"/>
      <c r="HJ16" s="29"/>
      <c r="HK16" s="29"/>
      <c r="HL16" s="29"/>
      <c r="HM16" s="29"/>
      <c r="HN16" s="29"/>
      <c r="HO16" s="29"/>
      <c r="HP16" s="29"/>
      <c r="HQ16" s="29"/>
      <c r="HR16" s="29"/>
      <c r="HS16" s="29"/>
      <c r="HT16" s="29"/>
      <c r="HU16" s="29"/>
      <c r="HV16" s="29"/>
      <c r="HW16" s="29"/>
      <c r="HX16" s="29"/>
      <c r="HY16" s="29"/>
      <c r="HZ16" s="29"/>
      <c r="IA16" s="29"/>
      <c r="IB16" s="29"/>
      <c r="IC16" s="29"/>
      <c r="ID16" s="29"/>
      <c r="IE16" s="29"/>
      <c r="IF16" s="29"/>
      <c r="IG16" s="29"/>
      <c r="IH16" s="29"/>
      <c r="II16" s="29"/>
      <c r="IJ16" s="29"/>
      <c r="IK16" s="29"/>
      <c r="IL16" s="29"/>
      <c r="IM16" s="29"/>
      <c r="IN16" s="29"/>
      <c r="IO16" s="29"/>
      <c r="IP16" s="29"/>
      <c r="IQ16" s="29"/>
      <c r="IR16" s="29"/>
      <c r="IS16" s="29"/>
      <c r="IT16" s="29"/>
      <c r="IU16" s="29"/>
      <c r="IV16" s="29"/>
      <c r="IW16" s="29"/>
      <c r="IX16" s="29"/>
      <c r="IY16" s="29"/>
      <c r="IZ16" s="29"/>
      <c r="JA16" s="29"/>
      <c r="JB16" s="29"/>
      <c r="JC16" s="29"/>
      <c r="JD16" s="29"/>
      <c r="JE16" s="29"/>
      <c r="JF16" s="29"/>
      <c r="JG16" s="29"/>
      <c r="JH16" s="29"/>
      <c r="JI16" s="29"/>
      <c r="JJ16" s="29"/>
      <c r="JK16" s="29"/>
      <c r="JL16" s="29"/>
      <c r="JM16" s="29"/>
      <c r="JN16" s="29"/>
      <c r="JO16" s="29"/>
      <c r="JP16" s="29"/>
      <c r="JQ16" s="29"/>
      <c r="JR16" s="29"/>
      <c r="JS16" s="29"/>
      <c r="JT16" s="29"/>
      <c r="JU16" s="29"/>
      <c r="JV16" s="29"/>
      <c r="JW16" s="29"/>
      <c r="JX16" s="29"/>
      <c r="JY16" s="29"/>
      <c r="JZ16" s="29"/>
      <c r="KA16" s="29"/>
      <c r="KB16" s="29"/>
      <c r="KC16" s="29"/>
      <c r="KD16" s="29"/>
      <c r="KE16" s="29"/>
      <c r="KF16" s="29"/>
      <c r="KG16" s="29"/>
      <c r="KH16" s="29"/>
      <c r="KI16" s="29"/>
      <c r="KJ16" s="29"/>
      <c r="KK16" s="29"/>
      <c r="KL16" s="29"/>
      <c r="KM16" s="29"/>
      <c r="KN16" s="29"/>
      <c r="KO16" s="29"/>
      <c r="KP16" s="29"/>
      <c r="KQ16" s="29"/>
      <c r="KR16" s="29"/>
      <c r="KS16" s="29"/>
      <c r="KT16" s="29"/>
      <c r="KU16" s="29"/>
      <c r="KV16" s="29"/>
      <c r="KW16" s="29"/>
      <c r="KX16" s="29"/>
      <c r="KY16" s="29"/>
      <c r="KZ16" s="29"/>
      <c r="LA16" s="29"/>
      <c r="LB16" s="29"/>
      <c r="LC16" s="29"/>
      <c r="LD16" s="29"/>
      <c r="LE16" s="29"/>
      <c r="LF16" s="29"/>
      <c r="LG16" s="29"/>
      <c r="LH16" s="29"/>
      <c r="LI16" s="29"/>
      <c r="LJ16" s="29"/>
      <c r="LK16" s="29"/>
      <c r="LL16" s="29"/>
      <c r="LM16" s="29"/>
      <c r="LN16" s="29"/>
      <c r="LO16" s="29"/>
      <c r="LP16" s="29"/>
      <c r="LQ16" s="29"/>
      <c r="LR16" s="29"/>
      <c r="LS16" s="29"/>
      <c r="LT16" s="29"/>
      <c r="LU16" s="29"/>
      <c r="LV16" s="29"/>
      <c r="LW16" s="29"/>
      <c r="LX16" s="29"/>
      <c r="LY16" s="29"/>
      <c r="LZ16" s="29"/>
      <c r="MA16" s="29"/>
      <c r="MB16" s="29"/>
      <c r="MC16" s="29"/>
      <c r="MD16" s="29"/>
      <c r="ME16" s="29"/>
      <c r="MF16" s="29"/>
      <c r="MG16" s="29"/>
      <c r="MH16" s="29"/>
      <c r="MI16" s="29"/>
      <c r="MJ16" s="29"/>
      <c r="MK16" s="29"/>
      <c r="ML16" s="29"/>
      <c r="MM16" s="29"/>
      <c r="MN16" s="29"/>
      <c r="MO16" s="29"/>
      <c r="MP16" s="29"/>
      <c r="MQ16" s="29"/>
      <c r="MR16" s="29"/>
      <c r="MS16" s="29"/>
      <c r="MT16" s="29"/>
      <c r="MU16" s="29"/>
      <c r="MV16" s="29"/>
      <c r="MW16" s="29"/>
      <c r="MX16" s="29"/>
      <c r="MY16" s="29"/>
      <c r="MZ16" s="29"/>
      <c r="NA16" s="29"/>
      <c r="NB16" s="29"/>
      <c r="NC16" s="29"/>
      <c r="ND16" s="29"/>
      <c r="NE16" s="29"/>
      <c r="NF16" s="29"/>
      <c r="NG16" s="29"/>
      <c r="NH16" s="29"/>
      <c r="NI16" s="29"/>
      <c r="NJ16" s="29"/>
      <c r="NK16" s="29"/>
      <c r="NL16" s="29"/>
      <c r="NM16" s="29"/>
      <c r="NN16" s="29"/>
      <c r="NO16" s="29"/>
      <c r="NP16" s="29"/>
      <c r="NQ16" s="29"/>
      <c r="NR16" s="29"/>
      <c r="NS16" s="29"/>
      <c r="NT16" s="29"/>
      <c r="NU16" s="29"/>
      <c r="NV16" s="29"/>
      <c r="NW16" s="29"/>
      <c r="NX16" s="29"/>
      <c r="NY16" s="29"/>
      <c r="NZ16" s="29"/>
      <c r="OA16" s="29"/>
      <c r="OB16" s="29"/>
      <c r="OC16" s="29"/>
      <c r="OD16" s="29"/>
      <c r="OE16" s="29"/>
      <c r="OF16" s="29"/>
      <c r="OG16" s="29"/>
      <c r="OH16" s="29"/>
      <c r="OI16" s="29"/>
      <c r="OJ16" s="29"/>
      <c r="OK16" s="29"/>
      <c r="OL16" s="29"/>
      <c r="OM16" s="29"/>
      <c r="ON16" s="29"/>
      <c r="OO16" s="29"/>
      <c r="OP16" s="29"/>
      <c r="OQ16" s="29"/>
      <c r="OR16" s="29"/>
      <c r="OS16" s="29"/>
      <c r="OT16" s="29"/>
      <c r="OU16" s="29"/>
      <c r="OV16" s="29"/>
      <c r="OW16" s="29"/>
      <c r="OX16" s="29"/>
      <c r="OY16" s="29"/>
      <c r="OZ16" s="29"/>
      <c r="PA16" s="29"/>
      <c r="PB16" s="29"/>
      <c r="PC16" s="29"/>
      <c r="PD16" s="29"/>
      <c r="PE16" s="29"/>
      <c r="PF16" s="29"/>
      <c r="PG16" s="29"/>
      <c r="PH16" s="29"/>
      <c r="PI16" s="29"/>
      <c r="PJ16" s="29"/>
      <c r="PK16" s="29"/>
      <c r="PL16" s="29"/>
    </row>
    <row r="17" spans="1:437" s="30" customFormat="1" ht="30" customHeight="1" x14ac:dyDescent="0.25">
      <c r="A17" s="90" t="s">
        <v>46</v>
      </c>
      <c r="B17" s="205"/>
      <c r="C17" s="205"/>
      <c r="D17" s="205">
        <f t="shared" si="2"/>
        <v>0</v>
      </c>
      <c r="E17" s="205"/>
      <c r="F17" s="205"/>
      <c r="G17" s="205"/>
      <c r="H17" s="205"/>
      <c r="I17" s="205">
        <f t="shared" si="3"/>
        <v>0</v>
      </c>
      <c r="J17" s="142">
        <v>25</v>
      </c>
      <c r="K17" s="142">
        <v>320</v>
      </c>
      <c r="L17" s="91">
        <f t="shared" si="0"/>
        <v>8000</v>
      </c>
      <c r="M17" s="208"/>
      <c r="N17" s="211"/>
      <c r="O17" s="202"/>
      <c r="P17" s="107">
        <v>320</v>
      </c>
      <c r="Q17" s="107">
        <v>320</v>
      </c>
      <c r="R17" s="137">
        <f t="shared" si="1"/>
        <v>0</v>
      </c>
      <c r="S17" s="137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29"/>
      <c r="AX17" s="29"/>
      <c r="AY17" s="29"/>
      <c r="AZ17" s="29"/>
      <c r="BA17" s="29"/>
      <c r="BB17" s="29"/>
      <c r="BC17" s="29"/>
      <c r="BD17" s="29"/>
      <c r="BE17" s="29"/>
      <c r="BF17" s="29"/>
      <c r="BG17" s="29"/>
      <c r="BH17" s="29"/>
      <c r="BI17" s="29"/>
      <c r="BJ17" s="29"/>
      <c r="BK17" s="29"/>
      <c r="BL17" s="29"/>
      <c r="BM17" s="29"/>
      <c r="BN17" s="29"/>
      <c r="BO17" s="29"/>
      <c r="BP17" s="29"/>
      <c r="BQ17" s="29"/>
      <c r="BR17" s="29"/>
      <c r="BS17" s="29"/>
      <c r="BT17" s="29"/>
      <c r="BU17" s="29"/>
      <c r="BV17" s="29"/>
      <c r="BW17" s="29"/>
      <c r="BX17" s="29"/>
      <c r="BY17" s="29"/>
      <c r="BZ17" s="29"/>
      <c r="CA17" s="29"/>
      <c r="CB17" s="29"/>
      <c r="CC17" s="29"/>
      <c r="CD17" s="29"/>
      <c r="CE17" s="29"/>
      <c r="CF17" s="29"/>
      <c r="CG17" s="29"/>
      <c r="CH17" s="29"/>
      <c r="CI17" s="29"/>
      <c r="CJ17" s="29"/>
      <c r="CK17" s="29"/>
      <c r="CL17" s="29"/>
      <c r="CM17" s="29"/>
      <c r="CN17" s="29"/>
      <c r="CO17" s="29"/>
      <c r="CP17" s="29"/>
      <c r="CQ17" s="29"/>
      <c r="CR17" s="29"/>
      <c r="CS17" s="29"/>
      <c r="CT17" s="29"/>
      <c r="CU17" s="29"/>
      <c r="CV17" s="29"/>
      <c r="CW17" s="29"/>
      <c r="CX17" s="29"/>
      <c r="CY17" s="29"/>
      <c r="CZ17" s="29"/>
      <c r="DA17" s="29"/>
      <c r="DB17" s="29"/>
      <c r="DC17" s="29"/>
      <c r="DD17" s="29"/>
      <c r="DE17" s="29"/>
      <c r="DF17" s="29"/>
      <c r="DG17" s="29"/>
      <c r="DH17" s="29"/>
      <c r="DI17" s="29"/>
      <c r="DJ17" s="29"/>
      <c r="DK17" s="29"/>
      <c r="DL17" s="29"/>
      <c r="DM17" s="29"/>
      <c r="DN17" s="29"/>
      <c r="DO17" s="29"/>
      <c r="DP17" s="29"/>
      <c r="DQ17" s="29"/>
      <c r="DR17" s="29"/>
      <c r="DS17" s="29"/>
      <c r="DT17" s="29"/>
      <c r="DU17" s="29"/>
      <c r="DV17" s="29"/>
      <c r="DW17" s="29"/>
      <c r="DX17" s="29"/>
      <c r="DY17" s="29"/>
      <c r="DZ17" s="29"/>
      <c r="EA17" s="29"/>
      <c r="EB17" s="29"/>
      <c r="EC17" s="29"/>
      <c r="ED17" s="29"/>
      <c r="EE17" s="29"/>
      <c r="EF17" s="29"/>
      <c r="EG17" s="29"/>
      <c r="EH17" s="29"/>
      <c r="EI17" s="29"/>
      <c r="EJ17" s="29"/>
      <c r="EK17" s="29"/>
      <c r="EL17" s="29"/>
      <c r="EM17" s="29"/>
      <c r="EN17" s="29"/>
      <c r="EO17" s="29"/>
      <c r="EP17" s="29"/>
      <c r="EQ17" s="29"/>
      <c r="ER17" s="29"/>
      <c r="ES17" s="29"/>
      <c r="ET17" s="29"/>
      <c r="EU17" s="29"/>
      <c r="EV17" s="29"/>
      <c r="EW17" s="29"/>
      <c r="EX17" s="29"/>
      <c r="EY17" s="29"/>
      <c r="EZ17" s="29"/>
      <c r="FA17" s="29"/>
      <c r="FB17" s="29"/>
      <c r="FC17" s="29"/>
      <c r="FD17" s="29"/>
      <c r="FE17" s="29"/>
      <c r="FF17" s="29"/>
      <c r="FG17" s="29"/>
      <c r="FH17" s="29"/>
      <c r="FI17" s="29"/>
      <c r="FJ17" s="29"/>
      <c r="FK17" s="29"/>
      <c r="FL17" s="29"/>
      <c r="FM17" s="29"/>
      <c r="FN17" s="29"/>
      <c r="FO17" s="29"/>
      <c r="FP17" s="29"/>
      <c r="FQ17" s="29"/>
      <c r="FR17" s="29"/>
      <c r="FS17" s="29"/>
      <c r="FT17" s="29"/>
      <c r="FU17" s="29"/>
      <c r="FV17" s="29"/>
      <c r="FW17" s="29"/>
      <c r="FX17" s="29"/>
      <c r="FY17" s="29"/>
      <c r="FZ17" s="29"/>
      <c r="GA17" s="29"/>
      <c r="GB17" s="29"/>
      <c r="GC17" s="29"/>
      <c r="GD17" s="29"/>
      <c r="GE17" s="29"/>
      <c r="GF17" s="29"/>
      <c r="GG17" s="29"/>
      <c r="GH17" s="29"/>
      <c r="GI17" s="29"/>
      <c r="GJ17" s="29"/>
      <c r="GK17" s="29"/>
      <c r="GL17" s="29"/>
      <c r="GM17" s="29"/>
      <c r="GN17" s="29"/>
      <c r="GO17" s="29"/>
      <c r="GP17" s="29"/>
      <c r="GQ17" s="29"/>
      <c r="GR17" s="29"/>
      <c r="GS17" s="29"/>
      <c r="GT17" s="29"/>
      <c r="GU17" s="29"/>
      <c r="GV17" s="29"/>
      <c r="GW17" s="29"/>
      <c r="GX17" s="29"/>
      <c r="GY17" s="29"/>
      <c r="GZ17" s="29"/>
      <c r="HA17" s="29"/>
      <c r="HB17" s="29"/>
      <c r="HC17" s="29"/>
      <c r="HD17" s="29"/>
      <c r="HE17" s="29"/>
      <c r="HF17" s="29"/>
      <c r="HG17" s="29"/>
      <c r="HH17" s="29"/>
      <c r="HI17" s="29"/>
      <c r="HJ17" s="29"/>
      <c r="HK17" s="29"/>
      <c r="HL17" s="29"/>
      <c r="HM17" s="29"/>
      <c r="HN17" s="29"/>
      <c r="HO17" s="29"/>
      <c r="HP17" s="29"/>
      <c r="HQ17" s="29"/>
      <c r="HR17" s="29"/>
      <c r="HS17" s="29"/>
      <c r="HT17" s="29"/>
      <c r="HU17" s="29"/>
      <c r="HV17" s="29"/>
      <c r="HW17" s="29"/>
      <c r="HX17" s="29"/>
      <c r="HY17" s="29"/>
      <c r="HZ17" s="29"/>
      <c r="IA17" s="29"/>
      <c r="IB17" s="29"/>
      <c r="IC17" s="29"/>
      <c r="ID17" s="29"/>
      <c r="IE17" s="29"/>
      <c r="IF17" s="29"/>
      <c r="IG17" s="29"/>
      <c r="IH17" s="29"/>
      <c r="II17" s="29"/>
      <c r="IJ17" s="29"/>
      <c r="IK17" s="29"/>
      <c r="IL17" s="29"/>
      <c r="IM17" s="29"/>
      <c r="IN17" s="29"/>
      <c r="IO17" s="29"/>
      <c r="IP17" s="29"/>
      <c r="IQ17" s="29"/>
      <c r="IR17" s="29"/>
      <c r="IS17" s="29"/>
      <c r="IT17" s="29"/>
      <c r="IU17" s="29"/>
      <c r="IV17" s="29"/>
      <c r="IW17" s="29"/>
      <c r="IX17" s="29"/>
      <c r="IY17" s="29"/>
      <c r="IZ17" s="29"/>
      <c r="JA17" s="29"/>
      <c r="JB17" s="29"/>
      <c r="JC17" s="29"/>
      <c r="JD17" s="29"/>
      <c r="JE17" s="29"/>
      <c r="JF17" s="29"/>
      <c r="JG17" s="29"/>
      <c r="JH17" s="29"/>
      <c r="JI17" s="29"/>
      <c r="JJ17" s="29"/>
      <c r="JK17" s="29"/>
      <c r="JL17" s="29"/>
      <c r="JM17" s="29"/>
      <c r="JN17" s="29"/>
      <c r="JO17" s="29"/>
      <c r="JP17" s="29"/>
      <c r="JQ17" s="29"/>
      <c r="JR17" s="29"/>
      <c r="JS17" s="29"/>
      <c r="JT17" s="29"/>
      <c r="JU17" s="29"/>
      <c r="JV17" s="29"/>
      <c r="JW17" s="29"/>
      <c r="JX17" s="29"/>
      <c r="JY17" s="29"/>
      <c r="JZ17" s="29"/>
      <c r="KA17" s="29"/>
      <c r="KB17" s="29"/>
      <c r="KC17" s="29"/>
      <c r="KD17" s="29"/>
      <c r="KE17" s="29"/>
      <c r="KF17" s="29"/>
      <c r="KG17" s="29"/>
      <c r="KH17" s="29"/>
      <c r="KI17" s="29"/>
      <c r="KJ17" s="29"/>
      <c r="KK17" s="29"/>
      <c r="KL17" s="29"/>
      <c r="KM17" s="29"/>
      <c r="KN17" s="29"/>
      <c r="KO17" s="29"/>
      <c r="KP17" s="29"/>
      <c r="KQ17" s="29"/>
      <c r="KR17" s="29"/>
      <c r="KS17" s="29"/>
      <c r="KT17" s="29"/>
      <c r="KU17" s="29"/>
      <c r="KV17" s="29"/>
      <c r="KW17" s="29"/>
      <c r="KX17" s="29"/>
      <c r="KY17" s="29"/>
      <c r="KZ17" s="29"/>
      <c r="LA17" s="29"/>
      <c r="LB17" s="29"/>
      <c r="LC17" s="29"/>
      <c r="LD17" s="29"/>
      <c r="LE17" s="29"/>
      <c r="LF17" s="29"/>
      <c r="LG17" s="29"/>
      <c r="LH17" s="29"/>
      <c r="LI17" s="29"/>
      <c r="LJ17" s="29"/>
      <c r="LK17" s="29"/>
      <c r="LL17" s="29"/>
      <c r="LM17" s="29"/>
      <c r="LN17" s="29"/>
      <c r="LO17" s="29"/>
      <c r="LP17" s="29"/>
      <c r="LQ17" s="29"/>
      <c r="LR17" s="29"/>
      <c r="LS17" s="29"/>
      <c r="LT17" s="29"/>
      <c r="LU17" s="29"/>
      <c r="LV17" s="29"/>
      <c r="LW17" s="29"/>
      <c r="LX17" s="29"/>
      <c r="LY17" s="29"/>
      <c r="LZ17" s="29"/>
      <c r="MA17" s="29"/>
      <c r="MB17" s="29"/>
      <c r="MC17" s="29"/>
      <c r="MD17" s="29"/>
      <c r="ME17" s="29"/>
      <c r="MF17" s="29"/>
      <c r="MG17" s="29"/>
      <c r="MH17" s="29"/>
      <c r="MI17" s="29"/>
      <c r="MJ17" s="29"/>
      <c r="MK17" s="29"/>
      <c r="ML17" s="29"/>
      <c r="MM17" s="29"/>
      <c r="MN17" s="29"/>
      <c r="MO17" s="29"/>
      <c r="MP17" s="29"/>
      <c r="MQ17" s="29"/>
      <c r="MR17" s="29"/>
      <c r="MS17" s="29"/>
      <c r="MT17" s="29"/>
      <c r="MU17" s="29"/>
      <c r="MV17" s="29"/>
      <c r="MW17" s="29"/>
      <c r="MX17" s="29"/>
      <c r="MY17" s="29"/>
      <c r="MZ17" s="29"/>
      <c r="NA17" s="29"/>
      <c r="NB17" s="29"/>
      <c r="NC17" s="29"/>
      <c r="ND17" s="29"/>
      <c r="NE17" s="29"/>
      <c r="NF17" s="29"/>
      <c r="NG17" s="29"/>
      <c r="NH17" s="29"/>
      <c r="NI17" s="29"/>
      <c r="NJ17" s="29"/>
      <c r="NK17" s="29"/>
      <c r="NL17" s="29"/>
      <c r="NM17" s="29"/>
      <c r="NN17" s="29"/>
      <c r="NO17" s="29"/>
      <c r="NP17" s="29"/>
      <c r="NQ17" s="29"/>
      <c r="NR17" s="29"/>
      <c r="NS17" s="29"/>
      <c r="NT17" s="29"/>
      <c r="NU17" s="29"/>
      <c r="NV17" s="29"/>
      <c r="NW17" s="29"/>
      <c r="NX17" s="29"/>
      <c r="NY17" s="29"/>
      <c r="NZ17" s="29"/>
      <c r="OA17" s="29"/>
      <c r="OB17" s="29"/>
      <c r="OC17" s="29"/>
      <c r="OD17" s="29"/>
      <c r="OE17" s="29"/>
      <c r="OF17" s="29"/>
      <c r="OG17" s="29"/>
      <c r="OH17" s="29"/>
      <c r="OI17" s="29"/>
      <c r="OJ17" s="29"/>
      <c r="OK17" s="29"/>
      <c r="OL17" s="29"/>
      <c r="OM17" s="29"/>
      <c r="ON17" s="29"/>
      <c r="OO17" s="29"/>
      <c r="OP17" s="29"/>
      <c r="OQ17" s="29"/>
      <c r="OR17" s="29"/>
      <c r="OS17" s="29"/>
      <c r="OT17" s="29"/>
      <c r="OU17" s="29"/>
      <c r="OV17" s="29"/>
      <c r="OW17" s="29"/>
      <c r="OX17" s="29"/>
      <c r="OY17" s="29"/>
      <c r="OZ17" s="29"/>
      <c r="PA17" s="29"/>
      <c r="PB17" s="29"/>
      <c r="PC17" s="29"/>
      <c r="PD17" s="29"/>
      <c r="PE17" s="29"/>
      <c r="PF17" s="29"/>
      <c r="PG17" s="29"/>
      <c r="PH17" s="29"/>
      <c r="PI17" s="29"/>
      <c r="PJ17" s="29"/>
      <c r="PK17" s="29"/>
      <c r="PL17" s="29"/>
    </row>
    <row r="18" spans="1:437" s="30" customFormat="1" ht="30" customHeight="1" x14ac:dyDescent="0.25">
      <c r="A18" s="90" t="s">
        <v>48</v>
      </c>
      <c r="B18" s="161">
        <v>15</v>
      </c>
      <c r="C18" s="161">
        <v>15</v>
      </c>
      <c r="D18" s="161">
        <f t="shared" si="2"/>
        <v>0</v>
      </c>
      <c r="E18" s="161">
        <v>18049</v>
      </c>
      <c r="F18" s="161">
        <f>893+1957+3537+9382+567+897</f>
        <v>17233</v>
      </c>
      <c r="G18" s="161">
        <f>150+90+69+180+327</f>
        <v>816</v>
      </c>
      <c r="H18" s="161">
        <v>364</v>
      </c>
      <c r="I18" s="161">
        <f t="shared" si="3"/>
        <v>18413</v>
      </c>
      <c r="J18" s="142">
        <v>25</v>
      </c>
      <c r="K18" s="142">
        <v>728</v>
      </c>
      <c r="L18" s="91">
        <f t="shared" si="0"/>
        <v>18200</v>
      </c>
      <c r="M18" s="142">
        <v>22</v>
      </c>
      <c r="N18" s="139">
        <f t="shared" si="4"/>
        <v>-191</v>
      </c>
      <c r="O18" s="140">
        <f t="shared" si="5"/>
        <v>-1.0373105957747244</v>
      </c>
      <c r="P18" s="107">
        <v>730</v>
      </c>
      <c r="Q18" s="107">
        <v>728</v>
      </c>
      <c r="R18" s="137">
        <f t="shared" si="1"/>
        <v>2</v>
      </c>
      <c r="S18" s="137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29"/>
      <c r="AL18" s="29"/>
      <c r="AM18" s="29"/>
      <c r="AN18" s="29"/>
      <c r="AO18" s="29"/>
      <c r="AP18" s="29"/>
      <c r="AQ18" s="29"/>
      <c r="AR18" s="29"/>
      <c r="AS18" s="29"/>
      <c r="AT18" s="29"/>
      <c r="AU18" s="29"/>
      <c r="AV18" s="29"/>
      <c r="AW18" s="29"/>
      <c r="AX18" s="29"/>
      <c r="AY18" s="29"/>
      <c r="AZ18" s="29"/>
      <c r="BA18" s="29"/>
      <c r="BB18" s="29"/>
      <c r="BC18" s="29"/>
      <c r="BD18" s="29"/>
      <c r="BE18" s="29"/>
      <c r="BF18" s="29"/>
      <c r="BG18" s="29"/>
      <c r="BH18" s="29"/>
      <c r="BI18" s="29"/>
      <c r="BJ18" s="29"/>
      <c r="BK18" s="29"/>
      <c r="BL18" s="29"/>
      <c r="BM18" s="29"/>
      <c r="BN18" s="29"/>
      <c r="BO18" s="29"/>
      <c r="BP18" s="29"/>
      <c r="BQ18" s="29"/>
      <c r="BR18" s="29"/>
      <c r="BS18" s="29"/>
      <c r="BT18" s="29"/>
      <c r="BU18" s="29"/>
      <c r="BV18" s="29"/>
      <c r="BW18" s="29"/>
      <c r="BX18" s="29"/>
      <c r="BY18" s="29"/>
      <c r="BZ18" s="29"/>
      <c r="CA18" s="29"/>
      <c r="CB18" s="29"/>
      <c r="CC18" s="29"/>
      <c r="CD18" s="29"/>
      <c r="CE18" s="29"/>
      <c r="CF18" s="29"/>
      <c r="CG18" s="29"/>
      <c r="CH18" s="29"/>
      <c r="CI18" s="29"/>
      <c r="CJ18" s="29"/>
      <c r="CK18" s="29"/>
      <c r="CL18" s="29"/>
      <c r="CM18" s="29"/>
      <c r="CN18" s="29"/>
      <c r="CO18" s="29"/>
      <c r="CP18" s="29"/>
      <c r="CQ18" s="29"/>
      <c r="CR18" s="29"/>
      <c r="CS18" s="29"/>
      <c r="CT18" s="29"/>
      <c r="CU18" s="29"/>
      <c r="CV18" s="29"/>
      <c r="CW18" s="29"/>
      <c r="CX18" s="29"/>
      <c r="CY18" s="29"/>
      <c r="CZ18" s="29"/>
      <c r="DA18" s="29"/>
      <c r="DB18" s="29"/>
      <c r="DC18" s="29"/>
      <c r="DD18" s="29"/>
      <c r="DE18" s="29"/>
      <c r="DF18" s="29"/>
      <c r="DG18" s="29"/>
      <c r="DH18" s="29"/>
      <c r="DI18" s="29"/>
      <c r="DJ18" s="29"/>
      <c r="DK18" s="29"/>
      <c r="DL18" s="29"/>
      <c r="DM18" s="29"/>
      <c r="DN18" s="29"/>
      <c r="DO18" s="29"/>
      <c r="DP18" s="29"/>
      <c r="DQ18" s="29"/>
      <c r="DR18" s="29"/>
      <c r="DS18" s="29"/>
      <c r="DT18" s="29"/>
      <c r="DU18" s="29"/>
      <c r="DV18" s="29"/>
      <c r="DW18" s="29"/>
      <c r="DX18" s="29"/>
      <c r="DY18" s="29"/>
      <c r="DZ18" s="29"/>
      <c r="EA18" s="29"/>
      <c r="EB18" s="29"/>
      <c r="EC18" s="29"/>
      <c r="ED18" s="29"/>
      <c r="EE18" s="29"/>
      <c r="EF18" s="29"/>
      <c r="EG18" s="29"/>
      <c r="EH18" s="29"/>
      <c r="EI18" s="29"/>
      <c r="EJ18" s="29"/>
      <c r="EK18" s="29"/>
      <c r="EL18" s="29"/>
      <c r="EM18" s="29"/>
      <c r="EN18" s="29"/>
      <c r="EO18" s="29"/>
      <c r="EP18" s="29"/>
      <c r="EQ18" s="29"/>
      <c r="ER18" s="29"/>
      <c r="ES18" s="29"/>
      <c r="ET18" s="29"/>
      <c r="EU18" s="29"/>
      <c r="EV18" s="29"/>
      <c r="EW18" s="29"/>
      <c r="EX18" s="29"/>
      <c r="EY18" s="29"/>
      <c r="EZ18" s="29"/>
      <c r="FA18" s="29"/>
      <c r="FB18" s="29"/>
      <c r="FC18" s="29"/>
      <c r="FD18" s="29"/>
      <c r="FE18" s="29"/>
      <c r="FF18" s="29"/>
      <c r="FG18" s="29"/>
      <c r="FH18" s="29"/>
      <c r="FI18" s="29"/>
      <c r="FJ18" s="29"/>
      <c r="FK18" s="29"/>
      <c r="FL18" s="29"/>
      <c r="FM18" s="29"/>
      <c r="FN18" s="29"/>
      <c r="FO18" s="29"/>
      <c r="FP18" s="29"/>
      <c r="FQ18" s="29"/>
      <c r="FR18" s="29"/>
      <c r="FS18" s="29"/>
      <c r="FT18" s="29"/>
      <c r="FU18" s="29"/>
      <c r="FV18" s="29"/>
      <c r="FW18" s="29"/>
      <c r="FX18" s="29"/>
      <c r="FY18" s="29"/>
      <c r="FZ18" s="29"/>
      <c r="GA18" s="29"/>
      <c r="GB18" s="29"/>
      <c r="GC18" s="29"/>
      <c r="GD18" s="29"/>
      <c r="GE18" s="29"/>
      <c r="GF18" s="29"/>
      <c r="GG18" s="29"/>
      <c r="GH18" s="29"/>
      <c r="GI18" s="29"/>
      <c r="GJ18" s="29"/>
      <c r="GK18" s="29"/>
      <c r="GL18" s="29"/>
      <c r="GM18" s="29"/>
      <c r="GN18" s="29"/>
      <c r="GO18" s="29"/>
      <c r="GP18" s="29"/>
      <c r="GQ18" s="29"/>
      <c r="GR18" s="29"/>
      <c r="GS18" s="29"/>
      <c r="GT18" s="29"/>
      <c r="GU18" s="29"/>
      <c r="GV18" s="29"/>
      <c r="GW18" s="29"/>
      <c r="GX18" s="29"/>
      <c r="GY18" s="29"/>
      <c r="GZ18" s="29"/>
      <c r="HA18" s="29"/>
      <c r="HB18" s="29"/>
      <c r="HC18" s="29"/>
      <c r="HD18" s="29"/>
      <c r="HE18" s="29"/>
      <c r="HF18" s="29"/>
      <c r="HG18" s="29"/>
      <c r="HH18" s="29"/>
      <c r="HI18" s="29"/>
      <c r="HJ18" s="29"/>
      <c r="HK18" s="29"/>
      <c r="HL18" s="29"/>
      <c r="HM18" s="29"/>
      <c r="HN18" s="29"/>
      <c r="HO18" s="29"/>
      <c r="HP18" s="29"/>
      <c r="HQ18" s="29"/>
      <c r="HR18" s="29"/>
      <c r="HS18" s="29"/>
      <c r="HT18" s="29"/>
      <c r="HU18" s="29"/>
      <c r="HV18" s="29"/>
      <c r="HW18" s="29"/>
      <c r="HX18" s="29"/>
      <c r="HY18" s="29"/>
      <c r="HZ18" s="29"/>
      <c r="IA18" s="29"/>
      <c r="IB18" s="29"/>
      <c r="IC18" s="29"/>
      <c r="ID18" s="29"/>
      <c r="IE18" s="29"/>
      <c r="IF18" s="29"/>
      <c r="IG18" s="29"/>
      <c r="IH18" s="29"/>
      <c r="II18" s="29"/>
      <c r="IJ18" s="29"/>
      <c r="IK18" s="29"/>
      <c r="IL18" s="29"/>
      <c r="IM18" s="29"/>
      <c r="IN18" s="29"/>
      <c r="IO18" s="29"/>
      <c r="IP18" s="29"/>
      <c r="IQ18" s="29"/>
      <c r="IR18" s="29"/>
      <c r="IS18" s="29"/>
      <c r="IT18" s="29"/>
      <c r="IU18" s="29"/>
      <c r="IV18" s="29"/>
      <c r="IW18" s="29"/>
      <c r="IX18" s="29"/>
      <c r="IY18" s="29"/>
      <c r="IZ18" s="29"/>
      <c r="JA18" s="29"/>
      <c r="JB18" s="29"/>
      <c r="JC18" s="29"/>
      <c r="JD18" s="29"/>
      <c r="JE18" s="29"/>
      <c r="JF18" s="29"/>
      <c r="JG18" s="29"/>
      <c r="JH18" s="29"/>
      <c r="JI18" s="29"/>
      <c r="JJ18" s="29"/>
      <c r="JK18" s="29"/>
      <c r="JL18" s="29"/>
      <c r="JM18" s="29"/>
      <c r="JN18" s="29"/>
      <c r="JO18" s="29"/>
      <c r="JP18" s="29"/>
      <c r="JQ18" s="29"/>
      <c r="JR18" s="29"/>
      <c r="JS18" s="29"/>
      <c r="JT18" s="29"/>
      <c r="JU18" s="29"/>
      <c r="JV18" s="29"/>
      <c r="JW18" s="29"/>
      <c r="JX18" s="29"/>
      <c r="JY18" s="29"/>
      <c r="JZ18" s="29"/>
      <c r="KA18" s="29"/>
      <c r="KB18" s="29"/>
      <c r="KC18" s="29"/>
      <c r="KD18" s="29"/>
      <c r="KE18" s="29"/>
      <c r="KF18" s="29"/>
      <c r="KG18" s="29"/>
      <c r="KH18" s="29"/>
      <c r="KI18" s="29"/>
      <c r="KJ18" s="29"/>
      <c r="KK18" s="29"/>
      <c r="KL18" s="29"/>
      <c r="KM18" s="29"/>
      <c r="KN18" s="29"/>
      <c r="KO18" s="29"/>
      <c r="KP18" s="29"/>
      <c r="KQ18" s="29"/>
      <c r="KR18" s="29"/>
      <c r="KS18" s="29"/>
      <c r="KT18" s="29"/>
      <c r="KU18" s="29"/>
      <c r="KV18" s="29"/>
      <c r="KW18" s="29"/>
      <c r="KX18" s="29"/>
      <c r="KY18" s="29"/>
      <c r="KZ18" s="29"/>
      <c r="LA18" s="29"/>
      <c r="LB18" s="29"/>
      <c r="LC18" s="29"/>
      <c r="LD18" s="29"/>
      <c r="LE18" s="29"/>
      <c r="LF18" s="29"/>
      <c r="LG18" s="29"/>
      <c r="LH18" s="29"/>
      <c r="LI18" s="29"/>
      <c r="LJ18" s="29"/>
      <c r="LK18" s="29"/>
      <c r="LL18" s="29"/>
      <c r="LM18" s="29"/>
      <c r="LN18" s="29"/>
      <c r="LO18" s="29"/>
      <c r="LP18" s="29"/>
      <c r="LQ18" s="29"/>
      <c r="LR18" s="29"/>
      <c r="LS18" s="29"/>
      <c r="LT18" s="29"/>
      <c r="LU18" s="29"/>
      <c r="LV18" s="29"/>
      <c r="LW18" s="29"/>
      <c r="LX18" s="29"/>
      <c r="LY18" s="29"/>
      <c r="LZ18" s="29"/>
      <c r="MA18" s="29"/>
      <c r="MB18" s="29"/>
      <c r="MC18" s="29"/>
      <c r="MD18" s="29"/>
      <c r="ME18" s="29"/>
      <c r="MF18" s="29"/>
      <c r="MG18" s="29"/>
      <c r="MH18" s="29"/>
      <c r="MI18" s="29"/>
      <c r="MJ18" s="29"/>
      <c r="MK18" s="29"/>
      <c r="ML18" s="29"/>
      <c r="MM18" s="29"/>
      <c r="MN18" s="29"/>
      <c r="MO18" s="29"/>
      <c r="MP18" s="29"/>
      <c r="MQ18" s="29"/>
      <c r="MR18" s="29"/>
      <c r="MS18" s="29"/>
      <c r="MT18" s="29"/>
      <c r="MU18" s="29"/>
      <c r="MV18" s="29"/>
      <c r="MW18" s="29"/>
      <c r="MX18" s="29"/>
      <c r="MY18" s="29"/>
      <c r="MZ18" s="29"/>
      <c r="NA18" s="29"/>
      <c r="NB18" s="29"/>
      <c r="NC18" s="29"/>
      <c r="ND18" s="29"/>
      <c r="NE18" s="29"/>
      <c r="NF18" s="29"/>
      <c r="NG18" s="29"/>
      <c r="NH18" s="29"/>
      <c r="NI18" s="29"/>
      <c r="NJ18" s="29"/>
      <c r="NK18" s="29"/>
      <c r="NL18" s="29"/>
      <c r="NM18" s="29"/>
      <c r="NN18" s="29"/>
      <c r="NO18" s="29"/>
      <c r="NP18" s="29"/>
      <c r="NQ18" s="29"/>
      <c r="NR18" s="29"/>
      <c r="NS18" s="29"/>
      <c r="NT18" s="29"/>
      <c r="NU18" s="29"/>
      <c r="NV18" s="29"/>
      <c r="NW18" s="29"/>
      <c r="NX18" s="29"/>
      <c r="NY18" s="29"/>
      <c r="NZ18" s="29"/>
      <c r="OA18" s="29"/>
      <c r="OB18" s="29"/>
      <c r="OC18" s="29"/>
      <c r="OD18" s="29"/>
      <c r="OE18" s="29"/>
      <c r="OF18" s="29"/>
      <c r="OG18" s="29"/>
      <c r="OH18" s="29"/>
      <c r="OI18" s="29"/>
      <c r="OJ18" s="29"/>
      <c r="OK18" s="29"/>
      <c r="OL18" s="29"/>
      <c r="OM18" s="29"/>
      <c r="ON18" s="29"/>
      <c r="OO18" s="29"/>
      <c r="OP18" s="29"/>
      <c r="OQ18" s="29"/>
      <c r="OR18" s="29"/>
      <c r="OS18" s="29"/>
      <c r="OT18" s="29"/>
      <c r="OU18" s="29"/>
      <c r="OV18" s="29"/>
      <c r="OW18" s="29"/>
      <c r="OX18" s="29"/>
      <c r="OY18" s="29"/>
      <c r="OZ18" s="29"/>
      <c r="PA18" s="29"/>
      <c r="PB18" s="29"/>
      <c r="PC18" s="29"/>
      <c r="PD18" s="29"/>
      <c r="PE18" s="29"/>
      <c r="PF18" s="29"/>
      <c r="PG18" s="29"/>
      <c r="PH18" s="29"/>
      <c r="PI18" s="29"/>
      <c r="PJ18" s="29"/>
      <c r="PK18" s="29"/>
      <c r="PL18" s="29"/>
    </row>
    <row r="19" spans="1:437" s="30" customFormat="1" ht="30" customHeight="1" x14ac:dyDescent="0.25">
      <c r="A19" s="90" t="s">
        <v>43</v>
      </c>
      <c r="B19" s="203">
        <v>12</v>
      </c>
      <c r="C19" s="203">
        <v>12</v>
      </c>
      <c r="D19" s="203">
        <f t="shared" si="2"/>
        <v>0</v>
      </c>
      <c r="E19" s="203">
        <v>14401</v>
      </c>
      <c r="F19" s="203">
        <f>3401+848+474+6989+334+717+281+571</f>
        <v>13615</v>
      </c>
      <c r="G19" s="203">
        <f>234+156+96+24+60+216</f>
        <v>786</v>
      </c>
      <c r="H19" s="203">
        <v>44</v>
      </c>
      <c r="I19" s="203">
        <f t="shared" si="3"/>
        <v>14445</v>
      </c>
      <c r="J19" s="142">
        <v>25</v>
      </c>
      <c r="K19" s="142">
        <v>303</v>
      </c>
      <c r="L19" s="91">
        <f t="shared" si="0"/>
        <v>7575</v>
      </c>
      <c r="M19" s="206">
        <v>80</v>
      </c>
      <c r="N19" s="209">
        <f>-(I19-L19-L20-L21-M19)</f>
        <v>-40</v>
      </c>
      <c r="O19" s="200">
        <f t="shared" si="5"/>
        <v>-0.27691242644513675</v>
      </c>
      <c r="P19" s="107">
        <v>310</v>
      </c>
      <c r="Q19" s="107">
        <v>303</v>
      </c>
      <c r="R19" s="137">
        <f t="shared" si="1"/>
        <v>7</v>
      </c>
      <c r="S19" s="137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29"/>
      <c r="AK19" s="29"/>
      <c r="AL19" s="29"/>
      <c r="AM19" s="29"/>
      <c r="AN19" s="29"/>
      <c r="AO19" s="29"/>
      <c r="AP19" s="29"/>
      <c r="AQ19" s="29"/>
      <c r="AR19" s="29"/>
      <c r="AS19" s="29"/>
      <c r="AT19" s="29"/>
      <c r="AU19" s="29"/>
      <c r="AV19" s="29"/>
      <c r="AW19" s="29"/>
      <c r="AX19" s="29"/>
      <c r="AY19" s="29"/>
      <c r="AZ19" s="29"/>
      <c r="BA19" s="29"/>
      <c r="BB19" s="29"/>
      <c r="BC19" s="29"/>
      <c r="BD19" s="29"/>
      <c r="BE19" s="29"/>
      <c r="BF19" s="29"/>
      <c r="BG19" s="29"/>
      <c r="BH19" s="29"/>
      <c r="BI19" s="29"/>
      <c r="BJ19" s="29"/>
      <c r="BK19" s="29"/>
      <c r="BL19" s="29"/>
      <c r="BM19" s="29"/>
      <c r="BN19" s="29"/>
      <c r="BO19" s="29"/>
      <c r="BP19" s="29"/>
      <c r="BQ19" s="29"/>
      <c r="BR19" s="29"/>
      <c r="BS19" s="29"/>
      <c r="BT19" s="29"/>
      <c r="BU19" s="29"/>
      <c r="BV19" s="29"/>
      <c r="BW19" s="29"/>
      <c r="BX19" s="29"/>
      <c r="BY19" s="29"/>
      <c r="BZ19" s="29"/>
      <c r="CA19" s="29"/>
      <c r="CB19" s="29"/>
      <c r="CC19" s="29"/>
      <c r="CD19" s="29"/>
      <c r="CE19" s="29"/>
      <c r="CF19" s="29"/>
      <c r="CG19" s="29"/>
      <c r="CH19" s="29"/>
      <c r="CI19" s="29"/>
      <c r="CJ19" s="29"/>
      <c r="CK19" s="29"/>
      <c r="CL19" s="29"/>
      <c r="CM19" s="29"/>
      <c r="CN19" s="29"/>
      <c r="CO19" s="29"/>
      <c r="CP19" s="29"/>
      <c r="CQ19" s="29"/>
      <c r="CR19" s="29"/>
      <c r="CS19" s="29"/>
      <c r="CT19" s="29"/>
      <c r="CU19" s="29"/>
      <c r="CV19" s="29"/>
      <c r="CW19" s="29"/>
      <c r="CX19" s="29"/>
      <c r="CY19" s="29"/>
      <c r="CZ19" s="29"/>
      <c r="DA19" s="29"/>
      <c r="DB19" s="29"/>
      <c r="DC19" s="29"/>
      <c r="DD19" s="29"/>
      <c r="DE19" s="29"/>
      <c r="DF19" s="29"/>
      <c r="DG19" s="29"/>
      <c r="DH19" s="29"/>
      <c r="DI19" s="29"/>
      <c r="DJ19" s="29"/>
      <c r="DK19" s="29"/>
      <c r="DL19" s="29"/>
      <c r="DM19" s="29"/>
      <c r="DN19" s="29"/>
      <c r="DO19" s="29"/>
      <c r="DP19" s="29"/>
      <c r="DQ19" s="29"/>
      <c r="DR19" s="29"/>
      <c r="DS19" s="29"/>
      <c r="DT19" s="29"/>
      <c r="DU19" s="29"/>
      <c r="DV19" s="29"/>
      <c r="DW19" s="29"/>
      <c r="DX19" s="29"/>
      <c r="DY19" s="29"/>
      <c r="DZ19" s="29"/>
      <c r="EA19" s="29"/>
      <c r="EB19" s="29"/>
      <c r="EC19" s="29"/>
      <c r="ED19" s="29"/>
      <c r="EE19" s="29"/>
      <c r="EF19" s="29"/>
      <c r="EG19" s="29"/>
      <c r="EH19" s="29"/>
      <c r="EI19" s="29"/>
      <c r="EJ19" s="29"/>
      <c r="EK19" s="29"/>
      <c r="EL19" s="29"/>
      <c r="EM19" s="29"/>
      <c r="EN19" s="29"/>
      <c r="EO19" s="29"/>
      <c r="EP19" s="29"/>
      <c r="EQ19" s="29"/>
      <c r="ER19" s="29"/>
      <c r="ES19" s="29"/>
      <c r="ET19" s="29"/>
      <c r="EU19" s="29"/>
      <c r="EV19" s="29"/>
      <c r="EW19" s="29"/>
      <c r="EX19" s="29"/>
      <c r="EY19" s="29"/>
      <c r="EZ19" s="29"/>
      <c r="FA19" s="29"/>
      <c r="FB19" s="29"/>
      <c r="FC19" s="29"/>
      <c r="FD19" s="29"/>
      <c r="FE19" s="29"/>
      <c r="FF19" s="29"/>
      <c r="FG19" s="29"/>
      <c r="FH19" s="29"/>
      <c r="FI19" s="29"/>
      <c r="FJ19" s="29"/>
      <c r="FK19" s="29"/>
      <c r="FL19" s="29"/>
      <c r="FM19" s="29"/>
      <c r="FN19" s="29"/>
      <c r="FO19" s="29"/>
      <c r="FP19" s="29"/>
      <c r="FQ19" s="29"/>
      <c r="FR19" s="29"/>
      <c r="FS19" s="29"/>
      <c r="FT19" s="29"/>
      <c r="FU19" s="29"/>
      <c r="FV19" s="29"/>
      <c r="FW19" s="29"/>
      <c r="FX19" s="29"/>
      <c r="FY19" s="29"/>
      <c r="FZ19" s="29"/>
      <c r="GA19" s="29"/>
      <c r="GB19" s="29"/>
      <c r="GC19" s="29"/>
      <c r="GD19" s="29"/>
      <c r="GE19" s="29"/>
      <c r="GF19" s="29"/>
      <c r="GG19" s="29"/>
      <c r="GH19" s="29"/>
      <c r="GI19" s="29"/>
      <c r="GJ19" s="29"/>
      <c r="GK19" s="29"/>
      <c r="GL19" s="29"/>
      <c r="GM19" s="29"/>
      <c r="GN19" s="29"/>
      <c r="GO19" s="29"/>
      <c r="GP19" s="29"/>
      <c r="GQ19" s="29"/>
      <c r="GR19" s="29"/>
      <c r="GS19" s="29"/>
      <c r="GT19" s="29"/>
      <c r="GU19" s="29"/>
      <c r="GV19" s="29"/>
      <c r="GW19" s="29"/>
      <c r="GX19" s="29"/>
      <c r="GY19" s="29"/>
      <c r="GZ19" s="29"/>
      <c r="HA19" s="29"/>
      <c r="HB19" s="29"/>
      <c r="HC19" s="29"/>
      <c r="HD19" s="29"/>
      <c r="HE19" s="29"/>
      <c r="HF19" s="29"/>
      <c r="HG19" s="29"/>
      <c r="HH19" s="29"/>
      <c r="HI19" s="29"/>
      <c r="HJ19" s="29"/>
      <c r="HK19" s="29"/>
      <c r="HL19" s="29"/>
      <c r="HM19" s="29"/>
      <c r="HN19" s="29"/>
      <c r="HO19" s="29"/>
      <c r="HP19" s="29"/>
      <c r="HQ19" s="29"/>
      <c r="HR19" s="29"/>
      <c r="HS19" s="29"/>
      <c r="HT19" s="29"/>
      <c r="HU19" s="29"/>
      <c r="HV19" s="29"/>
      <c r="HW19" s="29"/>
      <c r="HX19" s="29"/>
      <c r="HY19" s="29"/>
      <c r="HZ19" s="29"/>
      <c r="IA19" s="29"/>
      <c r="IB19" s="29"/>
      <c r="IC19" s="29"/>
      <c r="ID19" s="29"/>
      <c r="IE19" s="29"/>
      <c r="IF19" s="29"/>
      <c r="IG19" s="29"/>
      <c r="IH19" s="29"/>
      <c r="II19" s="29"/>
      <c r="IJ19" s="29"/>
      <c r="IK19" s="29"/>
      <c r="IL19" s="29"/>
      <c r="IM19" s="29"/>
      <c r="IN19" s="29"/>
      <c r="IO19" s="29"/>
      <c r="IP19" s="29"/>
      <c r="IQ19" s="29"/>
      <c r="IR19" s="29"/>
      <c r="IS19" s="29"/>
      <c r="IT19" s="29"/>
      <c r="IU19" s="29"/>
      <c r="IV19" s="29"/>
      <c r="IW19" s="29"/>
      <c r="IX19" s="29"/>
      <c r="IY19" s="29"/>
      <c r="IZ19" s="29"/>
      <c r="JA19" s="29"/>
      <c r="JB19" s="29"/>
      <c r="JC19" s="29"/>
      <c r="JD19" s="29"/>
      <c r="JE19" s="29"/>
      <c r="JF19" s="29"/>
      <c r="JG19" s="29"/>
      <c r="JH19" s="29"/>
      <c r="JI19" s="29"/>
      <c r="JJ19" s="29"/>
      <c r="JK19" s="29"/>
      <c r="JL19" s="29"/>
      <c r="JM19" s="29"/>
      <c r="JN19" s="29"/>
      <c r="JO19" s="29"/>
      <c r="JP19" s="29"/>
      <c r="JQ19" s="29"/>
      <c r="JR19" s="29"/>
      <c r="JS19" s="29"/>
      <c r="JT19" s="29"/>
      <c r="JU19" s="29"/>
      <c r="JV19" s="29"/>
      <c r="JW19" s="29"/>
      <c r="JX19" s="29"/>
      <c r="JY19" s="29"/>
      <c r="JZ19" s="29"/>
      <c r="KA19" s="29"/>
      <c r="KB19" s="29"/>
      <c r="KC19" s="29"/>
      <c r="KD19" s="29"/>
      <c r="KE19" s="29"/>
      <c r="KF19" s="29"/>
      <c r="KG19" s="29"/>
      <c r="KH19" s="29"/>
      <c r="KI19" s="29"/>
      <c r="KJ19" s="29"/>
      <c r="KK19" s="29"/>
      <c r="KL19" s="29"/>
      <c r="KM19" s="29"/>
      <c r="KN19" s="29"/>
      <c r="KO19" s="29"/>
      <c r="KP19" s="29"/>
      <c r="KQ19" s="29"/>
      <c r="KR19" s="29"/>
      <c r="KS19" s="29"/>
      <c r="KT19" s="29"/>
      <c r="KU19" s="29"/>
      <c r="KV19" s="29"/>
      <c r="KW19" s="29"/>
      <c r="KX19" s="29"/>
      <c r="KY19" s="29"/>
      <c r="KZ19" s="29"/>
      <c r="LA19" s="29"/>
      <c r="LB19" s="29"/>
      <c r="LC19" s="29"/>
      <c r="LD19" s="29"/>
      <c r="LE19" s="29"/>
      <c r="LF19" s="29"/>
      <c r="LG19" s="29"/>
      <c r="LH19" s="29"/>
      <c r="LI19" s="29"/>
      <c r="LJ19" s="29"/>
      <c r="LK19" s="29"/>
      <c r="LL19" s="29"/>
      <c r="LM19" s="29"/>
      <c r="LN19" s="29"/>
      <c r="LO19" s="29"/>
      <c r="LP19" s="29"/>
      <c r="LQ19" s="29"/>
      <c r="LR19" s="29"/>
      <c r="LS19" s="29"/>
      <c r="LT19" s="29"/>
      <c r="LU19" s="29"/>
      <c r="LV19" s="29"/>
      <c r="LW19" s="29"/>
      <c r="LX19" s="29"/>
      <c r="LY19" s="29"/>
      <c r="LZ19" s="29"/>
      <c r="MA19" s="29"/>
      <c r="MB19" s="29"/>
      <c r="MC19" s="29"/>
      <c r="MD19" s="29"/>
      <c r="ME19" s="29"/>
      <c r="MF19" s="29"/>
      <c r="MG19" s="29"/>
      <c r="MH19" s="29"/>
      <c r="MI19" s="29"/>
      <c r="MJ19" s="29"/>
      <c r="MK19" s="29"/>
      <c r="ML19" s="29"/>
      <c r="MM19" s="29"/>
      <c r="MN19" s="29"/>
      <c r="MO19" s="29"/>
      <c r="MP19" s="29"/>
      <c r="MQ19" s="29"/>
      <c r="MR19" s="29"/>
      <c r="MS19" s="29"/>
      <c r="MT19" s="29"/>
      <c r="MU19" s="29"/>
      <c r="MV19" s="29"/>
      <c r="MW19" s="29"/>
      <c r="MX19" s="29"/>
      <c r="MY19" s="29"/>
      <c r="MZ19" s="29"/>
      <c r="NA19" s="29"/>
      <c r="NB19" s="29"/>
      <c r="NC19" s="29"/>
      <c r="ND19" s="29"/>
      <c r="NE19" s="29"/>
      <c r="NF19" s="29"/>
      <c r="NG19" s="29"/>
      <c r="NH19" s="29"/>
      <c r="NI19" s="29"/>
      <c r="NJ19" s="29"/>
      <c r="NK19" s="29"/>
      <c r="NL19" s="29"/>
      <c r="NM19" s="29"/>
      <c r="NN19" s="29"/>
      <c r="NO19" s="29"/>
      <c r="NP19" s="29"/>
      <c r="NQ19" s="29"/>
      <c r="NR19" s="29"/>
      <c r="NS19" s="29"/>
      <c r="NT19" s="29"/>
      <c r="NU19" s="29"/>
      <c r="NV19" s="29"/>
      <c r="NW19" s="29"/>
      <c r="NX19" s="29"/>
      <c r="NY19" s="29"/>
      <c r="NZ19" s="29"/>
      <c r="OA19" s="29"/>
      <c r="OB19" s="29"/>
      <c r="OC19" s="29"/>
      <c r="OD19" s="29"/>
      <c r="OE19" s="29"/>
      <c r="OF19" s="29"/>
      <c r="OG19" s="29"/>
      <c r="OH19" s="29"/>
      <c r="OI19" s="29"/>
      <c r="OJ19" s="29"/>
      <c r="OK19" s="29"/>
      <c r="OL19" s="29"/>
      <c r="OM19" s="29"/>
      <c r="ON19" s="29"/>
      <c r="OO19" s="29"/>
      <c r="OP19" s="29"/>
      <c r="OQ19" s="29"/>
      <c r="OR19" s="29"/>
      <c r="OS19" s="29"/>
      <c r="OT19" s="29"/>
      <c r="OU19" s="29"/>
      <c r="OV19" s="29"/>
      <c r="OW19" s="29"/>
      <c r="OX19" s="29"/>
      <c r="OY19" s="29"/>
      <c r="OZ19" s="29"/>
      <c r="PA19" s="29"/>
      <c r="PB19" s="29"/>
      <c r="PC19" s="29"/>
      <c r="PD19" s="29"/>
      <c r="PE19" s="29"/>
      <c r="PF19" s="29"/>
      <c r="PG19" s="29"/>
      <c r="PH19" s="29"/>
      <c r="PI19" s="29"/>
      <c r="PJ19" s="29"/>
      <c r="PK19" s="29"/>
      <c r="PL19" s="29"/>
    </row>
    <row r="20" spans="1:437" s="30" customFormat="1" ht="30" customHeight="1" x14ac:dyDescent="0.25">
      <c r="A20" s="90" t="s">
        <v>43</v>
      </c>
      <c r="B20" s="204"/>
      <c r="C20" s="204"/>
      <c r="D20" s="204">
        <f t="shared" si="2"/>
        <v>0</v>
      </c>
      <c r="E20" s="204"/>
      <c r="F20" s="204"/>
      <c r="G20" s="204"/>
      <c r="H20" s="204"/>
      <c r="I20" s="204">
        <f t="shared" si="3"/>
        <v>0</v>
      </c>
      <c r="J20" s="142">
        <v>25</v>
      </c>
      <c r="K20" s="142">
        <v>70</v>
      </c>
      <c r="L20" s="91">
        <f t="shared" si="0"/>
        <v>1750</v>
      </c>
      <c r="M20" s="207"/>
      <c r="N20" s="210"/>
      <c r="O20" s="201"/>
      <c r="P20" s="107">
        <v>70</v>
      </c>
      <c r="Q20" s="107">
        <v>70</v>
      </c>
      <c r="R20" s="137">
        <f t="shared" si="1"/>
        <v>0</v>
      </c>
      <c r="S20" s="137"/>
      <c r="T20" s="29"/>
      <c r="U20" s="29"/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29"/>
      <c r="AJ20" s="29"/>
      <c r="AK20" s="29"/>
      <c r="AL20" s="29"/>
      <c r="AM20" s="29"/>
      <c r="AN20" s="29"/>
      <c r="AO20" s="29"/>
      <c r="AP20" s="29"/>
      <c r="AQ20" s="29"/>
      <c r="AR20" s="29"/>
      <c r="AS20" s="29"/>
      <c r="AT20" s="29"/>
      <c r="AU20" s="29"/>
      <c r="AV20" s="29"/>
      <c r="AW20" s="29"/>
      <c r="AX20" s="29"/>
      <c r="AY20" s="29"/>
      <c r="AZ20" s="29"/>
      <c r="BA20" s="29"/>
      <c r="BB20" s="29"/>
      <c r="BC20" s="29"/>
      <c r="BD20" s="29"/>
      <c r="BE20" s="29"/>
      <c r="BF20" s="29"/>
      <c r="BG20" s="29"/>
      <c r="BH20" s="29"/>
      <c r="BI20" s="29"/>
      <c r="BJ20" s="29"/>
      <c r="BK20" s="29"/>
      <c r="BL20" s="29"/>
      <c r="BM20" s="29"/>
      <c r="BN20" s="29"/>
      <c r="BO20" s="29"/>
      <c r="BP20" s="29"/>
      <c r="BQ20" s="29"/>
      <c r="BR20" s="29"/>
      <c r="BS20" s="29"/>
      <c r="BT20" s="29"/>
      <c r="BU20" s="29"/>
      <c r="BV20" s="29"/>
      <c r="BW20" s="29"/>
      <c r="BX20" s="29"/>
      <c r="BY20" s="29"/>
      <c r="BZ20" s="29"/>
      <c r="CA20" s="29"/>
      <c r="CB20" s="29"/>
      <c r="CC20" s="29"/>
      <c r="CD20" s="29"/>
      <c r="CE20" s="29"/>
      <c r="CF20" s="29"/>
      <c r="CG20" s="29"/>
      <c r="CH20" s="29"/>
      <c r="CI20" s="29"/>
      <c r="CJ20" s="29"/>
      <c r="CK20" s="29"/>
      <c r="CL20" s="29"/>
      <c r="CM20" s="29"/>
      <c r="CN20" s="29"/>
      <c r="CO20" s="29"/>
      <c r="CP20" s="29"/>
      <c r="CQ20" s="29"/>
      <c r="CR20" s="29"/>
      <c r="CS20" s="29"/>
      <c r="CT20" s="29"/>
      <c r="CU20" s="29"/>
      <c r="CV20" s="29"/>
      <c r="CW20" s="29"/>
      <c r="CX20" s="29"/>
      <c r="CY20" s="29"/>
      <c r="CZ20" s="29"/>
      <c r="DA20" s="29"/>
      <c r="DB20" s="29"/>
      <c r="DC20" s="29"/>
      <c r="DD20" s="29"/>
      <c r="DE20" s="29"/>
      <c r="DF20" s="29"/>
      <c r="DG20" s="29"/>
      <c r="DH20" s="29"/>
      <c r="DI20" s="29"/>
      <c r="DJ20" s="29"/>
      <c r="DK20" s="29"/>
      <c r="DL20" s="29"/>
      <c r="DM20" s="29"/>
      <c r="DN20" s="29"/>
      <c r="DO20" s="29"/>
      <c r="DP20" s="29"/>
      <c r="DQ20" s="29"/>
      <c r="DR20" s="29"/>
      <c r="DS20" s="29"/>
      <c r="DT20" s="29"/>
      <c r="DU20" s="29"/>
      <c r="DV20" s="29"/>
      <c r="DW20" s="29"/>
      <c r="DX20" s="29"/>
      <c r="DY20" s="29"/>
      <c r="DZ20" s="29"/>
      <c r="EA20" s="29"/>
      <c r="EB20" s="29"/>
      <c r="EC20" s="29"/>
      <c r="ED20" s="29"/>
      <c r="EE20" s="29"/>
      <c r="EF20" s="29"/>
      <c r="EG20" s="29"/>
      <c r="EH20" s="29"/>
      <c r="EI20" s="29"/>
      <c r="EJ20" s="29"/>
      <c r="EK20" s="29"/>
      <c r="EL20" s="29"/>
      <c r="EM20" s="29"/>
      <c r="EN20" s="29"/>
      <c r="EO20" s="29"/>
      <c r="EP20" s="29"/>
      <c r="EQ20" s="29"/>
      <c r="ER20" s="29"/>
      <c r="ES20" s="29"/>
      <c r="ET20" s="29"/>
      <c r="EU20" s="29"/>
      <c r="EV20" s="29"/>
      <c r="EW20" s="29"/>
      <c r="EX20" s="29"/>
      <c r="EY20" s="29"/>
      <c r="EZ20" s="29"/>
      <c r="FA20" s="29"/>
      <c r="FB20" s="29"/>
      <c r="FC20" s="29"/>
      <c r="FD20" s="29"/>
      <c r="FE20" s="29"/>
      <c r="FF20" s="29"/>
      <c r="FG20" s="29"/>
      <c r="FH20" s="29"/>
      <c r="FI20" s="29"/>
      <c r="FJ20" s="29"/>
      <c r="FK20" s="29"/>
      <c r="FL20" s="29"/>
      <c r="FM20" s="29"/>
      <c r="FN20" s="29"/>
      <c r="FO20" s="29"/>
      <c r="FP20" s="29"/>
      <c r="FQ20" s="29"/>
      <c r="FR20" s="29"/>
      <c r="FS20" s="29"/>
      <c r="FT20" s="29"/>
      <c r="FU20" s="29"/>
      <c r="FV20" s="29"/>
      <c r="FW20" s="29"/>
      <c r="FX20" s="29"/>
      <c r="FY20" s="29"/>
      <c r="FZ20" s="29"/>
      <c r="GA20" s="29"/>
      <c r="GB20" s="29"/>
      <c r="GC20" s="29"/>
      <c r="GD20" s="29"/>
      <c r="GE20" s="29"/>
      <c r="GF20" s="29"/>
      <c r="GG20" s="29"/>
      <c r="GH20" s="29"/>
      <c r="GI20" s="29"/>
      <c r="GJ20" s="29"/>
      <c r="GK20" s="29"/>
      <c r="GL20" s="29"/>
      <c r="GM20" s="29"/>
      <c r="GN20" s="29"/>
      <c r="GO20" s="29"/>
      <c r="GP20" s="29"/>
      <c r="GQ20" s="29"/>
      <c r="GR20" s="29"/>
      <c r="GS20" s="29"/>
      <c r="GT20" s="29"/>
      <c r="GU20" s="29"/>
      <c r="GV20" s="29"/>
      <c r="GW20" s="29"/>
      <c r="GX20" s="29"/>
      <c r="GY20" s="29"/>
      <c r="GZ20" s="29"/>
      <c r="HA20" s="29"/>
      <c r="HB20" s="29"/>
      <c r="HC20" s="29"/>
      <c r="HD20" s="29"/>
      <c r="HE20" s="29"/>
      <c r="HF20" s="29"/>
      <c r="HG20" s="29"/>
      <c r="HH20" s="29"/>
      <c r="HI20" s="29"/>
      <c r="HJ20" s="29"/>
      <c r="HK20" s="29"/>
      <c r="HL20" s="29"/>
      <c r="HM20" s="29"/>
      <c r="HN20" s="29"/>
      <c r="HO20" s="29"/>
      <c r="HP20" s="29"/>
      <c r="HQ20" s="29"/>
      <c r="HR20" s="29"/>
      <c r="HS20" s="29"/>
      <c r="HT20" s="29"/>
      <c r="HU20" s="29"/>
      <c r="HV20" s="29"/>
      <c r="HW20" s="29"/>
      <c r="HX20" s="29"/>
      <c r="HY20" s="29"/>
      <c r="HZ20" s="29"/>
      <c r="IA20" s="29"/>
      <c r="IB20" s="29"/>
      <c r="IC20" s="29"/>
      <c r="ID20" s="29"/>
      <c r="IE20" s="29"/>
      <c r="IF20" s="29"/>
      <c r="IG20" s="29"/>
      <c r="IH20" s="29"/>
      <c r="II20" s="29"/>
      <c r="IJ20" s="29"/>
      <c r="IK20" s="29"/>
      <c r="IL20" s="29"/>
      <c r="IM20" s="29"/>
      <c r="IN20" s="29"/>
      <c r="IO20" s="29"/>
      <c r="IP20" s="29"/>
      <c r="IQ20" s="29"/>
      <c r="IR20" s="29"/>
      <c r="IS20" s="29"/>
      <c r="IT20" s="29"/>
      <c r="IU20" s="29"/>
      <c r="IV20" s="29"/>
      <c r="IW20" s="29"/>
      <c r="IX20" s="29"/>
      <c r="IY20" s="29"/>
      <c r="IZ20" s="29"/>
      <c r="JA20" s="29"/>
      <c r="JB20" s="29"/>
      <c r="JC20" s="29"/>
      <c r="JD20" s="29"/>
      <c r="JE20" s="29"/>
      <c r="JF20" s="29"/>
      <c r="JG20" s="29"/>
      <c r="JH20" s="29"/>
      <c r="JI20" s="29"/>
      <c r="JJ20" s="29"/>
      <c r="JK20" s="29"/>
      <c r="JL20" s="29"/>
      <c r="JM20" s="29"/>
      <c r="JN20" s="29"/>
      <c r="JO20" s="29"/>
      <c r="JP20" s="29"/>
      <c r="JQ20" s="29"/>
      <c r="JR20" s="29"/>
      <c r="JS20" s="29"/>
      <c r="JT20" s="29"/>
      <c r="JU20" s="29"/>
      <c r="JV20" s="29"/>
      <c r="JW20" s="29"/>
      <c r="JX20" s="29"/>
      <c r="JY20" s="29"/>
      <c r="JZ20" s="29"/>
      <c r="KA20" s="29"/>
      <c r="KB20" s="29"/>
      <c r="KC20" s="29"/>
      <c r="KD20" s="29"/>
      <c r="KE20" s="29"/>
      <c r="KF20" s="29"/>
      <c r="KG20" s="29"/>
      <c r="KH20" s="29"/>
      <c r="KI20" s="29"/>
      <c r="KJ20" s="29"/>
      <c r="KK20" s="29"/>
      <c r="KL20" s="29"/>
      <c r="KM20" s="29"/>
      <c r="KN20" s="29"/>
      <c r="KO20" s="29"/>
      <c r="KP20" s="29"/>
      <c r="KQ20" s="29"/>
      <c r="KR20" s="29"/>
      <c r="KS20" s="29"/>
      <c r="KT20" s="29"/>
      <c r="KU20" s="29"/>
      <c r="KV20" s="29"/>
      <c r="KW20" s="29"/>
      <c r="KX20" s="29"/>
      <c r="KY20" s="29"/>
      <c r="KZ20" s="29"/>
      <c r="LA20" s="29"/>
      <c r="LB20" s="29"/>
      <c r="LC20" s="29"/>
      <c r="LD20" s="29"/>
      <c r="LE20" s="29"/>
      <c r="LF20" s="29"/>
      <c r="LG20" s="29"/>
      <c r="LH20" s="29"/>
      <c r="LI20" s="29"/>
      <c r="LJ20" s="29"/>
      <c r="LK20" s="29"/>
      <c r="LL20" s="29"/>
      <c r="LM20" s="29"/>
      <c r="LN20" s="29"/>
      <c r="LO20" s="29"/>
      <c r="LP20" s="29"/>
      <c r="LQ20" s="29"/>
      <c r="LR20" s="29"/>
      <c r="LS20" s="29"/>
      <c r="LT20" s="29"/>
      <c r="LU20" s="29"/>
      <c r="LV20" s="29"/>
      <c r="LW20" s="29"/>
      <c r="LX20" s="29"/>
      <c r="LY20" s="29"/>
      <c r="LZ20" s="29"/>
      <c r="MA20" s="29"/>
      <c r="MB20" s="29"/>
      <c r="MC20" s="29"/>
      <c r="MD20" s="29"/>
      <c r="ME20" s="29"/>
      <c r="MF20" s="29"/>
      <c r="MG20" s="29"/>
      <c r="MH20" s="29"/>
      <c r="MI20" s="29"/>
      <c r="MJ20" s="29"/>
      <c r="MK20" s="29"/>
      <c r="ML20" s="29"/>
      <c r="MM20" s="29"/>
      <c r="MN20" s="29"/>
      <c r="MO20" s="29"/>
      <c r="MP20" s="29"/>
      <c r="MQ20" s="29"/>
      <c r="MR20" s="29"/>
      <c r="MS20" s="29"/>
      <c r="MT20" s="29"/>
      <c r="MU20" s="29"/>
      <c r="MV20" s="29"/>
      <c r="MW20" s="29"/>
      <c r="MX20" s="29"/>
      <c r="MY20" s="29"/>
      <c r="MZ20" s="29"/>
      <c r="NA20" s="29"/>
      <c r="NB20" s="29"/>
      <c r="NC20" s="29"/>
      <c r="ND20" s="29"/>
      <c r="NE20" s="29"/>
      <c r="NF20" s="29"/>
      <c r="NG20" s="29"/>
      <c r="NH20" s="29"/>
      <c r="NI20" s="29"/>
      <c r="NJ20" s="29"/>
      <c r="NK20" s="29"/>
      <c r="NL20" s="29"/>
      <c r="NM20" s="29"/>
      <c r="NN20" s="29"/>
      <c r="NO20" s="29"/>
      <c r="NP20" s="29"/>
      <c r="NQ20" s="29"/>
      <c r="NR20" s="29"/>
      <c r="NS20" s="29"/>
      <c r="NT20" s="29"/>
      <c r="NU20" s="29"/>
      <c r="NV20" s="29"/>
      <c r="NW20" s="29"/>
      <c r="NX20" s="29"/>
      <c r="NY20" s="29"/>
      <c r="NZ20" s="29"/>
      <c r="OA20" s="29"/>
      <c r="OB20" s="29"/>
      <c r="OC20" s="29"/>
      <c r="OD20" s="29"/>
      <c r="OE20" s="29"/>
      <c r="OF20" s="29"/>
      <c r="OG20" s="29"/>
      <c r="OH20" s="29"/>
      <c r="OI20" s="29"/>
      <c r="OJ20" s="29"/>
      <c r="OK20" s="29"/>
      <c r="OL20" s="29"/>
      <c r="OM20" s="29"/>
      <c r="ON20" s="29"/>
      <c r="OO20" s="29"/>
      <c r="OP20" s="29"/>
      <c r="OQ20" s="29"/>
      <c r="OR20" s="29"/>
      <c r="OS20" s="29"/>
      <c r="OT20" s="29"/>
      <c r="OU20" s="29"/>
      <c r="OV20" s="29"/>
      <c r="OW20" s="29"/>
      <c r="OX20" s="29"/>
      <c r="OY20" s="29"/>
      <c r="OZ20" s="29"/>
      <c r="PA20" s="29"/>
      <c r="PB20" s="29"/>
      <c r="PC20" s="29"/>
      <c r="PD20" s="29"/>
      <c r="PE20" s="29"/>
      <c r="PF20" s="29"/>
      <c r="PG20" s="29"/>
      <c r="PH20" s="29"/>
      <c r="PI20" s="29"/>
      <c r="PJ20" s="29"/>
      <c r="PK20" s="29"/>
      <c r="PL20" s="29"/>
    </row>
    <row r="21" spans="1:437" s="30" customFormat="1" ht="30" customHeight="1" x14ac:dyDescent="0.25">
      <c r="A21" s="90" t="s">
        <v>44</v>
      </c>
      <c r="B21" s="205"/>
      <c r="C21" s="205"/>
      <c r="D21" s="205">
        <f t="shared" si="2"/>
        <v>0</v>
      </c>
      <c r="E21" s="205"/>
      <c r="F21" s="205"/>
      <c r="G21" s="205"/>
      <c r="H21" s="205"/>
      <c r="I21" s="205">
        <f t="shared" si="3"/>
        <v>0</v>
      </c>
      <c r="J21" s="142">
        <v>25</v>
      </c>
      <c r="K21" s="142">
        <v>200</v>
      </c>
      <c r="L21" s="91">
        <f t="shared" si="0"/>
        <v>5000</v>
      </c>
      <c r="M21" s="208"/>
      <c r="N21" s="211"/>
      <c r="O21" s="202"/>
      <c r="P21" s="107">
        <v>200</v>
      </c>
      <c r="Q21" s="107">
        <v>200</v>
      </c>
      <c r="R21" s="137">
        <f t="shared" si="1"/>
        <v>0</v>
      </c>
      <c r="S21" s="137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29"/>
      <c r="AO21" s="29"/>
      <c r="AP21" s="29"/>
      <c r="AQ21" s="29"/>
      <c r="AR21" s="29"/>
      <c r="AS21" s="29"/>
      <c r="AT21" s="29"/>
      <c r="AU21" s="29"/>
      <c r="AV21" s="29"/>
      <c r="AW21" s="29"/>
      <c r="AX21" s="29"/>
      <c r="AY21" s="29"/>
      <c r="AZ21" s="29"/>
      <c r="BA21" s="29"/>
      <c r="BB21" s="29"/>
      <c r="BC21" s="29"/>
      <c r="BD21" s="29"/>
      <c r="BE21" s="29"/>
      <c r="BF21" s="29"/>
      <c r="BG21" s="29"/>
      <c r="BH21" s="29"/>
      <c r="BI21" s="29"/>
      <c r="BJ21" s="29"/>
      <c r="BK21" s="29"/>
      <c r="BL21" s="29"/>
      <c r="BM21" s="29"/>
      <c r="BN21" s="29"/>
      <c r="BO21" s="29"/>
      <c r="BP21" s="29"/>
      <c r="BQ21" s="29"/>
      <c r="BR21" s="29"/>
      <c r="BS21" s="29"/>
      <c r="BT21" s="29"/>
      <c r="BU21" s="29"/>
      <c r="BV21" s="29"/>
      <c r="BW21" s="29"/>
      <c r="BX21" s="29"/>
      <c r="BY21" s="29"/>
      <c r="BZ21" s="29"/>
      <c r="CA21" s="29"/>
      <c r="CB21" s="29"/>
      <c r="CC21" s="29"/>
      <c r="CD21" s="29"/>
      <c r="CE21" s="29"/>
      <c r="CF21" s="29"/>
      <c r="CG21" s="29"/>
      <c r="CH21" s="29"/>
      <c r="CI21" s="29"/>
      <c r="CJ21" s="29"/>
      <c r="CK21" s="29"/>
      <c r="CL21" s="29"/>
      <c r="CM21" s="29"/>
      <c r="CN21" s="29"/>
      <c r="CO21" s="29"/>
      <c r="CP21" s="29"/>
      <c r="CQ21" s="29"/>
      <c r="CR21" s="29"/>
      <c r="CS21" s="29"/>
      <c r="CT21" s="29"/>
      <c r="CU21" s="29"/>
      <c r="CV21" s="29"/>
      <c r="CW21" s="29"/>
      <c r="CX21" s="29"/>
      <c r="CY21" s="29"/>
      <c r="CZ21" s="29"/>
      <c r="DA21" s="29"/>
      <c r="DB21" s="29"/>
      <c r="DC21" s="29"/>
      <c r="DD21" s="29"/>
      <c r="DE21" s="29"/>
      <c r="DF21" s="29"/>
      <c r="DG21" s="29"/>
      <c r="DH21" s="29"/>
      <c r="DI21" s="29"/>
      <c r="DJ21" s="29"/>
      <c r="DK21" s="29"/>
      <c r="DL21" s="29"/>
      <c r="DM21" s="29"/>
      <c r="DN21" s="29"/>
      <c r="DO21" s="29"/>
      <c r="DP21" s="29"/>
      <c r="DQ21" s="29"/>
      <c r="DR21" s="29"/>
      <c r="DS21" s="29"/>
      <c r="DT21" s="29"/>
      <c r="DU21" s="29"/>
      <c r="DV21" s="29"/>
      <c r="DW21" s="29"/>
      <c r="DX21" s="29"/>
      <c r="DY21" s="29"/>
      <c r="DZ21" s="29"/>
      <c r="EA21" s="29"/>
      <c r="EB21" s="29"/>
      <c r="EC21" s="29"/>
      <c r="ED21" s="29"/>
      <c r="EE21" s="29"/>
      <c r="EF21" s="29"/>
      <c r="EG21" s="29"/>
      <c r="EH21" s="29"/>
      <c r="EI21" s="29"/>
      <c r="EJ21" s="29"/>
      <c r="EK21" s="29"/>
      <c r="EL21" s="29"/>
      <c r="EM21" s="29"/>
      <c r="EN21" s="29"/>
      <c r="EO21" s="29"/>
      <c r="EP21" s="29"/>
      <c r="EQ21" s="29"/>
      <c r="ER21" s="29"/>
      <c r="ES21" s="29"/>
      <c r="ET21" s="29"/>
      <c r="EU21" s="29"/>
      <c r="EV21" s="29"/>
      <c r="EW21" s="29"/>
      <c r="EX21" s="29"/>
      <c r="EY21" s="29"/>
      <c r="EZ21" s="29"/>
      <c r="FA21" s="29"/>
      <c r="FB21" s="29"/>
      <c r="FC21" s="29"/>
      <c r="FD21" s="29"/>
      <c r="FE21" s="29"/>
      <c r="FF21" s="29"/>
      <c r="FG21" s="29"/>
      <c r="FH21" s="29"/>
      <c r="FI21" s="29"/>
      <c r="FJ21" s="29"/>
      <c r="FK21" s="29"/>
      <c r="FL21" s="29"/>
      <c r="FM21" s="29"/>
      <c r="FN21" s="29"/>
      <c r="FO21" s="29"/>
      <c r="FP21" s="29"/>
      <c r="FQ21" s="29"/>
      <c r="FR21" s="29"/>
      <c r="FS21" s="29"/>
      <c r="FT21" s="29"/>
      <c r="FU21" s="29"/>
      <c r="FV21" s="29"/>
      <c r="FW21" s="29"/>
      <c r="FX21" s="29"/>
      <c r="FY21" s="29"/>
      <c r="FZ21" s="29"/>
      <c r="GA21" s="29"/>
      <c r="GB21" s="29"/>
      <c r="GC21" s="29"/>
      <c r="GD21" s="29"/>
      <c r="GE21" s="29"/>
      <c r="GF21" s="29"/>
      <c r="GG21" s="29"/>
      <c r="GH21" s="29"/>
      <c r="GI21" s="29"/>
      <c r="GJ21" s="29"/>
      <c r="GK21" s="29"/>
      <c r="GL21" s="29"/>
      <c r="GM21" s="29"/>
      <c r="GN21" s="29"/>
      <c r="GO21" s="29"/>
      <c r="GP21" s="29"/>
      <c r="GQ21" s="29"/>
      <c r="GR21" s="29"/>
      <c r="GS21" s="29"/>
      <c r="GT21" s="29"/>
      <c r="GU21" s="29"/>
      <c r="GV21" s="29"/>
      <c r="GW21" s="29"/>
      <c r="GX21" s="29"/>
      <c r="GY21" s="29"/>
      <c r="GZ21" s="29"/>
      <c r="HA21" s="29"/>
      <c r="HB21" s="29"/>
      <c r="HC21" s="29"/>
      <c r="HD21" s="29"/>
      <c r="HE21" s="29"/>
      <c r="HF21" s="29"/>
      <c r="HG21" s="29"/>
      <c r="HH21" s="29"/>
      <c r="HI21" s="29"/>
      <c r="HJ21" s="29"/>
      <c r="HK21" s="29"/>
      <c r="HL21" s="29"/>
      <c r="HM21" s="29"/>
      <c r="HN21" s="29"/>
      <c r="HO21" s="29"/>
      <c r="HP21" s="29"/>
      <c r="HQ21" s="29"/>
      <c r="HR21" s="29"/>
      <c r="HS21" s="29"/>
      <c r="HT21" s="29"/>
      <c r="HU21" s="29"/>
      <c r="HV21" s="29"/>
      <c r="HW21" s="29"/>
      <c r="HX21" s="29"/>
      <c r="HY21" s="29"/>
      <c r="HZ21" s="29"/>
      <c r="IA21" s="29"/>
      <c r="IB21" s="29"/>
      <c r="IC21" s="29"/>
      <c r="ID21" s="29"/>
      <c r="IE21" s="29"/>
      <c r="IF21" s="29"/>
      <c r="IG21" s="29"/>
      <c r="IH21" s="29"/>
      <c r="II21" s="29"/>
      <c r="IJ21" s="29"/>
      <c r="IK21" s="29"/>
      <c r="IL21" s="29"/>
      <c r="IM21" s="29"/>
      <c r="IN21" s="29"/>
      <c r="IO21" s="29"/>
      <c r="IP21" s="29"/>
      <c r="IQ21" s="29"/>
      <c r="IR21" s="29"/>
      <c r="IS21" s="29"/>
      <c r="IT21" s="29"/>
      <c r="IU21" s="29"/>
      <c r="IV21" s="29"/>
      <c r="IW21" s="29"/>
      <c r="IX21" s="29"/>
      <c r="IY21" s="29"/>
      <c r="IZ21" s="29"/>
      <c r="JA21" s="29"/>
      <c r="JB21" s="29"/>
      <c r="JC21" s="29"/>
      <c r="JD21" s="29"/>
      <c r="JE21" s="29"/>
      <c r="JF21" s="29"/>
      <c r="JG21" s="29"/>
      <c r="JH21" s="29"/>
      <c r="JI21" s="29"/>
      <c r="JJ21" s="29"/>
      <c r="JK21" s="29"/>
      <c r="JL21" s="29"/>
      <c r="JM21" s="29"/>
      <c r="JN21" s="29"/>
      <c r="JO21" s="29"/>
      <c r="JP21" s="29"/>
      <c r="JQ21" s="29"/>
      <c r="JR21" s="29"/>
      <c r="JS21" s="29"/>
      <c r="JT21" s="29"/>
      <c r="JU21" s="29"/>
      <c r="JV21" s="29"/>
      <c r="JW21" s="29"/>
      <c r="JX21" s="29"/>
      <c r="JY21" s="29"/>
      <c r="JZ21" s="29"/>
      <c r="KA21" s="29"/>
      <c r="KB21" s="29"/>
      <c r="KC21" s="29"/>
      <c r="KD21" s="29"/>
      <c r="KE21" s="29"/>
      <c r="KF21" s="29"/>
      <c r="KG21" s="29"/>
      <c r="KH21" s="29"/>
      <c r="KI21" s="29"/>
      <c r="KJ21" s="29"/>
      <c r="KK21" s="29"/>
      <c r="KL21" s="29"/>
      <c r="KM21" s="29"/>
      <c r="KN21" s="29"/>
      <c r="KO21" s="29"/>
      <c r="KP21" s="29"/>
      <c r="KQ21" s="29"/>
      <c r="KR21" s="29"/>
      <c r="KS21" s="29"/>
      <c r="KT21" s="29"/>
      <c r="KU21" s="29"/>
      <c r="KV21" s="29"/>
      <c r="KW21" s="29"/>
      <c r="KX21" s="29"/>
      <c r="KY21" s="29"/>
      <c r="KZ21" s="29"/>
      <c r="LA21" s="29"/>
      <c r="LB21" s="29"/>
      <c r="LC21" s="29"/>
      <c r="LD21" s="29"/>
      <c r="LE21" s="29"/>
      <c r="LF21" s="29"/>
      <c r="LG21" s="29"/>
      <c r="LH21" s="29"/>
      <c r="LI21" s="29"/>
      <c r="LJ21" s="29"/>
      <c r="LK21" s="29"/>
      <c r="LL21" s="29"/>
      <c r="LM21" s="29"/>
      <c r="LN21" s="29"/>
      <c r="LO21" s="29"/>
      <c r="LP21" s="29"/>
      <c r="LQ21" s="29"/>
      <c r="LR21" s="29"/>
      <c r="LS21" s="29"/>
      <c r="LT21" s="29"/>
      <c r="LU21" s="29"/>
      <c r="LV21" s="29"/>
      <c r="LW21" s="29"/>
      <c r="LX21" s="29"/>
      <c r="LY21" s="29"/>
      <c r="LZ21" s="29"/>
      <c r="MA21" s="29"/>
      <c r="MB21" s="29"/>
      <c r="MC21" s="29"/>
      <c r="MD21" s="29"/>
      <c r="ME21" s="29"/>
      <c r="MF21" s="29"/>
      <c r="MG21" s="29"/>
      <c r="MH21" s="29"/>
      <c r="MI21" s="29"/>
      <c r="MJ21" s="29"/>
      <c r="MK21" s="29"/>
      <c r="ML21" s="29"/>
      <c r="MM21" s="29"/>
      <c r="MN21" s="29"/>
      <c r="MO21" s="29"/>
      <c r="MP21" s="29"/>
      <c r="MQ21" s="29"/>
      <c r="MR21" s="29"/>
      <c r="MS21" s="29"/>
      <c r="MT21" s="29"/>
      <c r="MU21" s="29"/>
      <c r="MV21" s="29"/>
      <c r="MW21" s="29"/>
      <c r="MX21" s="29"/>
      <c r="MY21" s="29"/>
      <c r="MZ21" s="29"/>
      <c r="NA21" s="29"/>
      <c r="NB21" s="29"/>
      <c r="NC21" s="29"/>
      <c r="ND21" s="29"/>
      <c r="NE21" s="29"/>
      <c r="NF21" s="29"/>
      <c r="NG21" s="29"/>
      <c r="NH21" s="29"/>
      <c r="NI21" s="29"/>
      <c r="NJ21" s="29"/>
      <c r="NK21" s="29"/>
      <c r="NL21" s="29"/>
      <c r="NM21" s="29"/>
      <c r="NN21" s="29"/>
      <c r="NO21" s="29"/>
      <c r="NP21" s="29"/>
      <c r="NQ21" s="29"/>
      <c r="NR21" s="29"/>
      <c r="NS21" s="29"/>
      <c r="NT21" s="29"/>
      <c r="NU21" s="29"/>
      <c r="NV21" s="29"/>
      <c r="NW21" s="29"/>
      <c r="NX21" s="29"/>
      <c r="NY21" s="29"/>
      <c r="NZ21" s="29"/>
      <c r="OA21" s="29"/>
      <c r="OB21" s="29"/>
      <c r="OC21" s="29"/>
      <c r="OD21" s="29"/>
      <c r="OE21" s="29"/>
      <c r="OF21" s="29"/>
      <c r="OG21" s="29"/>
      <c r="OH21" s="29"/>
      <c r="OI21" s="29"/>
      <c r="OJ21" s="29"/>
      <c r="OK21" s="29"/>
      <c r="OL21" s="29"/>
      <c r="OM21" s="29"/>
      <c r="ON21" s="29"/>
      <c r="OO21" s="29"/>
      <c r="OP21" s="29"/>
      <c r="OQ21" s="29"/>
      <c r="OR21" s="29"/>
      <c r="OS21" s="29"/>
      <c r="OT21" s="29"/>
      <c r="OU21" s="29"/>
      <c r="OV21" s="29"/>
      <c r="OW21" s="29"/>
      <c r="OX21" s="29"/>
      <c r="OY21" s="29"/>
      <c r="OZ21" s="29"/>
      <c r="PA21" s="29"/>
      <c r="PB21" s="29"/>
      <c r="PC21" s="29"/>
      <c r="PD21" s="29"/>
      <c r="PE21" s="29"/>
      <c r="PF21" s="29"/>
      <c r="PG21" s="29"/>
      <c r="PH21" s="29"/>
      <c r="PI21" s="29"/>
      <c r="PJ21" s="29"/>
      <c r="PK21" s="29"/>
      <c r="PL21" s="29"/>
    </row>
    <row r="22" spans="1:437" s="30" customFormat="1" ht="30" customHeight="1" x14ac:dyDescent="0.25">
      <c r="A22" s="90" t="s">
        <v>4</v>
      </c>
      <c r="B22" s="161">
        <v>5</v>
      </c>
      <c r="C22" s="161">
        <v>5</v>
      </c>
      <c r="D22" s="161">
        <f t="shared" si="2"/>
        <v>0</v>
      </c>
      <c r="E22" s="161">
        <v>6013</v>
      </c>
      <c r="F22" s="161">
        <f>1057+353+1096+2465+244+370</f>
        <v>5585</v>
      </c>
      <c r="G22" s="161">
        <f>65+90+149+75+19.5+30</f>
        <v>428.5</v>
      </c>
      <c r="H22" s="161">
        <v>50</v>
      </c>
      <c r="I22" s="161">
        <f t="shared" si="3"/>
        <v>6063</v>
      </c>
      <c r="J22" s="142">
        <v>25</v>
      </c>
      <c r="K22" s="142">
        <v>0</v>
      </c>
      <c r="L22" s="91">
        <f t="shared" si="0"/>
        <v>0</v>
      </c>
      <c r="M22" s="142">
        <v>0</v>
      </c>
      <c r="N22" s="139">
        <f t="shared" si="4"/>
        <v>-6063</v>
      </c>
      <c r="O22" s="140">
        <f t="shared" si="5"/>
        <v>-100</v>
      </c>
      <c r="P22" s="107">
        <v>200</v>
      </c>
      <c r="Q22" s="107">
        <v>0</v>
      </c>
      <c r="R22" s="137">
        <f t="shared" si="1"/>
        <v>200</v>
      </c>
      <c r="S22" s="137" t="s">
        <v>37</v>
      </c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29"/>
      <c r="AQ22" s="29"/>
      <c r="AR22" s="29"/>
      <c r="AS22" s="29"/>
      <c r="AT22" s="29"/>
      <c r="AU22" s="29"/>
      <c r="AV22" s="29"/>
      <c r="AW22" s="29"/>
      <c r="AX22" s="29"/>
      <c r="AY22" s="29"/>
      <c r="AZ22" s="29"/>
      <c r="BA22" s="29"/>
      <c r="BB22" s="29"/>
      <c r="BC22" s="29"/>
      <c r="BD22" s="29"/>
      <c r="BE22" s="29"/>
      <c r="BF22" s="29"/>
      <c r="BG22" s="29"/>
      <c r="BH22" s="29"/>
      <c r="BI22" s="29"/>
      <c r="BJ22" s="29"/>
      <c r="BK22" s="29"/>
      <c r="BL22" s="29"/>
      <c r="BM22" s="29"/>
      <c r="BN22" s="29"/>
      <c r="BO22" s="29"/>
      <c r="BP22" s="29"/>
      <c r="BQ22" s="29"/>
      <c r="BR22" s="29"/>
      <c r="BS22" s="29"/>
      <c r="BT22" s="29"/>
      <c r="BU22" s="29"/>
      <c r="BV22" s="29"/>
      <c r="BW22" s="29"/>
      <c r="BX22" s="29"/>
      <c r="BY22" s="29"/>
      <c r="BZ22" s="29"/>
      <c r="CA22" s="29"/>
      <c r="CB22" s="29"/>
      <c r="CC22" s="29"/>
      <c r="CD22" s="29"/>
      <c r="CE22" s="29"/>
      <c r="CF22" s="29"/>
      <c r="CG22" s="29"/>
      <c r="CH22" s="29"/>
      <c r="CI22" s="29"/>
      <c r="CJ22" s="29"/>
      <c r="CK22" s="29"/>
      <c r="CL22" s="29"/>
      <c r="CM22" s="29"/>
      <c r="CN22" s="29"/>
      <c r="CO22" s="29"/>
      <c r="CP22" s="29"/>
      <c r="CQ22" s="29"/>
      <c r="CR22" s="29"/>
      <c r="CS22" s="29"/>
      <c r="CT22" s="29"/>
      <c r="CU22" s="29"/>
      <c r="CV22" s="29"/>
      <c r="CW22" s="29"/>
      <c r="CX22" s="29"/>
      <c r="CY22" s="29"/>
      <c r="CZ22" s="29"/>
      <c r="DA22" s="29"/>
      <c r="DB22" s="29"/>
      <c r="DC22" s="29"/>
      <c r="DD22" s="29"/>
      <c r="DE22" s="29"/>
      <c r="DF22" s="29"/>
      <c r="DG22" s="29"/>
      <c r="DH22" s="29"/>
      <c r="DI22" s="29"/>
      <c r="DJ22" s="29"/>
      <c r="DK22" s="29"/>
      <c r="DL22" s="29"/>
      <c r="DM22" s="29"/>
      <c r="DN22" s="29"/>
      <c r="DO22" s="29"/>
      <c r="DP22" s="29"/>
      <c r="DQ22" s="29"/>
      <c r="DR22" s="29"/>
      <c r="DS22" s="29"/>
      <c r="DT22" s="29"/>
      <c r="DU22" s="29"/>
      <c r="DV22" s="29"/>
      <c r="DW22" s="29"/>
      <c r="DX22" s="29"/>
      <c r="DY22" s="29"/>
      <c r="DZ22" s="29"/>
      <c r="EA22" s="29"/>
      <c r="EB22" s="29"/>
      <c r="EC22" s="29"/>
      <c r="ED22" s="29"/>
      <c r="EE22" s="29"/>
      <c r="EF22" s="29"/>
      <c r="EG22" s="29"/>
      <c r="EH22" s="29"/>
      <c r="EI22" s="29"/>
      <c r="EJ22" s="29"/>
      <c r="EK22" s="29"/>
      <c r="EL22" s="29"/>
      <c r="EM22" s="29"/>
      <c r="EN22" s="29"/>
      <c r="EO22" s="29"/>
      <c r="EP22" s="29"/>
      <c r="EQ22" s="29"/>
      <c r="ER22" s="29"/>
      <c r="ES22" s="29"/>
      <c r="ET22" s="29"/>
      <c r="EU22" s="29"/>
      <c r="EV22" s="29"/>
      <c r="EW22" s="29"/>
      <c r="EX22" s="29"/>
      <c r="EY22" s="29"/>
      <c r="EZ22" s="29"/>
      <c r="FA22" s="29"/>
      <c r="FB22" s="29"/>
      <c r="FC22" s="29"/>
      <c r="FD22" s="29"/>
      <c r="FE22" s="29"/>
      <c r="FF22" s="29"/>
      <c r="FG22" s="29"/>
      <c r="FH22" s="29"/>
      <c r="FI22" s="29"/>
      <c r="FJ22" s="29"/>
      <c r="FK22" s="29"/>
      <c r="FL22" s="29"/>
      <c r="FM22" s="29"/>
      <c r="FN22" s="29"/>
      <c r="FO22" s="29"/>
      <c r="FP22" s="29"/>
      <c r="FQ22" s="29"/>
      <c r="FR22" s="29"/>
      <c r="FS22" s="29"/>
      <c r="FT22" s="29"/>
      <c r="FU22" s="29"/>
      <c r="FV22" s="29"/>
      <c r="FW22" s="29"/>
      <c r="FX22" s="29"/>
      <c r="FY22" s="29"/>
      <c r="FZ22" s="29"/>
      <c r="GA22" s="29"/>
      <c r="GB22" s="29"/>
      <c r="GC22" s="29"/>
      <c r="GD22" s="29"/>
      <c r="GE22" s="29"/>
      <c r="GF22" s="29"/>
      <c r="GG22" s="29"/>
      <c r="GH22" s="29"/>
      <c r="GI22" s="29"/>
      <c r="GJ22" s="29"/>
      <c r="GK22" s="29"/>
      <c r="GL22" s="29"/>
      <c r="GM22" s="29"/>
      <c r="GN22" s="29"/>
      <c r="GO22" s="29"/>
      <c r="GP22" s="29"/>
      <c r="GQ22" s="29"/>
      <c r="GR22" s="29"/>
      <c r="GS22" s="29"/>
      <c r="GT22" s="29"/>
      <c r="GU22" s="29"/>
      <c r="GV22" s="29"/>
      <c r="GW22" s="29"/>
      <c r="GX22" s="29"/>
      <c r="GY22" s="29"/>
      <c r="GZ22" s="29"/>
      <c r="HA22" s="29"/>
      <c r="HB22" s="29"/>
      <c r="HC22" s="29"/>
      <c r="HD22" s="29"/>
      <c r="HE22" s="29"/>
      <c r="HF22" s="29"/>
      <c r="HG22" s="29"/>
      <c r="HH22" s="29"/>
      <c r="HI22" s="29"/>
      <c r="HJ22" s="29"/>
      <c r="HK22" s="29"/>
      <c r="HL22" s="29"/>
      <c r="HM22" s="29"/>
      <c r="HN22" s="29"/>
      <c r="HO22" s="29"/>
      <c r="HP22" s="29"/>
      <c r="HQ22" s="29"/>
      <c r="HR22" s="29"/>
      <c r="HS22" s="29"/>
      <c r="HT22" s="29"/>
      <c r="HU22" s="29"/>
      <c r="HV22" s="29"/>
      <c r="HW22" s="29"/>
      <c r="HX22" s="29"/>
      <c r="HY22" s="29"/>
      <c r="HZ22" s="29"/>
      <c r="IA22" s="29"/>
      <c r="IB22" s="29"/>
      <c r="IC22" s="29"/>
      <c r="ID22" s="29"/>
      <c r="IE22" s="29"/>
      <c r="IF22" s="29"/>
      <c r="IG22" s="29"/>
      <c r="IH22" s="29"/>
      <c r="II22" s="29"/>
      <c r="IJ22" s="29"/>
      <c r="IK22" s="29"/>
      <c r="IL22" s="29"/>
      <c r="IM22" s="29"/>
      <c r="IN22" s="29"/>
      <c r="IO22" s="29"/>
      <c r="IP22" s="29"/>
      <c r="IQ22" s="29"/>
      <c r="IR22" s="29"/>
      <c r="IS22" s="29"/>
      <c r="IT22" s="29"/>
      <c r="IU22" s="29"/>
      <c r="IV22" s="29"/>
      <c r="IW22" s="29"/>
      <c r="IX22" s="29"/>
      <c r="IY22" s="29"/>
      <c r="IZ22" s="29"/>
      <c r="JA22" s="29"/>
      <c r="JB22" s="29"/>
      <c r="JC22" s="29"/>
      <c r="JD22" s="29"/>
      <c r="JE22" s="29"/>
      <c r="JF22" s="29"/>
      <c r="JG22" s="29"/>
      <c r="JH22" s="29"/>
      <c r="JI22" s="29"/>
      <c r="JJ22" s="29"/>
      <c r="JK22" s="29"/>
      <c r="JL22" s="29"/>
      <c r="JM22" s="29"/>
      <c r="JN22" s="29"/>
      <c r="JO22" s="29"/>
      <c r="JP22" s="29"/>
      <c r="JQ22" s="29"/>
      <c r="JR22" s="29"/>
      <c r="JS22" s="29"/>
      <c r="JT22" s="29"/>
      <c r="JU22" s="29"/>
      <c r="JV22" s="29"/>
      <c r="JW22" s="29"/>
      <c r="JX22" s="29"/>
      <c r="JY22" s="29"/>
      <c r="JZ22" s="29"/>
      <c r="KA22" s="29"/>
      <c r="KB22" s="29"/>
      <c r="KC22" s="29"/>
      <c r="KD22" s="29"/>
      <c r="KE22" s="29"/>
      <c r="KF22" s="29"/>
      <c r="KG22" s="29"/>
      <c r="KH22" s="29"/>
      <c r="KI22" s="29"/>
      <c r="KJ22" s="29"/>
      <c r="KK22" s="29"/>
      <c r="KL22" s="29"/>
      <c r="KM22" s="29"/>
      <c r="KN22" s="29"/>
      <c r="KO22" s="29"/>
      <c r="KP22" s="29"/>
      <c r="KQ22" s="29"/>
      <c r="KR22" s="29"/>
      <c r="KS22" s="29"/>
      <c r="KT22" s="29"/>
      <c r="KU22" s="29"/>
      <c r="KV22" s="29"/>
      <c r="KW22" s="29"/>
      <c r="KX22" s="29"/>
      <c r="KY22" s="29"/>
      <c r="KZ22" s="29"/>
      <c r="LA22" s="29"/>
      <c r="LB22" s="29"/>
      <c r="LC22" s="29"/>
      <c r="LD22" s="29"/>
      <c r="LE22" s="29"/>
      <c r="LF22" s="29"/>
      <c r="LG22" s="29"/>
      <c r="LH22" s="29"/>
      <c r="LI22" s="29"/>
      <c r="LJ22" s="29"/>
      <c r="LK22" s="29"/>
      <c r="LL22" s="29"/>
      <c r="LM22" s="29"/>
      <c r="LN22" s="29"/>
      <c r="LO22" s="29"/>
      <c r="LP22" s="29"/>
      <c r="LQ22" s="29"/>
      <c r="LR22" s="29"/>
      <c r="LS22" s="29"/>
      <c r="LT22" s="29"/>
      <c r="LU22" s="29"/>
      <c r="LV22" s="29"/>
      <c r="LW22" s="29"/>
      <c r="LX22" s="29"/>
      <c r="LY22" s="29"/>
      <c r="LZ22" s="29"/>
      <c r="MA22" s="29"/>
      <c r="MB22" s="29"/>
      <c r="MC22" s="29"/>
      <c r="MD22" s="29"/>
      <c r="ME22" s="29"/>
      <c r="MF22" s="29"/>
      <c r="MG22" s="29"/>
      <c r="MH22" s="29"/>
      <c r="MI22" s="29"/>
      <c r="MJ22" s="29"/>
      <c r="MK22" s="29"/>
      <c r="ML22" s="29"/>
      <c r="MM22" s="29"/>
      <c r="MN22" s="29"/>
      <c r="MO22" s="29"/>
      <c r="MP22" s="29"/>
      <c r="MQ22" s="29"/>
      <c r="MR22" s="29"/>
      <c r="MS22" s="29"/>
      <c r="MT22" s="29"/>
      <c r="MU22" s="29"/>
      <c r="MV22" s="29"/>
      <c r="MW22" s="29"/>
      <c r="MX22" s="29"/>
      <c r="MY22" s="29"/>
      <c r="MZ22" s="29"/>
      <c r="NA22" s="29"/>
      <c r="NB22" s="29"/>
      <c r="NC22" s="29"/>
      <c r="ND22" s="29"/>
      <c r="NE22" s="29"/>
      <c r="NF22" s="29"/>
      <c r="NG22" s="29"/>
      <c r="NH22" s="29"/>
      <c r="NI22" s="29"/>
      <c r="NJ22" s="29"/>
      <c r="NK22" s="29"/>
      <c r="NL22" s="29"/>
      <c r="NM22" s="29"/>
      <c r="NN22" s="29"/>
      <c r="NO22" s="29"/>
      <c r="NP22" s="29"/>
      <c r="NQ22" s="29"/>
      <c r="NR22" s="29"/>
      <c r="NS22" s="29"/>
      <c r="NT22" s="29"/>
      <c r="NU22" s="29"/>
      <c r="NV22" s="29"/>
      <c r="NW22" s="29"/>
      <c r="NX22" s="29"/>
      <c r="NY22" s="29"/>
      <c r="NZ22" s="29"/>
      <c r="OA22" s="29"/>
      <c r="OB22" s="29"/>
      <c r="OC22" s="29"/>
      <c r="OD22" s="29"/>
      <c r="OE22" s="29"/>
      <c r="OF22" s="29"/>
      <c r="OG22" s="29"/>
      <c r="OH22" s="29"/>
      <c r="OI22" s="29"/>
      <c r="OJ22" s="29"/>
      <c r="OK22" s="29"/>
      <c r="OL22" s="29"/>
      <c r="OM22" s="29"/>
      <c r="ON22" s="29"/>
      <c r="OO22" s="29"/>
      <c r="OP22" s="29"/>
      <c r="OQ22" s="29"/>
      <c r="OR22" s="29"/>
      <c r="OS22" s="29"/>
      <c r="OT22" s="29"/>
      <c r="OU22" s="29"/>
      <c r="OV22" s="29"/>
      <c r="OW22" s="29"/>
      <c r="OX22" s="29"/>
      <c r="OY22" s="29"/>
      <c r="OZ22" s="29"/>
      <c r="PA22" s="29"/>
      <c r="PB22" s="29"/>
      <c r="PC22" s="29"/>
      <c r="PD22" s="29"/>
      <c r="PE22" s="29"/>
      <c r="PF22" s="29"/>
      <c r="PG22" s="29"/>
      <c r="PH22" s="29"/>
      <c r="PI22" s="29"/>
      <c r="PJ22" s="29"/>
      <c r="PK22" s="29"/>
      <c r="PL22" s="29"/>
    </row>
    <row r="23" spans="1:437" s="30" customFormat="1" ht="30" customHeight="1" x14ac:dyDescent="0.25">
      <c r="A23" s="90" t="s">
        <v>7</v>
      </c>
      <c r="B23" s="161">
        <v>30</v>
      </c>
      <c r="C23" s="161">
        <v>0</v>
      </c>
      <c r="D23" s="161">
        <f t="shared" si="2"/>
        <v>-30</v>
      </c>
      <c r="E23" s="161">
        <f>30*1200</f>
        <v>36000</v>
      </c>
      <c r="F23" s="161"/>
      <c r="G23" s="161"/>
      <c r="H23" s="161">
        <v>115</v>
      </c>
      <c r="I23" s="161">
        <f t="shared" si="3"/>
        <v>36115</v>
      </c>
      <c r="J23" s="142">
        <v>25</v>
      </c>
      <c r="K23" s="142">
        <v>0</v>
      </c>
      <c r="L23" s="91">
        <f t="shared" si="0"/>
        <v>0</v>
      </c>
      <c r="M23" s="142">
        <v>0</v>
      </c>
      <c r="N23" s="139">
        <f t="shared" si="4"/>
        <v>-36115</v>
      </c>
      <c r="O23" s="140">
        <f t="shared" si="5"/>
        <v>-100</v>
      </c>
      <c r="P23" s="107">
        <v>0</v>
      </c>
      <c r="Q23" s="107">
        <v>0</v>
      </c>
      <c r="R23" s="137">
        <f t="shared" si="1"/>
        <v>0</v>
      </c>
      <c r="S23" s="137" t="s">
        <v>37</v>
      </c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29"/>
      <c r="AJ23" s="29"/>
      <c r="AK23" s="29"/>
      <c r="AL23" s="29"/>
      <c r="AM23" s="29"/>
      <c r="AN23" s="29"/>
      <c r="AO23" s="29"/>
      <c r="AP23" s="29"/>
      <c r="AQ23" s="29"/>
      <c r="AR23" s="29"/>
      <c r="AS23" s="29"/>
      <c r="AT23" s="29"/>
      <c r="AU23" s="29"/>
      <c r="AV23" s="29"/>
      <c r="AW23" s="29"/>
      <c r="AX23" s="29"/>
      <c r="AY23" s="29"/>
      <c r="AZ23" s="29"/>
      <c r="BA23" s="29"/>
      <c r="BB23" s="29"/>
      <c r="BC23" s="29"/>
      <c r="BD23" s="29"/>
      <c r="BE23" s="29"/>
      <c r="BF23" s="29"/>
      <c r="BG23" s="29"/>
      <c r="BH23" s="29"/>
      <c r="BI23" s="29"/>
      <c r="BJ23" s="29"/>
      <c r="BK23" s="29"/>
      <c r="BL23" s="29"/>
      <c r="BM23" s="29"/>
      <c r="BN23" s="29"/>
      <c r="BO23" s="29"/>
      <c r="BP23" s="29"/>
      <c r="BQ23" s="29"/>
      <c r="BR23" s="29"/>
      <c r="BS23" s="29"/>
      <c r="BT23" s="29"/>
      <c r="BU23" s="29"/>
      <c r="BV23" s="29"/>
      <c r="BW23" s="29"/>
      <c r="BX23" s="29"/>
      <c r="BY23" s="29"/>
      <c r="BZ23" s="29"/>
      <c r="CA23" s="29"/>
      <c r="CB23" s="29"/>
      <c r="CC23" s="29"/>
      <c r="CD23" s="29"/>
      <c r="CE23" s="29"/>
      <c r="CF23" s="29"/>
      <c r="CG23" s="29"/>
      <c r="CH23" s="29"/>
      <c r="CI23" s="29"/>
      <c r="CJ23" s="29"/>
      <c r="CK23" s="29"/>
      <c r="CL23" s="29"/>
      <c r="CM23" s="29"/>
      <c r="CN23" s="29"/>
      <c r="CO23" s="29"/>
      <c r="CP23" s="29"/>
      <c r="CQ23" s="29"/>
      <c r="CR23" s="29"/>
      <c r="CS23" s="29"/>
      <c r="CT23" s="29"/>
      <c r="CU23" s="29"/>
      <c r="CV23" s="29"/>
      <c r="CW23" s="29"/>
      <c r="CX23" s="29"/>
      <c r="CY23" s="29"/>
      <c r="CZ23" s="29"/>
      <c r="DA23" s="29"/>
      <c r="DB23" s="29"/>
      <c r="DC23" s="29"/>
      <c r="DD23" s="29"/>
      <c r="DE23" s="29"/>
      <c r="DF23" s="29"/>
      <c r="DG23" s="29"/>
      <c r="DH23" s="29"/>
      <c r="DI23" s="29"/>
      <c r="DJ23" s="29"/>
      <c r="DK23" s="29"/>
      <c r="DL23" s="29"/>
      <c r="DM23" s="29"/>
      <c r="DN23" s="29"/>
      <c r="DO23" s="29"/>
      <c r="DP23" s="29"/>
      <c r="DQ23" s="29"/>
      <c r="DR23" s="29"/>
      <c r="DS23" s="29"/>
      <c r="DT23" s="29"/>
      <c r="DU23" s="29"/>
      <c r="DV23" s="29"/>
      <c r="DW23" s="29"/>
      <c r="DX23" s="29"/>
      <c r="DY23" s="29"/>
      <c r="DZ23" s="29"/>
      <c r="EA23" s="29"/>
      <c r="EB23" s="29"/>
      <c r="EC23" s="29"/>
      <c r="ED23" s="29"/>
      <c r="EE23" s="29"/>
      <c r="EF23" s="29"/>
      <c r="EG23" s="29"/>
      <c r="EH23" s="29"/>
      <c r="EI23" s="29"/>
      <c r="EJ23" s="29"/>
      <c r="EK23" s="29"/>
      <c r="EL23" s="29"/>
      <c r="EM23" s="29"/>
      <c r="EN23" s="29"/>
      <c r="EO23" s="29"/>
      <c r="EP23" s="29"/>
      <c r="EQ23" s="29"/>
      <c r="ER23" s="29"/>
      <c r="ES23" s="29"/>
      <c r="ET23" s="29"/>
      <c r="EU23" s="29"/>
      <c r="EV23" s="29"/>
      <c r="EW23" s="29"/>
      <c r="EX23" s="29"/>
      <c r="EY23" s="29"/>
      <c r="EZ23" s="29"/>
      <c r="FA23" s="29"/>
      <c r="FB23" s="29"/>
      <c r="FC23" s="29"/>
      <c r="FD23" s="29"/>
      <c r="FE23" s="29"/>
      <c r="FF23" s="29"/>
      <c r="FG23" s="29"/>
      <c r="FH23" s="29"/>
      <c r="FI23" s="29"/>
      <c r="FJ23" s="29"/>
      <c r="FK23" s="29"/>
      <c r="FL23" s="29"/>
      <c r="FM23" s="29"/>
      <c r="FN23" s="29"/>
      <c r="FO23" s="29"/>
      <c r="FP23" s="29"/>
      <c r="FQ23" s="29"/>
      <c r="FR23" s="29"/>
      <c r="FS23" s="29"/>
      <c r="FT23" s="29"/>
      <c r="FU23" s="29"/>
      <c r="FV23" s="29"/>
      <c r="FW23" s="29"/>
      <c r="FX23" s="29"/>
      <c r="FY23" s="29"/>
      <c r="FZ23" s="29"/>
      <c r="GA23" s="29"/>
      <c r="GB23" s="29"/>
      <c r="GC23" s="29"/>
      <c r="GD23" s="29"/>
      <c r="GE23" s="29"/>
      <c r="GF23" s="29"/>
      <c r="GG23" s="29"/>
      <c r="GH23" s="29"/>
      <c r="GI23" s="29"/>
      <c r="GJ23" s="29"/>
      <c r="GK23" s="29"/>
      <c r="GL23" s="29"/>
      <c r="GM23" s="29"/>
      <c r="GN23" s="29"/>
      <c r="GO23" s="29"/>
      <c r="GP23" s="29"/>
      <c r="GQ23" s="29"/>
      <c r="GR23" s="29"/>
      <c r="GS23" s="29"/>
      <c r="GT23" s="29"/>
      <c r="GU23" s="29"/>
      <c r="GV23" s="29"/>
      <c r="GW23" s="29"/>
      <c r="GX23" s="29"/>
      <c r="GY23" s="29"/>
      <c r="GZ23" s="29"/>
      <c r="HA23" s="29"/>
      <c r="HB23" s="29"/>
      <c r="HC23" s="29"/>
      <c r="HD23" s="29"/>
      <c r="HE23" s="29"/>
      <c r="HF23" s="29"/>
      <c r="HG23" s="29"/>
      <c r="HH23" s="29"/>
      <c r="HI23" s="29"/>
      <c r="HJ23" s="29"/>
      <c r="HK23" s="29"/>
      <c r="HL23" s="29"/>
      <c r="HM23" s="29"/>
      <c r="HN23" s="29"/>
      <c r="HO23" s="29"/>
      <c r="HP23" s="29"/>
      <c r="HQ23" s="29"/>
      <c r="HR23" s="29"/>
      <c r="HS23" s="29"/>
      <c r="HT23" s="29"/>
      <c r="HU23" s="29"/>
      <c r="HV23" s="29"/>
      <c r="HW23" s="29"/>
      <c r="HX23" s="29"/>
      <c r="HY23" s="29"/>
      <c r="HZ23" s="29"/>
      <c r="IA23" s="29"/>
      <c r="IB23" s="29"/>
      <c r="IC23" s="29"/>
      <c r="ID23" s="29"/>
      <c r="IE23" s="29"/>
      <c r="IF23" s="29"/>
      <c r="IG23" s="29"/>
      <c r="IH23" s="29"/>
      <c r="II23" s="29"/>
      <c r="IJ23" s="29"/>
      <c r="IK23" s="29"/>
      <c r="IL23" s="29"/>
      <c r="IM23" s="29"/>
      <c r="IN23" s="29"/>
      <c r="IO23" s="29"/>
      <c r="IP23" s="29"/>
      <c r="IQ23" s="29"/>
      <c r="IR23" s="29"/>
      <c r="IS23" s="29"/>
      <c r="IT23" s="29"/>
      <c r="IU23" s="29"/>
      <c r="IV23" s="29"/>
      <c r="IW23" s="29"/>
      <c r="IX23" s="29"/>
      <c r="IY23" s="29"/>
      <c r="IZ23" s="29"/>
      <c r="JA23" s="29"/>
      <c r="JB23" s="29"/>
      <c r="JC23" s="29"/>
      <c r="JD23" s="29"/>
      <c r="JE23" s="29"/>
      <c r="JF23" s="29"/>
      <c r="JG23" s="29"/>
      <c r="JH23" s="29"/>
      <c r="JI23" s="29"/>
      <c r="JJ23" s="29"/>
      <c r="JK23" s="29"/>
      <c r="JL23" s="29"/>
      <c r="JM23" s="29"/>
      <c r="JN23" s="29"/>
      <c r="JO23" s="29"/>
      <c r="JP23" s="29"/>
      <c r="JQ23" s="29"/>
      <c r="JR23" s="29"/>
      <c r="JS23" s="29"/>
      <c r="JT23" s="29"/>
      <c r="JU23" s="29"/>
      <c r="JV23" s="29"/>
      <c r="JW23" s="29"/>
      <c r="JX23" s="29"/>
      <c r="JY23" s="29"/>
      <c r="JZ23" s="29"/>
      <c r="KA23" s="29"/>
      <c r="KB23" s="29"/>
      <c r="KC23" s="29"/>
      <c r="KD23" s="29"/>
      <c r="KE23" s="29"/>
      <c r="KF23" s="29"/>
      <c r="KG23" s="29"/>
      <c r="KH23" s="29"/>
      <c r="KI23" s="29"/>
      <c r="KJ23" s="29"/>
      <c r="KK23" s="29"/>
      <c r="KL23" s="29"/>
      <c r="KM23" s="29"/>
      <c r="KN23" s="29"/>
      <c r="KO23" s="29"/>
      <c r="KP23" s="29"/>
      <c r="KQ23" s="29"/>
      <c r="KR23" s="29"/>
      <c r="KS23" s="29"/>
      <c r="KT23" s="29"/>
      <c r="KU23" s="29"/>
      <c r="KV23" s="29"/>
      <c r="KW23" s="29"/>
      <c r="KX23" s="29"/>
      <c r="KY23" s="29"/>
      <c r="KZ23" s="29"/>
      <c r="LA23" s="29"/>
      <c r="LB23" s="29"/>
      <c r="LC23" s="29"/>
      <c r="LD23" s="29"/>
      <c r="LE23" s="29"/>
      <c r="LF23" s="29"/>
      <c r="LG23" s="29"/>
      <c r="LH23" s="29"/>
      <c r="LI23" s="29"/>
      <c r="LJ23" s="29"/>
      <c r="LK23" s="29"/>
      <c r="LL23" s="29"/>
      <c r="LM23" s="29"/>
      <c r="LN23" s="29"/>
      <c r="LO23" s="29"/>
      <c r="LP23" s="29"/>
      <c r="LQ23" s="29"/>
      <c r="LR23" s="29"/>
      <c r="LS23" s="29"/>
      <c r="LT23" s="29"/>
      <c r="LU23" s="29"/>
      <c r="LV23" s="29"/>
      <c r="LW23" s="29"/>
      <c r="LX23" s="29"/>
      <c r="LY23" s="29"/>
      <c r="LZ23" s="29"/>
      <c r="MA23" s="29"/>
      <c r="MB23" s="29"/>
      <c r="MC23" s="29"/>
      <c r="MD23" s="29"/>
      <c r="ME23" s="29"/>
      <c r="MF23" s="29"/>
      <c r="MG23" s="29"/>
      <c r="MH23" s="29"/>
      <c r="MI23" s="29"/>
      <c r="MJ23" s="29"/>
      <c r="MK23" s="29"/>
      <c r="ML23" s="29"/>
      <c r="MM23" s="29"/>
      <c r="MN23" s="29"/>
      <c r="MO23" s="29"/>
      <c r="MP23" s="29"/>
      <c r="MQ23" s="29"/>
      <c r="MR23" s="29"/>
      <c r="MS23" s="29"/>
      <c r="MT23" s="29"/>
      <c r="MU23" s="29"/>
      <c r="MV23" s="29"/>
      <c r="MW23" s="29"/>
      <c r="MX23" s="29"/>
      <c r="MY23" s="29"/>
      <c r="MZ23" s="29"/>
      <c r="NA23" s="29"/>
      <c r="NB23" s="29"/>
      <c r="NC23" s="29"/>
      <c r="ND23" s="29"/>
      <c r="NE23" s="29"/>
      <c r="NF23" s="29"/>
      <c r="NG23" s="29"/>
      <c r="NH23" s="29"/>
      <c r="NI23" s="29"/>
      <c r="NJ23" s="29"/>
      <c r="NK23" s="29"/>
      <c r="NL23" s="29"/>
      <c r="NM23" s="29"/>
      <c r="NN23" s="29"/>
      <c r="NO23" s="29"/>
      <c r="NP23" s="29"/>
      <c r="NQ23" s="29"/>
      <c r="NR23" s="29"/>
      <c r="NS23" s="29"/>
      <c r="NT23" s="29"/>
      <c r="NU23" s="29"/>
      <c r="NV23" s="29"/>
      <c r="NW23" s="29"/>
      <c r="NX23" s="29"/>
      <c r="NY23" s="29"/>
      <c r="NZ23" s="29"/>
      <c r="OA23" s="29"/>
      <c r="OB23" s="29"/>
      <c r="OC23" s="29"/>
      <c r="OD23" s="29"/>
      <c r="OE23" s="29"/>
      <c r="OF23" s="29"/>
      <c r="OG23" s="29"/>
      <c r="OH23" s="29"/>
      <c r="OI23" s="29"/>
      <c r="OJ23" s="29"/>
      <c r="OK23" s="29"/>
      <c r="OL23" s="29"/>
      <c r="OM23" s="29"/>
      <c r="ON23" s="29"/>
      <c r="OO23" s="29"/>
      <c r="OP23" s="29"/>
      <c r="OQ23" s="29"/>
      <c r="OR23" s="29"/>
      <c r="OS23" s="29"/>
      <c r="OT23" s="29"/>
      <c r="OU23" s="29"/>
      <c r="OV23" s="29"/>
      <c r="OW23" s="29"/>
      <c r="OX23" s="29"/>
      <c r="OY23" s="29"/>
      <c r="OZ23" s="29"/>
      <c r="PA23" s="29"/>
      <c r="PB23" s="29"/>
      <c r="PC23" s="29"/>
      <c r="PD23" s="29"/>
      <c r="PE23" s="29"/>
      <c r="PF23" s="29"/>
      <c r="PG23" s="29"/>
      <c r="PH23" s="29"/>
      <c r="PI23" s="29"/>
      <c r="PJ23" s="29"/>
      <c r="PK23" s="29"/>
      <c r="PL23" s="29"/>
    </row>
    <row r="24" spans="1:437" s="34" customFormat="1" ht="27" customHeight="1" x14ac:dyDescent="0.25">
      <c r="A24" s="220"/>
      <c r="B24" s="220"/>
      <c r="C24" s="220"/>
      <c r="D24" s="220"/>
      <c r="E24" s="31">
        <f>SUM(E10:E23)</f>
        <v>156088</v>
      </c>
      <c r="F24" s="31">
        <f>SUM(F10:F23)</f>
        <v>113263</v>
      </c>
      <c r="G24" s="31"/>
      <c r="H24" s="31">
        <f>SUM(H10:H23)</f>
        <v>766</v>
      </c>
      <c r="I24" s="31">
        <f>SUM(I10:I23)</f>
        <v>156854</v>
      </c>
      <c r="J24" s="32"/>
      <c r="K24" s="31"/>
      <c r="L24" s="31">
        <f>SUM(L10:L23)</f>
        <v>113200</v>
      </c>
      <c r="M24" s="31">
        <f>SUM(M10:M23)</f>
        <v>212</v>
      </c>
      <c r="N24" s="128" t="e">
        <f>SUM(#REF!)</f>
        <v>#REF!</v>
      </c>
      <c r="O24" s="129" t="str">
        <f>IFERROR((N24/I24)*100,"-")</f>
        <v>-</v>
      </c>
      <c r="P24" s="108"/>
      <c r="Q24" s="108"/>
      <c r="R24" s="53"/>
      <c r="S24" s="5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3"/>
      <c r="AH24" s="33"/>
      <c r="AI24" s="33"/>
      <c r="AJ24" s="33"/>
      <c r="AK24" s="33"/>
      <c r="AL24" s="33"/>
      <c r="AM24" s="33"/>
      <c r="AN24" s="33"/>
      <c r="AO24" s="33"/>
      <c r="AP24" s="33"/>
      <c r="AQ24" s="33"/>
      <c r="AR24" s="33"/>
      <c r="AS24" s="33"/>
      <c r="AT24" s="33"/>
      <c r="AU24" s="33"/>
      <c r="AV24" s="33"/>
      <c r="AW24" s="33"/>
      <c r="AX24" s="33"/>
      <c r="AY24" s="33"/>
      <c r="AZ24" s="33"/>
      <c r="BA24" s="33"/>
      <c r="BB24" s="33"/>
      <c r="BC24" s="33"/>
      <c r="BD24" s="33"/>
      <c r="BE24" s="33"/>
      <c r="BF24" s="33"/>
      <c r="BG24" s="33"/>
      <c r="BH24" s="33"/>
      <c r="BI24" s="33"/>
      <c r="BJ24" s="33"/>
      <c r="BK24" s="33"/>
      <c r="BL24" s="33"/>
      <c r="BM24" s="33"/>
      <c r="BN24" s="33"/>
      <c r="BO24" s="33"/>
      <c r="BP24" s="33"/>
      <c r="BQ24" s="33"/>
      <c r="BR24" s="33"/>
      <c r="BS24" s="33"/>
      <c r="BT24" s="33"/>
      <c r="BU24" s="33"/>
      <c r="BV24" s="33"/>
      <c r="BW24" s="33"/>
      <c r="BX24" s="33"/>
      <c r="BY24" s="33"/>
      <c r="BZ24" s="33"/>
      <c r="CA24" s="33"/>
      <c r="CB24" s="33"/>
      <c r="CC24" s="33"/>
      <c r="CD24" s="33"/>
      <c r="CE24" s="33"/>
      <c r="CF24" s="33"/>
      <c r="CG24" s="33"/>
      <c r="CH24" s="33"/>
      <c r="CI24" s="33"/>
      <c r="CJ24" s="33"/>
      <c r="CK24" s="33"/>
      <c r="CL24" s="33"/>
      <c r="CM24" s="33"/>
      <c r="CN24" s="33"/>
      <c r="CO24" s="33"/>
      <c r="CP24" s="33"/>
      <c r="CQ24" s="33"/>
      <c r="CR24" s="33"/>
      <c r="CS24" s="33"/>
      <c r="CT24" s="33"/>
      <c r="CU24" s="33"/>
      <c r="CV24" s="33"/>
      <c r="CW24" s="33"/>
      <c r="CX24" s="33"/>
      <c r="CY24" s="33"/>
      <c r="CZ24" s="33"/>
      <c r="DA24" s="33"/>
      <c r="DB24" s="33"/>
      <c r="DC24" s="33"/>
      <c r="DD24" s="33"/>
      <c r="DE24" s="33"/>
      <c r="DF24" s="33"/>
      <c r="DG24" s="33"/>
      <c r="DH24" s="33"/>
      <c r="DI24" s="33"/>
      <c r="DJ24" s="33"/>
      <c r="DK24" s="33"/>
      <c r="DL24" s="33"/>
      <c r="DM24" s="33"/>
      <c r="DN24" s="33"/>
      <c r="DO24" s="33"/>
      <c r="DP24" s="33"/>
      <c r="DQ24" s="33"/>
      <c r="DR24" s="33"/>
      <c r="DS24" s="33"/>
      <c r="DT24" s="33"/>
      <c r="DU24" s="33"/>
      <c r="DV24" s="33"/>
      <c r="DW24" s="33"/>
      <c r="DX24" s="33"/>
      <c r="DY24" s="33"/>
      <c r="DZ24" s="33"/>
      <c r="EA24" s="33"/>
      <c r="EB24" s="33"/>
      <c r="EC24" s="33"/>
      <c r="ED24" s="33"/>
      <c r="EE24" s="33"/>
      <c r="EF24" s="33"/>
      <c r="EG24" s="33"/>
      <c r="EH24" s="33"/>
      <c r="EI24" s="33"/>
      <c r="EJ24" s="33"/>
      <c r="EK24" s="33"/>
      <c r="EL24" s="33"/>
      <c r="EM24" s="33"/>
      <c r="EN24" s="33"/>
      <c r="EO24" s="33"/>
      <c r="EP24" s="33"/>
      <c r="EQ24" s="33"/>
      <c r="ER24" s="33"/>
      <c r="ES24" s="33"/>
      <c r="ET24" s="33"/>
      <c r="EU24" s="33"/>
      <c r="EV24" s="33"/>
      <c r="EW24" s="33"/>
      <c r="EX24" s="33"/>
      <c r="EY24" s="33"/>
      <c r="EZ24" s="33"/>
      <c r="FA24" s="33"/>
      <c r="FB24" s="33"/>
      <c r="FC24" s="33"/>
      <c r="FD24" s="33"/>
      <c r="FE24" s="33"/>
      <c r="FF24" s="33"/>
      <c r="FG24" s="33"/>
      <c r="FH24" s="33"/>
      <c r="FI24" s="33"/>
      <c r="FJ24" s="33"/>
      <c r="FK24" s="33"/>
      <c r="FL24" s="33"/>
      <c r="FM24" s="33"/>
      <c r="FN24" s="33"/>
      <c r="FO24" s="33"/>
      <c r="FP24" s="33"/>
      <c r="FQ24" s="33"/>
      <c r="FR24" s="33"/>
      <c r="FS24" s="33"/>
      <c r="FT24" s="33"/>
      <c r="FU24" s="33"/>
      <c r="FV24" s="33"/>
      <c r="FW24" s="33"/>
      <c r="FX24" s="33"/>
      <c r="FY24" s="33"/>
      <c r="FZ24" s="33"/>
      <c r="GA24" s="33"/>
      <c r="GB24" s="33"/>
      <c r="GC24" s="33"/>
      <c r="GD24" s="33"/>
      <c r="GE24" s="33"/>
      <c r="GF24" s="33"/>
      <c r="GG24" s="33"/>
      <c r="GH24" s="33"/>
      <c r="GI24" s="33"/>
      <c r="GJ24" s="33"/>
      <c r="GK24" s="33"/>
      <c r="GL24" s="33"/>
      <c r="GM24" s="33"/>
      <c r="GN24" s="33"/>
      <c r="GO24" s="33"/>
      <c r="GP24" s="33"/>
      <c r="GQ24" s="33"/>
      <c r="GR24" s="33"/>
      <c r="GS24" s="33"/>
      <c r="GT24" s="33"/>
      <c r="GU24" s="33"/>
      <c r="GV24" s="33"/>
      <c r="GW24" s="33"/>
      <c r="GX24" s="33"/>
      <c r="GY24" s="33"/>
      <c r="GZ24" s="33"/>
      <c r="HA24" s="33"/>
      <c r="HB24" s="33"/>
      <c r="HC24" s="33"/>
      <c r="HD24" s="33"/>
      <c r="HE24" s="33"/>
      <c r="HF24" s="33"/>
      <c r="HG24" s="33"/>
      <c r="HH24" s="33"/>
      <c r="HI24" s="33"/>
      <c r="HJ24" s="33"/>
      <c r="HK24" s="33"/>
      <c r="HL24" s="33"/>
      <c r="HM24" s="33"/>
      <c r="HN24" s="33"/>
      <c r="HO24" s="33"/>
      <c r="HP24" s="33"/>
      <c r="HQ24" s="33"/>
      <c r="HR24" s="33"/>
      <c r="HS24" s="33"/>
      <c r="HT24" s="33"/>
      <c r="HU24" s="33"/>
      <c r="HV24" s="33"/>
      <c r="HW24" s="33"/>
      <c r="HX24" s="33"/>
      <c r="HY24" s="33"/>
      <c r="HZ24" s="33"/>
      <c r="IA24" s="33"/>
      <c r="IB24" s="33"/>
      <c r="IC24" s="33"/>
      <c r="ID24" s="33"/>
      <c r="IE24" s="33"/>
      <c r="IF24" s="33"/>
      <c r="IG24" s="33"/>
      <c r="IH24" s="33"/>
      <c r="II24" s="33"/>
      <c r="IJ24" s="33"/>
      <c r="IK24" s="33"/>
      <c r="IL24" s="33"/>
      <c r="IM24" s="33"/>
      <c r="IN24" s="33"/>
      <c r="IO24" s="33"/>
      <c r="IP24" s="33"/>
      <c r="IQ24" s="33"/>
      <c r="IR24" s="33"/>
      <c r="IS24" s="33"/>
      <c r="IT24" s="33"/>
      <c r="IU24" s="33"/>
      <c r="IV24" s="33"/>
      <c r="IW24" s="33"/>
      <c r="IX24" s="33"/>
      <c r="IY24" s="33"/>
      <c r="IZ24" s="33"/>
      <c r="JA24" s="33"/>
      <c r="JB24" s="33"/>
      <c r="JC24" s="33"/>
      <c r="JD24" s="33"/>
      <c r="JE24" s="33"/>
      <c r="JF24" s="33"/>
      <c r="JG24" s="33"/>
      <c r="JH24" s="33"/>
      <c r="JI24" s="33"/>
      <c r="JJ24" s="33"/>
      <c r="JK24" s="33"/>
      <c r="JL24" s="33"/>
      <c r="JM24" s="33"/>
      <c r="JN24" s="33"/>
      <c r="JO24" s="33"/>
      <c r="JP24" s="33"/>
      <c r="JQ24" s="33"/>
      <c r="JR24" s="33"/>
      <c r="JS24" s="33"/>
      <c r="JT24" s="33"/>
      <c r="JU24" s="33"/>
      <c r="JV24" s="33"/>
      <c r="JW24" s="33"/>
      <c r="JX24" s="33"/>
      <c r="JY24" s="33"/>
      <c r="JZ24" s="33"/>
      <c r="KA24" s="33"/>
      <c r="KB24" s="33"/>
      <c r="KC24" s="33"/>
      <c r="KD24" s="33"/>
      <c r="KE24" s="33"/>
      <c r="KF24" s="33"/>
      <c r="KG24" s="33"/>
      <c r="KH24" s="33"/>
      <c r="KI24" s="33"/>
      <c r="KJ24" s="33"/>
      <c r="KK24" s="33"/>
      <c r="KL24" s="33"/>
      <c r="KM24" s="33"/>
      <c r="KN24" s="33"/>
      <c r="KO24" s="33"/>
      <c r="KP24" s="33"/>
      <c r="KQ24" s="33"/>
      <c r="KR24" s="33"/>
      <c r="KS24" s="33"/>
      <c r="KT24" s="33"/>
      <c r="KU24" s="33"/>
      <c r="KV24" s="33"/>
      <c r="KW24" s="33"/>
      <c r="KX24" s="33"/>
      <c r="KY24" s="33"/>
      <c r="KZ24" s="33"/>
      <c r="LA24" s="33"/>
      <c r="LB24" s="33"/>
      <c r="LC24" s="33"/>
      <c r="LD24" s="33"/>
      <c r="LE24" s="33"/>
      <c r="LF24" s="33"/>
      <c r="LG24" s="33"/>
      <c r="LH24" s="33"/>
      <c r="LI24" s="33"/>
      <c r="LJ24" s="33"/>
      <c r="LK24" s="33"/>
      <c r="LL24" s="33"/>
      <c r="LM24" s="33"/>
      <c r="LN24" s="33"/>
      <c r="LO24" s="33"/>
      <c r="LP24" s="33"/>
      <c r="LQ24" s="33"/>
      <c r="LR24" s="33"/>
      <c r="LS24" s="33"/>
      <c r="LT24" s="33"/>
      <c r="LU24" s="33"/>
      <c r="LV24" s="33"/>
      <c r="LW24" s="33"/>
      <c r="LX24" s="33"/>
      <c r="LY24" s="33"/>
      <c r="LZ24" s="33"/>
      <c r="MA24" s="33"/>
      <c r="MB24" s="33"/>
      <c r="MC24" s="33"/>
      <c r="MD24" s="33"/>
      <c r="ME24" s="33"/>
      <c r="MF24" s="33"/>
      <c r="MG24" s="33"/>
      <c r="MH24" s="33"/>
      <c r="MI24" s="33"/>
      <c r="MJ24" s="33"/>
      <c r="MK24" s="33"/>
      <c r="ML24" s="33"/>
      <c r="MM24" s="33"/>
      <c r="MN24" s="33"/>
      <c r="MO24" s="33"/>
      <c r="MP24" s="33"/>
      <c r="MQ24" s="33"/>
      <c r="MR24" s="33"/>
      <c r="MS24" s="33"/>
      <c r="MT24" s="33"/>
      <c r="MU24" s="33"/>
      <c r="MV24" s="33"/>
      <c r="MW24" s="33"/>
      <c r="MX24" s="33"/>
      <c r="MY24" s="33"/>
      <c r="MZ24" s="33"/>
      <c r="NA24" s="33"/>
      <c r="NB24" s="33"/>
      <c r="NC24" s="33"/>
      <c r="ND24" s="33"/>
      <c r="NE24" s="33"/>
      <c r="NF24" s="33"/>
      <c r="NG24" s="33"/>
      <c r="NH24" s="33"/>
      <c r="NI24" s="33"/>
      <c r="NJ24" s="33"/>
      <c r="NK24" s="33"/>
      <c r="NL24" s="33"/>
      <c r="NM24" s="33"/>
      <c r="NN24" s="33"/>
      <c r="NO24" s="33"/>
      <c r="NP24" s="33"/>
      <c r="NQ24" s="33"/>
      <c r="NR24" s="33"/>
      <c r="NS24" s="33"/>
      <c r="NT24" s="33"/>
      <c r="NU24" s="33"/>
      <c r="NV24" s="33"/>
      <c r="NW24" s="33"/>
      <c r="NX24" s="33"/>
      <c r="NY24" s="33"/>
      <c r="NZ24" s="33"/>
      <c r="OA24" s="33"/>
      <c r="OB24" s="33"/>
      <c r="OC24" s="33"/>
      <c r="OD24" s="33"/>
      <c r="OE24" s="33"/>
      <c r="OF24" s="33"/>
      <c r="OG24" s="33"/>
      <c r="OH24" s="33"/>
      <c r="OI24" s="33"/>
      <c r="OJ24" s="33"/>
      <c r="OK24" s="33"/>
      <c r="OL24" s="33"/>
      <c r="OM24" s="33"/>
      <c r="ON24" s="33"/>
      <c r="OO24" s="33"/>
      <c r="OP24" s="33"/>
      <c r="OQ24" s="33"/>
      <c r="OR24" s="33"/>
      <c r="OS24" s="33"/>
      <c r="OT24" s="33"/>
      <c r="OU24" s="33"/>
      <c r="OV24" s="33"/>
      <c r="OW24" s="33"/>
      <c r="OX24" s="33"/>
      <c r="OY24" s="33"/>
      <c r="OZ24" s="33"/>
      <c r="PA24" s="33"/>
      <c r="PB24" s="33"/>
      <c r="PC24" s="33"/>
      <c r="PD24" s="33"/>
      <c r="PE24" s="33"/>
      <c r="PF24" s="33"/>
      <c r="PG24" s="33"/>
      <c r="PH24" s="33"/>
      <c r="PI24" s="33"/>
      <c r="PJ24" s="33"/>
      <c r="PK24" s="33"/>
      <c r="PL24" s="33"/>
    </row>
    <row r="25" spans="1:437" s="10" customFormat="1" ht="20.100000000000001" customHeight="1" x14ac:dyDescent="0.25">
      <c r="A25" s="35"/>
      <c r="B25" s="116"/>
      <c r="C25" s="35"/>
      <c r="D25" s="98"/>
      <c r="E25" s="36"/>
      <c r="F25" s="36"/>
      <c r="G25" s="36"/>
      <c r="H25" s="37"/>
      <c r="I25" s="38"/>
      <c r="J25" s="27"/>
      <c r="K25" s="27"/>
      <c r="L25" s="27"/>
      <c r="M25" s="27"/>
      <c r="N25" s="37"/>
      <c r="O25" s="119"/>
      <c r="P25" s="135"/>
      <c r="Q25" s="135"/>
      <c r="R25" s="39"/>
      <c r="S25" s="39"/>
      <c r="T25" s="40"/>
      <c r="U25" s="40"/>
      <c r="V25" s="40"/>
      <c r="W25" s="40"/>
      <c r="X25" s="26"/>
      <c r="Y25" s="26"/>
      <c r="Z25" s="26"/>
      <c r="AA25" s="41"/>
      <c r="AB25" s="26"/>
      <c r="AC25" s="26"/>
      <c r="AD25" s="23"/>
      <c r="AE25" s="24"/>
      <c r="AF25" s="24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/>
      <c r="BG25" s="8"/>
      <c r="BH25" s="8"/>
      <c r="BI25" s="8"/>
      <c r="BJ25" s="8"/>
      <c r="BK25" s="8"/>
      <c r="BL25" s="8"/>
      <c r="BM25" s="8"/>
      <c r="BN25" s="8"/>
      <c r="BO25" s="8"/>
      <c r="BP25" s="8"/>
      <c r="BQ25" s="8"/>
      <c r="BR25" s="8"/>
      <c r="BS25" s="8"/>
      <c r="BT25" s="8"/>
      <c r="BU25" s="8"/>
      <c r="BV25" s="8"/>
      <c r="BW25" s="8"/>
      <c r="BX25" s="8"/>
      <c r="BY25" s="8"/>
      <c r="BZ25" s="8"/>
      <c r="CA25" s="8"/>
      <c r="CB25" s="8"/>
      <c r="CC25" s="8"/>
      <c r="CD25" s="8"/>
      <c r="CE25" s="8"/>
      <c r="CF25" s="8"/>
      <c r="CG25" s="8"/>
      <c r="CH25" s="8"/>
      <c r="CI25" s="8"/>
      <c r="CJ25" s="8"/>
      <c r="CK25" s="8"/>
      <c r="CL25" s="8"/>
      <c r="CM25" s="8"/>
      <c r="CN25" s="8"/>
      <c r="CO25" s="8"/>
      <c r="CP25" s="8"/>
      <c r="CQ25" s="8"/>
      <c r="CR25" s="8"/>
      <c r="CS25" s="8"/>
      <c r="CT25" s="8"/>
      <c r="CU25" s="8"/>
      <c r="CV25" s="8"/>
      <c r="CW25" s="8"/>
      <c r="CX25" s="8"/>
      <c r="CY25" s="8"/>
      <c r="CZ25" s="8"/>
      <c r="DA25" s="8"/>
      <c r="DB25" s="8"/>
      <c r="DC25" s="8"/>
      <c r="DD25" s="8"/>
      <c r="DE25" s="8"/>
      <c r="DF25" s="8"/>
      <c r="DG25" s="8"/>
      <c r="DH25" s="8"/>
      <c r="DI25" s="8"/>
      <c r="DJ25" s="8"/>
      <c r="DK25" s="8"/>
      <c r="DL25" s="8"/>
      <c r="DM25" s="8"/>
      <c r="DN25" s="8"/>
      <c r="DO25" s="8"/>
      <c r="DP25" s="8"/>
      <c r="DQ25" s="8"/>
      <c r="DR25" s="8"/>
      <c r="DS25" s="8"/>
      <c r="DT25" s="8"/>
      <c r="DU25" s="8"/>
      <c r="DV25" s="8"/>
      <c r="DW25" s="8"/>
      <c r="DX25" s="8"/>
      <c r="DY25" s="8"/>
      <c r="DZ25" s="8"/>
      <c r="EA25" s="8"/>
      <c r="EB25" s="8"/>
      <c r="EC25" s="8"/>
      <c r="ED25" s="8"/>
      <c r="EE25" s="8"/>
      <c r="EF25" s="8"/>
      <c r="EG25" s="8"/>
      <c r="EH25" s="8"/>
      <c r="EI25" s="8"/>
      <c r="EJ25" s="8"/>
      <c r="EK25" s="8"/>
      <c r="EL25" s="8"/>
      <c r="EM25" s="8"/>
      <c r="EN25" s="8"/>
      <c r="EO25" s="8"/>
      <c r="EP25" s="8"/>
      <c r="EQ25" s="8"/>
      <c r="ER25" s="8"/>
      <c r="ES25" s="8"/>
      <c r="ET25" s="8"/>
      <c r="EU25" s="8"/>
      <c r="EV25" s="8"/>
      <c r="EW25" s="8"/>
      <c r="EX25" s="8"/>
      <c r="EY25" s="8"/>
      <c r="EZ25" s="8"/>
      <c r="FA25" s="8"/>
      <c r="FB25" s="8"/>
      <c r="FC25" s="8"/>
      <c r="FD25" s="8"/>
      <c r="FE25" s="8"/>
      <c r="FF25" s="8"/>
      <c r="FG25" s="8"/>
      <c r="FH25" s="8"/>
      <c r="FI25" s="8"/>
      <c r="FJ25" s="8"/>
      <c r="FK25" s="8"/>
      <c r="FL25" s="8"/>
      <c r="FM25" s="8"/>
      <c r="FN25" s="8"/>
      <c r="FO25" s="8"/>
      <c r="FP25" s="8"/>
      <c r="FQ25" s="8"/>
      <c r="FR25" s="8"/>
      <c r="FS25" s="8"/>
      <c r="FT25" s="8"/>
      <c r="FU25" s="8"/>
      <c r="FV25" s="8"/>
      <c r="FW25" s="8"/>
      <c r="FX25" s="8"/>
      <c r="FY25" s="8"/>
      <c r="FZ25" s="8"/>
      <c r="GA25" s="8"/>
      <c r="GB25" s="8"/>
      <c r="GC25" s="8"/>
      <c r="GD25" s="8"/>
      <c r="GE25" s="8"/>
      <c r="GF25" s="8"/>
      <c r="GG25" s="8"/>
      <c r="GH25" s="8"/>
      <c r="GI25" s="8"/>
      <c r="GJ25" s="8"/>
      <c r="GK25" s="8"/>
      <c r="GL25" s="8"/>
      <c r="GM25" s="8"/>
      <c r="GN25" s="8"/>
      <c r="GO25" s="8"/>
      <c r="GP25" s="8"/>
      <c r="GQ25" s="8"/>
      <c r="GR25" s="8"/>
      <c r="GS25" s="8"/>
      <c r="GT25" s="8"/>
      <c r="GU25" s="8"/>
      <c r="GV25" s="8"/>
      <c r="GW25" s="8"/>
      <c r="GX25" s="8"/>
      <c r="GY25" s="8"/>
      <c r="GZ25" s="8"/>
      <c r="HA25" s="8"/>
      <c r="HB25" s="8"/>
      <c r="HC25" s="8"/>
      <c r="HD25" s="8"/>
      <c r="HE25" s="8"/>
      <c r="HF25" s="8"/>
      <c r="HG25" s="8"/>
      <c r="HH25" s="8"/>
      <c r="HI25" s="8"/>
      <c r="HJ25" s="8"/>
      <c r="HK25" s="8"/>
      <c r="HL25" s="8"/>
      <c r="HM25" s="8"/>
      <c r="HN25" s="8"/>
      <c r="HO25" s="8"/>
      <c r="HP25" s="8"/>
      <c r="HQ25" s="8"/>
      <c r="HR25" s="8"/>
      <c r="HS25" s="8"/>
      <c r="HT25" s="8"/>
      <c r="HU25" s="8"/>
      <c r="HV25" s="8"/>
      <c r="HW25" s="8"/>
      <c r="HX25" s="8"/>
      <c r="HY25" s="8"/>
      <c r="HZ25" s="8"/>
      <c r="IA25" s="8"/>
      <c r="IB25" s="8"/>
      <c r="IC25" s="8"/>
      <c r="ID25" s="8"/>
      <c r="IE25" s="8"/>
      <c r="IF25" s="8"/>
      <c r="IG25" s="8"/>
      <c r="IH25" s="8"/>
      <c r="II25" s="8"/>
      <c r="IJ25" s="8"/>
      <c r="IK25" s="8"/>
      <c r="IL25" s="8"/>
      <c r="IM25" s="8"/>
      <c r="IN25" s="8"/>
      <c r="IO25" s="8"/>
      <c r="IP25" s="8"/>
      <c r="IQ25" s="8"/>
      <c r="IR25" s="8"/>
      <c r="IS25" s="8"/>
      <c r="IT25" s="8"/>
      <c r="IU25" s="8"/>
      <c r="IV25" s="8"/>
      <c r="IW25" s="8"/>
      <c r="IX25" s="8"/>
      <c r="IY25" s="8"/>
      <c r="IZ25" s="8"/>
      <c r="JA25" s="8"/>
      <c r="JB25" s="8"/>
      <c r="JC25" s="8"/>
      <c r="JD25" s="8"/>
      <c r="JE25" s="8"/>
      <c r="JF25" s="8"/>
      <c r="JG25" s="8"/>
      <c r="JH25" s="8"/>
      <c r="JI25" s="8"/>
      <c r="JJ25" s="8"/>
      <c r="JK25" s="8"/>
      <c r="JL25" s="8"/>
      <c r="JM25" s="8"/>
      <c r="JN25" s="8"/>
      <c r="JO25" s="8"/>
      <c r="JP25" s="8"/>
      <c r="JQ25" s="8"/>
      <c r="JR25" s="8"/>
      <c r="JS25" s="8"/>
      <c r="JT25" s="8"/>
      <c r="JU25" s="8"/>
      <c r="JV25" s="8"/>
      <c r="JW25" s="8"/>
      <c r="JX25" s="8"/>
      <c r="JY25" s="8"/>
      <c r="JZ25" s="8"/>
      <c r="KA25" s="8"/>
      <c r="KB25" s="8"/>
      <c r="KC25" s="8"/>
      <c r="KD25" s="8"/>
      <c r="KE25" s="8"/>
      <c r="KF25" s="8"/>
      <c r="KG25" s="8"/>
      <c r="KH25" s="8"/>
      <c r="KI25" s="8"/>
      <c r="KJ25" s="8"/>
      <c r="KK25" s="8"/>
      <c r="KL25" s="8"/>
      <c r="KM25" s="8"/>
      <c r="KN25" s="8"/>
      <c r="KO25" s="8"/>
      <c r="KP25" s="8"/>
      <c r="KQ25" s="8"/>
      <c r="KR25" s="8"/>
      <c r="KS25" s="8"/>
      <c r="KT25" s="8"/>
      <c r="KU25" s="8"/>
      <c r="KV25" s="8"/>
      <c r="KW25" s="8"/>
      <c r="KX25" s="8"/>
      <c r="KY25" s="8"/>
      <c r="KZ25" s="8"/>
      <c r="LA25" s="8"/>
      <c r="LB25" s="8"/>
      <c r="LC25" s="8"/>
      <c r="LD25" s="8"/>
      <c r="LE25" s="8"/>
      <c r="LF25" s="8"/>
      <c r="LG25" s="8"/>
      <c r="LH25" s="8"/>
      <c r="LI25" s="8"/>
      <c r="LJ25" s="8"/>
      <c r="LK25" s="8"/>
      <c r="LL25" s="8"/>
      <c r="LM25" s="8"/>
      <c r="LN25" s="8"/>
      <c r="LO25" s="8"/>
      <c r="LP25" s="8"/>
      <c r="LQ25" s="8"/>
      <c r="LR25" s="8"/>
      <c r="LS25" s="8"/>
      <c r="LT25" s="8"/>
      <c r="LU25" s="8"/>
      <c r="LV25" s="8"/>
      <c r="LW25" s="8"/>
      <c r="LX25" s="8"/>
      <c r="LY25" s="8"/>
      <c r="LZ25" s="8"/>
      <c r="MA25" s="8"/>
      <c r="MB25" s="8"/>
      <c r="MC25" s="8"/>
      <c r="MD25" s="8"/>
      <c r="ME25" s="8"/>
      <c r="MF25" s="8"/>
      <c r="MG25" s="8"/>
      <c r="MH25" s="8"/>
      <c r="MI25" s="8"/>
      <c r="MJ25" s="8"/>
      <c r="MK25" s="8"/>
      <c r="ML25" s="8"/>
      <c r="MM25" s="8"/>
      <c r="MN25" s="8"/>
      <c r="MO25" s="8"/>
      <c r="MP25" s="8"/>
      <c r="MQ25" s="8"/>
      <c r="MR25" s="8"/>
      <c r="MS25" s="8"/>
      <c r="MT25" s="8"/>
      <c r="MU25" s="8"/>
      <c r="MV25" s="8"/>
      <c r="MW25" s="8"/>
      <c r="MX25" s="8"/>
      <c r="MY25" s="8"/>
      <c r="MZ25" s="8"/>
      <c r="NA25" s="8"/>
      <c r="NB25" s="8"/>
      <c r="NC25" s="8"/>
      <c r="ND25" s="8"/>
      <c r="NE25" s="8"/>
      <c r="NF25" s="8"/>
      <c r="NG25" s="8"/>
      <c r="NH25" s="8"/>
      <c r="NI25" s="8"/>
      <c r="NJ25" s="8"/>
      <c r="NK25" s="8"/>
      <c r="NL25" s="8"/>
      <c r="NM25" s="8"/>
      <c r="NN25" s="8"/>
      <c r="NO25" s="8"/>
      <c r="NP25" s="8"/>
      <c r="NQ25" s="8"/>
      <c r="NR25" s="8"/>
      <c r="NS25" s="8"/>
      <c r="NT25" s="8"/>
      <c r="NU25" s="8"/>
      <c r="NV25" s="8"/>
      <c r="NW25" s="8"/>
      <c r="NX25" s="8"/>
      <c r="NY25" s="8"/>
      <c r="NZ25" s="8"/>
      <c r="OA25" s="8"/>
      <c r="OB25" s="8"/>
      <c r="OC25" s="8"/>
      <c r="OD25" s="8"/>
      <c r="OE25" s="8"/>
      <c r="OF25" s="8"/>
      <c r="OG25" s="8"/>
      <c r="OH25" s="8"/>
      <c r="OI25" s="8"/>
      <c r="OJ25" s="8"/>
      <c r="OK25" s="8"/>
      <c r="OL25" s="8"/>
      <c r="OM25" s="8"/>
      <c r="ON25" s="8"/>
      <c r="OO25" s="8"/>
      <c r="OP25" s="8"/>
      <c r="OQ25" s="8"/>
      <c r="OR25" s="8"/>
      <c r="OS25" s="8"/>
      <c r="OT25" s="8"/>
      <c r="OU25" s="8"/>
      <c r="OV25" s="8"/>
      <c r="OW25" s="8"/>
      <c r="OX25" s="8"/>
      <c r="OY25" s="8"/>
      <c r="OZ25" s="8"/>
      <c r="PA25" s="8"/>
      <c r="PB25" s="8"/>
      <c r="PC25" s="8"/>
      <c r="PD25" s="8"/>
      <c r="PE25" s="8"/>
      <c r="PF25" s="8"/>
      <c r="PG25" s="8"/>
      <c r="PH25" s="8"/>
      <c r="PI25" s="8"/>
      <c r="PJ25" s="8"/>
      <c r="PK25" s="8"/>
      <c r="PL25" s="8"/>
    </row>
    <row r="26" spans="1:437" x14ac:dyDescent="0.25">
      <c r="X26" s="42"/>
      <c r="Y26" s="42"/>
      <c r="Z26" s="41"/>
      <c r="AA26" s="42"/>
    </row>
    <row r="27" spans="1:437" s="26" customFormat="1" x14ac:dyDescent="0.25">
      <c r="A27" s="35"/>
      <c r="B27" s="116"/>
      <c r="C27" s="35"/>
      <c r="D27" s="98"/>
      <c r="E27" s="36"/>
      <c r="F27" s="36"/>
      <c r="G27" s="36"/>
      <c r="H27" s="37"/>
      <c r="I27" s="38"/>
      <c r="J27" s="27"/>
      <c r="K27" s="27"/>
      <c r="L27" s="27"/>
      <c r="M27" s="27"/>
      <c r="N27" s="37"/>
      <c r="O27" s="119"/>
      <c r="P27" s="135"/>
      <c r="Q27" s="135"/>
      <c r="R27" s="39"/>
      <c r="S27" s="39"/>
      <c r="T27" s="40"/>
      <c r="U27" s="40"/>
      <c r="V27" s="40"/>
      <c r="W27" s="40"/>
      <c r="X27" s="43"/>
      <c r="Y27" s="43"/>
      <c r="Z27" s="41"/>
      <c r="AA27" s="42"/>
      <c r="AD27" s="23"/>
      <c r="AE27" s="24"/>
      <c r="AF27" s="24"/>
      <c r="PM27" s="27"/>
      <c r="PN27" s="27"/>
      <c r="PO27" s="27"/>
      <c r="PP27" s="27"/>
      <c r="PQ27" s="27"/>
      <c r="PR27" s="27"/>
      <c r="PS27" s="27"/>
      <c r="PT27" s="27"/>
      <c r="PU27" s="27"/>
    </row>
    <row r="28" spans="1:437" s="26" customFormat="1" x14ac:dyDescent="0.25">
      <c r="A28" s="35"/>
      <c r="B28" s="116"/>
      <c r="C28" s="35"/>
      <c r="D28" s="98"/>
      <c r="E28" s="36"/>
      <c r="F28" s="36"/>
      <c r="G28" s="36"/>
      <c r="H28" s="37"/>
      <c r="I28" s="38"/>
      <c r="J28" s="27"/>
      <c r="K28" s="27"/>
      <c r="L28" s="27"/>
      <c r="M28" s="27"/>
      <c r="N28" s="37"/>
      <c r="O28" s="119"/>
      <c r="P28" s="135"/>
      <c r="Q28" s="135"/>
      <c r="R28" s="39"/>
      <c r="S28" s="39"/>
      <c r="T28" s="40"/>
      <c r="U28" s="40"/>
      <c r="V28" s="40"/>
      <c r="W28" s="40"/>
      <c r="Z28" s="8"/>
      <c r="AA28" s="44"/>
      <c r="AB28" s="42"/>
      <c r="AC28" s="42"/>
      <c r="AD28" s="23"/>
      <c r="AE28" s="24"/>
      <c r="AF28" s="24"/>
      <c r="PM28" s="27"/>
      <c r="PN28" s="27"/>
      <c r="PO28" s="27"/>
      <c r="PP28" s="27"/>
      <c r="PQ28" s="27"/>
      <c r="PR28" s="27"/>
      <c r="PS28" s="27"/>
      <c r="PT28" s="27"/>
      <c r="PU28" s="27"/>
    </row>
    <row r="29" spans="1:437" s="29" customFormat="1" x14ac:dyDescent="0.25">
      <c r="A29" s="66"/>
      <c r="B29" s="219"/>
      <c r="C29" s="219"/>
      <c r="D29" s="99"/>
      <c r="E29" s="221"/>
      <c r="F29" s="221"/>
      <c r="G29" s="221"/>
      <c r="H29" s="221"/>
      <c r="I29" s="68"/>
      <c r="J29" s="180"/>
      <c r="K29" s="219"/>
      <c r="L29" s="219"/>
      <c r="M29" s="68"/>
      <c r="N29" s="122"/>
      <c r="O29" s="219"/>
      <c r="P29" s="219"/>
      <c r="Q29" s="219"/>
      <c r="R29" s="219"/>
      <c r="S29" s="219"/>
      <c r="T29" s="219"/>
      <c r="U29" s="219"/>
      <c r="V29" s="219"/>
      <c r="W29" s="219"/>
      <c r="X29" s="219"/>
      <c r="Y29" s="219"/>
      <c r="Z29" s="219"/>
      <c r="AA29" s="219"/>
      <c r="AB29" s="45"/>
    </row>
    <row r="30" spans="1:437" s="29" customFormat="1" ht="18.75" customHeight="1" x14ac:dyDescent="0.25">
      <c r="A30" s="66"/>
      <c r="B30" s="212"/>
      <c r="C30" s="212"/>
      <c r="D30" s="100"/>
      <c r="E30" s="215"/>
      <c r="F30" s="215"/>
      <c r="G30" s="215"/>
      <c r="H30" s="215"/>
      <c r="I30" s="70"/>
      <c r="J30" s="182"/>
      <c r="K30" s="216"/>
      <c r="L30" s="216"/>
      <c r="M30" s="182"/>
      <c r="N30" s="182"/>
      <c r="O30" s="216"/>
      <c r="P30" s="216"/>
      <c r="Q30" s="216"/>
      <c r="R30" s="216"/>
      <c r="S30" s="216"/>
      <c r="T30" s="216"/>
      <c r="U30" s="216"/>
      <c r="V30" s="216"/>
      <c r="W30" s="216"/>
      <c r="X30" s="217"/>
      <c r="Y30" s="217"/>
      <c r="Z30" s="217"/>
      <c r="AA30" s="217"/>
      <c r="AB30" s="46"/>
      <c r="AD30" s="57"/>
    </row>
    <row r="31" spans="1:437" s="29" customFormat="1" ht="18.75" customHeight="1" x14ac:dyDescent="0.25">
      <c r="A31" s="66"/>
      <c r="B31" s="212"/>
      <c r="C31" s="212"/>
      <c r="D31" s="100"/>
      <c r="E31" s="215"/>
      <c r="F31" s="215"/>
      <c r="G31" s="215"/>
      <c r="H31" s="215"/>
      <c r="I31" s="70"/>
      <c r="J31" s="182"/>
      <c r="K31" s="216"/>
      <c r="L31" s="216"/>
      <c r="M31" s="182"/>
      <c r="N31" s="182"/>
      <c r="O31" s="216"/>
      <c r="P31" s="216"/>
      <c r="Q31" s="216"/>
      <c r="R31" s="216"/>
      <c r="S31" s="216"/>
      <c r="T31" s="216"/>
      <c r="U31" s="216"/>
      <c r="V31" s="216"/>
      <c r="W31" s="216"/>
      <c r="X31" s="217"/>
      <c r="Y31" s="217"/>
      <c r="Z31" s="217"/>
      <c r="AA31" s="217"/>
      <c r="AB31" s="46"/>
    </row>
    <row r="32" spans="1:437" s="29" customFormat="1" ht="15.75" customHeight="1" x14ac:dyDescent="0.25">
      <c r="A32" s="66"/>
      <c r="B32" s="212"/>
      <c r="C32" s="212"/>
      <c r="D32" s="100"/>
      <c r="E32" s="215"/>
      <c r="F32" s="215"/>
      <c r="G32" s="215"/>
      <c r="H32" s="215"/>
      <c r="I32" s="70"/>
      <c r="J32" s="182"/>
      <c r="K32" s="216"/>
      <c r="L32" s="216"/>
      <c r="M32" s="182"/>
      <c r="N32" s="182"/>
      <c r="O32" s="216"/>
      <c r="P32" s="216"/>
      <c r="Q32" s="216"/>
      <c r="R32" s="216"/>
      <c r="S32" s="216"/>
      <c r="T32" s="216"/>
      <c r="U32" s="216"/>
      <c r="V32" s="216"/>
      <c r="W32" s="216"/>
      <c r="X32" s="217"/>
      <c r="Y32" s="217"/>
      <c r="Z32" s="217"/>
      <c r="AA32" s="217"/>
      <c r="AB32" s="47"/>
    </row>
    <row r="33" spans="1:33" s="29" customFormat="1" ht="15.75" customHeight="1" x14ac:dyDescent="0.25">
      <c r="A33" s="66"/>
      <c r="B33" s="212"/>
      <c r="C33" s="212"/>
      <c r="D33" s="100"/>
      <c r="E33" s="215"/>
      <c r="F33" s="215"/>
      <c r="G33" s="215"/>
      <c r="H33" s="215"/>
      <c r="I33" s="70"/>
      <c r="J33" s="182"/>
      <c r="K33" s="216"/>
      <c r="L33" s="216"/>
      <c r="M33" s="182"/>
      <c r="N33" s="182"/>
      <c r="O33" s="182"/>
      <c r="P33" s="70"/>
      <c r="Q33" s="70"/>
      <c r="R33" s="182"/>
      <c r="S33" s="182"/>
      <c r="T33" s="182"/>
      <c r="U33" s="182"/>
      <c r="V33" s="216"/>
      <c r="W33" s="216"/>
      <c r="X33" s="217"/>
      <c r="Y33" s="217"/>
      <c r="Z33" s="183"/>
      <c r="AA33" s="183"/>
      <c r="AB33" s="47"/>
    </row>
    <row r="34" spans="1:33" s="29" customFormat="1" ht="18.75" customHeight="1" x14ac:dyDescent="0.25">
      <c r="A34" s="66"/>
      <c r="B34" s="212"/>
      <c r="C34" s="212"/>
      <c r="D34" s="101"/>
      <c r="E34" s="213"/>
      <c r="F34" s="213"/>
      <c r="G34" s="213"/>
      <c r="H34" s="213"/>
      <c r="I34" s="184"/>
      <c r="J34" s="184"/>
      <c r="K34" s="214"/>
      <c r="L34" s="214"/>
      <c r="M34" s="184"/>
      <c r="N34" s="183"/>
      <c r="O34" s="214"/>
      <c r="P34" s="214"/>
      <c r="Q34" s="214"/>
      <c r="R34" s="214"/>
      <c r="S34" s="214"/>
      <c r="T34" s="214"/>
      <c r="U34" s="214"/>
      <c r="V34" s="214"/>
      <c r="W34" s="214"/>
      <c r="X34" s="214"/>
      <c r="Y34" s="214"/>
      <c r="Z34" s="218"/>
      <c r="AA34" s="218"/>
      <c r="AB34" s="46"/>
    </row>
    <row r="35" spans="1:33" s="29" customFormat="1" ht="18.75" customHeight="1" x14ac:dyDescent="0.25">
      <c r="A35" s="63"/>
      <c r="B35" s="117"/>
      <c r="C35" s="63"/>
      <c r="D35" s="102"/>
      <c r="E35" s="74"/>
      <c r="F35" s="74"/>
      <c r="G35" s="74"/>
      <c r="H35" s="75"/>
      <c r="I35" s="76"/>
      <c r="J35" s="62"/>
      <c r="K35" s="62"/>
      <c r="L35" s="62"/>
      <c r="M35" s="62"/>
      <c r="N35" s="120"/>
      <c r="O35" s="121"/>
      <c r="P35" s="86"/>
      <c r="Q35" s="86"/>
      <c r="R35" s="77"/>
      <c r="S35" s="77"/>
      <c r="T35" s="58"/>
      <c r="U35" s="58"/>
      <c r="V35" s="58"/>
      <c r="W35" s="58"/>
      <c r="AA35" s="59"/>
      <c r="AE35" s="60"/>
      <c r="AF35" s="60"/>
    </row>
    <row r="36" spans="1:33" s="29" customFormat="1" x14ac:dyDescent="0.25">
      <c r="A36" s="63"/>
      <c r="B36" s="117"/>
      <c r="C36" s="63"/>
      <c r="D36" s="102"/>
      <c r="E36" s="63"/>
      <c r="F36" s="63"/>
      <c r="G36" s="63"/>
      <c r="H36" s="75"/>
      <c r="I36" s="76"/>
      <c r="N36" s="75"/>
      <c r="O36" s="122"/>
      <c r="P36" s="181"/>
      <c r="Q36" s="181"/>
      <c r="R36" s="78"/>
      <c r="S36" s="78"/>
      <c r="T36" s="58"/>
      <c r="U36" s="58"/>
      <c r="V36" s="58"/>
      <c r="W36" s="58"/>
      <c r="X36" s="57"/>
      <c r="Y36" s="57"/>
      <c r="Z36" s="61"/>
      <c r="AA36" s="59"/>
      <c r="AD36" s="57"/>
      <c r="AE36" s="60"/>
      <c r="AF36" s="60"/>
    </row>
    <row r="37" spans="1:33" s="29" customFormat="1" x14ac:dyDescent="0.25">
      <c r="A37" s="63"/>
      <c r="B37" s="117"/>
      <c r="C37" s="63"/>
      <c r="D37" s="102"/>
      <c r="E37" s="63"/>
      <c r="F37" s="63"/>
      <c r="G37" s="63"/>
      <c r="H37" s="75"/>
      <c r="I37" s="76"/>
      <c r="N37" s="75"/>
      <c r="O37" s="122"/>
      <c r="P37" s="181"/>
      <c r="Q37" s="181"/>
      <c r="R37" s="78"/>
      <c r="S37" s="78"/>
      <c r="T37" s="58"/>
      <c r="U37" s="58"/>
      <c r="V37" s="58"/>
      <c r="W37" s="58"/>
      <c r="X37" s="57"/>
      <c r="Y37" s="57"/>
      <c r="Z37" s="61"/>
      <c r="AA37" s="62"/>
      <c r="AB37" s="62"/>
      <c r="AC37" s="62"/>
      <c r="AD37" s="63"/>
      <c r="AE37" s="64"/>
      <c r="AF37" s="64"/>
    </row>
    <row r="38" spans="1:33" s="29" customFormat="1" x14ac:dyDescent="0.25">
      <c r="A38" s="63"/>
      <c r="B38" s="117"/>
      <c r="C38" s="63"/>
      <c r="D38" s="102"/>
      <c r="E38" s="63"/>
      <c r="F38" s="63"/>
      <c r="G38" s="63"/>
      <c r="H38" s="75"/>
      <c r="I38" s="76"/>
      <c r="N38" s="75"/>
      <c r="O38" s="122"/>
      <c r="P38" s="181"/>
      <c r="Q38" s="181"/>
      <c r="R38" s="78"/>
      <c r="S38" s="78"/>
      <c r="T38" s="58"/>
      <c r="U38" s="58"/>
      <c r="V38" s="58"/>
      <c r="W38" s="58"/>
      <c r="AD38" s="63"/>
      <c r="AE38" s="64"/>
      <c r="AF38" s="64"/>
    </row>
    <row r="39" spans="1:33" s="29" customFormat="1" ht="29.25" customHeight="1" x14ac:dyDescent="0.25">
      <c r="A39" s="79"/>
      <c r="B39" s="118"/>
      <c r="C39" s="79"/>
      <c r="D39" s="103"/>
      <c r="E39" s="80"/>
      <c r="F39" s="80"/>
      <c r="G39" s="80"/>
      <c r="H39" s="79"/>
      <c r="I39" s="79"/>
      <c r="J39" s="79"/>
      <c r="K39" s="80"/>
      <c r="L39" s="79"/>
      <c r="M39" s="80"/>
      <c r="N39" s="130"/>
      <c r="O39" s="131"/>
      <c r="P39" s="109"/>
      <c r="Q39" s="109"/>
      <c r="R39" s="80"/>
      <c r="S39" s="80"/>
      <c r="T39" s="80"/>
      <c r="U39" s="79"/>
      <c r="V39" s="80"/>
      <c r="W39" s="79"/>
      <c r="X39" s="80"/>
      <c r="Y39" s="79"/>
      <c r="Z39" s="79"/>
      <c r="AA39" s="79"/>
      <c r="AB39" s="79"/>
      <c r="AC39" s="80"/>
      <c r="AD39" s="80"/>
      <c r="AE39" s="79"/>
      <c r="AF39" s="81"/>
      <c r="AG39" s="79"/>
    </row>
    <row r="40" spans="1:33" s="65" customFormat="1" ht="22.5" customHeight="1" x14ac:dyDescent="0.2">
      <c r="A40" s="70"/>
      <c r="B40" s="70"/>
      <c r="C40" s="70"/>
      <c r="D40" s="104"/>
      <c r="E40" s="82"/>
      <c r="F40" s="82"/>
      <c r="G40" s="82"/>
      <c r="H40" s="82"/>
      <c r="I40" s="70"/>
      <c r="J40" s="82"/>
      <c r="K40" s="82"/>
      <c r="L40" s="70"/>
      <c r="M40" s="82"/>
      <c r="N40" s="70"/>
      <c r="O40" s="82"/>
      <c r="P40" s="70"/>
      <c r="Q40" s="70"/>
      <c r="R40" s="82"/>
      <c r="S40" s="82"/>
      <c r="T40" s="82"/>
      <c r="U40" s="70"/>
      <c r="V40" s="82"/>
      <c r="W40" s="70"/>
      <c r="X40" s="82"/>
      <c r="Y40" s="70"/>
      <c r="Z40" s="82"/>
      <c r="AA40" s="70"/>
      <c r="AB40" s="82"/>
      <c r="AC40" s="70"/>
      <c r="AD40" s="82"/>
      <c r="AE40" s="82"/>
      <c r="AF40" s="82"/>
      <c r="AG40" s="82"/>
    </row>
    <row r="41" spans="1:33" s="62" customFormat="1" ht="22.5" customHeight="1" x14ac:dyDescent="0.25">
      <c r="A41" s="70"/>
      <c r="B41" s="70"/>
      <c r="C41" s="70"/>
      <c r="D41" s="104"/>
      <c r="E41" s="82"/>
      <c r="F41" s="82"/>
      <c r="G41" s="82"/>
      <c r="H41" s="82"/>
      <c r="I41" s="70"/>
      <c r="J41" s="82"/>
      <c r="K41" s="82"/>
      <c r="L41" s="70"/>
      <c r="M41" s="82"/>
      <c r="N41" s="70"/>
      <c r="O41" s="82"/>
      <c r="P41" s="70"/>
      <c r="Q41" s="70"/>
      <c r="R41" s="82"/>
      <c r="S41" s="82"/>
      <c r="T41" s="82"/>
      <c r="U41" s="70"/>
      <c r="V41" s="82"/>
      <c r="W41" s="70"/>
      <c r="X41" s="82"/>
      <c r="Y41" s="70"/>
      <c r="Z41" s="82"/>
      <c r="AA41" s="70"/>
      <c r="AB41" s="82"/>
      <c r="AC41" s="70"/>
      <c r="AD41" s="82"/>
      <c r="AE41" s="82"/>
      <c r="AF41" s="82"/>
      <c r="AG41" s="82"/>
    </row>
    <row r="42" spans="1:33" s="62" customFormat="1" ht="22.5" customHeight="1" x14ac:dyDescent="0.25">
      <c r="A42" s="83"/>
      <c r="B42" s="70"/>
      <c r="C42" s="70"/>
      <c r="D42" s="105"/>
      <c r="E42" s="84"/>
      <c r="F42" s="84"/>
      <c r="G42" s="84"/>
      <c r="H42" s="82"/>
      <c r="I42" s="70"/>
      <c r="J42" s="82"/>
      <c r="K42" s="82"/>
      <c r="L42" s="70"/>
      <c r="M42" s="82"/>
      <c r="N42" s="70"/>
      <c r="O42" s="82"/>
      <c r="P42" s="70"/>
      <c r="Q42" s="70"/>
      <c r="R42" s="82"/>
      <c r="S42" s="82"/>
      <c r="T42" s="84"/>
      <c r="U42" s="70"/>
      <c r="V42" s="82"/>
      <c r="W42" s="70"/>
      <c r="X42" s="82"/>
      <c r="Y42" s="70"/>
      <c r="Z42" s="82"/>
      <c r="AA42" s="70"/>
      <c r="AB42" s="82"/>
      <c r="AC42" s="70"/>
      <c r="AD42" s="82"/>
      <c r="AE42" s="82"/>
      <c r="AF42" s="82"/>
      <c r="AG42" s="82"/>
    </row>
    <row r="43" spans="1:33" s="62" customFormat="1" ht="22.5" customHeight="1" x14ac:dyDescent="0.25">
      <c r="A43" s="83"/>
      <c r="B43" s="70"/>
      <c r="C43" s="70"/>
      <c r="D43" s="105"/>
      <c r="E43" s="84"/>
      <c r="F43" s="84"/>
      <c r="G43" s="84"/>
      <c r="H43" s="82"/>
      <c r="I43" s="70"/>
      <c r="J43" s="70"/>
      <c r="K43" s="82"/>
      <c r="L43" s="70"/>
      <c r="M43" s="82"/>
      <c r="N43" s="70"/>
      <c r="O43" s="82"/>
      <c r="P43" s="70"/>
      <c r="Q43" s="70"/>
      <c r="R43" s="82"/>
      <c r="S43" s="82"/>
      <c r="T43" s="84"/>
      <c r="U43" s="70"/>
      <c r="V43" s="82"/>
      <c r="W43" s="70"/>
      <c r="X43" s="82"/>
      <c r="Y43" s="70"/>
      <c r="Z43" s="82"/>
      <c r="AA43" s="70"/>
      <c r="AB43" s="82"/>
      <c r="AC43" s="70"/>
      <c r="AD43" s="82"/>
      <c r="AE43" s="82"/>
      <c r="AF43" s="82"/>
      <c r="AG43" s="82"/>
    </row>
    <row r="44" spans="1:33" s="62" customFormat="1" ht="22.5" customHeight="1" x14ac:dyDescent="0.25">
      <c r="A44" s="83"/>
      <c r="B44" s="70"/>
      <c r="C44" s="70"/>
      <c r="D44" s="105"/>
      <c r="E44" s="84"/>
      <c r="F44" s="84"/>
      <c r="G44" s="84"/>
      <c r="H44" s="82"/>
      <c r="I44" s="70"/>
      <c r="J44" s="82"/>
      <c r="K44" s="82"/>
      <c r="L44" s="70"/>
      <c r="M44" s="82"/>
      <c r="N44" s="70"/>
      <c r="O44" s="82"/>
      <c r="P44" s="70"/>
      <c r="Q44" s="70"/>
      <c r="R44" s="82"/>
      <c r="S44" s="82"/>
      <c r="T44" s="84"/>
      <c r="U44" s="70"/>
      <c r="V44" s="82"/>
      <c r="W44" s="70"/>
      <c r="X44" s="82"/>
      <c r="Y44" s="70"/>
      <c r="Z44" s="82"/>
      <c r="AA44" s="70"/>
      <c r="AB44" s="82"/>
      <c r="AC44" s="70"/>
      <c r="AD44" s="82"/>
      <c r="AE44" s="82"/>
      <c r="AF44" s="82"/>
      <c r="AG44" s="82"/>
    </row>
    <row r="45" spans="1:33" s="62" customFormat="1" ht="22.5" customHeight="1" x14ac:dyDescent="0.25">
      <c r="A45" s="83"/>
      <c r="B45" s="70"/>
      <c r="C45" s="70"/>
      <c r="D45" s="105"/>
      <c r="E45" s="84"/>
      <c r="F45" s="84"/>
      <c r="G45" s="84"/>
      <c r="H45" s="82"/>
      <c r="I45" s="70"/>
      <c r="J45" s="82"/>
      <c r="K45" s="82"/>
      <c r="L45" s="70"/>
      <c r="M45" s="82"/>
      <c r="N45" s="70"/>
      <c r="O45" s="82"/>
      <c r="P45" s="70"/>
      <c r="Q45" s="70"/>
      <c r="R45" s="82"/>
      <c r="S45" s="82"/>
      <c r="T45" s="84"/>
      <c r="U45" s="70"/>
      <c r="V45" s="82"/>
      <c r="W45" s="70"/>
      <c r="X45" s="82"/>
      <c r="Y45" s="70"/>
      <c r="Z45" s="82"/>
      <c r="AA45" s="70"/>
      <c r="AB45" s="82"/>
      <c r="AC45" s="70"/>
      <c r="AD45" s="82"/>
      <c r="AE45" s="82"/>
      <c r="AF45" s="82"/>
      <c r="AG45" s="82"/>
    </row>
    <row r="46" spans="1:33" s="62" customFormat="1" ht="22.5" customHeight="1" x14ac:dyDescent="0.25">
      <c r="A46" s="83"/>
      <c r="B46" s="70"/>
      <c r="C46" s="70"/>
      <c r="D46" s="105"/>
      <c r="E46" s="84"/>
      <c r="F46" s="84"/>
      <c r="G46" s="84"/>
      <c r="H46" s="82"/>
      <c r="I46" s="70"/>
      <c r="J46" s="82"/>
      <c r="K46" s="82"/>
      <c r="L46" s="70"/>
      <c r="M46" s="82"/>
      <c r="N46" s="70"/>
      <c r="O46" s="82"/>
      <c r="P46" s="70"/>
      <c r="Q46" s="70"/>
      <c r="R46" s="82"/>
      <c r="S46" s="82"/>
      <c r="T46" s="84"/>
      <c r="U46" s="70"/>
      <c r="V46" s="82"/>
      <c r="W46" s="70"/>
      <c r="X46" s="82"/>
      <c r="Y46" s="70"/>
      <c r="Z46" s="82"/>
      <c r="AA46" s="70"/>
      <c r="AB46" s="82"/>
      <c r="AC46" s="70"/>
      <c r="AD46" s="82"/>
      <c r="AE46" s="82"/>
      <c r="AF46" s="82"/>
      <c r="AG46" s="82"/>
    </row>
    <row r="47" spans="1:33" s="62" customFormat="1" ht="22.5" customHeight="1" x14ac:dyDescent="0.25">
      <c r="A47" s="83"/>
      <c r="B47" s="70"/>
      <c r="C47" s="70"/>
      <c r="D47" s="105"/>
      <c r="E47" s="84"/>
      <c r="F47" s="84"/>
      <c r="G47" s="84"/>
      <c r="H47" s="82"/>
      <c r="I47" s="70"/>
      <c r="J47" s="82"/>
      <c r="K47" s="82"/>
      <c r="L47" s="70"/>
      <c r="M47" s="82"/>
      <c r="N47" s="70"/>
      <c r="O47" s="82"/>
      <c r="P47" s="70"/>
      <c r="Q47" s="70"/>
      <c r="R47" s="82"/>
      <c r="S47" s="82"/>
      <c r="T47" s="84"/>
      <c r="U47" s="70"/>
      <c r="V47" s="82"/>
      <c r="W47" s="70"/>
      <c r="X47" s="82"/>
      <c r="Y47" s="70"/>
      <c r="Z47" s="82"/>
      <c r="AA47" s="70"/>
      <c r="AB47" s="82"/>
      <c r="AC47" s="70"/>
      <c r="AD47" s="82"/>
      <c r="AE47" s="82"/>
      <c r="AF47" s="82"/>
      <c r="AG47" s="82"/>
    </row>
    <row r="48" spans="1:33" s="62" customFormat="1" ht="22.5" customHeight="1" x14ac:dyDescent="0.25">
      <c r="A48" s="83"/>
      <c r="B48" s="70"/>
      <c r="C48" s="70"/>
      <c r="D48" s="105"/>
      <c r="E48" s="84"/>
      <c r="F48" s="84"/>
      <c r="G48" s="84"/>
      <c r="H48" s="82"/>
      <c r="I48" s="70"/>
      <c r="J48" s="82"/>
      <c r="K48" s="82"/>
      <c r="L48" s="70"/>
      <c r="M48" s="82"/>
      <c r="N48" s="70"/>
      <c r="O48" s="82"/>
      <c r="P48" s="70"/>
      <c r="Q48" s="70"/>
      <c r="R48" s="82"/>
      <c r="S48" s="82"/>
      <c r="T48" s="84"/>
      <c r="U48" s="70"/>
      <c r="V48" s="82"/>
      <c r="W48" s="70"/>
      <c r="X48" s="82"/>
      <c r="Y48" s="70"/>
      <c r="Z48" s="82"/>
      <c r="AA48" s="70"/>
      <c r="AB48" s="82"/>
      <c r="AC48" s="70"/>
      <c r="AD48" s="82"/>
      <c r="AE48" s="82"/>
      <c r="AF48" s="82"/>
      <c r="AG48" s="82"/>
    </row>
    <row r="49" spans="1:33" s="62" customFormat="1" ht="22.5" customHeight="1" x14ac:dyDescent="0.25">
      <c r="A49" s="83"/>
      <c r="B49" s="70"/>
      <c r="C49" s="70"/>
      <c r="D49" s="105"/>
      <c r="E49" s="84"/>
      <c r="F49" s="84"/>
      <c r="G49" s="84"/>
      <c r="H49" s="82"/>
      <c r="I49" s="70"/>
      <c r="J49" s="82"/>
      <c r="K49" s="82"/>
      <c r="L49" s="70"/>
      <c r="M49" s="82"/>
      <c r="N49" s="70"/>
      <c r="O49" s="82"/>
      <c r="P49" s="70"/>
      <c r="Q49" s="70"/>
      <c r="R49" s="82"/>
      <c r="S49" s="82"/>
      <c r="T49" s="84"/>
      <c r="U49" s="70"/>
      <c r="V49" s="82"/>
      <c r="W49" s="70"/>
      <c r="X49" s="82"/>
      <c r="Y49" s="70"/>
      <c r="Z49" s="82"/>
      <c r="AA49" s="70"/>
      <c r="AB49" s="82"/>
      <c r="AC49" s="70"/>
      <c r="AD49" s="82"/>
      <c r="AE49" s="82"/>
      <c r="AF49" s="82"/>
      <c r="AG49" s="82"/>
    </row>
    <row r="50" spans="1:33" s="62" customFormat="1" ht="22.5" customHeight="1" x14ac:dyDescent="0.25">
      <c r="A50" s="83"/>
      <c r="B50" s="70"/>
      <c r="C50" s="70"/>
      <c r="D50" s="105"/>
      <c r="E50" s="84"/>
      <c r="F50" s="84"/>
      <c r="G50" s="84"/>
      <c r="H50" s="70"/>
      <c r="I50" s="70"/>
      <c r="J50" s="70"/>
      <c r="K50" s="84"/>
      <c r="L50" s="70"/>
      <c r="M50" s="82"/>
      <c r="N50" s="70"/>
      <c r="O50" s="84"/>
      <c r="P50" s="83"/>
      <c r="Q50" s="83"/>
      <c r="R50" s="84"/>
      <c r="S50" s="84"/>
      <c r="T50" s="84"/>
      <c r="U50" s="70"/>
      <c r="V50" s="84"/>
      <c r="W50" s="70"/>
      <c r="X50" s="84"/>
      <c r="Y50" s="70"/>
      <c r="Z50" s="82"/>
      <c r="AA50" s="70"/>
      <c r="AB50" s="82"/>
      <c r="AC50" s="70"/>
      <c r="AD50" s="82"/>
      <c r="AE50" s="82"/>
      <c r="AF50" s="82"/>
      <c r="AG50" s="82"/>
    </row>
    <row r="51" spans="1:33" s="62" customFormat="1" ht="22.5" customHeight="1" x14ac:dyDescent="0.25">
      <c r="A51" s="70"/>
      <c r="B51" s="70"/>
      <c r="C51" s="70"/>
      <c r="D51" s="104"/>
      <c r="E51" s="82"/>
      <c r="F51" s="82"/>
      <c r="G51" s="82"/>
      <c r="H51" s="70"/>
      <c r="I51" s="70"/>
      <c r="J51" s="70"/>
      <c r="K51" s="82"/>
      <c r="L51" s="85"/>
      <c r="M51" s="85"/>
      <c r="N51" s="86"/>
      <c r="O51" s="82"/>
      <c r="P51" s="70"/>
      <c r="Q51" s="70"/>
      <c r="R51" s="82"/>
      <c r="S51" s="82"/>
      <c r="T51" s="82"/>
      <c r="U51" s="70"/>
      <c r="V51" s="82"/>
      <c r="W51" s="70"/>
      <c r="X51" s="82"/>
      <c r="Y51" s="86"/>
      <c r="Z51" s="86"/>
      <c r="AA51" s="70"/>
      <c r="AB51" s="82"/>
      <c r="AC51" s="70"/>
      <c r="AD51" s="70"/>
      <c r="AE51" s="82"/>
      <c r="AF51" s="82"/>
      <c r="AG51" s="82"/>
    </row>
    <row r="52" spans="1:33" s="62" customFormat="1" ht="22.5" customHeight="1" x14ac:dyDescent="0.25">
      <c r="A52" s="74"/>
      <c r="B52" s="110"/>
      <c r="C52" s="74"/>
      <c r="D52" s="106"/>
      <c r="E52" s="74"/>
      <c r="F52" s="74"/>
      <c r="G52" s="74"/>
      <c r="H52" s="74"/>
      <c r="I52" s="74"/>
      <c r="J52" s="74"/>
      <c r="K52" s="74"/>
      <c r="L52" s="74"/>
      <c r="M52" s="74"/>
      <c r="N52" s="120"/>
      <c r="O52" s="120"/>
      <c r="P52" s="86"/>
      <c r="Q52" s="86"/>
      <c r="R52" s="74"/>
      <c r="S52" s="74"/>
      <c r="T52" s="74"/>
      <c r="U52" s="74"/>
      <c r="V52" s="74"/>
      <c r="W52" s="74"/>
      <c r="X52" s="87"/>
      <c r="Y52" s="74"/>
      <c r="Z52" s="87"/>
      <c r="AA52" s="87"/>
      <c r="AB52" s="87"/>
      <c r="AC52" s="74"/>
      <c r="AD52" s="87"/>
      <c r="AE52" s="74"/>
      <c r="AF52" s="87"/>
      <c r="AG52" s="87"/>
    </row>
    <row r="53" spans="1:33" s="62" customFormat="1" ht="22.5" customHeight="1" x14ac:dyDescent="0.25">
      <c r="A53" s="63"/>
      <c r="B53" s="117"/>
      <c r="C53" s="63"/>
      <c r="D53" s="102"/>
      <c r="E53" s="63"/>
      <c r="F53" s="63"/>
      <c r="G53" s="63"/>
      <c r="H53" s="75"/>
      <c r="I53" s="76"/>
      <c r="J53" s="29"/>
      <c r="K53" s="29"/>
      <c r="L53" s="29"/>
      <c r="M53" s="29"/>
      <c r="N53" s="75"/>
      <c r="O53" s="122"/>
      <c r="P53" s="181"/>
      <c r="Q53" s="181"/>
      <c r="R53" s="78"/>
      <c r="S53" s="78"/>
      <c r="T53" s="58"/>
      <c r="U53" s="58"/>
      <c r="V53" s="58"/>
      <c r="W53" s="58"/>
      <c r="X53" s="29"/>
      <c r="Y53" s="29"/>
      <c r="Z53" s="29"/>
      <c r="AA53" s="29"/>
      <c r="AB53" s="29"/>
      <c r="AC53" s="29"/>
      <c r="AD53" s="63"/>
      <c r="AE53" s="64"/>
      <c r="AF53" s="64"/>
    </row>
    <row r="54" spans="1:33" s="29" customFormat="1" x14ac:dyDescent="0.25">
      <c r="A54" s="63"/>
      <c r="B54" s="117"/>
      <c r="C54" s="63"/>
      <c r="D54" s="102"/>
      <c r="E54" s="63"/>
      <c r="F54" s="63"/>
      <c r="G54" s="63"/>
      <c r="H54" s="75"/>
      <c r="I54" s="76"/>
      <c r="N54" s="75"/>
      <c r="O54" s="122"/>
      <c r="P54" s="181"/>
      <c r="Q54" s="181"/>
      <c r="R54" s="78"/>
      <c r="S54" s="78"/>
      <c r="T54" s="58"/>
      <c r="U54" s="58"/>
      <c r="V54" s="58"/>
      <c r="W54" s="58"/>
      <c r="AD54" s="63"/>
      <c r="AE54" s="64"/>
      <c r="AF54" s="64"/>
    </row>
    <row r="55" spans="1:33" s="29" customFormat="1" x14ac:dyDescent="0.25">
      <c r="A55" s="63"/>
      <c r="B55" s="117"/>
      <c r="C55" s="63"/>
      <c r="D55" s="102"/>
      <c r="E55" s="63"/>
      <c r="F55" s="63"/>
      <c r="G55" s="63"/>
      <c r="H55" s="75"/>
      <c r="I55" s="76"/>
      <c r="N55" s="75"/>
      <c r="O55" s="122"/>
      <c r="P55" s="181"/>
      <c r="Q55" s="181"/>
      <c r="R55" s="78"/>
      <c r="S55" s="78"/>
      <c r="T55" s="58"/>
      <c r="U55" s="58"/>
      <c r="V55" s="58"/>
      <c r="W55" s="58"/>
      <c r="AD55" s="63"/>
      <c r="AE55" s="64"/>
      <c r="AF55" s="64"/>
    </row>
    <row r="56" spans="1:33" s="29" customFormat="1" x14ac:dyDescent="0.25">
      <c r="A56" s="63"/>
      <c r="B56" s="117"/>
      <c r="C56" s="63"/>
      <c r="D56" s="102"/>
      <c r="E56" s="63"/>
      <c r="F56" s="63"/>
      <c r="G56" s="63"/>
      <c r="H56" s="75"/>
      <c r="I56" s="76"/>
      <c r="N56" s="75"/>
      <c r="O56" s="122"/>
      <c r="P56" s="181"/>
      <c r="Q56" s="181"/>
      <c r="R56" s="78"/>
      <c r="S56" s="78"/>
      <c r="T56" s="58"/>
      <c r="U56" s="58"/>
      <c r="V56" s="58"/>
      <c r="W56" s="58"/>
      <c r="AD56" s="63"/>
      <c r="AE56" s="64"/>
      <c r="AF56" s="64"/>
    </row>
    <row r="57" spans="1:33" s="29" customFormat="1" x14ac:dyDescent="0.25">
      <c r="A57" s="63"/>
      <c r="B57" s="117"/>
      <c r="C57" s="63"/>
      <c r="D57" s="102"/>
      <c r="E57" s="63"/>
      <c r="F57" s="63"/>
      <c r="G57" s="63"/>
      <c r="H57" s="75"/>
      <c r="I57" s="76"/>
      <c r="N57" s="75"/>
      <c r="O57" s="122"/>
      <c r="P57" s="181"/>
      <c r="Q57" s="181"/>
      <c r="R57" s="78"/>
      <c r="S57" s="78"/>
      <c r="T57" s="58"/>
      <c r="U57" s="58"/>
      <c r="V57" s="58"/>
      <c r="W57" s="58"/>
      <c r="AD57" s="63"/>
      <c r="AE57" s="64"/>
      <c r="AF57" s="64"/>
    </row>
    <row r="58" spans="1:33" s="29" customFormat="1" x14ac:dyDescent="0.25">
      <c r="A58" s="63"/>
      <c r="B58" s="117"/>
      <c r="C58" s="63"/>
      <c r="D58" s="102"/>
      <c r="E58" s="63"/>
      <c r="F58" s="63"/>
      <c r="G58" s="63"/>
      <c r="H58" s="75"/>
      <c r="I58" s="76"/>
      <c r="N58" s="75"/>
      <c r="O58" s="122"/>
      <c r="P58" s="181"/>
      <c r="Q58" s="181"/>
      <c r="R58" s="78"/>
      <c r="S58" s="78"/>
      <c r="T58" s="58"/>
      <c r="U58" s="58"/>
      <c r="V58" s="58"/>
      <c r="W58" s="58"/>
      <c r="AD58" s="63"/>
      <c r="AE58" s="64"/>
      <c r="AF58" s="64"/>
    </row>
    <row r="59" spans="1:33" s="29" customFormat="1" x14ac:dyDescent="0.25">
      <c r="A59" s="63"/>
      <c r="B59" s="117"/>
      <c r="C59" s="63"/>
      <c r="D59" s="102"/>
      <c r="E59" s="63"/>
      <c r="F59" s="63"/>
      <c r="G59" s="63"/>
      <c r="H59" s="75"/>
      <c r="I59" s="76"/>
      <c r="N59" s="75"/>
      <c r="O59" s="122"/>
      <c r="P59" s="181"/>
      <c r="Q59" s="181"/>
      <c r="R59" s="78"/>
      <c r="S59" s="78"/>
      <c r="T59" s="58"/>
      <c r="U59" s="58"/>
      <c r="V59" s="58"/>
      <c r="W59" s="58"/>
      <c r="AD59" s="63"/>
      <c r="AE59" s="64"/>
      <c r="AF59" s="64"/>
    </row>
    <row r="60" spans="1:33" s="29" customFormat="1" x14ac:dyDescent="0.25">
      <c r="A60" s="63"/>
      <c r="B60" s="117"/>
      <c r="C60" s="63"/>
      <c r="D60" s="102"/>
      <c r="E60" s="63"/>
      <c r="F60" s="63"/>
      <c r="G60" s="63"/>
      <c r="H60" s="75"/>
      <c r="I60" s="76"/>
      <c r="N60" s="75"/>
      <c r="O60" s="122"/>
      <c r="P60" s="181"/>
      <c r="Q60" s="181"/>
      <c r="R60" s="78"/>
      <c r="S60" s="78"/>
      <c r="T60" s="58"/>
      <c r="U60" s="58"/>
      <c r="V60" s="58"/>
      <c r="W60" s="58"/>
      <c r="AD60" s="63"/>
      <c r="AE60" s="64"/>
      <c r="AF60" s="64"/>
    </row>
    <row r="61" spans="1:33" s="29" customFormat="1" x14ac:dyDescent="0.25">
      <c r="A61" s="63"/>
      <c r="B61" s="117"/>
      <c r="C61" s="63"/>
      <c r="D61" s="102"/>
      <c r="E61" s="63"/>
      <c r="F61" s="63"/>
      <c r="G61" s="63"/>
      <c r="H61" s="75"/>
      <c r="I61" s="76"/>
      <c r="N61" s="75"/>
      <c r="O61" s="122"/>
      <c r="P61" s="181"/>
      <c r="Q61" s="181"/>
      <c r="R61" s="78"/>
      <c r="S61" s="78"/>
      <c r="T61" s="58"/>
      <c r="U61" s="58"/>
      <c r="V61" s="58"/>
      <c r="W61" s="58"/>
      <c r="AD61" s="63"/>
      <c r="AE61" s="64"/>
      <c r="AF61" s="64"/>
    </row>
    <row r="62" spans="1:33" s="29" customFormat="1" x14ac:dyDescent="0.25">
      <c r="A62" s="63"/>
      <c r="B62" s="117"/>
      <c r="C62" s="63"/>
      <c r="D62" s="102"/>
      <c r="E62" s="63"/>
      <c r="F62" s="63"/>
      <c r="G62" s="63"/>
      <c r="H62" s="75"/>
      <c r="I62" s="76"/>
      <c r="N62" s="75"/>
      <c r="O62" s="122"/>
      <c r="P62" s="181"/>
      <c r="Q62" s="181"/>
      <c r="R62" s="78"/>
      <c r="S62" s="78"/>
      <c r="T62" s="58"/>
      <c r="U62" s="58"/>
      <c r="V62" s="58"/>
      <c r="W62" s="58"/>
      <c r="AD62" s="63"/>
      <c r="AE62" s="64"/>
      <c r="AF62" s="64"/>
    </row>
    <row r="63" spans="1:33" s="29" customFormat="1" x14ac:dyDescent="0.25">
      <c r="A63" s="63"/>
      <c r="B63" s="117"/>
      <c r="C63" s="63"/>
      <c r="D63" s="102"/>
      <c r="E63" s="63"/>
      <c r="F63" s="63"/>
      <c r="G63" s="63"/>
      <c r="H63" s="75"/>
      <c r="I63" s="76"/>
      <c r="N63" s="75"/>
      <c r="O63" s="122"/>
      <c r="P63" s="181"/>
      <c r="Q63" s="181"/>
      <c r="R63" s="78"/>
      <c r="S63" s="78"/>
      <c r="T63" s="58"/>
      <c r="U63" s="58"/>
      <c r="V63" s="58"/>
      <c r="W63" s="58"/>
      <c r="AD63" s="63"/>
      <c r="AE63" s="64"/>
      <c r="AF63" s="64"/>
    </row>
    <row r="64" spans="1:33" s="29" customFormat="1" x14ac:dyDescent="0.25">
      <c r="A64" s="63"/>
      <c r="B64" s="117"/>
      <c r="C64" s="63"/>
      <c r="D64" s="102"/>
      <c r="E64" s="63"/>
      <c r="F64" s="63"/>
      <c r="G64" s="63"/>
      <c r="H64" s="75"/>
      <c r="I64" s="76"/>
      <c r="N64" s="75"/>
      <c r="O64" s="122"/>
      <c r="P64" s="181"/>
      <c r="Q64" s="181"/>
      <c r="R64" s="78"/>
      <c r="S64" s="78"/>
      <c r="T64" s="58"/>
      <c r="U64" s="58"/>
      <c r="V64" s="58"/>
      <c r="W64" s="58"/>
      <c r="AD64" s="63"/>
      <c r="AE64" s="64"/>
      <c r="AF64" s="64"/>
    </row>
    <row r="65" spans="1:32" s="29" customFormat="1" x14ac:dyDescent="0.25">
      <c r="A65" s="63"/>
      <c r="B65" s="117"/>
      <c r="C65" s="63"/>
      <c r="D65" s="102"/>
      <c r="E65" s="63"/>
      <c r="F65" s="63"/>
      <c r="G65" s="63"/>
      <c r="H65" s="75"/>
      <c r="I65" s="76"/>
      <c r="N65" s="75"/>
      <c r="O65" s="122"/>
      <c r="P65" s="181"/>
      <c r="Q65" s="181"/>
      <c r="R65" s="78"/>
      <c r="S65" s="78"/>
      <c r="T65" s="58"/>
      <c r="U65" s="58"/>
      <c r="V65" s="58"/>
      <c r="W65" s="58"/>
      <c r="AD65" s="63"/>
      <c r="AE65" s="64"/>
      <c r="AF65" s="64"/>
    </row>
    <row r="66" spans="1:32" s="29" customFormat="1" x14ac:dyDescent="0.25">
      <c r="A66" s="63"/>
      <c r="B66" s="117"/>
      <c r="C66" s="63"/>
      <c r="D66" s="102"/>
      <c r="E66" s="63"/>
      <c r="F66" s="63"/>
      <c r="G66" s="63"/>
      <c r="H66" s="75"/>
      <c r="I66" s="76"/>
      <c r="N66" s="75"/>
      <c r="O66" s="122"/>
      <c r="P66" s="181"/>
      <c r="Q66" s="181"/>
      <c r="R66" s="78"/>
      <c r="S66" s="78"/>
      <c r="T66" s="58"/>
      <c r="U66" s="58"/>
      <c r="V66" s="58"/>
      <c r="W66" s="58"/>
      <c r="AD66" s="63"/>
      <c r="AE66" s="64"/>
      <c r="AF66" s="64"/>
    </row>
    <row r="67" spans="1:32" s="29" customFormat="1" x14ac:dyDescent="0.25">
      <c r="A67" s="63"/>
      <c r="B67" s="117"/>
      <c r="C67" s="63"/>
      <c r="D67" s="102"/>
      <c r="E67" s="63"/>
      <c r="F67" s="63"/>
      <c r="G67" s="63"/>
      <c r="H67" s="75"/>
      <c r="I67" s="76"/>
      <c r="N67" s="75"/>
      <c r="O67" s="122"/>
      <c r="P67" s="181"/>
      <c r="Q67" s="181"/>
      <c r="R67" s="78"/>
      <c r="S67" s="78"/>
      <c r="T67" s="58"/>
      <c r="U67" s="58"/>
      <c r="V67" s="58"/>
      <c r="W67" s="58"/>
      <c r="AD67" s="63"/>
      <c r="AE67" s="64"/>
      <c r="AF67" s="64"/>
    </row>
    <row r="68" spans="1:32" s="29" customFormat="1" x14ac:dyDescent="0.25">
      <c r="A68" s="63"/>
      <c r="B68" s="117"/>
      <c r="C68" s="63"/>
      <c r="D68" s="102"/>
      <c r="E68" s="63"/>
      <c r="F68" s="63"/>
      <c r="G68" s="63"/>
      <c r="H68" s="75"/>
      <c r="I68" s="76"/>
      <c r="N68" s="75"/>
      <c r="O68" s="122"/>
      <c r="P68" s="181"/>
      <c r="Q68" s="181"/>
      <c r="R68" s="78"/>
      <c r="S68" s="78"/>
      <c r="T68" s="58"/>
      <c r="U68" s="58"/>
      <c r="V68" s="58"/>
      <c r="W68" s="58"/>
      <c r="AD68" s="63"/>
      <c r="AE68" s="64"/>
      <c r="AF68" s="64"/>
    </row>
    <row r="69" spans="1:32" s="29" customFormat="1" x14ac:dyDescent="0.25">
      <c r="A69" s="63"/>
      <c r="B69" s="117"/>
      <c r="C69" s="63"/>
      <c r="D69" s="102"/>
      <c r="E69" s="63"/>
      <c r="F69" s="63"/>
      <c r="G69" s="63"/>
      <c r="H69" s="75"/>
      <c r="I69" s="76"/>
      <c r="N69" s="75"/>
      <c r="O69" s="122"/>
      <c r="P69" s="181"/>
      <c r="Q69" s="181"/>
      <c r="R69" s="78"/>
      <c r="S69" s="78"/>
      <c r="T69" s="58"/>
      <c r="U69" s="58"/>
      <c r="V69" s="58"/>
      <c r="W69" s="58"/>
      <c r="AD69" s="63"/>
      <c r="AE69" s="64"/>
      <c r="AF69" s="64"/>
    </row>
    <row r="70" spans="1:32" s="29" customFormat="1" x14ac:dyDescent="0.25">
      <c r="A70" s="63"/>
      <c r="B70" s="117"/>
      <c r="C70" s="63"/>
      <c r="D70" s="102"/>
      <c r="E70" s="63"/>
      <c r="F70" s="63"/>
      <c r="G70" s="63"/>
      <c r="H70" s="75"/>
      <c r="I70" s="76"/>
      <c r="N70" s="75"/>
      <c r="O70" s="122"/>
      <c r="P70" s="181"/>
      <c r="Q70" s="181"/>
      <c r="R70" s="78"/>
      <c r="S70" s="78"/>
      <c r="T70" s="58"/>
      <c r="U70" s="58"/>
      <c r="V70" s="58"/>
      <c r="W70" s="58"/>
      <c r="AD70" s="63"/>
      <c r="AE70" s="64"/>
      <c r="AF70" s="64"/>
    </row>
    <row r="71" spans="1:32" s="29" customFormat="1" x14ac:dyDescent="0.25">
      <c r="A71" s="63"/>
      <c r="B71" s="117"/>
      <c r="C71" s="63"/>
      <c r="D71" s="102"/>
      <c r="E71" s="63"/>
      <c r="F71" s="63"/>
      <c r="G71" s="63"/>
      <c r="H71" s="75"/>
      <c r="I71" s="76"/>
      <c r="N71" s="75"/>
      <c r="O71" s="122"/>
      <c r="P71" s="181"/>
      <c r="Q71" s="181"/>
      <c r="R71" s="78"/>
      <c r="S71" s="78"/>
      <c r="T71" s="58"/>
      <c r="U71" s="58"/>
      <c r="V71" s="58"/>
      <c r="W71" s="58"/>
      <c r="AD71" s="63"/>
      <c r="AE71" s="64"/>
      <c r="AF71" s="64"/>
    </row>
    <row r="72" spans="1:32" s="29" customFormat="1" x14ac:dyDescent="0.25">
      <c r="A72" s="63"/>
      <c r="B72" s="117"/>
      <c r="C72" s="63"/>
      <c r="D72" s="102"/>
      <c r="E72" s="63"/>
      <c r="F72" s="63"/>
      <c r="G72" s="63"/>
      <c r="H72" s="75"/>
      <c r="I72" s="76"/>
      <c r="N72" s="75"/>
      <c r="O72" s="122"/>
      <c r="P72" s="181"/>
      <c r="Q72" s="181"/>
      <c r="R72" s="78"/>
      <c r="S72" s="78"/>
      <c r="T72" s="58"/>
      <c r="U72" s="58"/>
      <c r="V72" s="58"/>
      <c r="W72" s="58"/>
      <c r="AD72" s="63"/>
      <c r="AE72" s="64"/>
      <c r="AF72" s="64"/>
    </row>
    <row r="73" spans="1:32" s="29" customFormat="1" x14ac:dyDescent="0.25">
      <c r="A73" s="63"/>
      <c r="B73" s="117"/>
      <c r="C73" s="63"/>
      <c r="D73" s="102"/>
      <c r="E73" s="63"/>
      <c r="F73" s="63"/>
      <c r="G73" s="63"/>
      <c r="H73" s="75"/>
      <c r="I73" s="76"/>
      <c r="N73" s="75"/>
      <c r="O73" s="122"/>
      <c r="P73" s="181"/>
      <c r="Q73" s="181"/>
      <c r="R73" s="78"/>
      <c r="S73" s="78"/>
      <c r="T73" s="58"/>
      <c r="U73" s="58"/>
      <c r="V73" s="58"/>
      <c r="W73" s="58"/>
      <c r="AD73" s="63"/>
      <c r="AE73" s="64"/>
      <c r="AF73" s="64"/>
    </row>
    <row r="74" spans="1:32" s="29" customFormat="1" x14ac:dyDescent="0.25">
      <c r="A74" s="63"/>
      <c r="B74" s="117"/>
      <c r="C74" s="63"/>
      <c r="D74" s="102"/>
      <c r="E74" s="63"/>
      <c r="F74" s="63"/>
      <c r="G74" s="63"/>
      <c r="H74" s="75"/>
      <c r="I74" s="76"/>
      <c r="N74" s="75"/>
      <c r="O74" s="122"/>
      <c r="P74" s="181"/>
      <c r="Q74" s="181"/>
      <c r="R74" s="78"/>
      <c r="S74" s="78"/>
      <c r="T74" s="58"/>
      <c r="U74" s="58"/>
      <c r="V74" s="58"/>
      <c r="W74" s="58"/>
      <c r="AD74" s="63"/>
      <c r="AE74" s="64"/>
      <c r="AF74" s="64"/>
    </row>
    <row r="75" spans="1:32" s="29" customFormat="1" x14ac:dyDescent="0.25">
      <c r="A75" s="63"/>
      <c r="B75" s="117"/>
      <c r="C75" s="63"/>
      <c r="D75" s="102"/>
      <c r="E75" s="63"/>
      <c r="F75" s="63"/>
      <c r="G75" s="63"/>
      <c r="H75" s="75"/>
      <c r="I75" s="76"/>
      <c r="N75" s="75"/>
      <c r="O75" s="122"/>
      <c r="P75" s="181"/>
      <c r="Q75" s="181"/>
      <c r="R75" s="78"/>
      <c r="S75" s="78"/>
      <c r="T75" s="58"/>
      <c r="U75" s="58"/>
      <c r="V75" s="58"/>
      <c r="W75" s="58"/>
      <c r="AD75" s="63"/>
      <c r="AE75" s="64"/>
      <c r="AF75" s="64"/>
    </row>
    <row r="76" spans="1:32" s="29" customFormat="1" x14ac:dyDescent="0.25">
      <c r="A76" s="63"/>
      <c r="B76" s="117"/>
      <c r="C76" s="63"/>
      <c r="D76" s="102"/>
      <c r="E76" s="63"/>
      <c r="F76" s="63"/>
      <c r="G76" s="63"/>
      <c r="H76" s="75"/>
      <c r="I76" s="76"/>
      <c r="N76" s="75"/>
      <c r="O76" s="122"/>
      <c r="P76" s="181"/>
      <c r="Q76" s="181"/>
      <c r="R76" s="78"/>
      <c r="S76" s="78"/>
      <c r="T76" s="58"/>
      <c r="U76" s="58"/>
      <c r="V76" s="58"/>
      <c r="W76" s="58"/>
      <c r="AD76" s="63"/>
      <c r="AE76" s="64"/>
      <c r="AF76" s="64"/>
    </row>
    <row r="77" spans="1:32" s="29" customFormat="1" x14ac:dyDescent="0.25">
      <c r="A77" s="63"/>
      <c r="B77" s="117"/>
      <c r="C77" s="63"/>
      <c r="D77" s="102"/>
      <c r="E77" s="63"/>
      <c r="F77" s="63"/>
      <c r="G77" s="63"/>
      <c r="H77" s="75"/>
      <c r="I77" s="76"/>
      <c r="N77" s="75"/>
      <c r="O77" s="122"/>
      <c r="P77" s="181"/>
      <c r="Q77" s="181"/>
      <c r="R77" s="78"/>
      <c r="S77" s="78"/>
      <c r="T77" s="58"/>
      <c r="U77" s="58"/>
      <c r="V77" s="58"/>
      <c r="W77" s="58"/>
      <c r="AD77" s="63"/>
      <c r="AE77" s="64"/>
      <c r="AF77" s="64"/>
    </row>
    <row r="78" spans="1:32" s="29" customFormat="1" x14ac:dyDescent="0.25">
      <c r="A78" s="63"/>
      <c r="B78" s="117"/>
      <c r="C78" s="63"/>
      <c r="D78" s="102"/>
      <c r="E78" s="63"/>
      <c r="F78" s="63"/>
      <c r="G78" s="63"/>
      <c r="H78" s="75"/>
      <c r="I78" s="76"/>
      <c r="N78" s="75"/>
      <c r="O78" s="122"/>
      <c r="P78" s="181"/>
      <c r="Q78" s="181"/>
      <c r="R78" s="78"/>
      <c r="S78" s="78"/>
      <c r="T78" s="58"/>
      <c r="U78" s="58"/>
      <c r="V78" s="58"/>
      <c r="W78" s="58"/>
      <c r="AD78" s="63"/>
      <c r="AE78" s="64"/>
      <c r="AF78" s="64"/>
    </row>
    <row r="79" spans="1:32" s="29" customFormat="1" x14ac:dyDescent="0.25">
      <c r="A79" s="63"/>
      <c r="B79" s="117"/>
      <c r="C79" s="63"/>
      <c r="D79" s="102"/>
      <c r="E79" s="63"/>
      <c r="F79" s="63"/>
      <c r="G79" s="63"/>
      <c r="H79" s="75"/>
      <c r="I79" s="76"/>
      <c r="N79" s="75"/>
      <c r="O79" s="122"/>
      <c r="P79" s="181"/>
      <c r="Q79" s="181"/>
      <c r="R79" s="78"/>
      <c r="S79" s="78"/>
      <c r="T79" s="58"/>
      <c r="U79" s="58"/>
      <c r="V79" s="58"/>
      <c r="W79" s="58"/>
      <c r="AD79" s="63"/>
      <c r="AE79" s="64"/>
      <c r="AF79" s="64"/>
    </row>
    <row r="80" spans="1:32" s="29" customFormat="1" x14ac:dyDescent="0.25">
      <c r="A80" s="63"/>
      <c r="B80" s="117"/>
      <c r="C80" s="63"/>
      <c r="D80" s="102"/>
      <c r="E80" s="63"/>
      <c r="F80" s="63"/>
      <c r="G80" s="63"/>
      <c r="H80" s="75"/>
      <c r="I80" s="76"/>
      <c r="N80" s="75"/>
      <c r="O80" s="122"/>
      <c r="P80" s="181"/>
      <c r="Q80" s="181"/>
      <c r="R80" s="78"/>
      <c r="S80" s="78"/>
      <c r="T80" s="58"/>
      <c r="U80" s="58"/>
      <c r="V80" s="58"/>
      <c r="W80" s="58"/>
      <c r="AD80" s="63"/>
      <c r="AE80" s="64"/>
      <c r="AF80" s="64"/>
    </row>
    <row r="81" spans="1:437" s="78" customFormat="1" x14ac:dyDescent="0.25">
      <c r="A81" s="63"/>
      <c r="B81" s="117"/>
      <c r="C81" s="63"/>
      <c r="D81" s="102"/>
      <c r="E81" s="63"/>
      <c r="F81" s="63"/>
      <c r="G81" s="63"/>
      <c r="H81" s="75"/>
      <c r="I81" s="76"/>
      <c r="J81" s="29"/>
      <c r="K81" s="29"/>
      <c r="L81" s="29"/>
      <c r="M81" s="29"/>
      <c r="N81" s="123"/>
      <c r="O81" s="122"/>
      <c r="P81" s="181"/>
      <c r="Q81" s="181"/>
      <c r="T81" s="58"/>
      <c r="U81" s="58"/>
      <c r="V81" s="58"/>
      <c r="W81" s="58"/>
      <c r="X81" s="29"/>
      <c r="Y81" s="29"/>
      <c r="Z81" s="29"/>
      <c r="AA81" s="29"/>
      <c r="AB81" s="29"/>
      <c r="AC81" s="29"/>
      <c r="AD81" s="63"/>
      <c r="AE81" s="64"/>
      <c r="AF81" s="64"/>
      <c r="AG81" s="29"/>
      <c r="AH81" s="29"/>
      <c r="AI81" s="29"/>
      <c r="AJ81" s="29"/>
      <c r="AK81" s="29"/>
      <c r="AL81" s="29"/>
      <c r="AM81" s="29"/>
      <c r="AN81" s="29"/>
      <c r="AO81" s="29"/>
      <c r="AP81" s="29"/>
      <c r="AQ81" s="29"/>
      <c r="AR81" s="29"/>
      <c r="AS81" s="29"/>
      <c r="AT81" s="29"/>
      <c r="AU81" s="29"/>
      <c r="AV81" s="29"/>
      <c r="AW81" s="29"/>
      <c r="AX81" s="29"/>
      <c r="AY81" s="29"/>
      <c r="AZ81" s="29"/>
      <c r="BA81" s="29"/>
      <c r="BB81" s="29"/>
      <c r="BC81" s="29"/>
      <c r="BD81" s="29"/>
      <c r="BE81" s="29"/>
      <c r="BF81" s="29"/>
      <c r="BG81" s="29"/>
      <c r="BH81" s="29"/>
      <c r="BI81" s="29"/>
      <c r="BJ81" s="29"/>
      <c r="BK81" s="29"/>
      <c r="BL81" s="29"/>
      <c r="BM81" s="29"/>
      <c r="BN81" s="29"/>
      <c r="BO81" s="29"/>
      <c r="BP81" s="29"/>
      <c r="BQ81" s="29"/>
      <c r="BR81" s="29"/>
      <c r="BS81" s="29"/>
      <c r="BT81" s="29"/>
      <c r="BU81" s="29"/>
      <c r="BV81" s="29"/>
      <c r="BW81" s="29"/>
      <c r="BX81" s="29"/>
      <c r="BY81" s="29"/>
      <c r="BZ81" s="29"/>
      <c r="CA81" s="29"/>
      <c r="CB81" s="29"/>
      <c r="CC81" s="29"/>
      <c r="CD81" s="29"/>
      <c r="CE81" s="29"/>
      <c r="CF81" s="29"/>
      <c r="CG81" s="29"/>
      <c r="CH81" s="29"/>
      <c r="CI81" s="29"/>
      <c r="CJ81" s="29"/>
      <c r="CK81" s="29"/>
      <c r="CL81" s="29"/>
      <c r="CM81" s="29"/>
      <c r="CN81" s="29"/>
      <c r="CO81" s="29"/>
      <c r="CP81" s="29"/>
      <c r="CQ81" s="29"/>
      <c r="CR81" s="29"/>
      <c r="CS81" s="29"/>
      <c r="CT81" s="29"/>
      <c r="CU81" s="29"/>
      <c r="CV81" s="29"/>
      <c r="CW81" s="29"/>
      <c r="CX81" s="29"/>
      <c r="CY81" s="29"/>
      <c r="CZ81" s="29"/>
      <c r="DA81" s="29"/>
      <c r="DB81" s="29"/>
      <c r="DC81" s="29"/>
      <c r="DD81" s="29"/>
      <c r="DE81" s="29"/>
      <c r="DF81" s="29"/>
      <c r="DG81" s="29"/>
      <c r="DH81" s="29"/>
      <c r="DI81" s="29"/>
      <c r="DJ81" s="29"/>
      <c r="DK81" s="29"/>
      <c r="DL81" s="29"/>
      <c r="DM81" s="29"/>
      <c r="DN81" s="29"/>
      <c r="DO81" s="29"/>
      <c r="DP81" s="29"/>
      <c r="DQ81" s="29"/>
      <c r="DR81" s="29"/>
      <c r="DS81" s="29"/>
      <c r="DT81" s="29"/>
      <c r="DU81" s="29"/>
      <c r="DV81" s="29"/>
      <c r="DW81" s="29"/>
      <c r="DX81" s="29"/>
      <c r="DY81" s="29"/>
      <c r="DZ81" s="29"/>
      <c r="EA81" s="29"/>
      <c r="EB81" s="29"/>
      <c r="EC81" s="29"/>
      <c r="ED81" s="29"/>
      <c r="EE81" s="29"/>
      <c r="EF81" s="29"/>
      <c r="EG81" s="29"/>
      <c r="EH81" s="29"/>
      <c r="EI81" s="29"/>
      <c r="EJ81" s="29"/>
      <c r="EK81" s="29"/>
      <c r="EL81" s="29"/>
      <c r="EM81" s="29"/>
      <c r="EN81" s="29"/>
      <c r="EO81" s="29"/>
      <c r="EP81" s="29"/>
      <c r="EQ81" s="29"/>
      <c r="ER81" s="29"/>
      <c r="ES81" s="29"/>
      <c r="ET81" s="29"/>
      <c r="EU81" s="29"/>
      <c r="EV81" s="29"/>
      <c r="EW81" s="29"/>
      <c r="EX81" s="29"/>
      <c r="EY81" s="29"/>
      <c r="EZ81" s="29"/>
      <c r="FA81" s="29"/>
      <c r="FB81" s="29"/>
      <c r="FC81" s="29"/>
      <c r="FD81" s="29"/>
      <c r="FE81" s="29"/>
      <c r="FF81" s="29"/>
      <c r="FG81" s="29"/>
      <c r="FH81" s="29"/>
      <c r="FI81" s="29"/>
      <c r="FJ81" s="29"/>
      <c r="FK81" s="29"/>
      <c r="FL81" s="29"/>
      <c r="FM81" s="29"/>
      <c r="FN81" s="29"/>
      <c r="FO81" s="29"/>
      <c r="FP81" s="29"/>
      <c r="FQ81" s="29"/>
      <c r="FR81" s="29"/>
      <c r="FS81" s="29"/>
      <c r="FT81" s="29"/>
      <c r="FU81" s="29"/>
      <c r="FV81" s="29"/>
      <c r="FW81" s="29"/>
      <c r="FX81" s="29"/>
      <c r="FY81" s="29"/>
      <c r="FZ81" s="29"/>
      <c r="GA81" s="29"/>
      <c r="GB81" s="29"/>
      <c r="GC81" s="29"/>
      <c r="GD81" s="29"/>
      <c r="GE81" s="29"/>
      <c r="GF81" s="29"/>
      <c r="GG81" s="29"/>
      <c r="GH81" s="29"/>
      <c r="GI81" s="29"/>
      <c r="GJ81" s="29"/>
      <c r="GK81" s="29"/>
      <c r="GL81" s="29"/>
      <c r="GM81" s="29"/>
      <c r="GN81" s="29"/>
      <c r="GO81" s="29"/>
      <c r="GP81" s="29"/>
      <c r="GQ81" s="29"/>
      <c r="GR81" s="29"/>
      <c r="GS81" s="29"/>
      <c r="GT81" s="29"/>
      <c r="GU81" s="29"/>
      <c r="GV81" s="29"/>
      <c r="GW81" s="29"/>
      <c r="GX81" s="29"/>
      <c r="GY81" s="29"/>
      <c r="GZ81" s="29"/>
      <c r="HA81" s="29"/>
      <c r="HB81" s="29"/>
      <c r="HC81" s="29"/>
      <c r="HD81" s="29"/>
      <c r="HE81" s="29"/>
      <c r="HF81" s="29"/>
      <c r="HG81" s="29"/>
      <c r="HH81" s="29"/>
      <c r="HI81" s="29"/>
      <c r="HJ81" s="29"/>
      <c r="HK81" s="29"/>
      <c r="HL81" s="29"/>
      <c r="HM81" s="29"/>
      <c r="HN81" s="29"/>
      <c r="HO81" s="29"/>
      <c r="HP81" s="29"/>
      <c r="HQ81" s="29"/>
      <c r="HR81" s="29"/>
      <c r="HS81" s="29"/>
      <c r="HT81" s="29"/>
      <c r="HU81" s="29"/>
      <c r="HV81" s="29"/>
      <c r="HW81" s="29"/>
      <c r="HX81" s="29"/>
      <c r="HY81" s="29"/>
      <c r="HZ81" s="29"/>
      <c r="IA81" s="29"/>
      <c r="IB81" s="29"/>
      <c r="IC81" s="29"/>
      <c r="ID81" s="29"/>
      <c r="IE81" s="29"/>
      <c r="IF81" s="29"/>
      <c r="IG81" s="29"/>
      <c r="IH81" s="29"/>
      <c r="II81" s="29"/>
      <c r="IJ81" s="29"/>
      <c r="IK81" s="29"/>
      <c r="IL81" s="29"/>
      <c r="IM81" s="29"/>
      <c r="IN81" s="29"/>
      <c r="IO81" s="29"/>
      <c r="IP81" s="29"/>
      <c r="IQ81" s="29"/>
      <c r="IR81" s="29"/>
      <c r="IS81" s="29"/>
      <c r="IT81" s="29"/>
      <c r="IU81" s="29"/>
      <c r="IV81" s="29"/>
      <c r="IW81" s="29"/>
      <c r="IX81" s="29"/>
      <c r="IY81" s="29"/>
      <c r="IZ81" s="29"/>
      <c r="JA81" s="29"/>
      <c r="JB81" s="29"/>
      <c r="JC81" s="29"/>
      <c r="JD81" s="29"/>
      <c r="JE81" s="29"/>
      <c r="JF81" s="29"/>
      <c r="JG81" s="29"/>
      <c r="JH81" s="29"/>
      <c r="JI81" s="29"/>
      <c r="JJ81" s="29"/>
      <c r="JK81" s="29"/>
      <c r="JL81" s="29"/>
      <c r="JM81" s="29"/>
      <c r="JN81" s="29"/>
      <c r="JO81" s="29"/>
      <c r="JP81" s="29"/>
      <c r="JQ81" s="29"/>
      <c r="JR81" s="29"/>
      <c r="JS81" s="29"/>
      <c r="JT81" s="29"/>
      <c r="JU81" s="29"/>
      <c r="JV81" s="29"/>
      <c r="JW81" s="29"/>
      <c r="JX81" s="29"/>
      <c r="JY81" s="29"/>
      <c r="JZ81" s="29"/>
      <c r="KA81" s="29"/>
      <c r="KB81" s="29"/>
      <c r="KC81" s="29"/>
      <c r="KD81" s="29"/>
      <c r="KE81" s="29"/>
      <c r="KF81" s="29"/>
      <c r="KG81" s="29"/>
      <c r="KH81" s="29"/>
      <c r="KI81" s="29"/>
      <c r="KJ81" s="29"/>
      <c r="KK81" s="29"/>
      <c r="KL81" s="29"/>
      <c r="KM81" s="29"/>
      <c r="KN81" s="29"/>
      <c r="KO81" s="29"/>
      <c r="KP81" s="29"/>
      <c r="KQ81" s="29"/>
      <c r="KR81" s="29"/>
      <c r="KS81" s="29"/>
      <c r="KT81" s="29"/>
      <c r="KU81" s="29"/>
      <c r="KV81" s="29"/>
      <c r="KW81" s="29"/>
      <c r="KX81" s="29"/>
      <c r="KY81" s="29"/>
      <c r="KZ81" s="29"/>
      <c r="LA81" s="29"/>
      <c r="LB81" s="29"/>
      <c r="LC81" s="29"/>
      <c r="LD81" s="29"/>
      <c r="LE81" s="29"/>
      <c r="LF81" s="29"/>
      <c r="LG81" s="29"/>
      <c r="LH81" s="29"/>
      <c r="LI81" s="29"/>
      <c r="LJ81" s="29"/>
      <c r="LK81" s="29"/>
      <c r="LL81" s="29"/>
      <c r="LM81" s="29"/>
      <c r="LN81" s="29"/>
      <c r="LO81" s="29"/>
      <c r="LP81" s="29"/>
      <c r="LQ81" s="29"/>
      <c r="LR81" s="29"/>
      <c r="LS81" s="29"/>
      <c r="LT81" s="29"/>
      <c r="LU81" s="29"/>
      <c r="LV81" s="29"/>
      <c r="LW81" s="29"/>
      <c r="LX81" s="29"/>
      <c r="LY81" s="29"/>
      <c r="LZ81" s="29"/>
      <c r="MA81" s="29"/>
      <c r="MB81" s="29"/>
      <c r="MC81" s="29"/>
      <c r="MD81" s="29"/>
      <c r="ME81" s="29"/>
      <c r="MF81" s="29"/>
      <c r="MG81" s="29"/>
      <c r="MH81" s="29"/>
      <c r="MI81" s="29"/>
      <c r="MJ81" s="29"/>
      <c r="MK81" s="29"/>
      <c r="ML81" s="29"/>
      <c r="MM81" s="29"/>
      <c r="MN81" s="29"/>
      <c r="MO81" s="29"/>
      <c r="MP81" s="29"/>
      <c r="MQ81" s="29"/>
      <c r="MR81" s="29"/>
      <c r="MS81" s="29"/>
      <c r="MT81" s="29"/>
      <c r="MU81" s="29"/>
      <c r="MV81" s="29"/>
      <c r="MW81" s="29"/>
      <c r="MX81" s="29"/>
      <c r="MY81" s="29"/>
      <c r="MZ81" s="29"/>
      <c r="NA81" s="29"/>
      <c r="NB81" s="29"/>
      <c r="NC81" s="29"/>
      <c r="ND81" s="29"/>
      <c r="NE81" s="29"/>
      <c r="NF81" s="29"/>
      <c r="NG81" s="29"/>
      <c r="NH81" s="29"/>
      <c r="NI81" s="29"/>
      <c r="NJ81" s="29"/>
      <c r="NK81" s="29"/>
      <c r="NL81" s="29"/>
      <c r="NM81" s="29"/>
      <c r="NN81" s="29"/>
      <c r="NO81" s="29"/>
      <c r="NP81" s="29"/>
      <c r="NQ81" s="29"/>
      <c r="NR81" s="29"/>
      <c r="NS81" s="29"/>
      <c r="NT81" s="29"/>
      <c r="NU81" s="29"/>
      <c r="NV81" s="29"/>
      <c r="NW81" s="29"/>
      <c r="NX81" s="29"/>
      <c r="NY81" s="29"/>
      <c r="NZ81" s="29"/>
      <c r="OA81" s="29"/>
      <c r="OB81" s="29"/>
      <c r="OC81" s="29"/>
      <c r="OD81" s="29"/>
      <c r="OE81" s="29"/>
      <c r="OF81" s="29"/>
      <c r="OG81" s="29"/>
      <c r="OH81" s="29"/>
      <c r="OI81" s="29"/>
      <c r="OJ81" s="29"/>
      <c r="OK81" s="29"/>
      <c r="OL81" s="29"/>
      <c r="OM81" s="29"/>
      <c r="ON81" s="29"/>
      <c r="OO81" s="29"/>
      <c r="OP81" s="29"/>
      <c r="OQ81" s="29"/>
      <c r="OR81" s="29"/>
      <c r="OS81" s="29"/>
      <c r="OT81" s="29"/>
      <c r="OU81" s="29"/>
      <c r="OV81" s="29"/>
      <c r="OW81" s="29"/>
      <c r="OX81" s="29"/>
      <c r="OY81" s="29"/>
      <c r="OZ81" s="29"/>
      <c r="PA81" s="29"/>
      <c r="PB81" s="29"/>
      <c r="PC81" s="29"/>
      <c r="PD81" s="29"/>
      <c r="PE81" s="29"/>
      <c r="PF81" s="29"/>
      <c r="PG81" s="29"/>
      <c r="PH81" s="29"/>
      <c r="PI81" s="29"/>
      <c r="PJ81" s="29"/>
      <c r="PK81" s="29"/>
      <c r="PL81" s="29"/>
      <c r="PM81" s="29"/>
      <c r="PN81" s="29"/>
      <c r="PO81" s="29"/>
      <c r="PP81" s="29"/>
      <c r="PQ81" s="29"/>
      <c r="PR81" s="29"/>
      <c r="PS81" s="29"/>
      <c r="PT81" s="29"/>
      <c r="PU81" s="29"/>
    </row>
    <row r="82" spans="1:437" s="29" customFormat="1" x14ac:dyDescent="0.25">
      <c r="A82" s="63"/>
      <c r="B82" s="117"/>
      <c r="C82" s="63"/>
      <c r="D82" s="102"/>
      <c r="E82" s="63"/>
      <c r="F82" s="63"/>
      <c r="G82" s="63"/>
      <c r="H82" s="75"/>
      <c r="I82" s="76"/>
      <c r="N82" s="75"/>
      <c r="O82" s="122"/>
      <c r="P82" s="181"/>
      <c r="Q82" s="181"/>
      <c r="R82" s="78"/>
      <c r="S82" s="78"/>
      <c r="T82" s="58"/>
      <c r="U82" s="58"/>
      <c r="V82" s="58"/>
      <c r="W82" s="58"/>
      <c r="AA82" s="61"/>
      <c r="AD82" s="63"/>
      <c r="AE82" s="64"/>
      <c r="AF82" s="64"/>
    </row>
    <row r="83" spans="1:437" s="29" customFormat="1" x14ac:dyDescent="0.25">
      <c r="A83" s="63"/>
      <c r="B83" s="117"/>
      <c r="C83" s="63"/>
      <c r="D83" s="102"/>
      <c r="E83" s="63"/>
      <c r="F83" s="63"/>
      <c r="G83" s="63"/>
      <c r="H83" s="75"/>
      <c r="I83" s="76"/>
      <c r="N83" s="123"/>
      <c r="O83" s="122"/>
      <c r="P83" s="181"/>
      <c r="Q83" s="181"/>
      <c r="R83" s="78"/>
      <c r="S83" s="78"/>
      <c r="T83" s="58"/>
      <c r="U83" s="58"/>
      <c r="V83" s="58"/>
      <c r="W83" s="58"/>
      <c r="AD83" s="63"/>
      <c r="AE83" s="64"/>
      <c r="AF83" s="64"/>
    </row>
    <row r="84" spans="1:437" s="29" customFormat="1" x14ac:dyDescent="0.25">
      <c r="A84" s="63"/>
      <c r="B84" s="117"/>
      <c r="C84" s="63"/>
      <c r="D84" s="102"/>
      <c r="E84" s="63"/>
      <c r="F84" s="63"/>
      <c r="G84" s="63"/>
      <c r="H84" s="75"/>
      <c r="I84" s="76"/>
      <c r="N84" s="75"/>
      <c r="O84" s="122"/>
      <c r="P84" s="181"/>
      <c r="Q84" s="181"/>
      <c r="R84" s="78"/>
      <c r="S84" s="78"/>
      <c r="T84" s="58"/>
      <c r="U84" s="58"/>
      <c r="V84" s="58"/>
      <c r="W84" s="58"/>
      <c r="AD84" s="63"/>
      <c r="AE84" s="64"/>
      <c r="AF84" s="64"/>
    </row>
    <row r="87" spans="1:437" s="26" customFormat="1" x14ac:dyDescent="0.25">
      <c r="A87" s="35"/>
      <c r="B87" s="116"/>
      <c r="C87" s="35"/>
      <c r="D87" s="98"/>
      <c r="E87" s="36"/>
      <c r="F87" s="36"/>
      <c r="G87" s="36"/>
      <c r="H87" s="37"/>
      <c r="I87" s="38"/>
      <c r="J87" s="27"/>
      <c r="K87" s="27"/>
      <c r="L87" s="27"/>
      <c r="M87" s="27"/>
      <c r="N87" s="124"/>
      <c r="O87" s="119"/>
      <c r="P87" s="135"/>
      <c r="Q87" s="135"/>
      <c r="R87" s="39"/>
      <c r="S87" s="39"/>
      <c r="T87" s="40"/>
      <c r="U87" s="40"/>
      <c r="V87" s="40"/>
      <c r="W87" s="40"/>
      <c r="AD87" s="23"/>
      <c r="AE87" s="24"/>
      <c r="AF87" s="24"/>
      <c r="PM87" s="27"/>
      <c r="PN87" s="27"/>
      <c r="PO87" s="27"/>
      <c r="PP87" s="27"/>
      <c r="PQ87" s="27"/>
      <c r="PR87" s="27"/>
      <c r="PS87" s="27"/>
      <c r="PT87" s="27"/>
      <c r="PU87" s="27"/>
    </row>
    <row r="88" spans="1:437" s="26" customFormat="1" x14ac:dyDescent="0.25">
      <c r="A88" s="35"/>
      <c r="B88" s="116"/>
      <c r="C88" s="35"/>
      <c r="D88" s="98"/>
      <c r="E88" s="36"/>
      <c r="F88" s="36"/>
      <c r="G88" s="36"/>
      <c r="H88" s="37"/>
      <c r="I88" s="38"/>
      <c r="J88" s="27"/>
      <c r="K88" s="27"/>
      <c r="L88" s="27"/>
      <c r="M88" s="27"/>
      <c r="N88" s="37"/>
      <c r="O88" s="119"/>
      <c r="P88" s="135"/>
      <c r="Q88" s="135"/>
      <c r="R88" s="39"/>
      <c r="S88" s="39"/>
      <c r="T88" s="40"/>
      <c r="U88" s="40"/>
      <c r="V88" s="40"/>
      <c r="W88" s="40"/>
      <c r="AD88" s="23"/>
      <c r="AE88" s="24"/>
      <c r="AF88" s="24"/>
      <c r="PM88" s="27"/>
      <c r="PN88" s="27"/>
      <c r="PO88" s="27"/>
      <c r="PP88" s="27"/>
      <c r="PQ88" s="27"/>
      <c r="PR88" s="27"/>
      <c r="PS88" s="27"/>
      <c r="PT88" s="27"/>
      <c r="PU88" s="27"/>
    </row>
  </sheetData>
  <mergeCells count="100">
    <mergeCell ref="N16:N17"/>
    <mergeCell ref="O16:O17"/>
    <mergeCell ref="B19:B21"/>
    <mergeCell ref="C19:C21"/>
    <mergeCell ref="D19:D21"/>
    <mergeCell ref="E19:E21"/>
    <mergeCell ref="F19:F21"/>
    <mergeCell ref="G19:G21"/>
    <mergeCell ref="H19:H21"/>
    <mergeCell ref="I19:I21"/>
    <mergeCell ref="M19:M21"/>
    <mergeCell ref="N19:N21"/>
    <mergeCell ref="O19:O21"/>
    <mergeCell ref="Z34:AA34"/>
    <mergeCell ref="B16:B17"/>
    <mergeCell ref="C16:C17"/>
    <mergeCell ref="D16:D17"/>
    <mergeCell ref="E16:E17"/>
    <mergeCell ref="F16:F17"/>
    <mergeCell ref="G16:G17"/>
    <mergeCell ref="H16:H17"/>
    <mergeCell ref="B33:C33"/>
    <mergeCell ref="E33:H33"/>
    <mergeCell ref="K33:L33"/>
    <mergeCell ref="V33:W33"/>
    <mergeCell ref="X33:Y33"/>
    <mergeCell ref="B34:C34"/>
    <mergeCell ref="I16:I17"/>
    <mergeCell ref="M16:M17"/>
    <mergeCell ref="E34:H34"/>
    <mergeCell ref="K34:L34"/>
    <mergeCell ref="O34:S34"/>
    <mergeCell ref="T34:U34"/>
    <mergeCell ref="X31:Y31"/>
    <mergeCell ref="V34:W34"/>
    <mergeCell ref="X34:Y34"/>
    <mergeCell ref="Z31:AA31"/>
    <mergeCell ref="B32:C32"/>
    <mergeCell ref="E32:H32"/>
    <mergeCell ref="K32:L32"/>
    <mergeCell ref="O32:S32"/>
    <mergeCell ref="T32:U32"/>
    <mergeCell ref="V32:W32"/>
    <mergeCell ref="X32:Y32"/>
    <mergeCell ref="Z32:AA32"/>
    <mergeCell ref="B31:C31"/>
    <mergeCell ref="E31:H31"/>
    <mergeCell ref="K31:L31"/>
    <mergeCell ref="O31:S31"/>
    <mergeCell ref="T31:U31"/>
    <mergeCell ref="V31:W31"/>
    <mergeCell ref="X29:Y29"/>
    <mergeCell ref="Z29:AA29"/>
    <mergeCell ref="B30:C30"/>
    <mergeCell ref="E30:H30"/>
    <mergeCell ref="K30:L30"/>
    <mergeCell ref="O30:S30"/>
    <mergeCell ref="T30:U30"/>
    <mergeCell ref="V30:W30"/>
    <mergeCell ref="X30:Y30"/>
    <mergeCell ref="Z30:AA30"/>
    <mergeCell ref="B29:C29"/>
    <mergeCell ref="E29:H29"/>
    <mergeCell ref="K29:L29"/>
    <mergeCell ref="O29:S29"/>
    <mergeCell ref="T29:U29"/>
    <mergeCell ref="V29:W29"/>
    <mergeCell ref="A24:D24"/>
    <mergeCell ref="G14:G15"/>
    <mergeCell ref="H14:H15"/>
    <mergeCell ref="I14:I15"/>
    <mergeCell ref="M14:M15"/>
    <mergeCell ref="B14:B15"/>
    <mergeCell ref="C14:C15"/>
    <mergeCell ref="D14:D15"/>
    <mergeCell ref="E14:E15"/>
    <mergeCell ref="F14:F15"/>
    <mergeCell ref="N14:N15"/>
    <mergeCell ref="O14:O15"/>
    <mergeCell ref="H10:H12"/>
    <mergeCell ref="I10:I12"/>
    <mergeCell ref="M10:M12"/>
    <mergeCell ref="N10:N12"/>
    <mergeCell ref="O10:O12"/>
    <mergeCell ref="G10:G12"/>
    <mergeCell ref="A5:N5"/>
    <mergeCell ref="A6:N6"/>
    <mergeCell ref="A7:A9"/>
    <mergeCell ref="B7:D7"/>
    <mergeCell ref="E7:S7"/>
    <mergeCell ref="E8:I8"/>
    <mergeCell ref="J8:M8"/>
    <mergeCell ref="N8:N9"/>
    <mergeCell ref="O8:O9"/>
    <mergeCell ref="P8:S8"/>
    <mergeCell ref="B10:B12"/>
    <mergeCell ref="C10:C12"/>
    <mergeCell ref="D10:D12"/>
    <mergeCell ref="E10:E12"/>
    <mergeCell ref="F10:F12"/>
  </mergeCells>
  <pageMargins left="0.24" right="0.16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U92"/>
  <sheetViews>
    <sheetView tabSelected="1" zoomScale="77" zoomScaleNormal="77" workbookViewId="0">
      <pane xSplit="1" ySplit="9" topLeftCell="B10" activePane="bottomRight" state="frozen"/>
      <selection pane="topRight" activeCell="C1" sqref="C1"/>
      <selection pane="bottomLeft" activeCell="A11" sqref="A11"/>
      <selection pane="bottomRight" activeCell="S1" sqref="S1"/>
    </sheetView>
  </sheetViews>
  <sheetFormatPr defaultColWidth="8.7109375" defaultRowHeight="15" x14ac:dyDescent="0.25"/>
  <cols>
    <col min="1" max="1" width="13.7109375" style="35" customWidth="1"/>
    <col min="2" max="2" width="7" style="116" customWidth="1"/>
    <col min="3" max="3" width="7" style="35" customWidth="1"/>
    <col min="4" max="4" width="7.5703125" style="98" customWidth="1"/>
    <col min="5" max="5" width="10.7109375" style="36" customWidth="1"/>
    <col min="6" max="6" width="10.85546875" style="36" customWidth="1"/>
    <col min="7" max="7" width="8.85546875" style="36" customWidth="1"/>
    <col min="8" max="8" width="8.7109375" style="37" customWidth="1"/>
    <col min="9" max="9" width="11.42578125" style="38" customWidth="1"/>
    <col min="10" max="11" width="9.7109375" style="27" customWidth="1"/>
    <col min="12" max="12" width="16.42578125" style="27" customWidth="1"/>
    <col min="13" max="13" width="10" style="27" customWidth="1"/>
    <col min="14" max="14" width="13" style="37" customWidth="1"/>
    <col min="15" max="15" width="11.28515625" style="119" customWidth="1"/>
    <col min="16" max="16" width="8" style="135" customWidth="1"/>
    <col min="17" max="17" width="11.28515625" style="135" customWidth="1"/>
    <col min="18" max="18" width="8.85546875" style="39" customWidth="1"/>
    <col min="19" max="19" width="13.7109375" style="39" customWidth="1"/>
    <col min="20" max="22" width="14.28515625" style="40" customWidth="1"/>
    <col min="23" max="23" width="13.7109375" style="40" customWidth="1"/>
    <col min="24" max="24" width="12.85546875" style="26" customWidth="1"/>
    <col min="25" max="25" width="14.140625" style="26" customWidth="1"/>
    <col min="26" max="26" width="14.7109375" style="26" customWidth="1"/>
    <col min="27" max="27" width="10.85546875" style="26" customWidth="1"/>
    <col min="28" max="28" width="11.85546875" style="26" customWidth="1"/>
    <col min="29" max="29" width="13.85546875" style="26" customWidth="1"/>
    <col min="30" max="30" width="15.7109375" style="23" customWidth="1"/>
    <col min="31" max="31" width="15.7109375" style="24" customWidth="1"/>
    <col min="32" max="32" width="15.42578125" style="24" customWidth="1"/>
    <col min="33" max="428" width="8.7109375" style="26"/>
    <col min="429" max="16384" width="8.7109375" style="27"/>
  </cols>
  <sheetData>
    <row r="1" spans="1:428" s="10" customFormat="1" ht="15.75" x14ac:dyDescent="0.2">
      <c r="A1" s="1"/>
      <c r="B1" s="112"/>
      <c r="C1" s="1"/>
      <c r="D1" s="93"/>
      <c r="E1" s="2"/>
      <c r="F1" s="2"/>
      <c r="G1" s="2"/>
      <c r="H1" s="3"/>
      <c r="I1" s="4"/>
      <c r="J1" s="5"/>
      <c r="K1" s="5"/>
      <c r="L1" s="5"/>
      <c r="M1" s="5"/>
      <c r="N1" s="125"/>
      <c r="O1" s="126"/>
      <c r="P1" s="132"/>
      <c r="Q1" s="132"/>
      <c r="R1" s="6"/>
      <c r="S1" s="6" t="s">
        <v>79</v>
      </c>
      <c r="T1" s="7"/>
      <c r="U1" s="7"/>
      <c r="V1" s="7"/>
      <c r="W1" s="7"/>
      <c r="X1" s="8"/>
      <c r="Y1" s="8"/>
      <c r="Z1" s="8"/>
      <c r="AA1" s="8"/>
      <c r="AB1" s="8"/>
      <c r="AC1" s="8"/>
      <c r="AD1" s="1"/>
      <c r="AE1" s="9"/>
      <c r="AF1" s="9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  <c r="CF1" s="8"/>
      <c r="CG1" s="8"/>
      <c r="CH1" s="8"/>
      <c r="CI1" s="8"/>
      <c r="CJ1" s="8"/>
      <c r="CK1" s="8"/>
      <c r="CL1" s="8"/>
      <c r="CM1" s="8"/>
      <c r="CN1" s="8"/>
      <c r="CO1" s="8"/>
      <c r="CP1" s="8"/>
      <c r="CQ1" s="8"/>
      <c r="CR1" s="8"/>
      <c r="CS1" s="8"/>
      <c r="CT1" s="8"/>
      <c r="CU1" s="8"/>
      <c r="CV1" s="8"/>
      <c r="CW1" s="8"/>
      <c r="CX1" s="8"/>
      <c r="CY1" s="8"/>
      <c r="CZ1" s="8"/>
      <c r="DA1" s="8"/>
      <c r="DB1" s="8"/>
      <c r="DC1" s="8"/>
      <c r="DD1" s="8"/>
      <c r="DE1" s="8"/>
      <c r="DF1" s="8"/>
      <c r="DG1" s="8"/>
      <c r="DH1" s="8"/>
      <c r="DI1" s="8"/>
      <c r="DJ1" s="8"/>
      <c r="DK1" s="8"/>
      <c r="DL1" s="8"/>
      <c r="DM1" s="8"/>
      <c r="DN1" s="8"/>
      <c r="DO1" s="8"/>
      <c r="DP1" s="8"/>
      <c r="DQ1" s="8"/>
      <c r="DR1" s="8"/>
      <c r="DS1" s="8"/>
      <c r="DT1" s="8"/>
      <c r="DU1" s="8"/>
      <c r="DV1" s="8"/>
      <c r="DW1" s="8"/>
      <c r="DX1" s="8"/>
      <c r="DY1" s="8"/>
      <c r="DZ1" s="8"/>
      <c r="EA1" s="8"/>
      <c r="EB1" s="8"/>
      <c r="EC1" s="8"/>
      <c r="ED1" s="8"/>
      <c r="EE1" s="8"/>
      <c r="EF1" s="8"/>
      <c r="EG1" s="8"/>
      <c r="EH1" s="8"/>
      <c r="EI1" s="8"/>
      <c r="EJ1" s="8"/>
      <c r="EK1" s="8"/>
      <c r="EL1" s="8"/>
      <c r="EM1" s="8"/>
      <c r="EN1" s="8"/>
      <c r="EO1" s="8"/>
      <c r="EP1" s="8"/>
      <c r="EQ1" s="8"/>
      <c r="ER1" s="8"/>
      <c r="ES1" s="8"/>
      <c r="ET1" s="8"/>
      <c r="EU1" s="8"/>
      <c r="EV1" s="8"/>
      <c r="EW1" s="8"/>
      <c r="EX1" s="8"/>
      <c r="EY1" s="8"/>
      <c r="EZ1" s="8"/>
      <c r="FA1" s="8"/>
      <c r="FB1" s="8"/>
      <c r="FC1" s="8"/>
      <c r="FD1" s="8"/>
      <c r="FE1" s="8"/>
      <c r="FF1" s="8"/>
      <c r="FG1" s="8"/>
      <c r="FH1" s="8"/>
      <c r="FI1" s="8"/>
      <c r="FJ1" s="8"/>
      <c r="FK1" s="8"/>
      <c r="FL1" s="8"/>
      <c r="FM1" s="8"/>
      <c r="FN1" s="8"/>
      <c r="FO1" s="8"/>
      <c r="FP1" s="8"/>
      <c r="FQ1" s="8"/>
      <c r="FR1" s="8"/>
      <c r="FS1" s="8"/>
      <c r="FT1" s="8"/>
      <c r="FU1" s="8"/>
      <c r="FV1" s="8"/>
      <c r="FW1" s="8"/>
      <c r="FX1" s="8"/>
      <c r="FY1" s="8"/>
      <c r="FZ1" s="8"/>
      <c r="GA1" s="8"/>
      <c r="GB1" s="8"/>
      <c r="GC1" s="8"/>
      <c r="GD1" s="8"/>
      <c r="GE1" s="8"/>
      <c r="GF1" s="8"/>
      <c r="GG1" s="8"/>
      <c r="GH1" s="8"/>
      <c r="GI1" s="8"/>
      <c r="GJ1" s="8"/>
      <c r="GK1" s="8"/>
      <c r="GL1" s="8"/>
      <c r="GM1" s="8"/>
      <c r="GN1" s="8"/>
      <c r="GO1" s="8"/>
      <c r="GP1" s="8"/>
      <c r="GQ1" s="8"/>
      <c r="GR1" s="8"/>
      <c r="GS1" s="8"/>
      <c r="GT1" s="8"/>
      <c r="GU1" s="8"/>
      <c r="GV1" s="8"/>
      <c r="GW1" s="8"/>
      <c r="GX1" s="8"/>
      <c r="GY1" s="8"/>
      <c r="GZ1" s="8"/>
      <c r="HA1" s="8"/>
      <c r="HB1" s="8"/>
      <c r="HC1" s="8"/>
      <c r="HD1" s="8"/>
      <c r="HE1" s="8"/>
      <c r="HF1" s="8"/>
      <c r="HG1" s="8"/>
      <c r="HH1" s="8"/>
      <c r="HI1" s="8"/>
      <c r="HJ1" s="8"/>
      <c r="HK1" s="8"/>
      <c r="HL1" s="8"/>
      <c r="HM1" s="8"/>
      <c r="HN1" s="8"/>
      <c r="HO1" s="8"/>
      <c r="HP1" s="8"/>
      <c r="HQ1" s="8"/>
      <c r="HR1" s="8"/>
      <c r="HS1" s="8"/>
      <c r="HT1" s="8"/>
      <c r="HU1" s="8"/>
      <c r="HV1" s="8"/>
      <c r="HW1" s="8"/>
      <c r="HX1" s="8"/>
      <c r="HY1" s="8"/>
      <c r="HZ1" s="8"/>
      <c r="IA1" s="8"/>
      <c r="IB1" s="8"/>
      <c r="IC1" s="8"/>
      <c r="ID1" s="8"/>
      <c r="IE1" s="8"/>
      <c r="IF1" s="8"/>
      <c r="IG1" s="8"/>
      <c r="IH1" s="8"/>
      <c r="II1" s="8"/>
      <c r="IJ1" s="8"/>
      <c r="IK1" s="8"/>
      <c r="IL1" s="8"/>
      <c r="IM1" s="8"/>
      <c r="IN1" s="8"/>
      <c r="IO1" s="8"/>
      <c r="IP1" s="8"/>
      <c r="IQ1" s="8"/>
      <c r="IR1" s="8"/>
      <c r="IS1" s="8"/>
      <c r="IT1" s="8"/>
      <c r="IU1" s="8"/>
      <c r="IV1" s="8"/>
      <c r="IW1" s="8"/>
      <c r="IX1" s="8"/>
      <c r="IY1" s="8"/>
      <c r="IZ1" s="8"/>
      <c r="JA1" s="8"/>
      <c r="JB1" s="8"/>
      <c r="JC1" s="8"/>
      <c r="JD1" s="8"/>
      <c r="JE1" s="8"/>
      <c r="JF1" s="8"/>
      <c r="JG1" s="8"/>
      <c r="JH1" s="8"/>
      <c r="JI1" s="8"/>
      <c r="JJ1" s="8"/>
      <c r="JK1" s="8"/>
      <c r="JL1" s="8"/>
      <c r="JM1" s="8"/>
      <c r="JN1" s="8"/>
      <c r="JO1" s="8"/>
      <c r="JP1" s="8"/>
      <c r="JQ1" s="8"/>
      <c r="JR1" s="8"/>
      <c r="JS1" s="8"/>
      <c r="JT1" s="8"/>
      <c r="JU1" s="8"/>
      <c r="JV1" s="8"/>
      <c r="JW1" s="8"/>
      <c r="JX1" s="8"/>
      <c r="JY1" s="8"/>
      <c r="JZ1" s="8"/>
      <c r="KA1" s="8"/>
      <c r="KB1" s="8"/>
      <c r="KC1" s="8"/>
      <c r="KD1" s="8"/>
      <c r="KE1" s="8"/>
      <c r="KF1" s="8"/>
      <c r="KG1" s="8"/>
      <c r="KH1" s="8"/>
      <c r="KI1" s="8"/>
      <c r="KJ1" s="8"/>
      <c r="KK1" s="8"/>
      <c r="KL1" s="8"/>
      <c r="KM1" s="8"/>
      <c r="KN1" s="8"/>
      <c r="KO1" s="8"/>
      <c r="KP1" s="8"/>
      <c r="KQ1" s="8"/>
      <c r="KR1" s="8"/>
      <c r="KS1" s="8"/>
      <c r="KT1" s="8"/>
      <c r="KU1" s="8"/>
      <c r="KV1" s="8"/>
      <c r="KW1" s="8"/>
      <c r="KX1" s="8"/>
      <c r="KY1" s="8"/>
      <c r="KZ1" s="8"/>
      <c r="LA1" s="8"/>
      <c r="LB1" s="8"/>
      <c r="LC1" s="8"/>
      <c r="LD1" s="8"/>
      <c r="LE1" s="8"/>
      <c r="LF1" s="8"/>
      <c r="LG1" s="8"/>
      <c r="LH1" s="8"/>
      <c r="LI1" s="8"/>
      <c r="LJ1" s="8"/>
      <c r="LK1" s="8"/>
      <c r="LL1" s="8"/>
      <c r="LM1" s="8"/>
      <c r="LN1" s="8"/>
      <c r="LO1" s="8"/>
      <c r="LP1" s="8"/>
      <c r="LQ1" s="8"/>
      <c r="LR1" s="8"/>
      <c r="LS1" s="8"/>
      <c r="LT1" s="8"/>
      <c r="LU1" s="8"/>
      <c r="LV1" s="8"/>
      <c r="LW1" s="8"/>
      <c r="LX1" s="8"/>
      <c r="LY1" s="8"/>
      <c r="LZ1" s="8"/>
      <c r="MA1" s="8"/>
      <c r="MB1" s="8"/>
      <c r="MC1" s="8"/>
      <c r="MD1" s="8"/>
      <c r="ME1" s="8"/>
      <c r="MF1" s="8"/>
      <c r="MG1" s="8"/>
      <c r="MH1" s="8"/>
      <c r="MI1" s="8"/>
      <c r="MJ1" s="8"/>
      <c r="MK1" s="8"/>
      <c r="ML1" s="8"/>
      <c r="MM1" s="8"/>
      <c r="MN1" s="8"/>
      <c r="MO1" s="8"/>
      <c r="MP1" s="8"/>
      <c r="MQ1" s="8"/>
      <c r="MR1" s="8"/>
      <c r="MS1" s="8"/>
      <c r="MT1" s="8"/>
      <c r="MU1" s="8"/>
      <c r="MV1" s="8"/>
      <c r="MW1" s="8"/>
      <c r="MX1" s="8"/>
      <c r="MY1" s="8"/>
      <c r="MZ1" s="8"/>
      <c r="NA1" s="8"/>
      <c r="NB1" s="8"/>
      <c r="NC1" s="8"/>
      <c r="ND1" s="8"/>
      <c r="NE1" s="8"/>
      <c r="NF1" s="8"/>
      <c r="NG1" s="8"/>
      <c r="NH1" s="8"/>
      <c r="NI1" s="8"/>
      <c r="NJ1" s="8"/>
      <c r="NK1" s="8"/>
      <c r="NL1" s="8"/>
      <c r="NM1" s="8"/>
      <c r="NN1" s="8"/>
      <c r="NO1" s="8"/>
      <c r="NP1" s="8"/>
      <c r="NQ1" s="8"/>
      <c r="NR1" s="8"/>
      <c r="NS1" s="8"/>
      <c r="NT1" s="8"/>
      <c r="NU1" s="8"/>
      <c r="NV1" s="8"/>
      <c r="NW1" s="8"/>
      <c r="NX1" s="8"/>
      <c r="NY1" s="8"/>
      <c r="NZ1" s="8"/>
      <c r="OA1" s="8"/>
      <c r="OB1" s="8"/>
      <c r="OC1" s="8"/>
      <c r="OD1" s="8"/>
      <c r="OE1" s="8"/>
      <c r="OF1" s="8"/>
      <c r="OG1" s="8"/>
      <c r="OH1" s="8"/>
      <c r="OI1" s="8"/>
      <c r="OJ1" s="8"/>
      <c r="OK1" s="8"/>
      <c r="OL1" s="8"/>
      <c r="OM1" s="8"/>
      <c r="ON1" s="8"/>
      <c r="OO1" s="8"/>
      <c r="OP1" s="8"/>
      <c r="OQ1" s="8"/>
      <c r="OR1" s="8"/>
      <c r="OS1" s="8"/>
      <c r="OT1" s="8"/>
      <c r="OU1" s="8"/>
      <c r="OV1" s="8"/>
      <c r="OW1" s="8"/>
      <c r="OX1" s="8"/>
      <c r="OY1" s="8"/>
      <c r="OZ1" s="8"/>
      <c r="PA1" s="8"/>
      <c r="PB1" s="8"/>
      <c r="PC1" s="8"/>
      <c r="PD1" s="8"/>
      <c r="PE1" s="8"/>
      <c r="PF1" s="8"/>
      <c r="PG1" s="8"/>
      <c r="PH1" s="8"/>
      <c r="PI1" s="8"/>
      <c r="PJ1" s="8"/>
      <c r="PK1" s="8"/>
      <c r="PL1" s="8"/>
    </row>
    <row r="2" spans="1:428" s="10" customFormat="1" ht="15.75" x14ac:dyDescent="0.2">
      <c r="A2" s="2" t="s">
        <v>0</v>
      </c>
      <c r="B2" s="113"/>
      <c r="C2" s="3"/>
      <c r="D2" s="94"/>
      <c r="E2" s="4"/>
      <c r="F2" s="4"/>
      <c r="G2" s="4"/>
      <c r="H2" s="3"/>
      <c r="I2" s="11"/>
      <c r="J2" s="5"/>
      <c r="K2" s="5"/>
      <c r="L2" s="5"/>
      <c r="M2" s="5"/>
      <c r="N2" s="125"/>
      <c r="O2" s="126"/>
      <c r="P2" s="132"/>
      <c r="Q2" s="132"/>
      <c r="R2" s="6"/>
      <c r="S2" s="6"/>
      <c r="T2" s="7"/>
      <c r="U2" s="7"/>
      <c r="V2" s="7"/>
      <c r="W2" s="7"/>
      <c r="X2" s="8"/>
      <c r="Y2" s="8"/>
      <c r="Z2" s="8"/>
      <c r="AA2" s="8"/>
      <c r="AB2" s="8"/>
      <c r="AC2" s="8"/>
      <c r="AD2" s="1"/>
      <c r="AE2" s="9"/>
      <c r="AF2" s="9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P2" s="8"/>
      <c r="CQ2" s="8"/>
      <c r="CR2" s="8"/>
      <c r="CS2" s="8"/>
      <c r="CT2" s="8"/>
      <c r="CU2" s="8"/>
      <c r="CV2" s="8"/>
      <c r="CW2" s="8"/>
      <c r="CX2" s="8"/>
      <c r="CY2" s="8"/>
      <c r="CZ2" s="8"/>
      <c r="DA2" s="8"/>
      <c r="DB2" s="8"/>
      <c r="DC2" s="8"/>
      <c r="DD2" s="8"/>
      <c r="DE2" s="8"/>
      <c r="DF2" s="8"/>
      <c r="DG2" s="8"/>
      <c r="DH2" s="8"/>
      <c r="DI2" s="8"/>
      <c r="DJ2" s="8"/>
      <c r="DK2" s="8"/>
      <c r="DL2" s="8"/>
      <c r="DM2" s="8"/>
      <c r="DN2" s="8"/>
      <c r="DO2" s="8"/>
      <c r="DP2" s="8"/>
      <c r="DQ2" s="8"/>
      <c r="DR2" s="8"/>
      <c r="DS2" s="8"/>
      <c r="DT2" s="8"/>
      <c r="DU2" s="8"/>
      <c r="DV2" s="8"/>
      <c r="DW2" s="8"/>
      <c r="DX2" s="8"/>
      <c r="DY2" s="8"/>
      <c r="DZ2" s="8"/>
      <c r="EA2" s="8"/>
      <c r="EB2" s="8"/>
      <c r="EC2" s="8"/>
      <c r="ED2" s="8"/>
      <c r="EE2" s="8"/>
      <c r="EF2" s="8"/>
      <c r="EG2" s="8"/>
      <c r="EH2" s="8"/>
      <c r="EI2" s="8"/>
      <c r="EJ2" s="8"/>
      <c r="EK2" s="8"/>
      <c r="EL2" s="8"/>
      <c r="EM2" s="8"/>
      <c r="EN2" s="8"/>
      <c r="EO2" s="8"/>
      <c r="EP2" s="8"/>
      <c r="EQ2" s="8"/>
      <c r="ER2" s="8"/>
      <c r="ES2" s="8"/>
      <c r="ET2" s="8"/>
      <c r="EU2" s="8"/>
      <c r="EV2" s="8"/>
      <c r="EW2" s="8"/>
      <c r="EX2" s="8"/>
      <c r="EY2" s="8"/>
      <c r="EZ2" s="8"/>
      <c r="FA2" s="8"/>
      <c r="FB2" s="8"/>
      <c r="FC2" s="8"/>
      <c r="FD2" s="8"/>
      <c r="FE2" s="8"/>
      <c r="FF2" s="8"/>
      <c r="FG2" s="8"/>
      <c r="FH2" s="8"/>
      <c r="FI2" s="8"/>
      <c r="FJ2" s="8"/>
      <c r="FK2" s="8"/>
      <c r="FL2" s="8"/>
      <c r="FM2" s="8"/>
      <c r="FN2" s="8"/>
      <c r="FO2" s="8"/>
      <c r="FP2" s="8"/>
      <c r="FQ2" s="8"/>
      <c r="FR2" s="8"/>
      <c r="FS2" s="8"/>
      <c r="FT2" s="8"/>
      <c r="FU2" s="8"/>
      <c r="FV2" s="8"/>
      <c r="FW2" s="8"/>
      <c r="FX2" s="8"/>
      <c r="FY2" s="8"/>
      <c r="FZ2" s="8"/>
      <c r="GA2" s="8"/>
      <c r="GB2" s="8"/>
      <c r="GC2" s="8"/>
      <c r="GD2" s="8"/>
      <c r="GE2" s="8"/>
      <c r="GF2" s="8"/>
      <c r="GG2" s="8"/>
      <c r="GH2" s="8"/>
      <c r="GI2" s="8"/>
      <c r="GJ2" s="8"/>
      <c r="GK2" s="8"/>
      <c r="GL2" s="8"/>
      <c r="GM2" s="8"/>
      <c r="GN2" s="8"/>
      <c r="GO2" s="8"/>
      <c r="GP2" s="8"/>
      <c r="GQ2" s="8"/>
      <c r="GR2" s="8"/>
      <c r="GS2" s="8"/>
      <c r="GT2" s="8"/>
      <c r="GU2" s="8"/>
      <c r="GV2" s="8"/>
      <c r="GW2" s="8"/>
      <c r="GX2" s="8"/>
      <c r="GY2" s="8"/>
      <c r="GZ2" s="8"/>
      <c r="HA2" s="8"/>
      <c r="HB2" s="8"/>
      <c r="HC2" s="8"/>
      <c r="HD2" s="8"/>
      <c r="HE2" s="8"/>
      <c r="HF2" s="8"/>
      <c r="HG2" s="8"/>
      <c r="HH2" s="8"/>
      <c r="HI2" s="8"/>
      <c r="HJ2" s="8"/>
      <c r="HK2" s="8"/>
      <c r="HL2" s="8"/>
      <c r="HM2" s="8"/>
      <c r="HN2" s="8"/>
      <c r="HO2" s="8"/>
      <c r="HP2" s="8"/>
      <c r="HQ2" s="8"/>
      <c r="HR2" s="8"/>
      <c r="HS2" s="8"/>
      <c r="HT2" s="8"/>
      <c r="HU2" s="8"/>
      <c r="HV2" s="8"/>
      <c r="HW2" s="8"/>
      <c r="HX2" s="8"/>
      <c r="HY2" s="8"/>
      <c r="HZ2" s="8"/>
      <c r="IA2" s="8"/>
      <c r="IB2" s="8"/>
      <c r="IC2" s="8"/>
      <c r="ID2" s="8"/>
      <c r="IE2" s="8"/>
      <c r="IF2" s="8"/>
      <c r="IG2" s="8"/>
      <c r="IH2" s="8"/>
      <c r="II2" s="8"/>
      <c r="IJ2" s="8"/>
      <c r="IK2" s="8"/>
      <c r="IL2" s="8"/>
      <c r="IM2" s="8"/>
      <c r="IN2" s="8"/>
      <c r="IO2" s="8"/>
      <c r="IP2" s="8"/>
      <c r="IQ2" s="8"/>
      <c r="IR2" s="8"/>
      <c r="IS2" s="8"/>
      <c r="IT2" s="8"/>
      <c r="IU2" s="8"/>
      <c r="IV2" s="8"/>
      <c r="IW2" s="8"/>
      <c r="IX2" s="8"/>
      <c r="IY2" s="8"/>
      <c r="IZ2" s="8"/>
      <c r="JA2" s="8"/>
      <c r="JB2" s="8"/>
      <c r="JC2" s="8"/>
      <c r="JD2" s="8"/>
      <c r="JE2" s="8"/>
      <c r="JF2" s="8"/>
      <c r="JG2" s="8"/>
      <c r="JH2" s="8"/>
      <c r="JI2" s="8"/>
      <c r="JJ2" s="8"/>
      <c r="JK2" s="8"/>
      <c r="JL2" s="8"/>
      <c r="JM2" s="8"/>
      <c r="JN2" s="8"/>
      <c r="JO2" s="8"/>
      <c r="JP2" s="8"/>
      <c r="JQ2" s="8"/>
      <c r="JR2" s="8"/>
      <c r="JS2" s="8"/>
      <c r="JT2" s="8"/>
      <c r="JU2" s="8"/>
      <c r="JV2" s="8"/>
      <c r="JW2" s="8"/>
      <c r="JX2" s="8"/>
      <c r="JY2" s="8"/>
      <c r="JZ2" s="8"/>
      <c r="KA2" s="8"/>
      <c r="KB2" s="8"/>
      <c r="KC2" s="8"/>
      <c r="KD2" s="8"/>
      <c r="KE2" s="8"/>
      <c r="KF2" s="8"/>
      <c r="KG2" s="8"/>
      <c r="KH2" s="8"/>
      <c r="KI2" s="8"/>
      <c r="KJ2" s="8"/>
      <c r="KK2" s="8"/>
      <c r="KL2" s="8"/>
      <c r="KM2" s="8"/>
      <c r="KN2" s="8"/>
      <c r="KO2" s="8"/>
      <c r="KP2" s="8"/>
      <c r="KQ2" s="8"/>
      <c r="KR2" s="8"/>
      <c r="KS2" s="8"/>
      <c r="KT2" s="8"/>
      <c r="KU2" s="8"/>
      <c r="KV2" s="8"/>
      <c r="KW2" s="8"/>
      <c r="KX2" s="8"/>
      <c r="KY2" s="8"/>
      <c r="KZ2" s="8"/>
      <c r="LA2" s="8"/>
      <c r="LB2" s="8"/>
      <c r="LC2" s="8"/>
      <c r="LD2" s="8"/>
      <c r="LE2" s="8"/>
      <c r="LF2" s="8"/>
      <c r="LG2" s="8"/>
      <c r="LH2" s="8"/>
      <c r="LI2" s="8"/>
      <c r="LJ2" s="8"/>
      <c r="LK2" s="8"/>
      <c r="LL2" s="8"/>
      <c r="LM2" s="8"/>
      <c r="LN2" s="8"/>
      <c r="LO2" s="8"/>
      <c r="LP2" s="8"/>
      <c r="LQ2" s="8"/>
      <c r="LR2" s="8"/>
      <c r="LS2" s="8"/>
      <c r="LT2" s="8"/>
      <c r="LU2" s="8"/>
      <c r="LV2" s="8"/>
      <c r="LW2" s="8"/>
      <c r="LX2" s="8"/>
      <c r="LY2" s="8"/>
      <c r="LZ2" s="8"/>
      <c r="MA2" s="8"/>
      <c r="MB2" s="8"/>
      <c r="MC2" s="8"/>
      <c r="MD2" s="8"/>
      <c r="ME2" s="8"/>
      <c r="MF2" s="8"/>
      <c r="MG2" s="8"/>
      <c r="MH2" s="8"/>
      <c r="MI2" s="8"/>
      <c r="MJ2" s="8"/>
      <c r="MK2" s="8"/>
      <c r="ML2" s="8"/>
      <c r="MM2" s="8"/>
      <c r="MN2" s="8"/>
      <c r="MO2" s="8"/>
      <c r="MP2" s="8"/>
      <c r="MQ2" s="8"/>
      <c r="MR2" s="8"/>
      <c r="MS2" s="8"/>
      <c r="MT2" s="8"/>
      <c r="MU2" s="8"/>
      <c r="MV2" s="8"/>
      <c r="MW2" s="8"/>
      <c r="MX2" s="8"/>
      <c r="MY2" s="8"/>
      <c r="MZ2" s="8"/>
      <c r="NA2" s="8"/>
      <c r="NB2" s="8"/>
      <c r="NC2" s="8"/>
      <c r="ND2" s="8"/>
      <c r="NE2" s="8"/>
      <c r="NF2" s="8"/>
      <c r="NG2" s="8"/>
      <c r="NH2" s="8"/>
      <c r="NI2" s="8"/>
      <c r="NJ2" s="8"/>
      <c r="NK2" s="8"/>
      <c r="NL2" s="8"/>
      <c r="NM2" s="8"/>
      <c r="NN2" s="8"/>
      <c r="NO2" s="8"/>
      <c r="NP2" s="8"/>
      <c r="NQ2" s="8"/>
      <c r="NR2" s="8"/>
      <c r="NS2" s="8"/>
      <c r="NT2" s="8"/>
      <c r="NU2" s="8"/>
      <c r="NV2" s="8"/>
      <c r="NW2" s="8"/>
      <c r="NX2" s="8"/>
      <c r="NY2" s="8"/>
      <c r="NZ2" s="8"/>
      <c r="OA2" s="8"/>
      <c r="OB2" s="8"/>
      <c r="OC2" s="8"/>
      <c r="OD2" s="8"/>
      <c r="OE2" s="8"/>
      <c r="OF2" s="8"/>
      <c r="OG2" s="8"/>
      <c r="OH2" s="8"/>
      <c r="OI2" s="8"/>
      <c r="OJ2" s="8"/>
      <c r="OK2" s="8"/>
      <c r="OL2" s="8"/>
      <c r="OM2" s="8"/>
      <c r="ON2" s="8"/>
      <c r="OO2" s="8"/>
      <c r="OP2" s="8"/>
      <c r="OQ2" s="8"/>
      <c r="OR2" s="8"/>
      <c r="OS2" s="8"/>
      <c r="OT2" s="8"/>
      <c r="OU2" s="8"/>
      <c r="OV2" s="8"/>
      <c r="OW2" s="8"/>
      <c r="OX2" s="8"/>
      <c r="OY2" s="8"/>
      <c r="OZ2" s="8"/>
      <c r="PA2" s="8"/>
      <c r="PB2" s="8"/>
      <c r="PC2" s="8"/>
      <c r="PD2" s="8"/>
      <c r="PE2" s="8"/>
      <c r="PF2" s="8"/>
      <c r="PG2" s="8"/>
      <c r="PH2" s="8"/>
      <c r="PI2" s="8"/>
      <c r="PJ2" s="8"/>
      <c r="PK2" s="8"/>
      <c r="PL2" s="8"/>
    </row>
    <row r="3" spans="1:428" s="10" customFormat="1" ht="15.75" x14ac:dyDescent="0.2">
      <c r="A3" s="12" t="s">
        <v>1</v>
      </c>
      <c r="B3" s="114"/>
      <c r="C3" s="3"/>
      <c r="D3" s="94"/>
      <c r="E3" s="11"/>
      <c r="F3" s="11"/>
      <c r="G3" s="11"/>
      <c r="H3" s="3"/>
      <c r="I3" s="13"/>
      <c r="J3" s="5"/>
      <c r="K3" s="5"/>
      <c r="L3" s="5"/>
      <c r="M3" s="5"/>
      <c r="N3" s="125"/>
      <c r="O3" s="126"/>
      <c r="P3" s="132"/>
      <c r="Q3" s="132"/>
      <c r="R3" s="6"/>
      <c r="S3" s="6"/>
      <c r="T3" s="7"/>
      <c r="U3" s="7"/>
      <c r="V3" s="7"/>
      <c r="W3" s="7"/>
      <c r="X3" s="8"/>
      <c r="Y3" s="8"/>
      <c r="Z3" s="8"/>
      <c r="AA3" s="8"/>
      <c r="AB3" s="8"/>
      <c r="AC3" s="8"/>
      <c r="AD3" s="1"/>
      <c r="AE3" s="9"/>
      <c r="AF3" s="9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8"/>
      <c r="HY3" s="8"/>
      <c r="HZ3" s="8"/>
      <c r="IA3" s="8"/>
      <c r="IB3" s="8"/>
      <c r="IC3" s="8"/>
      <c r="ID3" s="8"/>
      <c r="IE3" s="8"/>
      <c r="IF3" s="8"/>
      <c r="IG3" s="8"/>
      <c r="IH3" s="8"/>
      <c r="II3" s="8"/>
      <c r="IJ3" s="8"/>
      <c r="IK3" s="8"/>
      <c r="IL3" s="8"/>
      <c r="IM3" s="8"/>
      <c r="IN3" s="8"/>
      <c r="IO3" s="8"/>
      <c r="IP3" s="8"/>
      <c r="IQ3" s="8"/>
      <c r="IR3" s="8"/>
      <c r="IS3" s="8"/>
      <c r="IT3" s="8"/>
      <c r="IU3" s="8"/>
      <c r="IV3" s="8"/>
      <c r="IW3" s="8"/>
      <c r="IX3" s="8"/>
      <c r="IY3" s="8"/>
      <c r="IZ3" s="8"/>
      <c r="JA3" s="8"/>
      <c r="JB3" s="8"/>
      <c r="JC3" s="8"/>
      <c r="JD3" s="8"/>
      <c r="JE3" s="8"/>
      <c r="JF3" s="8"/>
      <c r="JG3" s="8"/>
      <c r="JH3" s="8"/>
      <c r="JI3" s="8"/>
      <c r="JJ3" s="8"/>
      <c r="JK3" s="8"/>
      <c r="JL3" s="8"/>
      <c r="JM3" s="8"/>
      <c r="JN3" s="8"/>
      <c r="JO3" s="8"/>
      <c r="JP3" s="8"/>
      <c r="JQ3" s="8"/>
      <c r="JR3" s="8"/>
      <c r="JS3" s="8"/>
      <c r="JT3" s="8"/>
      <c r="JU3" s="8"/>
      <c r="JV3" s="8"/>
      <c r="JW3" s="8"/>
      <c r="JX3" s="8"/>
      <c r="JY3" s="8"/>
      <c r="JZ3" s="8"/>
      <c r="KA3" s="8"/>
      <c r="KB3" s="8"/>
      <c r="KC3" s="8"/>
      <c r="KD3" s="8"/>
      <c r="KE3" s="8"/>
      <c r="KF3" s="8"/>
      <c r="KG3" s="8"/>
      <c r="KH3" s="8"/>
      <c r="KI3" s="8"/>
      <c r="KJ3" s="8"/>
      <c r="KK3" s="8"/>
      <c r="KL3" s="8"/>
      <c r="KM3" s="8"/>
      <c r="KN3" s="8"/>
      <c r="KO3" s="8"/>
      <c r="KP3" s="8"/>
      <c r="KQ3" s="8"/>
      <c r="KR3" s="8"/>
      <c r="KS3" s="8"/>
      <c r="KT3" s="8"/>
      <c r="KU3" s="8"/>
      <c r="KV3" s="8"/>
      <c r="KW3" s="8"/>
      <c r="KX3" s="8"/>
      <c r="KY3" s="8"/>
      <c r="KZ3" s="8"/>
      <c r="LA3" s="8"/>
      <c r="LB3" s="8"/>
      <c r="LC3" s="8"/>
      <c r="LD3" s="8"/>
      <c r="LE3" s="8"/>
      <c r="LF3" s="8"/>
      <c r="LG3" s="8"/>
      <c r="LH3" s="8"/>
      <c r="LI3" s="8"/>
      <c r="LJ3" s="8"/>
      <c r="LK3" s="8"/>
      <c r="LL3" s="8"/>
      <c r="LM3" s="8"/>
      <c r="LN3" s="8"/>
      <c r="LO3" s="8"/>
      <c r="LP3" s="8"/>
      <c r="LQ3" s="8"/>
      <c r="LR3" s="8"/>
      <c r="LS3" s="8"/>
      <c r="LT3" s="8"/>
      <c r="LU3" s="8"/>
      <c r="LV3" s="8"/>
      <c r="LW3" s="8"/>
      <c r="LX3" s="8"/>
      <c r="LY3" s="8"/>
      <c r="LZ3" s="8"/>
      <c r="MA3" s="8"/>
      <c r="MB3" s="8"/>
      <c r="MC3" s="8"/>
      <c r="MD3" s="8"/>
      <c r="ME3" s="8"/>
      <c r="MF3" s="8"/>
      <c r="MG3" s="8"/>
      <c r="MH3" s="8"/>
      <c r="MI3" s="8"/>
      <c r="MJ3" s="8"/>
      <c r="MK3" s="8"/>
      <c r="ML3" s="8"/>
      <c r="MM3" s="8"/>
      <c r="MN3" s="8"/>
      <c r="MO3" s="8"/>
      <c r="MP3" s="8"/>
      <c r="MQ3" s="8"/>
      <c r="MR3" s="8"/>
      <c r="MS3" s="8"/>
      <c r="MT3" s="8"/>
      <c r="MU3" s="8"/>
      <c r="MV3" s="8"/>
      <c r="MW3" s="8"/>
      <c r="MX3" s="8"/>
      <c r="MY3" s="8"/>
      <c r="MZ3" s="8"/>
      <c r="NA3" s="8"/>
      <c r="NB3" s="8"/>
      <c r="NC3" s="8"/>
      <c r="ND3" s="8"/>
      <c r="NE3" s="8"/>
      <c r="NF3" s="8"/>
      <c r="NG3" s="8"/>
      <c r="NH3" s="8"/>
      <c r="NI3" s="8"/>
      <c r="NJ3" s="8"/>
      <c r="NK3" s="8"/>
      <c r="NL3" s="8"/>
      <c r="NM3" s="8"/>
      <c r="NN3" s="8"/>
      <c r="NO3" s="8"/>
      <c r="NP3" s="8"/>
      <c r="NQ3" s="8"/>
      <c r="NR3" s="8"/>
      <c r="NS3" s="8"/>
      <c r="NT3" s="8"/>
      <c r="NU3" s="8"/>
      <c r="NV3" s="8"/>
      <c r="NW3" s="8"/>
      <c r="NX3" s="8"/>
      <c r="NY3" s="8"/>
      <c r="NZ3" s="8"/>
      <c r="OA3" s="8"/>
      <c r="OB3" s="8"/>
      <c r="OC3" s="8"/>
      <c r="OD3" s="8"/>
      <c r="OE3" s="8"/>
      <c r="OF3" s="8"/>
      <c r="OG3" s="8"/>
      <c r="OH3" s="8"/>
      <c r="OI3" s="8"/>
      <c r="OJ3" s="8"/>
      <c r="OK3" s="8"/>
      <c r="OL3" s="8"/>
      <c r="OM3" s="8"/>
      <c r="ON3" s="8"/>
      <c r="OO3" s="8"/>
      <c r="OP3" s="8"/>
      <c r="OQ3" s="8"/>
      <c r="OR3" s="8"/>
      <c r="OS3" s="8"/>
      <c r="OT3" s="8"/>
      <c r="OU3" s="8"/>
      <c r="OV3" s="8"/>
      <c r="OW3" s="8"/>
      <c r="OX3" s="8"/>
      <c r="OY3" s="8"/>
      <c r="OZ3" s="8"/>
      <c r="PA3" s="8"/>
      <c r="PB3" s="8"/>
      <c r="PC3" s="8"/>
      <c r="PD3" s="8"/>
      <c r="PE3" s="8"/>
      <c r="PF3" s="8"/>
      <c r="PG3" s="8"/>
      <c r="PH3" s="8"/>
      <c r="PI3" s="8"/>
      <c r="PJ3" s="8"/>
      <c r="PK3" s="8"/>
      <c r="PL3" s="8"/>
    </row>
    <row r="4" spans="1:428" s="10" customFormat="1" ht="13.5" customHeight="1" x14ac:dyDescent="0.2">
      <c r="A4" s="12" t="s">
        <v>2</v>
      </c>
      <c r="B4" s="114"/>
      <c r="C4" s="3"/>
      <c r="D4" s="94"/>
      <c r="E4" s="11"/>
      <c r="F4" s="11"/>
      <c r="G4" s="11"/>
      <c r="H4" s="14"/>
      <c r="I4" s="4"/>
      <c r="J4" s="15"/>
      <c r="K4" s="16"/>
      <c r="L4" s="17"/>
      <c r="M4" s="5"/>
      <c r="N4" s="125"/>
      <c r="O4" s="127"/>
      <c r="P4" s="133"/>
      <c r="Q4" s="133"/>
      <c r="R4" s="18"/>
      <c r="S4" s="18"/>
      <c r="T4" s="7"/>
      <c r="U4" s="7"/>
      <c r="V4" s="7"/>
      <c r="W4" s="7"/>
      <c r="X4" s="8"/>
      <c r="Y4" s="8"/>
      <c r="Z4" s="8"/>
      <c r="AA4" s="8"/>
      <c r="AB4" s="8"/>
      <c r="AC4" s="8"/>
      <c r="AD4" s="1"/>
      <c r="AE4" s="9"/>
      <c r="AF4" s="9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  <c r="CT4" s="8"/>
      <c r="CU4" s="8"/>
      <c r="CV4" s="8"/>
      <c r="CW4" s="8"/>
      <c r="CX4" s="8"/>
      <c r="CY4" s="8"/>
      <c r="CZ4" s="8"/>
      <c r="DA4" s="8"/>
      <c r="DB4" s="8"/>
      <c r="DC4" s="8"/>
      <c r="DD4" s="8"/>
      <c r="DE4" s="8"/>
      <c r="DF4" s="8"/>
      <c r="DG4" s="8"/>
      <c r="DH4" s="8"/>
      <c r="DI4" s="8"/>
      <c r="DJ4" s="8"/>
      <c r="DK4" s="8"/>
      <c r="DL4" s="8"/>
      <c r="DM4" s="8"/>
      <c r="DN4" s="8"/>
      <c r="DO4" s="8"/>
      <c r="DP4" s="8"/>
      <c r="DQ4" s="8"/>
      <c r="DR4" s="8"/>
      <c r="DS4" s="8"/>
      <c r="DT4" s="8"/>
      <c r="DU4" s="8"/>
      <c r="DV4" s="8"/>
      <c r="DW4" s="8"/>
      <c r="DX4" s="8"/>
      <c r="DY4" s="8"/>
      <c r="DZ4" s="8"/>
      <c r="EA4" s="8"/>
      <c r="EB4" s="8"/>
      <c r="EC4" s="8"/>
      <c r="ED4" s="8"/>
      <c r="EE4" s="8"/>
      <c r="EF4" s="8"/>
      <c r="EG4" s="8"/>
      <c r="EH4" s="8"/>
      <c r="EI4" s="8"/>
      <c r="EJ4" s="8"/>
      <c r="EK4" s="8"/>
      <c r="EL4" s="8"/>
      <c r="EM4" s="8"/>
      <c r="EN4" s="8"/>
      <c r="EO4" s="8"/>
      <c r="EP4" s="8"/>
      <c r="EQ4" s="8"/>
      <c r="ER4" s="8"/>
      <c r="ES4" s="8"/>
      <c r="ET4" s="8"/>
      <c r="EU4" s="8"/>
      <c r="EV4" s="8"/>
      <c r="EW4" s="8"/>
      <c r="EX4" s="8"/>
      <c r="EY4" s="8"/>
      <c r="EZ4" s="8"/>
      <c r="FA4" s="8"/>
      <c r="FB4" s="8"/>
      <c r="FC4" s="8"/>
      <c r="FD4" s="8"/>
      <c r="FE4" s="8"/>
      <c r="FF4" s="8"/>
      <c r="FG4" s="8"/>
      <c r="FH4" s="8"/>
      <c r="FI4" s="8"/>
      <c r="FJ4" s="8"/>
      <c r="FK4" s="8"/>
      <c r="FL4" s="8"/>
      <c r="FM4" s="8"/>
      <c r="FN4" s="8"/>
      <c r="FO4" s="8"/>
      <c r="FP4" s="8"/>
      <c r="FQ4" s="8"/>
      <c r="FR4" s="8"/>
      <c r="FS4" s="8"/>
      <c r="FT4" s="8"/>
      <c r="FU4" s="8"/>
      <c r="FV4" s="8"/>
      <c r="FW4" s="8"/>
      <c r="FX4" s="8"/>
      <c r="FY4" s="8"/>
      <c r="FZ4" s="8"/>
      <c r="GA4" s="8"/>
      <c r="GB4" s="8"/>
      <c r="GC4" s="8"/>
      <c r="GD4" s="8"/>
      <c r="GE4" s="8"/>
      <c r="GF4" s="8"/>
      <c r="GG4" s="8"/>
      <c r="GH4" s="8"/>
      <c r="GI4" s="8"/>
      <c r="GJ4" s="8"/>
      <c r="GK4" s="8"/>
      <c r="GL4" s="8"/>
      <c r="GM4" s="8"/>
      <c r="GN4" s="8"/>
      <c r="GO4" s="8"/>
      <c r="GP4" s="8"/>
      <c r="GQ4" s="8"/>
      <c r="GR4" s="8"/>
      <c r="GS4" s="8"/>
      <c r="GT4" s="8"/>
      <c r="GU4" s="8"/>
      <c r="GV4" s="8"/>
      <c r="GW4" s="8"/>
      <c r="GX4" s="8"/>
      <c r="GY4" s="8"/>
      <c r="GZ4" s="8"/>
      <c r="HA4" s="8"/>
      <c r="HB4" s="8"/>
      <c r="HC4" s="8"/>
      <c r="HD4" s="8"/>
      <c r="HE4" s="8"/>
      <c r="HF4" s="8"/>
      <c r="HG4" s="8"/>
      <c r="HH4" s="8"/>
      <c r="HI4" s="8"/>
      <c r="HJ4" s="8"/>
      <c r="HK4" s="8"/>
      <c r="HL4" s="8"/>
      <c r="HM4" s="8"/>
      <c r="HN4" s="8"/>
      <c r="HO4" s="8"/>
      <c r="HP4" s="8"/>
      <c r="HQ4" s="8"/>
      <c r="HR4" s="8"/>
      <c r="HS4" s="8"/>
      <c r="HT4" s="8"/>
      <c r="HU4" s="8"/>
      <c r="HV4" s="8"/>
      <c r="HW4" s="8"/>
      <c r="HX4" s="8"/>
      <c r="HY4" s="8"/>
      <c r="HZ4" s="8"/>
      <c r="IA4" s="8"/>
      <c r="IB4" s="8"/>
      <c r="IC4" s="8"/>
      <c r="ID4" s="8"/>
      <c r="IE4" s="8"/>
      <c r="IF4" s="8"/>
      <c r="IG4" s="8"/>
      <c r="IH4" s="8"/>
      <c r="II4" s="8"/>
      <c r="IJ4" s="8"/>
      <c r="IK4" s="8"/>
      <c r="IL4" s="8"/>
      <c r="IM4" s="8"/>
      <c r="IN4" s="8"/>
      <c r="IO4" s="8"/>
      <c r="IP4" s="8"/>
      <c r="IQ4" s="8"/>
      <c r="IR4" s="8"/>
      <c r="IS4" s="8"/>
      <c r="IT4" s="8"/>
      <c r="IU4" s="8"/>
      <c r="IV4" s="8"/>
      <c r="IW4" s="8"/>
      <c r="IX4" s="8"/>
      <c r="IY4" s="8"/>
      <c r="IZ4" s="8"/>
      <c r="JA4" s="8"/>
      <c r="JB4" s="8"/>
      <c r="JC4" s="8"/>
      <c r="JD4" s="8"/>
      <c r="JE4" s="8"/>
      <c r="JF4" s="8"/>
      <c r="JG4" s="8"/>
      <c r="JH4" s="8"/>
      <c r="JI4" s="8"/>
      <c r="JJ4" s="8"/>
      <c r="JK4" s="8"/>
      <c r="JL4" s="8"/>
      <c r="JM4" s="8"/>
      <c r="JN4" s="8"/>
      <c r="JO4" s="8"/>
      <c r="JP4" s="8"/>
      <c r="JQ4" s="8"/>
      <c r="JR4" s="8"/>
      <c r="JS4" s="8"/>
      <c r="JT4" s="8"/>
      <c r="JU4" s="8"/>
      <c r="JV4" s="8"/>
      <c r="JW4" s="8"/>
      <c r="JX4" s="8"/>
      <c r="JY4" s="8"/>
      <c r="JZ4" s="8"/>
      <c r="KA4" s="8"/>
      <c r="KB4" s="8"/>
      <c r="KC4" s="8"/>
      <c r="KD4" s="8"/>
      <c r="KE4" s="8"/>
      <c r="KF4" s="8"/>
      <c r="KG4" s="8"/>
      <c r="KH4" s="8"/>
      <c r="KI4" s="8"/>
      <c r="KJ4" s="8"/>
      <c r="KK4" s="8"/>
      <c r="KL4" s="8"/>
      <c r="KM4" s="8"/>
      <c r="KN4" s="8"/>
      <c r="KO4" s="8"/>
      <c r="KP4" s="8"/>
      <c r="KQ4" s="8"/>
      <c r="KR4" s="8"/>
      <c r="KS4" s="8"/>
      <c r="KT4" s="8"/>
      <c r="KU4" s="8"/>
      <c r="KV4" s="8"/>
      <c r="KW4" s="8"/>
      <c r="KX4" s="8"/>
      <c r="KY4" s="8"/>
      <c r="KZ4" s="8"/>
      <c r="LA4" s="8"/>
      <c r="LB4" s="8"/>
      <c r="LC4" s="8"/>
      <c r="LD4" s="8"/>
      <c r="LE4" s="8"/>
      <c r="LF4" s="8"/>
      <c r="LG4" s="8"/>
      <c r="LH4" s="8"/>
      <c r="LI4" s="8"/>
      <c r="LJ4" s="8"/>
      <c r="LK4" s="8"/>
      <c r="LL4" s="8"/>
      <c r="LM4" s="8"/>
      <c r="LN4" s="8"/>
      <c r="LO4" s="8"/>
      <c r="LP4" s="8"/>
      <c r="LQ4" s="8"/>
      <c r="LR4" s="8"/>
      <c r="LS4" s="8"/>
      <c r="LT4" s="8"/>
      <c r="LU4" s="8"/>
      <c r="LV4" s="8"/>
      <c r="LW4" s="8"/>
      <c r="LX4" s="8"/>
      <c r="LY4" s="8"/>
      <c r="LZ4" s="8"/>
      <c r="MA4" s="8"/>
      <c r="MB4" s="8"/>
      <c r="MC4" s="8"/>
      <c r="MD4" s="8"/>
      <c r="ME4" s="8"/>
      <c r="MF4" s="8"/>
      <c r="MG4" s="8"/>
      <c r="MH4" s="8"/>
      <c r="MI4" s="8"/>
      <c r="MJ4" s="8"/>
      <c r="MK4" s="8"/>
      <c r="ML4" s="8"/>
      <c r="MM4" s="8"/>
      <c r="MN4" s="8"/>
      <c r="MO4" s="8"/>
      <c r="MP4" s="8"/>
      <c r="MQ4" s="8"/>
      <c r="MR4" s="8"/>
      <c r="MS4" s="8"/>
      <c r="MT4" s="8"/>
      <c r="MU4" s="8"/>
      <c r="MV4" s="8"/>
      <c r="MW4" s="8"/>
      <c r="MX4" s="8"/>
      <c r="MY4" s="8"/>
      <c r="MZ4" s="8"/>
      <c r="NA4" s="8"/>
      <c r="NB4" s="8"/>
      <c r="NC4" s="8"/>
      <c r="ND4" s="8"/>
      <c r="NE4" s="8"/>
      <c r="NF4" s="8"/>
      <c r="NG4" s="8"/>
      <c r="NH4" s="8"/>
      <c r="NI4" s="8"/>
      <c r="NJ4" s="8"/>
      <c r="NK4" s="8"/>
      <c r="NL4" s="8"/>
      <c r="NM4" s="8"/>
      <c r="NN4" s="8"/>
      <c r="NO4" s="8"/>
      <c r="NP4" s="8"/>
      <c r="NQ4" s="8"/>
      <c r="NR4" s="8"/>
      <c r="NS4" s="8"/>
      <c r="NT4" s="8"/>
      <c r="NU4" s="8"/>
      <c r="NV4" s="8"/>
      <c r="NW4" s="8"/>
      <c r="NX4" s="8"/>
      <c r="NY4" s="8"/>
      <c r="NZ4" s="8"/>
      <c r="OA4" s="8"/>
      <c r="OB4" s="8"/>
      <c r="OC4" s="8"/>
      <c r="OD4" s="8"/>
      <c r="OE4" s="8"/>
      <c r="OF4" s="8"/>
      <c r="OG4" s="8"/>
      <c r="OH4" s="8"/>
      <c r="OI4" s="8"/>
      <c r="OJ4" s="8"/>
      <c r="OK4" s="8"/>
      <c r="OL4" s="8"/>
      <c r="OM4" s="8"/>
      <c r="ON4" s="8"/>
      <c r="OO4" s="8"/>
      <c r="OP4" s="8"/>
      <c r="OQ4" s="8"/>
      <c r="OR4" s="8"/>
      <c r="OS4" s="8"/>
      <c r="OT4" s="8"/>
      <c r="OU4" s="8"/>
      <c r="OV4" s="8"/>
      <c r="OW4" s="8"/>
      <c r="OX4" s="8"/>
      <c r="OY4" s="8"/>
      <c r="OZ4" s="8"/>
      <c r="PA4" s="8"/>
      <c r="PB4" s="8"/>
      <c r="PC4" s="8"/>
      <c r="PD4" s="8"/>
      <c r="PE4" s="8"/>
      <c r="PF4" s="8"/>
      <c r="PG4" s="8"/>
      <c r="PH4" s="8"/>
      <c r="PI4" s="8"/>
      <c r="PJ4" s="8"/>
      <c r="PK4" s="8"/>
      <c r="PL4" s="8"/>
    </row>
    <row r="5" spans="1:428" ht="30" customHeight="1" x14ac:dyDescent="0.3">
      <c r="A5" s="222" t="s">
        <v>34</v>
      </c>
      <c r="B5" s="222"/>
      <c r="C5" s="222"/>
      <c r="D5" s="222"/>
      <c r="E5" s="222"/>
      <c r="F5" s="222"/>
      <c r="G5" s="222"/>
      <c r="H5" s="222"/>
      <c r="I5" s="222"/>
      <c r="J5" s="222"/>
      <c r="K5" s="222"/>
      <c r="L5" s="222"/>
      <c r="M5" s="222"/>
      <c r="N5" s="222"/>
      <c r="O5" s="136" t="s">
        <v>72</v>
      </c>
      <c r="P5" s="134"/>
      <c r="Q5" s="134"/>
      <c r="R5" s="19"/>
      <c r="S5" s="19"/>
      <c r="T5" s="20"/>
      <c r="U5" s="20"/>
      <c r="V5" s="20"/>
      <c r="W5" s="20"/>
      <c r="X5" s="20"/>
      <c r="Y5" s="20"/>
      <c r="Z5" s="21"/>
      <c r="AA5" s="21"/>
      <c r="AB5" s="193"/>
      <c r="AC5" s="193"/>
      <c r="AF5" s="25"/>
    </row>
    <row r="6" spans="1:428" ht="23.25" customHeight="1" thickBot="1" x14ac:dyDescent="0.35">
      <c r="A6" s="223" t="s">
        <v>38</v>
      </c>
      <c r="B6" s="223"/>
      <c r="C6" s="223"/>
      <c r="D6" s="223"/>
      <c r="E6" s="223"/>
      <c r="F6" s="223"/>
      <c r="G6" s="223"/>
      <c r="H6" s="223"/>
      <c r="I6" s="223"/>
      <c r="J6" s="223"/>
      <c r="K6" s="223"/>
      <c r="L6" s="223"/>
      <c r="M6" s="223"/>
      <c r="N6" s="223"/>
      <c r="O6" s="136" t="s">
        <v>3</v>
      </c>
      <c r="P6" s="134"/>
      <c r="Q6" s="134"/>
      <c r="R6" s="19"/>
      <c r="S6" s="19"/>
      <c r="T6" s="1"/>
      <c r="U6" s="1"/>
      <c r="V6" s="1"/>
      <c r="W6" s="1"/>
      <c r="X6" s="1"/>
      <c r="AB6" s="28"/>
      <c r="AC6" s="28"/>
      <c r="AF6" s="25"/>
    </row>
    <row r="7" spans="1:428" ht="27.75" customHeight="1" x14ac:dyDescent="0.25">
      <c r="A7" s="224" t="s">
        <v>13</v>
      </c>
      <c r="B7" s="226" t="s">
        <v>12</v>
      </c>
      <c r="C7" s="227"/>
      <c r="D7" s="228"/>
      <c r="E7" s="229" t="s">
        <v>27</v>
      </c>
      <c r="F7" s="229"/>
      <c r="G7" s="229"/>
      <c r="H7" s="229"/>
      <c r="I7" s="229"/>
      <c r="J7" s="229"/>
      <c r="K7" s="229"/>
      <c r="L7" s="229"/>
      <c r="M7" s="229"/>
      <c r="N7" s="229"/>
      <c r="O7" s="229"/>
      <c r="P7" s="229"/>
      <c r="Q7" s="229"/>
      <c r="R7" s="229"/>
      <c r="S7" s="229"/>
      <c r="T7" s="26"/>
      <c r="U7" s="26"/>
      <c r="V7" s="26"/>
      <c r="W7" s="26"/>
      <c r="AD7" s="26"/>
      <c r="AE7" s="26"/>
      <c r="AF7" s="26"/>
    </row>
    <row r="8" spans="1:428" ht="27.75" customHeight="1" x14ac:dyDescent="0.25">
      <c r="A8" s="225"/>
      <c r="B8" s="115"/>
      <c r="C8" s="194"/>
      <c r="D8" s="95"/>
      <c r="E8" s="220" t="s">
        <v>22</v>
      </c>
      <c r="F8" s="220"/>
      <c r="G8" s="220"/>
      <c r="H8" s="220"/>
      <c r="I8" s="220"/>
      <c r="J8" s="230" t="s">
        <v>21</v>
      </c>
      <c r="K8" s="231"/>
      <c r="L8" s="231"/>
      <c r="M8" s="232"/>
      <c r="N8" s="233" t="s">
        <v>30</v>
      </c>
      <c r="O8" s="235" t="s">
        <v>31</v>
      </c>
      <c r="P8" s="235" t="s">
        <v>28</v>
      </c>
      <c r="Q8" s="235"/>
      <c r="R8" s="235"/>
      <c r="S8" s="235"/>
      <c r="T8" s="26"/>
      <c r="U8" s="26"/>
      <c r="V8" s="26"/>
      <c r="W8" s="26"/>
      <c r="AD8" s="26"/>
      <c r="AE8" s="26"/>
      <c r="AF8" s="26"/>
    </row>
    <row r="9" spans="1:428" s="51" customFormat="1" ht="31.5" customHeight="1" x14ac:dyDescent="0.25">
      <c r="A9" s="225"/>
      <c r="B9" s="111" t="s">
        <v>14</v>
      </c>
      <c r="C9" s="195" t="s">
        <v>15</v>
      </c>
      <c r="D9" s="96" t="s">
        <v>16</v>
      </c>
      <c r="E9" s="48" t="s">
        <v>17</v>
      </c>
      <c r="F9" s="48" t="s">
        <v>18</v>
      </c>
      <c r="G9" s="48" t="s">
        <v>19</v>
      </c>
      <c r="H9" s="49" t="s">
        <v>20</v>
      </c>
      <c r="I9" s="55" t="s">
        <v>32</v>
      </c>
      <c r="J9" s="56" t="s">
        <v>23</v>
      </c>
      <c r="K9" s="196" t="s">
        <v>24</v>
      </c>
      <c r="L9" s="196" t="s">
        <v>25</v>
      </c>
      <c r="M9" s="195" t="s">
        <v>26</v>
      </c>
      <c r="N9" s="234"/>
      <c r="O9" s="233"/>
      <c r="P9" s="111" t="s">
        <v>35</v>
      </c>
      <c r="Q9" s="111" t="s">
        <v>36</v>
      </c>
      <c r="R9" s="88" t="s">
        <v>29</v>
      </c>
      <c r="S9" s="88" t="s">
        <v>39</v>
      </c>
      <c r="T9" s="50"/>
      <c r="U9" s="50"/>
      <c r="V9" s="50"/>
      <c r="W9" s="50"/>
      <c r="X9" s="50"/>
      <c r="Y9" s="50"/>
      <c r="Z9" s="50"/>
      <c r="AA9" s="50"/>
      <c r="AB9" s="50"/>
      <c r="AC9" s="50"/>
      <c r="AD9" s="50"/>
      <c r="AE9" s="50"/>
      <c r="AF9" s="50"/>
      <c r="AG9" s="50"/>
      <c r="AH9" s="50"/>
      <c r="AI9" s="50"/>
      <c r="AJ9" s="50"/>
      <c r="AK9" s="50"/>
      <c r="AL9" s="50"/>
      <c r="AM9" s="50"/>
      <c r="AN9" s="50"/>
      <c r="AO9" s="50"/>
      <c r="AP9" s="50"/>
      <c r="AQ9" s="50"/>
      <c r="AR9" s="50"/>
      <c r="AS9" s="50"/>
      <c r="AT9" s="50"/>
      <c r="AU9" s="50"/>
      <c r="AV9" s="50"/>
      <c r="AW9" s="50"/>
      <c r="AX9" s="50"/>
      <c r="AY9" s="50"/>
      <c r="AZ9" s="50"/>
      <c r="BA9" s="50"/>
      <c r="BB9" s="50"/>
      <c r="BC9" s="50"/>
      <c r="BD9" s="50"/>
      <c r="BE9" s="50"/>
      <c r="BF9" s="50"/>
      <c r="BG9" s="50"/>
      <c r="BH9" s="50"/>
      <c r="BI9" s="50"/>
      <c r="BJ9" s="50"/>
      <c r="BK9" s="50"/>
      <c r="BL9" s="50"/>
      <c r="BM9" s="50"/>
      <c r="BN9" s="50"/>
      <c r="BO9" s="50"/>
      <c r="BP9" s="50"/>
      <c r="BQ9" s="50"/>
      <c r="BR9" s="50"/>
      <c r="BS9" s="50"/>
      <c r="BT9" s="50"/>
      <c r="BU9" s="50"/>
      <c r="BV9" s="50"/>
      <c r="BW9" s="50"/>
      <c r="BX9" s="50"/>
      <c r="BY9" s="50"/>
      <c r="BZ9" s="50"/>
      <c r="CA9" s="50"/>
      <c r="CB9" s="50"/>
      <c r="CC9" s="50"/>
      <c r="CD9" s="50"/>
      <c r="CE9" s="50"/>
      <c r="CF9" s="50"/>
      <c r="CG9" s="50"/>
      <c r="CH9" s="50"/>
      <c r="CI9" s="50"/>
      <c r="CJ9" s="50"/>
      <c r="CK9" s="50"/>
      <c r="CL9" s="50"/>
      <c r="CM9" s="50"/>
      <c r="CN9" s="50"/>
      <c r="CO9" s="50"/>
      <c r="CP9" s="50"/>
      <c r="CQ9" s="50"/>
      <c r="CR9" s="50"/>
      <c r="CS9" s="50"/>
      <c r="CT9" s="50"/>
      <c r="CU9" s="50"/>
      <c r="CV9" s="50"/>
      <c r="CW9" s="50"/>
      <c r="CX9" s="50"/>
      <c r="CY9" s="50"/>
      <c r="CZ9" s="50"/>
      <c r="DA9" s="50"/>
      <c r="DB9" s="50"/>
      <c r="DC9" s="50"/>
      <c r="DD9" s="50"/>
      <c r="DE9" s="50"/>
      <c r="DF9" s="50"/>
      <c r="DG9" s="50"/>
      <c r="DH9" s="50"/>
      <c r="DI9" s="50"/>
      <c r="DJ9" s="50"/>
      <c r="DK9" s="50"/>
      <c r="DL9" s="50"/>
      <c r="DM9" s="50"/>
      <c r="DN9" s="50"/>
      <c r="DO9" s="50"/>
      <c r="DP9" s="50"/>
      <c r="DQ9" s="50"/>
      <c r="DR9" s="50"/>
      <c r="DS9" s="50"/>
      <c r="DT9" s="50"/>
      <c r="DU9" s="50"/>
      <c r="DV9" s="50"/>
      <c r="DW9" s="50"/>
      <c r="DX9" s="50"/>
      <c r="DY9" s="50"/>
      <c r="DZ9" s="50"/>
      <c r="EA9" s="50"/>
      <c r="EB9" s="50"/>
      <c r="EC9" s="50"/>
      <c r="ED9" s="50"/>
      <c r="EE9" s="50"/>
      <c r="EF9" s="50"/>
      <c r="EG9" s="50"/>
      <c r="EH9" s="50"/>
      <c r="EI9" s="50"/>
      <c r="EJ9" s="50"/>
      <c r="EK9" s="50"/>
      <c r="EL9" s="50"/>
      <c r="EM9" s="50"/>
      <c r="EN9" s="50"/>
      <c r="EO9" s="50"/>
      <c r="EP9" s="50"/>
      <c r="EQ9" s="50"/>
      <c r="ER9" s="50"/>
      <c r="ES9" s="50"/>
      <c r="ET9" s="50"/>
      <c r="EU9" s="50"/>
      <c r="EV9" s="50"/>
      <c r="EW9" s="50"/>
      <c r="EX9" s="50"/>
      <c r="EY9" s="50"/>
      <c r="EZ9" s="50"/>
      <c r="FA9" s="50"/>
      <c r="FB9" s="50"/>
      <c r="FC9" s="50"/>
      <c r="FD9" s="50"/>
      <c r="FE9" s="50"/>
      <c r="FF9" s="50"/>
      <c r="FG9" s="50"/>
      <c r="FH9" s="50"/>
      <c r="FI9" s="50"/>
      <c r="FJ9" s="50"/>
      <c r="FK9" s="50"/>
      <c r="FL9" s="50"/>
      <c r="FM9" s="50"/>
      <c r="FN9" s="50"/>
      <c r="FO9" s="50"/>
      <c r="FP9" s="50"/>
      <c r="FQ9" s="50"/>
      <c r="FR9" s="50"/>
      <c r="FS9" s="50"/>
      <c r="FT9" s="50"/>
      <c r="FU9" s="50"/>
      <c r="FV9" s="50"/>
      <c r="FW9" s="50"/>
      <c r="FX9" s="50"/>
      <c r="FY9" s="50"/>
      <c r="FZ9" s="50"/>
      <c r="GA9" s="50"/>
      <c r="GB9" s="50"/>
      <c r="GC9" s="50"/>
      <c r="GD9" s="50"/>
      <c r="GE9" s="50"/>
      <c r="GF9" s="50"/>
      <c r="GG9" s="50"/>
      <c r="GH9" s="50"/>
      <c r="GI9" s="50"/>
      <c r="GJ9" s="50"/>
      <c r="GK9" s="50"/>
      <c r="GL9" s="50"/>
      <c r="GM9" s="50"/>
      <c r="GN9" s="50"/>
      <c r="GO9" s="50"/>
      <c r="GP9" s="50"/>
      <c r="GQ9" s="50"/>
      <c r="GR9" s="50"/>
      <c r="GS9" s="50"/>
      <c r="GT9" s="50"/>
      <c r="GU9" s="50"/>
      <c r="GV9" s="50"/>
      <c r="GW9" s="50"/>
      <c r="GX9" s="50"/>
      <c r="GY9" s="50"/>
      <c r="GZ9" s="50"/>
      <c r="HA9" s="50"/>
      <c r="HB9" s="50"/>
      <c r="HC9" s="50"/>
      <c r="HD9" s="50"/>
      <c r="HE9" s="50"/>
      <c r="HF9" s="50"/>
      <c r="HG9" s="50"/>
      <c r="HH9" s="50"/>
      <c r="HI9" s="50"/>
      <c r="HJ9" s="50"/>
      <c r="HK9" s="50"/>
      <c r="HL9" s="50"/>
      <c r="HM9" s="50"/>
      <c r="HN9" s="50"/>
      <c r="HO9" s="50"/>
      <c r="HP9" s="50"/>
      <c r="HQ9" s="50"/>
      <c r="HR9" s="50"/>
      <c r="HS9" s="50"/>
      <c r="HT9" s="50"/>
      <c r="HU9" s="50"/>
      <c r="HV9" s="50"/>
      <c r="HW9" s="50"/>
      <c r="HX9" s="50"/>
      <c r="HY9" s="50"/>
      <c r="HZ9" s="50"/>
      <c r="IA9" s="50"/>
      <c r="IB9" s="50"/>
      <c r="IC9" s="50"/>
      <c r="ID9" s="50"/>
      <c r="IE9" s="50"/>
      <c r="IF9" s="50"/>
      <c r="IG9" s="50"/>
      <c r="IH9" s="50"/>
      <c r="II9" s="50"/>
      <c r="IJ9" s="50"/>
      <c r="IK9" s="50"/>
      <c r="IL9" s="50"/>
      <c r="IM9" s="50"/>
      <c r="IN9" s="50"/>
      <c r="IO9" s="50"/>
      <c r="IP9" s="50"/>
      <c r="IQ9" s="50"/>
      <c r="IR9" s="50"/>
      <c r="IS9" s="50"/>
      <c r="IT9" s="50"/>
      <c r="IU9" s="50"/>
      <c r="IV9" s="50"/>
      <c r="IW9" s="50"/>
      <c r="IX9" s="50"/>
      <c r="IY9" s="50"/>
      <c r="IZ9" s="50"/>
      <c r="JA9" s="50"/>
      <c r="JB9" s="50"/>
      <c r="JC9" s="50"/>
      <c r="JD9" s="50"/>
      <c r="JE9" s="50"/>
      <c r="JF9" s="50"/>
      <c r="JG9" s="50"/>
      <c r="JH9" s="50"/>
      <c r="JI9" s="50"/>
      <c r="JJ9" s="50"/>
      <c r="JK9" s="50"/>
      <c r="JL9" s="50"/>
      <c r="JM9" s="50"/>
      <c r="JN9" s="50"/>
      <c r="JO9" s="50"/>
      <c r="JP9" s="50"/>
      <c r="JQ9" s="50"/>
      <c r="JR9" s="50"/>
      <c r="JS9" s="50"/>
      <c r="JT9" s="50"/>
      <c r="JU9" s="50"/>
      <c r="JV9" s="50"/>
      <c r="JW9" s="50"/>
      <c r="JX9" s="50"/>
      <c r="JY9" s="50"/>
      <c r="JZ9" s="50"/>
      <c r="KA9" s="50"/>
      <c r="KB9" s="50"/>
      <c r="KC9" s="50"/>
      <c r="KD9" s="50"/>
      <c r="KE9" s="50"/>
      <c r="KF9" s="50"/>
      <c r="KG9" s="50"/>
      <c r="KH9" s="50"/>
      <c r="KI9" s="50"/>
      <c r="KJ9" s="50"/>
      <c r="KK9" s="50"/>
      <c r="KL9" s="50"/>
      <c r="KM9" s="50"/>
      <c r="KN9" s="50"/>
      <c r="KO9" s="50"/>
      <c r="KP9" s="50"/>
      <c r="KQ9" s="50"/>
      <c r="KR9" s="50"/>
      <c r="KS9" s="50"/>
      <c r="KT9" s="50"/>
      <c r="KU9" s="50"/>
      <c r="KV9" s="50"/>
      <c r="KW9" s="50"/>
      <c r="KX9" s="50"/>
      <c r="KY9" s="50"/>
      <c r="KZ9" s="50"/>
      <c r="LA9" s="50"/>
      <c r="LB9" s="50"/>
      <c r="LC9" s="50"/>
      <c r="LD9" s="50"/>
      <c r="LE9" s="50"/>
      <c r="LF9" s="50"/>
      <c r="LG9" s="50"/>
      <c r="LH9" s="50"/>
      <c r="LI9" s="50"/>
      <c r="LJ9" s="50"/>
      <c r="LK9" s="50"/>
      <c r="LL9" s="50"/>
      <c r="LM9" s="50"/>
      <c r="LN9" s="50"/>
      <c r="LO9" s="50"/>
      <c r="LP9" s="50"/>
      <c r="LQ9" s="50"/>
      <c r="LR9" s="50"/>
      <c r="LS9" s="50"/>
      <c r="LT9" s="50"/>
      <c r="LU9" s="50"/>
      <c r="LV9" s="50"/>
      <c r="LW9" s="50"/>
      <c r="LX9" s="50"/>
      <c r="LY9" s="50"/>
      <c r="LZ9" s="50"/>
      <c r="MA9" s="50"/>
      <c r="MB9" s="50"/>
      <c r="MC9" s="50"/>
      <c r="MD9" s="50"/>
      <c r="ME9" s="50"/>
      <c r="MF9" s="50"/>
      <c r="MG9" s="50"/>
      <c r="MH9" s="50"/>
      <c r="MI9" s="50"/>
      <c r="MJ9" s="50"/>
      <c r="MK9" s="50"/>
      <c r="ML9" s="50"/>
      <c r="MM9" s="50"/>
      <c r="MN9" s="50"/>
      <c r="MO9" s="50"/>
      <c r="MP9" s="50"/>
      <c r="MQ9" s="50"/>
      <c r="MR9" s="50"/>
      <c r="MS9" s="50"/>
      <c r="MT9" s="50"/>
      <c r="MU9" s="50"/>
      <c r="MV9" s="50"/>
      <c r="MW9" s="50"/>
      <c r="MX9" s="50"/>
      <c r="MY9" s="50"/>
      <c r="MZ9" s="50"/>
      <c r="NA9" s="50"/>
      <c r="NB9" s="50"/>
      <c r="NC9" s="50"/>
      <c r="ND9" s="50"/>
      <c r="NE9" s="50"/>
      <c r="NF9" s="50"/>
      <c r="NG9" s="50"/>
      <c r="NH9" s="50"/>
      <c r="NI9" s="50"/>
      <c r="NJ9" s="50"/>
      <c r="NK9" s="50"/>
      <c r="NL9" s="50"/>
      <c r="NM9" s="50"/>
      <c r="NN9" s="50"/>
      <c r="NO9" s="50"/>
      <c r="NP9" s="50"/>
      <c r="NQ9" s="50"/>
      <c r="NR9" s="50"/>
      <c r="NS9" s="50"/>
      <c r="NT9" s="50"/>
      <c r="NU9" s="50"/>
      <c r="NV9" s="50"/>
      <c r="NW9" s="50"/>
      <c r="NX9" s="50"/>
      <c r="NY9" s="50"/>
      <c r="NZ9" s="50"/>
      <c r="OA9" s="50"/>
      <c r="OB9" s="50"/>
      <c r="OC9" s="50"/>
      <c r="OD9" s="50"/>
      <c r="OE9" s="50"/>
      <c r="OF9" s="50"/>
      <c r="OG9" s="50"/>
      <c r="OH9" s="50"/>
      <c r="OI9" s="50"/>
      <c r="OJ9" s="50"/>
      <c r="OK9" s="50"/>
      <c r="OL9" s="50"/>
      <c r="OM9" s="50"/>
      <c r="ON9" s="50"/>
      <c r="OO9" s="50"/>
      <c r="OP9" s="50"/>
      <c r="OQ9" s="50"/>
      <c r="OR9" s="50"/>
      <c r="OS9" s="50"/>
      <c r="OT9" s="50"/>
      <c r="OU9" s="50"/>
      <c r="OV9" s="50"/>
      <c r="OW9" s="50"/>
      <c r="OX9" s="50"/>
      <c r="OY9" s="50"/>
      <c r="OZ9" s="50"/>
      <c r="PA9" s="50"/>
      <c r="PB9" s="50"/>
      <c r="PC9" s="50"/>
      <c r="PD9" s="50"/>
      <c r="PE9" s="50"/>
      <c r="PF9" s="50"/>
      <c r="PG9" s="50"/>
      <c r="PH9" s="50"/>
      <c r="PI9" s="50"/>
      <c r="PJ9" s="50"/>
      <c r="PK9" s="50"/>
      <c r="PL9" s="50"/>
    </row>
    <row r="10" spans="1:428" s="30" customFormat="1" ht="30" customHeight="1" x14ac:dyDescent="0.25">
      <c r="A10" s="90" t="s">
        <v>4</v>
      </c>
      <c r="B10" s="203">
        <v>5</v>
      </c>
      <c r="C10" s="203">
        <v>5</v>
      </c>
      <c r="D10" s="203">
        <v>0</v>
      </c>
      <c r="E10" s="203">
        <v>6013</v>
      </c>
      <c r="F10" s="203">
        <v>5585</v>
      </c>
      <c r="G10" s="203">
        <v>428.5</v>
      </c>
      <c r="H10" s="203">
        <v>50</v>
      </c>
      <c r="I10" s="203">
        <v>6063</v>
      </c>
      <c r="J10" s="142">
        <v>25</v>
      </c>
      <c r="K10" s="142">
        <v>101</v>
      </c>
      <c r="L10" s="91">
        <f>J10*K10</f>
        <v>2525</v>
      </c>
      <c r="M10" s="206">
        <v>30</v>
      </c>
      <c r="N10" s="209">
        <f>-(I10-L10-L11-L12-M10)</f>
        <v>-8</v>
      </c>
      <c r="O10" s="200">
        <f>IFERROR((N10/I10)*100,"-")</f>
        <v>-0.13194788058716805</v>
      </c>
      <c r="P10" s="107">
        <v>110</v>
      </c>
      <c r="Q10" s="107">
        <v>101</v>
      </c>
      <c r="R10" s="137">
        <f>P10-Q10</f>
        <v>9</v>
      </c>
      <c r="S10" s="137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29"/>
      <c r="BQ10" s="29"/>
      <c r="BR10" s="29"/>
      <c r="BS10" s="29"/>
      <c r="BT10" s="29"/>
      <c r="BU10" s="29"/>
      <c r="BV10" s="29"/>
      <c r="BW10" s="29"/>
      <c r="BX10" s="29"/>
      <c r="BY10" s="29"/>
      <c r="BZ10" s="29"/>
      <c r="CA10" s="29"/>
      <c r="CB10" s="29"/>
      <c r="CC10" s="29"/>
      <c r="CD10" s="29"/>
      <c r="CE10" s="29"/>
      <c r="CF10" s="29"/>
      <c r="CG10" s="29"/>
      <c r="CH10" s="29"/>
      <c r="CI10" s="29"/>
      <c r="CJ10" s="29"/>
      <c r="CK10" s="29"/>
      <c r="CL10" s="29"/>
      <c r="CM10" s="29"/>
      <c r="CN10" s="29"/>
      <c r="CO10" s="29"/>
      <c r="CP10" s="29"/>
      <c r="CQ10" s="29"/>
      <c r="CR10" s="29"/>
      <c r="CS10" s="29"/>
      <c r="CT10" s="29"/>
      <c r="CU10" s="29"/>
      <c r="CV10" s="29"/>
      <c r="CW10" s="29"/>
      <c r="CX10" s="29"/>
      <c r="CY10" s="29"/>
      <c r="CZ10" s="29"/>
      <c r="DA10" s="29"/>
      <c r="DB10" s="29"/>
      <c r="DC10" s="29"/>
      <c r="DD10" s="29"/>
      <c r="DE10" s="29"/>
      <c r="DF10" s="29"/>
      <c r="DG10" s="29"/>
      <c r="DH10" s="29"/>
      <c r="DI10" s="29"/>
      <c r="DJ10" s="29"/>
      <c r="DK10" s="29"/>
      <c r="DL10" s="29"/>
      <c r="DM10" s="29"/>
      <c r="DN10" s="29"/>
      <c r="DO10" s="29"/>
      <c r="DP10" s="29"/>
      <c r="DQ10" s="29"/>
      <c r="DR10" s="29"/>
      <c r="DS10" s="29"/>
      <c r="DT10" s="29"/>
      <c r="DU10" s="29"/>
      <c r="DV10" s="29"/>
      <c r="DW10" s="29"/>
      <c r="DX10" s="29"/>
      <c r="DY10" s="29"/>
      <c r="DZ10" s="29"/>
      <c r="EA10" s="29"/>
      <c r="EB10" s="29"/>
      <c r="EC10" s="29"/>
      <c r="ED10" s="29"/>
      <c r="EE10" s="29"/>
      <c r="EF10" s="29"/>
      <c r="EG10" s="29"/>
      <c r="EH10" s="29"/>
      <c r="EI10" s="29"/>
      <c r="EJ10" s="29"/>
      <c r="EK10" s="29"/>
      <c r="EL10" s="29"/>
      <c r="EM10" s="29"/>
      <c r="EN10" s="29"/>
      <c r="EO10" s="29"/>
      <c r="EP10" s="29"/>
      <c r="EQ10" s="29"/>
      <c r="ER10" s="29"/>
      <c r="ES10" s="29"/>
      <c r="ET10" s="29"/>
      <c r="EU10" s="29"/>
      <c r="EV10" s="29"/>
      <c r="EW10" s="29"/>
      <c r="EX10" s="29"/>
      <c r="EY10" s="29"/>
      <c r="EZ10" s="29"/>
      <c r="FA10" s="29"/>
      <c r="FB10" s="29"/>
      <c r="FC10" s="29"/>
      <c r="FD10" s="29"/>
      <c r="FE10" s="29"/>
      <c r="FF10" s="29"/>
      <c r="FG10" s="29"/>
      <c r="FH10" s="29"/>
      <c r="FI10" s="29"/>
      <c r="FJ10" s="29"/>
      <c r="FK10" s="29"/>
      <c r="FL10" s="29"/>
      <c r="FM10" s="29"/>
      <c r="FN10" s="29"/>
      <c r="FO10" s="29"/>
      <c r="FP10" s="29"/>
      <c r="FQ10" s="29"/>
      <c r="FR10" s="29"/>
      <c r="FS10" s="29"/>
      <c r="FT10" s="29"/>
      <c r="FU10" s="29"/>
      <c r="FV10" s="29"/>
      <c r="FW10" s="29"/>
      <c r="FX10" s="29"/>
      <c r="FY10" s="29"/>
      <c r="FZ10" s="29"/>
      <c r="GA10" s="29"/>
      <c r="GB10" s="29"/>
      <c r="GC10" s="29"/>
      <c r="GD10" s="29"/>
      <c r="GE10" s="29"/>
      <c r="GF10" s="29"/>
      <c r="GG10" s="29"/>
      <c r="GH10" s="29"/>
      <c r="GI10" s="29"/>
      <c r="GJ10" s="29"/>
      <c r="GK10" s="29"/>
      <c r="GL10" s="29"/>
      <c r="GM10" s="29"/>
      <c r="GN10" s="29"/>
      <c r="GO10" s="29"/>
      <c r="GP10" s="29"/>
      <c r="GQ10" s="29"/>
      <c r="GR10" s="29"/>
      <c r="GS10" s="29"/>
      <c r="GT10" s="29"/>
      <c r="GU10" s="29"/>
      <c r="GV10" s="29"/>
      <c r="GW10" s="29"/>
      <c r="GX10" s="29"/>
      <c r="GY10" s="29"/>
      <c r="GZ10" s="29"/>
      <c r="HA10" s="29"/>
      <c r="HB10" s="29"/>
      <c r="HC10" s="29"/>
      <c r="HD10" s="29"/>
      <c r="HE10" s="29"/>
      <c r="HF10" s="29"/>
      <c r="HG10" s="29"/>
      <c r="HH10" s="29"/>
      <c r="HI10" s="29"/>
      <c r="HJ10" s="29"/>
      <c r="HK10" s="29"/>
      <c r="HL10" s="29"/>
      <c r="HM10" s="29"/>
      <c r="HN10" s="29"/>
      <c r="HO10" s="29"/>
      <c r="HP10" s="29"/>
      <c r="HQ10" s="29"/>
      <c r="HR10" s="29"/>
      <c r="HS10" s="29"/>
      <c r="HT10" s="29"/>
      <c r="HU10" s="29"/>
      <c r="HV10" s="29"/>
      <c r="HW10" s="29"/>
      <c r="HX10" s="29"/>
      <c r="HY10" s="29"/>
      <c r="HZ10" s="29"/>
      <c r="IA10" s="29"/>
      <c r="IB10" s="29"/>
      <c r="IC10" s="29"/>
      <c r="ID10" s="29"/>
      <c r="IE10" s="29"/>
      <c r="IF10" s="29"/>
      <c r="IG10" s="29"/>
      <c r="IH10" s="29"/>
      <c r="II10" s="29"/>
      <c r="IJ10" s="29"/>
      <c r="IK10" s="29"/>
      <c r="IL10" s="29"/>
      <c r="IM10" s="29"/>
      <c r="IN10" s="29"/>
      <c r="IO10" s="29"/>
      <c r="IP10" s="29"/>
      <c r="IQ10" s="29"/>
      <c r="IR10" s="29"/>
      <c r="IS10" s="29"/>
      <c r="IT10" s="29"/>
      <c r="IU10" s="29"/>
      <c r="IV10" s="29"/>
      <c r="IW10" s="29"/>
      <c r="IX10" s="29"/>
      <c r="IY10" s="29"/>
      <c r="IZ10" s="29"/>
      <c r="JA10" s="29"/>
      <c r="JB10" s="29"/>
      <c r="JC10" s="29"/>
      <c r="JD10" s="29"/>
      <c r="JE10" s="29"/>
      <c r="JF10" s="29"/>
      <c r="JG10" s="29"/>
      <c r="JH10" s="29"/>
      <c r="JI10" s="29"/>
      <c r="JJ10" s="29"/>
      <c r="JK10" s="29"/>
      <c r="JL10" s="29"/>
      <c r="JM10" s="29"/>
      <c r="JN10" s="29"/>
      <c r="JO10" s="29"/>
      <c r="JP10" s="29"/>
      <c r="JQ10" s="29"/>
      <c r="JR10" s="29"/>
      <c r="JS10" s="29"/>
      <c r="JT10" s="29"/>
      <c r="JU10" s="29"/>
      <c r="JV10" s="29"/>
      <c r="JW10" s="29"/>
      <c r="JX10" s="29"/>
      <c r="JY10" s="29"/>
      <c r="JZ10" s="29"/>
      <c r="KA10" s="29"/>
      <c r="KB10" s="29"/>
      <c r="KC10" s="29"/>
      <c r="KD10" s="29"/>
      <c r="KE10" s="29"/>
      <c r="KF10" s="29"/>
      <c r="KG10" s="29"/>
      <c r="KH10" s="29"/>
      <c r="KI10" s="29"/>
      <c r="KJ10" s="29"/>
      <c r="KK10" s="29"/>
      <c r="KL10" s="29"/>
      <c r="KM10" s="29"/>
      <c r="KN10" s="29"/>
      <c r="KO10" s="29"/>
      <c r="KP10" s="29"/>
      <c r="KQ10" s="29"/>
      <c r="KR10" s="29"/>
      <c r="KS10" s="29"/>
      <c r="KT10" s="29"/>
      <c r="KU10" s="29"/>
      <c r="KV10" s="29"/>
      <c r="KW10" s="29"/>
      <c r="KX10" s="29"/>
      <c r="KY10" s="29"/>
      <c r="KZ10" s="29"/>
      <c r="LA10" s="29"/>
      <c r="LB10" s="29"/>
      <c r="LC10" s="29"/>
      <c r="LD10" s="29"/>
      <c r="LE10" s="29"/>
      <c r="LF10" s="29"/>
      <c r="LG10" s="29"/>
      <c r="LH10" s="29"/>
      <c r="LI10" s="29"/>
      <c r="LJ10" s="29"/>
      <c r="LK10" s="29"/>
      <c r="LL10" s="29"/>
      <c r="LM10" s="29"/>
      <c r="LN10" s="29"/>
      <c r="LO10" s="29"/>
      <c r="LP10" s="29"/>
      <c r="LQ10" s="29"/>
      <c r="LR10" s="29"/>
      <c r="LS10" s="29"/>
      <c r="LT10" s="29"/>
      <c r="LU10" s="29"/>
      <c r="LV10" s="29"/>
      <c r="LW10" s="29"/>
      <c r="LX10" s="29"/>
      <c r="LY10" s="29"/>
      <c r="LZ10" s="29"/>
      <c r="MA10" s="29"/>
      <c r="MB10" s="29"/>
      <c r="MC10" s="29"/>
      <c r="MD10" s="29"/>
      <c r="ME10" s="29"/>
      <c r="MF10" s="29"/>
      <c r="MG10" s="29"/>
      <c r="MH10" s="29"/>
      <c r="MI10" s="29"/>
      <c r="MJ10" s="29"/>
      <c r="MK10" s="29"/>
      <c r="ML10" s="29"/>
      <c r="MM10" s="29"/>
      <c r="MN10" s="29"/>
      <c r="MO10" s="29"/>
      <c r="MP10" s="29"/>
      <c r="MQ10" s="29"/>
      <c r="MR10" s="29"/>
      <c r="MS10" s="29"/>
      <c r="MT10" s="29"/>
      <c r="MU10" s="29"/>
      <c r="MV10" s="29"/>
      <c r="MW10" s="29"/>
      <c r="MX10" s="29"/>
      <c r="MY10" s="29"/>
      <c r="MZ10" s="29"/>
      <c r="NA10" s="29"/>
      <c r="NB10" s="29"/>
      <c r="NC10" s="29"/>
      <c r="ND10" s="29"/>
      <c r="NE10" s="29"/>
      <c r="NF10" s="29"/>
      <c r="NG10" s="29"/>
      <c r="NH10" s="29"/>
      <c r="NI10" s="29"/>
      <c r="NJ10" s="29"/>
      <c r="NK10" s="29"/>
      <c r="NL10" s="29"/>
      <c r="NM10" s="29"/>
      <c r="NN10" s="29"/>
      <c r="NO10" s="29"/>
      <c r="NP10" s="29"/>
      <c r="NQ10" s="29"/>
      <c r="NR10" s="29"/>
      <c r="NS10" s="29"/>
      <c r="NT10" s="29"/>
      <c r="NU10" s="29"/>
      <c r="NV10" s="29"/>
      <c r="NW10" s="29"/>
      <c r="NX10" s="29"/>
      <c r="NY10" s="29"/>
      <c r="NZ10" s="29"/>
      <c r="OA10" s="29"/>
      <c r="OB10" s="29"/>
      <c r="OC10" s="29"/>
      <c r="OD10" s="29"/>
      <c r="OE10" s="29"/>
      <c r="OF10" s="29"/>
      <c r="OG10" s="29"/>
      <c r="OH10" s="29"/>
      <c r="OI10" s="29"/>
      <c r="OJ10" s="29"/>
      <c r="OK10" s="29"/>
      <c r="OL10" s="29"/>
      <c r="OM10" s="29"/>
      <c r="ON10" s="29"/>
      <c r="OO10" s="29"/>
      <c r="OP10" s="29"/>
      <c r="OQ10" s="29"/>
      <c r="OR10" s="29"/>
      <c r="OS10" s="29"/>
      <c r="OT10" s="29"/>
      <c r="OU10" s="29"/>
      <c r="OV10" s="29"/>
      <c r="OW10" s="29"/>
      <c r="OX10" s="29"/>
      <c r="OY10" s="29"/>
      <c r="OZ10" s="29"/>
      <c r="PA10" s="29"/>
      <c r="PB10" s="29"/>
      <c r="PC10" s="29"/>
      <c r="PD10" s="29"/>
      <c r="PE10" s="29"/>
      <c r="PF10" s="29"/>
      <c r="PG10" s="29"/>
      <c r="PH10" s="29"/>
      <c r="PI10" s="29"/>
      <c r="PJ10" s="29"/>
      <c r="PK10" s="29"/>
      <c r="PL10" s="29"/>
    </row>
    <row r="11" spans="1:428" s="30" customFormat="1" ht="30" customHeight="1" x14ac:dyDescent="0.25">
      <c r="A11" s="90" t="s">
        <v>4</v>
      </c>
      <c r="B11" s="204"/>
      <c r="C11" s="204"/>
      <c r="D11" s="204">
        <f t="shared" ref="D11:D27" si="0">B11-C11</f>
        <v>0</v>
      </c>
      <c r="E11" s="204"/>
      <c r="F11" s="204"/>
      <c r="G11" s="204"/>
      <c r="H11" s="204"/>
      <c r="I11" s="204">
        <f t="shared" ref="I11:I27" si="1">SUM(F11:H11)</f>
        <v>0</v>
      </c>
      <c r="J11" s="142">
        <v>25</v>
      </c>
      <c r="K11" s="142">
        <v>60</v>
      </c>
      <c r="L11" s="91">
        <f t="shared" ref="L11:L27" si="2">J11*K11</f>
        <v>1500</v>
      </c>
      <c r="M11" s="207"/>
      <c r="N11" s="210"/>
      <c r="O11" s="201"/>
      <c r="P11" s="107">
        <v>60</v>
      </c>
      <c r="Q11" s="107">
        <v>60</v>
      </c>
      <c r="R11" s="137">
        <f t="shared" ref="R11:R27" si="3">P11-Q11</f>
        <v>0</v>
      </c>
      <c r="S11" s="137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29"/>
      <c r="BB11" s="29"/>
      <c r="BC11" s="29"/>
      <c r="BD11" s="29"/>
      <c r="BE11" s="29"/>
      <c r="BF11" s="29"/>
      <c r="BG11" s="29"/>
      <c r="BH11" s="29"/>
      <c r="BI11" s="29"/>
      <c r="BJ11" s="29"/>
      <c r="BK11" s="29"/>
      <c r="BL11" s="29"/>
      <c r="BM11" s="29"/>
      <c r="BN11" s="29"/>
      <c r="BO11" s="29"/>
      <c r="BP11" s="29"/>
      <c r="BQ11" s="29"/>
      <c r="BR11" s="29"/>
      <c r="BS11" s="29"/>
      <c r="BT11" s="29"/>
      <c r="BU11" s="29"/>
      <c r="BV11" s="29"/>
      <c r="BW11" s="29"/>
      <c r="BX11" s="29"/>
      <c r="BY11" s="29"/>
      <c r="BZ11" s="29"/>
      <c r="CA11" s="29"/>
      <c r="CB11" s="29"/>
      <c r="CC11" s="29"/>
      <c r="CD11" s="29"/>
      <c r="CE11" s="29"/>
      <c r="CF11" s="29"/>
      <c r="CG11" s="29"/>
      <c r="CH11" s="29"/>
      <c r="CI11" s="29"/>
      <c r="CJ11" s="29"/>
      <c r="CK11" s="29"/>
      <c r="CL11" s="29"/>
      <c r="CM11" s="29"/>
      <c r="CN11" s="29"/>
      <c r="CO11" s="29"/>
      <c r="CP11" s="29"/>
      <c r="CQ11" s="29"/>
      <c r="CR11" s="29"/>
      <c r="CS11" s="29"/>
      <c r="CT11" s="29"/>
      <c r="CU11" s="29"/>
      <c r="CV11" s="29"/>
      <c r="CW11" s="29"/>
      <c r="CX11" s="29"/>
      <c r="CY11" s="29"/>
      <c r="CZ11" s="29"/>
      <c r="DA11" s="29"/>
      <c r="DB11" s="29"/>
      <c r="DC11" s="29"/>
      <c r="DD11" s="29"/>
      <c r="DE11" s="29"/>
      <c r="DF11" s="29"/>
      <c r="DG11" s="29"/>
      <c r="DH11" s="29"/>
      <c r="DI11" s="29"/>
      <c r="DJ11" s="29"/>
      <c r="DK11" s="29"/>
      <c r="DL11" s="29"/>
      <c r="DM11" s="29"/>
      <c r="DN11" s="29"/>
      <c r="DO11" s="29"/>
      <c r="DP11" s="29"/>
      <c r="DQ11" s="29"/>
      <c r="DR11" s="29"/>
      <c r="DS11" s="29"/>
      <c r="DT11" s="29"/>
      <c r="DU11" s="29"/>
      <c r="DV11" s="29"/>
      <c r="DW11" s="29"/>
      <c r="DX11" s="29"/>
      <c r="DY11" s="29"/>
      <c r="DZ11" s="29"/>
      <c r="EA11" s="29"/>
      <c r="EB11" s="29"/>
      <c r="EC11" s="29"/>
      <c r="ED11" s="29"/>
      <c r="EE11" s="29"/>
      <c r="EF11" s="29"/>
      <c r="EG11" s="29"/>
      <c r="EH11" s="29"/>
      <c r="EI11" s="29"/>
      <c r="EJ11" s="29"/>
      <c r="EK11" s="29"/>
      <c r="EL11" s="29"/>
      <c r="EM11" s="29"/>
      <c r="EN11" s="29"/>
      <c r="EO11" s="29"/>
      <c r="EP11" s="29"/>
      <c r="EQ11" s="29"/>
      <c r="ER11" s="29"/>
      <c r="ES11" s="29"/>
      <c r="ET11" s="29"/>
      <c r="EU11" s="29"/>
      <c r="EV11" s="29"/>
      <c r="EW11" s="29"/>
      <c r="EX11" s="29"/>
      <c r="EY11" s="29"/>
      <c r="EZ11" s="29"/>
      <c r="FA11" s="29"/>
      <c r="FB11" s="29"/>
      <c r="FC11" s="29"/>
      <c r="FD11" s="29"/>
      <c r="FE11" s="29"/>
      <c r="FF11" s="29"/>
      <c r="FG11" s="29"/>
      <c r="FH11" s="29"/>
      <c r="FI11" s="29"/>
      <c r="FJ11" s="29"/>
      <c r="FK11" s="29"/>
      <c r="FL11" s="29"/>
      <c r="FM11" s="29"/>
      <c r="FN11" s="29"/>
      <c r="FO11" s="29"/>
      <c r="FP11" s="29"/>
      <c r="FQ11" s="29"/>
      <c r="FR11" s="29"/>
      <c r="FS11" s="29"/>
      <c r="FT11" s="29"/>
      <c r="FU11" s="29"/>
      <c r="FV11" s="29"/>
      <c r="FW11" s="29"/>
      <c r="FX11" s="29"/>
      <c r="FY11" s="29"/>
      <c r="FZ11" s="29"/>
      <c r="GA11" s="29"/>
      <c r="GB11" s="29"/>
      <c r="GC11" s="29"/>
      <c r="GD11" s="29"/>
      <c r="GE11" s="29"/>
      <c r="GF11" s="29"/>
      <c r="GG11" s="29"/>
      <c r="GH11" s="29"/>
      <c r="GI11" s="29"/>
      <c r="GJ11" s="29"/>
      <c r="GK11" s="29"/>
      <c r="GL11" s="29"/>
      <c r="GM11" s="29"/>
      <c r="GN11" s="29"/>
      <c r="GO11" s="29"/>
      <c r="GP11" s="29"/>
      <c r="GQ11" s="29"/>
      <c r="GR11" s="29"/>
      <c r="GS11" s="29"/>
      <c r="GT11" s="29"/>
      <c r="GU11" s="29"/>
      <c r="GV11" s="29"/>
      <c r="GW11" s="29"/>
      <c r="GX11" s="29"/>
      <c r="GY11" s="29"/>
      <c r="GZ11" s="29"/>
      <c r="HA11" s="29"/>
      <c r="HB11" s="29"/>
      <c r="HC11" s="29"/>
      <c r="HD11" s="29"/>
      <c r="HE11" s="29"/>
      <c r="HF11" s="29"/>
      <c r="HG11" s="29"/>
      <c r="HH11" s="29"/>
      <c r="HI11" s="29"/>
      <c r="HJ11" s="29"/>
      <c r="HK11" s="29"/>
      <c r="HL11" s="29"/>
      <c r="HM11" s="29"/>
      <c r="HN11" s="29"/>
      <c r="HO11" s="29"/>
      <c r="HP11" s="29"/>
      <c r="HQ11" s="29"/>
      <c r="HR11" s="29"/>
      <c r="HS11" s="29"/>
      <c r="HT11" s="29"/>
      <c r="HU11" s="29"/>
      <c r="HV11" s="29"/>
      <c r="HW11" s="29"/>
      <c r="HX11" s="29"/>
      <c r="HY11" s="29"/>
      <c r="HZ11" s="29"/>
      <c r="IA11" s="29"/>
      <c r="IB11" s="29"/>
      <c r="IC11" s="29"/>
      <c r="ID11" s="29"/>
      <c r="IE11" s="29"/>
      <c r="IF11" s="29"/>
      <c r="IG11" s="29"/>
      <c r="IH11" s="29"/>
      <c r="II11" s="29"/>
      <c r="IJ11" s="29"/>
      <c r="IK11" s="29"/>
      <c r="IL11" s="29"/>
      <c r="IM11" s="29"/>
      <c r="IN11" s="29"/>
      <c r="IO11" s="29"/>
      <c r="IP11" s="29"/>
      <c r="IQ11" s="29"/>
      <c r="IR11" s="29"/>
      <c r="IS11" s="29"/>
      <c r="IT11" s="29"/>
      <c r="IU11" s="29"/>
      <c r="IV11" s="29"/>
      <c r="IW11" s="29"/>
      <c r="IX11" s="29"/>
      <c r="IY11" s="29"/>
      <c r="IZ11" s="29"/>
      <c r="JA11" s="29"/>
      <c r="JB11" s="29"/>
      <c r="JC11" s="29"/>
      <c r="JD11" s="29"/>
      <c r="JE11" s="29"/>
      <c r="JF11" s="29"/>
      <c r="JG11" s="29"/>
      <c r="JH11" s="29"/>
      <c r="JI11" s="29"/>
      <c r="JJ11" s="29"/>
      <c r="JK11" s="29"/>
      <c r="JL11" s="29"/>
      <c r="JM11" s="29"/>
      <c r="JN11" s="29"/>
      <c r="JO11" s="29"/>
      <c r="JP11" s="29"/>
      <c r="JQ11" s="29"/>
      <c r="JR11" s="29"/>
      <c r="JS11" s="29"/>
      <c r="JT11" s="29"/>
      <c r="JU11" s="29"/>
      <c r="JV11" s="29"/>
      <c r="JW11" s="29"/>
      <c r="JX11" s="29"/>
      <c r="JY11" s="29"/>
      <c r="JZ11" s="29"/>
      <c r="KA11" s="29"/>
      <c r="KB11" s="29"/>
      <c r="KC11" s="29"/>
      <c r="KD11" s="29"/>
      <c r="KE11" s="29"/>
      <c r="KF11" s="29"/>
      <c r="KG11" s="29"/>
      <c r="KH11" s="29"/>
      <c r="KI11" s="29"/>
      <c r="KJ11" s="29"/>
      <c r="KK11" s="29"/>
      <c r="KL11" s="29"/>
      <c r="KM11" s="29"/>
      <c r="KN11" s="29"/>
      <c r="KO11" s="29"/>
      <c r="KP11" s="29"/>
      <c r="KQ11" s="29"/>
      <c r="KR11" s="29"/>
      <c r="KS11" s="29"/>
      <c r="KT11" s="29"/>
      <c r="KU11" s="29"/>
      <c r="KV11" s="29"/>
      <c r="KW11" s="29"/>
      <c r="KX11" s="29"/>
      <c r="KY11" s="29"/>
      <c r="KZ11" s="29"/>
      <c r="LA11" s="29"/>
      <c r="LB11" s="29"/>
      <c r="LC11" s="29"/>
      <c r="LD11" s="29"/>
      <c r="LE11" s="29"/>
      <c r="LF11" s="29"/>
      <c r="LG11" s="29"/>
      <c r="LH11" s="29"/>
      <c r="LI11" s="29"/>
      <c r="LJ11" s="29"/>
      <c r="LK11" s="29"/>
      <c r="LL11" s="29"/>
      <c r="LM11" s="29"/>
      <c r="LN11" s="29"/>
      <c r="LO11" s="29"/>
      <c r="LP11" s="29"/>
      <c r="LQ11" s="29"/>
      <c r="LR11" s="29"/>
      <c r="LS11" s="29"/>
      <c r="LT11" s="29"/>
      <c r="LU11" s="29"/>
      <c r="LV11" s="29"/>
      <c r="LW11" s="29"/>
      <c r="LX11" s="29"/>
      <c r="LY11" s="29"/>
      <c r="LZ11" s="29"/>
      <c r="MA11" s="29"/>
      <c r="MB11" s="29"/>
      <c r="MC11" s="29"/>
      <c r="MD11" s="29"/>
      <c r="ME11" s="29"/>
      <c r="MF11" s="29"/>
      <c r="MG11" s="29"/>
      <c r="MH11" s="29"/>
      <c r="MI11" s="29"/>
      <c r="MJ11" s="29"/>
      <c r="MK11" s="29"/>
      <c r="ML11" s="29"/>
      <c r="MM11" s="29"/>
      <c r="MN11" s="29"/>
      <c r="MO11" s="29"/>
      <c r="MP11" s="29"/>
      <c r="MQ11" s="29"/>
      <c r="MR11" s="29"/>
      <c r="MS11" s="29"/>
      <c r="MT11" s="29"/>
      <c r="MU11" s="29"/>
      <c r="MV11" s="29"/>
      <c r="MW11" s="29"/>
      <c r="MX11" s="29"/>
      <c r="MY11" s="29"/>
      <c r="MZ11" s="29"/>
      <c r="NA11" s="29"/>
      <c r="NB11" s="29"/>
      <c r="NC11" s="29"/>
      <c r="ND11" s="29"/>
      <c r="NE11" s="29"/>
      <c r="NF11" s="29"/>
      <c r="NG11" s="29"/>
      <c r="NH11" s="29"/>
      <c r="NI11" s="29"/>
      <c r="NJ11" s="29"/>
      <c r="NK11" s="29"/>
      <c r="NL11" s="29"/>
      <c r="NM11" s="29"/>
      <c r="NN11" s="29"/>
      <c r="NO11" s="29"/>
      <c r="NP11" s="29"/>
      <c r="NQ11" s="29"/>
      <c r="NR11" s="29"/>
      <c r="NS11" s="29"/>
      <c r="NT11" s="29"/>
      <c r="NU11" s="29"/>
      <c r="NV11" s="29"/>
      <c r="NW11" s="29"/>
      <c r="NX11" s="29"/>
      <c r="NY11" s="29"/>
      <c r="NZ11" s="29"/>
      <c r="OA11" s="29"/>
      <c r="OB11" s="29"/>
      <c r="OC11" s="29"/>
      <c r="OD11" s="29"/>
      <c r="OE11" s="29"/>
      <c r="OF11" s="29"/>
      <c r="OG11" s="29"/>
      <c r="OH11" s="29"/>
      <c r="OI11" s="29"/>
      <c r="OJ11" s="29"/>
      <c r="OK11" s="29"/>
      <c r="OL11" s="29"/>
      <c r="OM11" s="29"/>
      <c r="ON11" s="29"/>
      <c r="OO11" s="29"/>
      <c r="OP11" s="29"/>
      <c r="OQ11" s="29"/>
      <c r="OR11" s="29"/>
      <c r="OS11" s="29"/>
      <c r="OT11" s="29"/>
      <c r="OU11" s="29"/>
      <c r="OV11" s="29"/>
      <c r="OW11" s="29"/>
      <c r="OX11" s="29"/>
      <c r="OY11" s="29"/>
      <c r="OZ11" s="29"/>
      <c r="PA11" s="29"/>
      <c r="PB11" s="29"/>
      <c r="PC11" s="29"/>
      <c r="PD11" s="29"/>
      <c r="PE11" s="29"/>
      <c r="PF11" s="29"/>
      <c r="PG11" s="29"/>
      <c r="PH11" s="29"/>
      <c r="PI11" s="29"/>
      <c r="PJ11" s="29"/>
      <c r="PK11" s="29"/>
      <c r="PL11" s="29"/>
    </row>
    <row r="12" spans="1:428" s="30" customFormat="1" ht="30" customHeight="1" x14ac:dyDescent="0.25">
      <c r="A12" s="90" t="s">
        <v>5</v>
      </c>
      <c r="B12" s="205"/>
      <c r="C12" s="205"/>
      <c r="D12" s="205">
        <f t="shared" ref="D12:D15" si="4">B12-C12</f>
        <v>0</v>
      </c>
      <c r="E12" s="205"/>
      <c r="F12" s="205"/>
      <c r="G12" s="205"/>
      <c r="H12" s="205"/>
      <c r="I12" s="205">
        <f t="shared" ref="I12:I15" si="5">SUM(F12:H12)</f>
        <v>0</v>
      </c>
      <c r="J12" s="142">
        <v>25</v>
      </c>
      <c r="K12" s="142">
        <v>80</v>
      </c>
      <c r="L12" s="91">
        <f t="shared" ref="L12:L15" si="6">J12*K12</f>
        <v>2000</v>
      </c>
      <c r="M12" s="208"/>
      <c r="N12" s="211"/>
      <c r="O12" s="202"/>
      <c r="P12" s="107">
        <v>80</v>
      </c>
      <c r="Q12" s="107">
        <v>80</v>
      </c>
      <c r="R12" s="137">
        <f t="shared" ref="R12:R15" si="7">P12-Q12</f>
        <v>0</v>
      </c>
      <c r="S12" s="137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29"/>
      <c r="BE12" s="29"/>
      <c r="BF12" s="29"/>
      <c r="BG12" s="29"/>
      <c r="BH12" s="29"/>
      <c r="BI12" s="29"/>
      <c r="BJ12" s="29"/>
      <c r="BK12" s="29"/>
      <c r="BL12" s="29"/>
      <c r="BM12" s="29"/>
      <c r="BN12" s="29"/>
      <c r="BO12" s="29"/>
      <c r="BP12" s="29"/>
      <c r="BQ12" s="29"/>
      <c r="BR12" s="29"/>
      <c r="BS12" s="29"/>
      <c r="BT12" s="29"/>
      <c r="BU12" s="29"/>
      <c r="BV12" s="29"/>
      <c r="BW12" s="29"/>
      <c r="BX12" s="29"/>
      <c r="BY12" s="29"/>
      <c r="BZ12" s="29"/>
      <c r="CA12" s="29"/>
      <c r="CB12" s="29"/>
      <c r="CC12" s="29"/>
      <c r="CD12" s="29"/>
      <c r="CE12" s="29"/>
      <c r="CF12" s="29"/>
      <c r="CG12" s="29"/>
      <c r="CH12" s="29"/>
      <c r="CI12" s="29"/>
      <c r="CJ12" s="29"/>
      <c r="CK12" s="29"/>
      <c r="CL12" s="29"/>
      <c r="CM12" s="29"/>
      <c r="CN12" s="29"/>
      <c r="CO12" s="29"/>
      <c r="CP12" s="29"/>
      <c r="CQ12" s="29"/>
      <c r="CR12" s="29"/>
      <c r="CS12" s="29"/>
      <c r="CT12" s="29"/>
      <c r="CU12" s="29"/>
      <c r="CV12" s="29"/>
      <c r="CW12" s="29"/>
      <c r="CX12" s="29"/>
      <c r="CY12" s="29"/>
      <c r="CZ12" s="29"/>
      <c r="DA12" s="29"/>
      <c r="DB12" s="29"/>
      <c r="DC12" s="29"/>
      <c r="DD12" s="29"/>
      <c r="DE12" s="29"/>
      <c r="DF12" s="29"/>
      <c r="DG12" s="29"/>
      <c r="DH12" s="29"/>
      <c r="DI12" s="29"/>
      <c r="DJ12" s="29"/>
      <c r="DK12" s="29"/>
      <c r="DL12" s="29"/>
      <c r="DM12" s="29"/>
      <c r="DN12" s="29"/>
      <c r="DO12" s="29"/>
      <c r="DP12" s="29"/>
      <c r="DQ12" s="29"/>
      <c r="DR12" s="29"/>
      <c r="DS12" s="29"/>
      <c r="DT12" s="29"/>
      <c r="DU12" s="29"/>
      <c r="DV12" s="29"/>
      <c r="DW12" s="29"/>
      <c r="DX12" s="29"/>
      <c r="DY12" s="29"/>
      <c r="DZ12" s="29"/>
      <c r="EA12" s="29"/>
      <c r="EB12" s="29"/>
      <c r="EC12" s="29"/>
      <c r="ED12" s="29"/>
      <c r="EE12" s="29"/>
      <c r="EF12" s="29"/>
      <c r="EG12" s="29"/>
      <c r="EH12" s="29"/>
      <c r="EI12" s="29"/>
      <c r="EJ12" s="29"/>
      <c r="EK12" s="29"/>
      <c r="EL12" s="29"/>
      <c r="EM12" s="29"/>
      <c r="EN12" s="29"/>
      <c r="EO12" s="29"/>
      <c r="EP12" s="29"/>
      <c r="EQ12" s="29"/>
      <c r="ER12" s="29"/>
      <c r="ES12" s="29"/>
      <c r="ET12" s="29"/>
      <c r="EU12" s="29"/>
      <c r="EV12" s="29"/>
      <c r="EW12" s="29"/>
      <c r="EX12" s="29"/>
      <c r="EY12" s="29"/>
      <c r="EZ12" s="29"/>
      <c r="FA12" s="29"/>
      <c r="FB12" s="29"/>
      <c r="FC12" s="29"/>
      <c r="FD12" s="29"/>
      <c r="FE12" s="29"/>
      <c r="FF12" s="29"/>
      <c r="FG12" s="29"/>
      <c r="FH12" s="29"/>
      <c r="FI12" s="29"/>
      <c r="FJ12" s="29"/>
      <c r="FK12" s="29"/>
      <c r="FL12" s="29"/>
      <c r="FM12" s="29"/>
      <c r="FN12" s="29"/>
      <c r="FO12" s="29"/>
      <c r="FP12" s="29"/>
      <c r="FQ12" s="29"/>
      <c r="FR12" s="29"/>
      <c r="FS12" s="29"/>
      <c r="FT12" s="29"/>
      <c r="FU12" s="29"/>
      <c r="FV12" s="29"/>
      <c r="FW12" s="29"/>
      <c r="FX12" s="29"/>
      <c r="FY12" s="29"/>
      <c r="FZ12" s="29"/>
      <c r="GA12" s="29"/>
      <c r="GB12" s="29"/>
      <c r="GC12" s="29"/>
      <c r="GD12" s="29"/>
      <c r="GE12" s="29"/>
      <c r="GF12" s="29"/>
      <c r="GG12" s="29"/>
      <c r="GH12" s="29"/>
      <c r="GI12" s="29"/>
      <c r="GJ12" s="29"/>
      <c r="GK12" s="29"/>
      <c r="GL12" s="29"/>
      <c r="GM12" s="29"/>
      <c r="GN12" s="29"/>
      <c r="GO12" s="29"/>
      <c r="GP12" s="29"/>
      <c r="GQ12" s="29"/>
      <c r="GR12" s="29"/>
      <c r="GS12" s="29"/>
      <c r="GT12" s="29"/>
      <c r="GU12" s="29"/>
      <c r="GV12" s="29"/>
      <c r="GW12" s="29"/>
      <c r="GX12" s="29"/>
      <c r="GY12" s="29"/>
      <c r="GZ12" s="29"/>
      <c r="HA12" s="29"/>
      <c r="HB12" s="29"/>
      <c r="HC12" s="29"/>
      <c r="HD12" s="29"/>
      <c r="HE12" s="29"/>
      <c r="HF12" s="29"/>
      <c r="HG12" s="29"/>
      <c r="HH12" s="29"/>
      <c r="HI12" s="29"/>
      <c r="HJ12" s="29"/>
      <c r="HK12" s="29"/>
      <c r="HL12" s="29"/>
      <c r="HM12" s="29"/>
      <c r="HN12" s="29"/>
      <c r="HO12" s="29"/>
      <c r="HP12" s="29"/>
      <c r="HQ12" s="29"/>
      <c r="HR12" s="29"/>
      <c r="HS12" s="29"/>
      <c r="HT12" s="29"/>
      <c r="HU12" s="29"/>
      <c r="HV12" s="29"/>
      <c r="HW12" s="29"/>
      <c r="HX12" s="29"/>
      <c r="HY12" s="29"/>
      <c r="HZ12" s="29"/>
      <c r="IA12" s="29"/>
      <c r="IB12" s="29"/>
      <c r="IC12" s="29"/>
      <c r="ID12" s="29"/>
      <c r="IE12" s="29"/>
      <c r="IF12" s="29"/>
      <c r="IG12" s="29"/>
      <c r="IH12" s="29"/>
      <c r="II12" s="29"/>
      <c r="IJ12" s="29"/>
      <c r="IK12" s="29"/>
      <c r="IL12" s="29"/>
      <c r="IM12" s="29"/>
      <c r="IN12" s="29"/>
      <c r="IO12" s="29"/>
      <c r="IP12" s="29"/>
      <c r="IQ12" s="29"/>
      <c r="IR12" s="29"/>
      <c r="IS12" s="29"/>
      <c r="IT12" s="29"/>
      <c r="IU12" s="29"/>
      <c r="IV12" s="29"/>
      <c r="IW12" s="29"/>
      <c r="IX12" s="29"/>
      <c r="IY12" s="29"/>
      <c r="IZ12" s="29"/>
      <c r="JA12" s="29"/>
      <c r="JB12" s="29"/>
      <c r="JC12" s="29"/>
      <c r="JD12" s="29"/>
      <c r="JE12" s="29"/>
      <c r="JF12" s="29"/>
      <c r="JG12" s="29"/>
      <c r="JH12" s="29"/>
      <c r="JI12" s="29"/>
      <c r="JJ12" s="29"/>
      <c r="JK12" s="29"/>
      <c r="JL12" s="29"/>
      <c r="JM12" s="29"/>
      <c r="JN12" s="29"/>
      <c r="JO12" s="29"/>
      <c r="JP12" s="29"/>
      <c r="JQ12" s="29"/>
      <c r="JR12" s="29"/>
      <c r="JS12" s="29"/>
      <c r="JT12" s="29"/>
      <c r="JU12" s="29"/>
      <c r="JV12" s="29"/>
      <c r="JW12" s="29"/>
      <c r="JX12" s="29"/>
      <c r="JY12" s="29"/>
      <c r="JZ12" s="29"/>
      <c r="KA12" s="29"/>
      <c r="KB12" s="29"/>
      <c r="KC12" s="29"/>
      <c r="KD12" s="29"/>
      <c r="KE12" s="29"/>
      <c r="KF12" s="29"/>
      <c r="KG12" s="29"/>
      <c r="KH12" s="29"/>
      <c r="KI12" s="29"/>
      <c r="KJ12" s="29"/>
      <c r="KK12" s="29"/>
      <c r="KL12" s="29"/>
      <c r="KM12" s="29"/>
      <c r="KN12" s="29"/>
      <c r="KO12" s="29"/>
      <c r="KP12" s="29"/>
      <c r="KQ12" s="29"/>
      <c r="KR12" s="29"/>
      <c r="KS12" s="29"/>
      <c r="KT12" s="29"/>
      <c r="KU12" s="29"/>
      <c r="KV12" s="29"/>
      <c r="KW12" s="29"/>
      <c r="KX12" s="29"/>
      <c r="KY12" s="29"/>
      <c r="KZ12" s="29"/>
      <c r="LA12" s="29"/>
      <c r="LB12" s="29"/>
      <c r="LC12" s="29"/>
      <c r="LD12" s="29"/>
      <c r="LE12" s="29"/>
      <c r="LF12" s="29"/>
      <c r="LG12" s="29"/>
      <c r="LH12" s="29"/>
      <c r="LI12" s="29"/>
      <c r="LJ12" s="29"/>
      <c r="LK12" s="29"/>
      <c r="LL12" s="29"/>
      <c r="LM12" s="29"/>
      <c r="LN12" s="29"/>
      <c r="LO12" s="29"/>
      <c r="LP12" s="29"/>
      <c r="LQ12" s="29"/>
      <c r="LR12" s="29"/>
      <c r="LS12" s="29"/>
      <c r="LT12" s="29"/>
      <c r="LU12" s="29"/>
      <c r="LV12" s="29"/>
      <c r="LW12" s="29"/>
      <c r="LX12" s="29"/>
      <c r="LY12" s="29"/>
      <c r="LZ12" s="29"/>
      <c r="MA12" s="29"/>
      <c r="MB12" s="29"/>
      <c r="MC12" s="29"/>
      <c r="MD12" s="29"/>
      <c r="ME12" s="29"/>
      <c r="MF12" s="29"/>
      <c r="MG12" s="29"/>
      <c r="MH12" s="29"/>
      <c r="MI12" s="29"/>
      <c r="MJ12" s="29"/>
      <c r="MK12" s="29"/>
      <c r="ML12" s="29"/>
      <c r="MM12" s="29"/>
      <c r="MN12" s="29"/>
      <c r="MO12" s="29"/>
      <c r="MP12" s="29"/>
      <c r="MQ12" s="29"/>
      <c r="MR12" s="29"/>
      <c r="MS12" s="29"/>
      <c r="MT12" s="29"/>
      <c r="MU12" s="29"/>
      <c r="MV12" s="29"/>
      <c r="MW12" s="29"/>
      <c r="MX12" s="29"/>
      <c r="MY12" s="29"/>
      <c r="MZ12" s="29"/>
      <c r="NA12" s="29"/>
      <c r="NB12" s="29"/>
      <c r="NC12" s="29"/>
      <c r="ND12" s="29"/>
      <c r="NE12" s="29"/>
      <c r="NF12" s="29"/>
      <c r="NG12" s="29"/>
      <c r="NH12" s="29"/>
      <c r="NI12" s="29"/>
      <c r="NJ12" s="29"/>
      <c r="NK12" s="29"/>
      <c r="NL12" s="29"/>
      <c r="NM12" s="29"/>
      <c r="NN12" s="29"/>
      <c r="NO12" s="29"/>
      <c r="NP12" s="29"/>
      <c r="NQ12" s="29"/>
      <c r="NR12" s="29"/>
      <c r="NS12" s="29"/>
      <c r="NT12" s="29"/>
      <c r="NU12" s="29"/>
      <c r="NV12" s="29"/>
      <c r="NW12" s="29"/>
      <c r="NX12" s="29"/>
      <c r="NY12" s="29"/>
      <c r="NZ12" s="29"/>
      <c r="OA12" s="29"/>
      <c r="OB12" s="29"/>
      <c r="OC12" s="29"/>
      <c r="OD12" s="29"/>
      <c r="OE12" s="29"/>
      <c r="OF12" s="29"/>
      <c r="OG12" s="29"/>
      <c r="OH12" s="29"/>
      <c r="OI12" s="29"/>
      <c r="OJ12" s="29"/>
      <c r="OK12" s="29"/>
      <c r="OL12" s="29"/>
      <c r="OM12" s="29"/>
      <c r="ON12" s="29"/>
      <c r="OO12" s="29"/>
      <c r="OP12" s="29"/>
      <c r="OQ12" s="29"/>
      <c r="OR12" s="29"/>
      <c r="OS12" s="29"/>
      <c r="OT12" s="29"/>
      <c r="OU12" s="29"/>
      <c r="OV12" s="29"/>
      <c r="OW12" s="29"/>
      <c r="OX12" s="29"/>
      <c r="OY12" s="29"/>
      <c r="OZ12" s="29"/>
      <c r="PA12" s="29"/>
      <c r="PB12" s="29"/>
      <c r="PC12" s="29"/>
      <c r="PD12" s="29"/>
      <c r="PE12" s="29"/>
      <c r="PF12" s="29"/>
      <c r="PG12" s="29"/>
      <c r="PH12" s="29"/>
      <c r="PI12" s="29"/>
      <c r="PJ12" s="29"/>
      <c r="PK12" s="29"/>
      <c r="PL12" s="29"/>
    </row>
    <row r="13" spans="1:428" s="30" customFormat="1" ht="30" customHeight="1" x14ac:dyDescent="0.25">
      <c r="A13" s="90" t="s">
        <v>7</v>
      </c>
      <c r="B13" s="138"/>
      <c r="C13" s="138"/>
      <c r="D13" s="161">
        <f t="shared" si="4"/>
        <v>0</v>
      </c>
      <c r="E13" s="138">
        <v>36016</v>
      </c>
      <c r="F13" s="138"/>
      <c r="G13" s="138"/>
      <c r="H13" s="138">
        <v>145</v>
      </c>
      <c r="I13" s="161">
        <f t="shared" si="5"/>
        <v>145</v>
      </c>
      <c r="J13" s="142">
        <v>25</v>
      </c>
      <c r="K13" s="142">
        <v>200</v>
      </c>
      <c r="L13" s="91">
        <f t="shared" si="6"/>
        <v>5000</v>
      </c>
      <c r="M13" s="197">
        <v>25</v>
      </c>
      <c r="N13" s="198">
        <f t="shared" ref="N13:N15" si="8">-(I13-L13-M13)</f>
        <v>4880</v>
      </c>
      <c r="O13" s="199">
        <f t="shared" ref="O13:O15" si="9">IFERROR((N13/I13)*100,"-")</f>
        <v>3365.5172413793102</v>
      </c>
      <c r="P13" s="107">
        <v>200</v>
      </c>
      <c r="Q13" s="107">
        <v>200</v>
      </c>
      <c r="R13" s="137">
        <f t="shared" si="7"/>
        <v>0</v>
      </c>
      <c r="S13" s="137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29"/>
      <c r="AV13" s="29"/>
      <c r="AW13" s="29"/>
      <c r="AX13" s="29"/>
      <c r="AY13" s="29"/>
      <c r="AZ13" s="29"/>
      <c r="BA13" s="29"/>
      <c r="BB13" s="29"/>
      <c r="BC13" s="29"/>
      <c r="BD13" s="29"/>
      <c r="BE13" s="29"/>
      <c r="BF13" s="29"/>
      <c r="BG13" s="29"/>
      <c r="BH13" s="29"/>
      <c r="BI13" s="29"/>
      <c r="BJ13" s="29"/>
      <c r="BK13" s="29"/>
      <c r="BL13" s="29"/>
      <c r="BM13" s="29"/>
      <c r="BN13" s="29"/>
      <c r="BO13" s="29"/>
      <c r="BP13" s="29"/>
      <c r="BQ13" s="29"/>
      <c r="BR13" s="29"/>
      <c r="BS13" s="29"/>
      <c r="BT13" s="29"/>
      <c r="BU13" s="29"/>
      <c r="BV13" s="29"/>
      <c r="BW13" s="29"/>
      <c r="BX13" s="29"/>
      <c r="BY13" s="29"/>
      <c r="BZ13" s="29"/>
      <c r="CA13" s="29"/>
      <c r="CB13" s="29"/>
      <c r="CC13" s="29"/>
      <c r="CD13" s="29"/>
      <c r="CE13" s="29"/>
      <c r="CF13" s="29"/>
      <c r="CG13" s="29"/>
      <c r="CH13" s="29"/>
      <c r="CI13" s="29"/>
      <c r="CJ13" s="29"/>
      <c r="CK13" s="29"/>
      <c r="CL13" s="29"/>
      <c r="CM13" s="29"/>
      <c r="CN13" s="29"/>
      <c r="CO13" s="29"/>
      <c r="CP13" s="29"/>
      <c r="CQ13" s="29"/>
      <c r="CR13" s="29"/>
      <c r="CS13" s="29"/>
      <c r="CT13" s="29"/>
      <c r="CU13" s="29"/>
      <c r="CV13" s="29"/>
      <c r="CW13" s="29"/>
      <c r="CX13" s="29"/>
      <c r="CY13" s="29"/>
      <c r="CZ13" s="29"/>
      <c r="DA13" s="29"/>
      <c r="DB13" s="29"/>
      <c r="DC13" s="29"/>
      <c r="DD13" s="29"/>
      <c r="DE13" s="29"/>
      <c r="DF13" s="29"/>
      <c r="DG13" s="29"/>
      <c r="DH13" s="29"/>
      <c r="DI13" s="29"/>
      <c r="DJ13" s="29"/>
      <c r="DK13" s="29"/>
      <c r="DL13" s="29"/>
      <c r="DM13" s="29"/>
      <c r="DN13" s="29"/>
      <c r="DO13" s="29"/>
      <c r="DP13" s="29"/>
      <c r="DQ13" s="29"/>
      <c r="DR13" s="29"/>
      <c r="DS13" s="29"/>
      <c r="DT13" s="29"/>
      <c r="DU13" s="29"/>
      <c r="DV13" s="29"/>
      <c r="DW13" s="29"/>
      <c r="DX13" s="29"/>
      <c r="DY13" s="29"/>
      <c r="DZ13" s="29"/>
      <c r="EA13" s="29"/>
      <c r="EB13" s="29"/>
      <c r="EC13" s="29"/>
      <c r="ED13" s="29"/>
      <c r="EE13" s="29"/>
      <c r="EF13" s="29"/>
      <c r="EG13" s="29"/>
      <c r="EH13" s="29"/>
      <c r="EI13" s="29"/>
      <c r="EJ13" s="29"/>
      <c r="EK13" s="29"/>
      <c r="EL13" s="29"/>
      <c r="EM13" s="29"/>
      <c r="EN13" s="29"/>
      <c r="EO13" s="29"/>
      <c r="EP13" s="29"/>
      <c r="EQ13" s="29"/>
      <c r="ER13" s="29"/>
      <c r="ES13" s="29"/>
      <c r="ET13" s="29"/>
      <c r="EU13" s="29"/>
      <c r="EV13" s="29"/>
      <c r="EW13" s="29"/>
      <c r="EX13" s="29"/>
      <c r="EY13" s="29"/>
      <c r="EZ13" s="29"/>
      <c r="FA13" s="29"/>
      <c r="FB13" s="29"/>
      <c r="FC13" s="29"/>
      <c r="FD13" s="29"/>
      <c r="FE13" s="29"/>
      <c r="FF13" s="29"/>
      <c r="FG13" s="29"/>
      <c r="FH13" s="29"/>
      <c r="FI13" s="29"/>
      <c r="FJ13" s="29"/>
      <c r="FK13" s="29"/>
      <c r="FL13" s="29"/>
      <c r="FM13" s="29"/>
      <c r="FN13" s="29"/>
      <c r="FO13" s="29"/>
      <c r="FP13" s="29"/>
      <c r="FQ13" s="29"/>
      <c r="FR13" s="29"/>
      <c r="FS13" s="29"/>
      <c r="FT13" s="29"/>
      <c r="FU13" s="29"/>
      <c r="FV13" s="29"/>
      <c r="FW13" s="29"/>
      <c r="FX13" s="29"/>
      <c r="FY13" s="29"/>
      <c r="FZ13" s="29"/>
      <c r="GA13" s="29"/>
      <c r="GB13" s="29"/>
      <c r="GC13" s="29"/>
      <c r="GD13" s="29"/>
      <c r="GE13" s="29"/>
      <c r="GF13" s="29"/>
      <c r="GG13" s="29"/>
      <c r="GH13" s="29"/>
      <c r="GI13" s="29"/>
      <c r="GJ13" s="29"/>
      <c r="GK13" s="29"/>
      <c r="GL13" s="29"/>
      <c r="GM13" s="29"/>
      <c r="GN13" s="29"/>
      <c r="GO13" s="29"/>
      <c r="GP13" s="29"/>
      <c r="GQ13" s="29"/>
      <c r="GR13" s="29"/>
      <c r="GS13" s="29"/>
      <c r="GT13" s="29"/>
      <c r="GU13" s="29"/>
      <c r="GV13" s="29"/>
      <c r="GW13" s="29"/>
      <c r="GX13" s="29"/>
      <c r="GY13" s="29"/>
      <c r="GZ13" s="29"/>
      <c r="HA13" s="29"/>
      <c r="HB13" s="29"/>
      <c r="HC13" s="29"/>
      <c r="HD13" s="29"/>
      <c r="HE13" s="29"/>
      <c r="HF13" s="29"/>
      <c r="HG13" s="29"/>
      <c r="HH13" s="29"/>
      <c r="HI13" s="29"/>
      <c r="HJ13" s="29"/>
      <c r="HK13" s="29"/>
      <c r="HL13" s="29"/>
      <c r="HM13" s="29"/>
      <c r="HN13" s="29"/>
      <c r="HO13" s="29"/>
      <c r="HP13" s="29"/>
      <c r="HQ13" s="29"/>
      <c r="HR13" s="29"/>
      <c r="HS13" s="29"/>
      <c r="HT13" s="29"/>
      <c r="HU13" s="29"/>
      <c r="HV13" s="29"/>
      <c r="HW13" s="29"/>
      <c r="HX13" s="29"/>
      <c r="HY13" s="29"/>
      <c r="HZ13" s="29"/>
      <c r="IA13" s="29"/>
      <c r="IB13" s="29"/>
      <c r="IC13" s="29"/>
      <c r="ID13" s="29"/>
      <c r="IE13" s="29"/>
      <c r="IF13" s="29"/>
      <c r="IG13" s="29"/>
      <c r="IH13" s="29"/>
      <c r="II13" s="29"/>
      <c r="IJ13" s="29"/>
      <c r="IK13" s="29"/>
      <c r="IL13" s="29"/>
      <c r="IM13" s="29"/>
      <c r="IN13" s="29"/>
      <c r="IO13" s="29"/>
      <c r="IP13" s="29"/>
      <c r="IQ13" s="29"/>
      <c r="IR13" s="29"/>
      <c r="IS13" s="29"/>
      <c r="IT13" s="29"/>
      <c r="IU13" s="29"/>
      <c r="IV13" s="29"/>
      <c r="IW13" s="29"/>
      <c r="IX13" s="29"/>
      <c r="IY13" s="29"/>
      <c r="IZ13" s="29"/>
      <c r="JA13" s="29"/>
      <c r="JB13" s="29"/>
      <c r="JC13" s="29"/>
      <c r="JD13" s="29"/>
      <c r="JE13" s="29"/>
      <c r="JF13" s="29"/>
      <c r="JG13" s="29"/>
      <c r="JH13" s="29"/>
      <c r="JI13" s="29"/>
      <c r="JJ13" s="29"/>
      <c r="JK13" s="29"/>
      <c r="JL13" s="29"/>
      <c r="JM13" s="29"/>
      <c r="JN13" s="29"/>
      <c r="JO13" s="29"/>
      <c r="JP13" s="29"/>
      <c r="JQ13" s="29"/>
      <c r="JR13" s="29"/>
      <c r="JS13" s="29"/>
      <c r="JT13" s="29"/>
      <c r="JU13" s="29"/>
      <c r="JV13" s="29"/>
      <c r="JW13" s="29"/>
      <c r="JX13" s="29"/>
      <c r="JY13" s="29"/>
      <c r="JZ13" s="29"/>
      <c r="KA13" s="29"/>
      <c r="KB13" s="29"/>
      <c r="KC13" s="29"/>
      <c r="KD13" s="29"/>
      <c r="KE13" s="29"/>
      <c r="KF13" s="29"/>
      <c r="KG13" s="29"/>
      <c r="KH13" s="29"/>
      <c r="KI13" s="29"/>
      <c r="KJ13" s="29"/>
      <c r="KK13" s="29"/>
      <c r="KL13" s="29"/>
      <c r="KM13" s="29"/>
      <c r="KN13" s="29"/>
      <c r="KO13" s="29"/>
      <c r="KP13" s="29"/>
      <c r="KQ13" s="29"/>
      <c r="KR13" s="29"/>
      <c r="KS13" s="29"/>
      <c r="KT13" s="29"/>
      <c r="KU13" s="29"/>
      <c r="KV13" s="29"/>
      <c r="KW13" s="29"/>
      <c r="KX13" s="29"/>
      <c r="KY13" s="29"/>
      <c r="KZ13" s="29"/>
      <c r="LA13" s="29"/>
      <c r="LB13" s="29"/>
      <c r="LC13" s="29"/>
      <c r="LD13" s="29"/>
      <c r="LE13" s="29"/>
      <c r="LF13" s="29"/>
      <c r="LG13" s="29"/>
      <c r="LH13" s="29"/>
      <c r="LI13" s="29"/>
      <c r="LJ13" s="29"/>
      <c r="LK13" s="29"/>
      <c r="LL13" s="29"/>
      <c r="LM13" s="29"/>
      <c r="LN13" s="29"/>
      <c r="LO13" s="29"/>
      <c r="LP13" s="29"/>
      <c r="LQ13" s="29"/>
      <c r="LR13" s="29"/>
      <c r="LS13" s="29"/>
      <c r="LT13" s="29"/>
      <c r="LU13" s="29"/>
      <c r="LV13" s="29"/>
      <c r="LW13" s="29"/>
      <c r="LX13" s="29"/>
      <c r="LY13" s="29"/>
      <c r="LZ13" s="29"/>
      <c r="MA13" s="29"/>
      <c r="MB13" s="29"/>
      <c r="MC13" s="29"/>
      <c r="MD13" s="29"/>
      <c r="ME13" s="29"/>
      <c r="MF13" s="29"/>
      <c r="MG13" s="29"/>
      <c r="MH13" s="29"/>
      <c r="MI13" s="29"/>
      <c r="MJ13" s="29"/>
      <c r="MK13" s="29"/>
      <c r="ML13" s="29"/>
      <c r="MM13" s="29"/>
      <c r="MN13" s="29"/>
      <c r="MO13" s="29"/>
      <c r="MP13" s="29"/>
      <c r="MQ13" s="29"/>
      <c r="MR13" s="29"/>
      <c r="MS13" s="29"/>
      <c r="MT13" s="29"/>
      <c r="MU13" s="29"/>
      <c r="MV13" s="29"/>
      <c r="MW13" s="29"/>
      <c r="MX13" s="29"/>
      <c r="MY13" s="29"/>
      <c r="MZ13" s="29"/>
      <c r="NA13" s="29"/>
      <c r="NB13" s="29"/>
      <c r="NC13" s="29"/>
      <c r="ND13" s="29"/>
      <c r="NE13" s="29"/>
      <c r="NF13" s="29"/>
      <c r="NG13" s="29"/>
      <c r="NH13" s="29"/>
      <c r="NI13" s="29"/>
      <c r="NJ13" s="29"/>
      <c r="NK13" s="29"/>
      <c r="NL13" s="29"/>
      <c r="NM13" s="29"/>
      <c r="NN13" s="29"/>
      <c r="NO13" s="29"/>
      <c r="NP13" s="29"/>
      <c r="NQ13" s="29"/>
      <c r="NR13" s="29"/>
      <c r="NS13" s="29"/>
      <c r="NT13" s="29"/>
      <c r="NU13" s="29"/>
      <c r="NV13" s="29"/>
      <c r="NW13" s="29"/>
      <c r="NX13" s="29"/>
      <c r="NY13" s="29"/>
      <c r="NZ13" s="29"/>
      <c r="OA13" s="29"/>
      <c r="OB13" s="29"/>
      <c r="OC13" s="29"/>
      <c r="OD13" s="29"/>
      <c r="OE13" s="29"/>
      <c r="OF13" s="29"/>
      <c r="OG13" s="29"/>
      <c r="OH13" s="29"/>
      <c r="OI13" s="29"/>
      <c r="OJ13" s="29"/>
      <c r="OK13" s="29"/>
      <c r="OL13" s="29"/>
      <c r="OM13" s="29"/>
      <c r="ON13" s="29"/>
      <c r="OO13" s="29"/>
      <c r="OP13" s="29"/>
      <c r="OQ13" s="29"/>
      <c r="OR13" s="29"/>
      <c r="OS13" s="29"/>
      <c r="OT13" s="29"/>
      <c r="OU13" s="29"/>
      <c r="OV13" s="29"/>
      <c r="OW13" s="29"/>
      <c r="OX13" s="29"/>
      <c r="OY13" s="29"/>
      <c r="OZ13" s="29"/>
      <c r="PA13" s="29"/>
      <c r="PB13" s="29"/>
      <c r="PC13" s="29"/>
      <c r="PD13" s="29"/>
      <c r="PE13" s="29"/>
      <c r="PF13" s="29"/>
      <c r="PG13" s="29"/>
      <c r="PH13" s="29"/>
      <c r="PI13" s="29"/>
      <c r="PJ13" s="29"/>
      <c r="PK13" s="29"/>
      <c r="PL13" s="29"/>
    </row>
    <row r="14" spans="1:428" s="30" customFormat="1" ht="30" customHeight="1" x14ac:dyDescent="0.25">
      <c r="A14" s="90" t="s">
        <v>11</v>
      </c>
      <c r="B14" s="138"/>
      <c r="C14" s="138"/>
      <c r="D14" s="161">
        <f t="shared" si="4"/>
        <v>0</v>
      </c>
      <c r="E14" s="138"/>
      <c r="F14" s="138"/>
      <c r="G14" s="138"/>
      <c r="H14" s="138"/>
      <c r="I14" s="161">
        <f t="shared" si="5"/>
        <v>0</v>
      </c>
      <c r="J14" s="142">
        <v>25</v>
      </c>
      <c r="K14" s="142">
        <v>200</v>
      </c>
      <c r="L14" s="91">
        <f t="shared" si="6"/>
        <v>5000</v>
      </c>
      <c r="M14" s="197">
        <v>0</v>
      </c>
      <c r="N14" s="198">
        <f t="shared" si="8"/>
        <v>5000</v>
      </c>
      <c r="O14" s="199" t="str">
        <f t="shared" si="9"/>
        <v>-</v>
      </c>
      <c r="P14" s="107">
        <v>200</v>
      </c>
      <c r="Q14" s="107">
        <v>200</v>
      </c>
      <c r="R14" s="137">
        <f t="shared" si="7"/>
        <v>0</v>
      </c>
      <c r="S14" s="137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  <c r="AO14" s="29"/>
      <c r="AP14" s="29"/>
      <c r="AQ14" s="29"/>
      <c r="AR14" s="29"/>
      <c r="AS14" s="29"/>
      <c r="AT14" s="29"/>
      <c r="AU14" s="29"/>
      <c r="AV14" s="29"/>
      <c r="AW14" s="29"/>
      <c r="AX14" s="29"/>
      <c r="AY14" s="29"/>
      <c r="AZ14" s="29"/>
      <c r="BA14" s="29"/>
      <c r="BB14" s="29"/>
      <c r="BC14" s="29"/>
      <c r="BD14" s="29"/>
      <c r="BE14" s="29"/>
      <c r="BF14" s="29"/>
      <c r="BG14" s="29"/>
      <c r="BH14" s="29"/>
      <c r="BI14" s="29"/>
      <c r="BJ14" s="29"/>
      <c r="BK14" s="29"/>
      <c r="BL14" s="29"/>
      <c r="BM14" s="29"/>
      <c r="BN14" s="29"/>
      <c r="BO14" s="29"/>
      <c r="BP14" s="29"/>
      <c r="BQ14" s="29"/>
      <c r="BR14" s="29"/>
      <c r="BS14" s="29"/>
      <c r="BT14" s="29"/>
      <c r="BU14" s="29"/>
      <c r="BV14" s="29"/>
      <c r="BW14" s="29"/>
      <c r="BX14" s="29"/>
      <c r="BY14" s="29"/>
      <c r="BZ14" s="29"/>
      <c r="CA14" s="29"/>
      <c r="CB14" s="29"/>
      <c r="CC14" s="29"/>
      <c r="CD14" s="29"/>
      <c r="CE14" s="29"/>
      <c r="CF14" s="29"/>
      <c r="CG14" s="29"/>
      <c r="CH14" s="29"/>
      <c r="CI14" s="29"/>
      <c r="CJ14" s="29"/>
      <c r="CK14" s="29"/>
      <c r="CL14" s="29"/>
      <c r="CM14" s="29"/>
      <c r="CN14" s="29"/>
      <c r="CO14" s="29"/>
      <c r="CP14" s="29"/>
      <c r="CQ14" s="29"/>
      <c r="CR14" s="29"/>
      <c r="CS14" s="29"/>
      <c r="CT14" s="29"/>
      <c r="CU14" s="29"/>
      <c r="CV14" s="29"/>
      <c r="CW14" s="29"/>
      <c r="CX14" s="29"/>
      <c r="CY14" s="29"/>
      <c r="CZ14" s="29"/>
      <c r="DA14" s="29"/>
      <c r="DB14" s="29"/>
      <c r="DC14" s="29"/>
      <c r="DD14" s="29"/>
      <c r="DE14" s="29"/>
      <c r="DF14" s="29"/>
      <c r="DG14" s="29"/>
      <c r="DH14" s="29"/>
      <c r="DI14" s="29"/>
      <c r="DJ14" s="29"/>
      <c r="DK14" s="29"/>
      <c r="DL14" s="29"/>
      <c r="DM14" s="29"/>
      <c r="DN14" s="29"/>
      <c r="DO14" s="29"/>
      <c r="DP14" s="29"/>
      <c r="DQ14" s="29"/>
      <c r="DR14" s="29"/>
      <c r="DS14" s="29"/>
      <c r="DT14" s="29"/>
      <c r="DU14" s="29"/>
      <c r="DV14" s="29"/>
      <c r="DW14" s="29"/>
      <c r="DX14" s="29"/>
      <c r="DY14" s="29"/>
      <c r="DZ14" s="29"/>
      <c r="EA14" s="29"/>
      <c r="EB14" s="29"/>
      <c r="EC14" s="29"/>
      <c r="ED14" s="29"/>
      <c r="EE14" s="29"/>
      <c r="EF14" s="29"/>
      <c r="EG14" s="29"/>
      <c r="EH14" s="29"/>
      <c r="EI14" s="29"/>
      <c r="EJ14" s="29"/>
      <c r="EK14" s="29"/>
      <c r="EL14" s="29"/>
      <c r="EM14" s="29"/>
      <c r="EN14" s="29"/>
      <c r="EO14" s="29"/>
      <c r="EP14" s="29"/>
      <c r="EQ14" s="29"/>
      <c r="ER14" s="29"/>
      <c r="ES14" s="29"/>
      <c r="ET14" s="29"/>
      <c r="EU14" s="29"/>
      <c r="EV14" s="29"/>
      <c r="EW14" s="29"/>
      <c r="EX14" s="29"/>
      <c r="EY14" s="29"/>
      <c r="EZ14" s="29"/>
      <c r="FA14" s="29"/>
      <c r="FB14" s="29"/>
      <c r="FC14" s="29"/>
      <c r="FD14" s="29"/>
      <c r="FE14" s="29"/>
      <c r="FF14" s="29"/>
      <c r="FG14" s="29"/>
      <c r="FH14" s="29"/>
      <c r="FI14" s="29"/>
      <c r="FJ14" s="29"/>
      <c r="FK14" s="29"/>
      <c r="FL14" s="29"/>
      <c r="FM14" s="29"/>
      <c r="FN14" s="29"/>
      <c r="FO14" s="29"/>
      <c r="FP14" s="29"/>
      <c r="FQ14" s="29"/>
      <c r="FR14" s="29"/>
      <c r="FS14" s="29"/>
      <c r="FT14" s="29"/>
      <c r="FU14" s="29"/>
      <c r="FV14" s="29"/>
      <c r="FW14" s="29"/>
      <c r="FX14" s="29"/>
      <c r="FY14" s="29"/>
      <c r="FZ14" s="29"/>
      <c r="GA14" s="29"/>
      <c r="GB14" s="29"/>
      <c r="GC14" s="29"/>
      <c r="GD14" s="29"/>
      <c r="GE14" s="29"/>
      <c r="GF14" s="29"/>
      <c r="GG14" s="29"/>
      <c r="GH14" s="29"/>
      <c r="GI14" s="29"/>
      <c r="GJ14" s="29"/>
      <c r="GK14" s="29"/>
      <c r="GL14" s="29"/>
      <c r="GM14" s="29"/>
      <c r="GN14" s="29"/>
      <c r="GO14" s="29"/>
      <c r="GP14" s="29"/>
      <c r="GQ14" s="29"/>
      <c r="GR14" s="29"/>
      <c r="GS14" s="29"/>
      <c r="GT14" s="29"/>
      <c r="GU14" s="29"/>
      <c r="GV14" s="29"/>
      <c r="GW14" s="29"/>
      <c r="GX14" s="29"/>
      <c r="GY14" s="29"/>
      <c r="GZ14" s="29"/>
      <c r="HA14" s="29"/>
      <c r="HB14" s="29"/>
      <c r="HC14" s="29"/>
      <c r="HD14" s="29"/>
      <c r="HE14" s="29"/>
      <c r="HF14" s="29"/>
      <c r="HG14" s="29"/>
      <c r="HH14" s="29"/>
      <c r="HI14" s="29"/>
      <c r="HJ14" s="29"/>
      <c r="HK14" s="29"/>
      <c r="HL14" s="29"/>
      <c r="HM14" s="29"/>
      <c r="HN14" s="29"/>
      <c r="HO14" s="29"/>
      <c r="HP14" s="29"/>
      <c r="HQ14" s="29"/>
      <c r="HR14" s="29"/>
      <c r="HS14" s="29"/>
      <c r="HT14" s="29"/>
      <c r="HU14" s="29"/>
      <c r="HV14" s="29"/>
      <c r="HW14" s="29"/>
      <c r="HX14" s="29"/>
      <c r="HY14" s="29"/>
      <c r="HZ14" s="29"/>
      <c r="IA14" s="29"/>
      <c r="IB14" s="29"/>
      <c r="IC14" s="29"/>
      <c r="ID14" s="29"/>
      <c r="IE14" s="29"/>
      <c r="IF14" s="29"/>
      <c r="IG14" s="29"/>
      <c r="IH14" s="29"/>
      <c r="II14" s="29"/>
      <c r="IJ14" s="29"/>
      <c r="IK14" s="29"/>
      <c r="IL14" s="29"/>
      <c r="IM14" s="29"/>
      <c r="IN14" s="29"/>
      <c r="IO14" s="29"/>
      <c r="IP14" s="29"/>
      <c r="IQ14" s="29"/>
      <c r="IR14" s="29"/>
      <c r="IS14" s="29"/>
      <c r="IT14" s="29"/>
      <c r="IU14" s="29"/>
      <c r="IV14" s="29"/>
      <c r="IW14" s="29"/>
      <c r="IX14" s="29"/>
      <c r="IY14" s="29"/>
      <c r="IZ14" s="29"/>
      <c r="JA14" s="29"/>
      <c r="JB14" s="29"/>
      <c r="JC14" s="29"/>
      <c r="JD14" s="29"/>
      <c r="JE14" s="29"/>
      <c r="JF14" s="29"/>
      <c r="JG14" s="29"/>
      <c r="JH14" s="29"/>
      <c r="JI14" s="29"/>
      <c r="JJ14" s="29"/>
      <c r="JK14" s="29"/>
      <c r="JL14" s="29"/>
      <c r="JM14" s="29"/>
      <c r="JN14" s="29"/>
      <c r="JO14" s="29"/>
      <c r="JP14" s="29"/>
      <c r="JQ14" s="29"/>
      <c r="JR14" s="29"/>
      <c r="JS14" s="29"/>
      <c r="JT14" s="29"/>
      <c r="JU14" s="29"/>
      <c r="JV14" s="29"/>
      <c r="JW14" s="29"/>
      <c r="JX14" s="29"/>
      <c r="JY14" s="29"/>
      <c r="JZ14" s="29"/>
      <c r="KA14" s="29"/>
      <c r="KB14" s="29"/>
      <c r="KC14" s="29"/>
      <c r="KD14" s="29"/>
      <c r="KE14" s="29"/>
      <c r="KF14" s="29"/>
      <c r="KG14" s="29"/>
      <c r="KH14" s="29"/>
      <c r="KI14" s="29"/>
      <c r="KJ14" s="29"/>
      <c r="KK14" s="29"/>
      <c r="KL14" s="29"/>
      <c r="KM14" s="29"/>
      <c r="KN14" s="29"/>
      <c r="KO14" s="29"/>
      <c r="KP14" s="29"/>
      <c r="KQ14" s="29"/>
      <c r="KR14" s="29"/>
      <c r="KS14" s="29"/>
      <c r="KT14" s="29"/>
      <c r="KU14" s="29"/>
      <c r="KV14" s="29"/>
      <c r="KW14" s="29"/>
      <c r="KX14" s="29"/>
      <c r="KY14" s="29"/>
      <c r="KZ14" s="29"/>
      <c r="LA14" s="29"/>
      <c r="LB14" s="29"/>
      <c r="LC14" s="29"/>
      <c r="LD14" s="29"/>
      <c r="LE14" s="29"/>
      <c r="LF14" s="29"/>
      <c r="LG14" s="29"/>
      <c r="LH14" s="29"/>
      <c r="LI14" s="29"/>
      <c r="LJ14" s="29"/>
      <c r="LK14" s="29"/>
      <c r="LL14" s="29"/>
      <c r="LM14" s="29"/>
      <c r="LN14" s="29"/>
      <c r="LO14" s="29"/>
      <c r="LP14" s="29"/>
      <c r="LQ14" s="29"/>
      <c r="LR14" s="29"/>
      <c r="LS14" s="29"/>
      <c r="LT14" s="29"/>
      <c r="LU14" s="29"/>
      <c r="LV14" s="29"/>
      <c r="LW14" s="29"/>
      <c r="LX14" s="29"/>
      <c r="LY14" s="29"/>
      <c r="LZ14" s="29"/>
      <c r="MA14" s="29"/>
      <c r="MB14" s="29"/>
      <c r="MC14" s="29"/>
      <c r="MD14" s="29"/>
      <c r="ME14" s="29"/>
      <c r="MF14" s="29"/>
      <c r="MG14" s="29"/>
      <c r="MH14" s="29"/>
      <c r="MI14" s="29"/>
      <c r="MJ14" s="29"/>
      <c r="MK14" s="29"/>
      <c r="ML14" s="29"/>
      <c r="MM14" s="29"/>
      <c r="MN14" s="29"/>
      <c r="MO14" s="29"/>
      <c r="MP14" s="29"/>
      <c r="MQ14" s="29"/>
      <c r="MR14" s="29"/>
      <c r="MS14" s="29"/>
      <c r="MT14" s="29"/>
      <c r="MU14" s="29"/>
      <c r="MV14" s="29"/>
      <c r="MW14" s="29"/>
      <c r="MX14" s="29"/>
      <c r="MY14" s="29"/>
      <c r="MZ14" s="29"/>
      <c r="NA14" s="29"/>
      <c r="NB14" s="29"/>
      <c r="NC14" s="29"/>
      <c r="ND14" s="29"/>
      <c r="NE14" s="29"/>
      <c r="NF14" s="29"/>
      <c r="NG14" s="29"/>
      <c r="NH14" s="29"/>
      <c r="NI14" s="29"/>
      <c r="NJ14" s="29"/>
      <c r="NK14" s="29"/>
      <c r="NL14" s="29"/>
      <c r="NM14" s="29"/>
      <c r="NN14" s="29"/>
      <c r="NO14" s="29"/>
      <c r="NP14" s="29"/>
      <c r="NQ14" s="29"/>
      <c r="NR14" s="29"/>
      <c r="NS14" s="29"/>
      <c r="NT14" s="29"/>
      <c r="NU14" s="29"/>
      <c r="NV14" s="29"/>
      <c r="NW14" s="29"/>
      <c r="NX14" s="29"/>
      <c r="NY14" s="29"/>
      <c r="NZ14" s="29"/>
      <c r="OA14" s="29"/>
      <c r="OB14" s="29"/>
      <c r="OC14" s="29"/>
      <c r="OD14" s="29"/>
      <c r="OE14" s="29"/>
      <c r="OF14" s="29"/>
      <c r="OG14" s="29"/>
      <c r="OH14" s="29"/>
      <c r="OI14" s="29"/>
      <c r="OJ14" s="29"/>
      <c r="OK14" s="29"/>
      <c r="OL14" s="29"/>
      <c r="OM14" s="29"/>
      <c r="ON14" s="29"/>
      <c r="OO14" s="29"/>
      <c r="OP14" s="29"/>
      <c r="OQ14" s="29"/>
      <c r="OR14" s="29"/>
      <c r="OS14" s="29"/>
      <c r="OT14" s="29"/>
      <c r="OU14" s="29"/>
      <c r="OV14" s="29"/>
      <c r="OW14" s="29"/>
      <c r="OX14" s="29"/>
      <c r="OY14" s="29"/>
      <c r="OZ14" s="29"/>
      <c r="PA14" s="29"/>
      <c r="PB14" s="29"/>
      <c r="PC14" s="29"/>
      <c r="PD14" s="29"/>
      <c r="PE14" s="29"/>
      <c r="PF14" s="29"/>
      <c r="PG14" s="29"/>
      <c r="PH14" s="29"/>
      <c r="PI14" s="29"/>
      <c r="PJ14" s="29"/>
      <c r="PK14" s="29"/>
      <c r="PL14" s="29"/>
    </row>
    <row r="15" spans="1:428" s="30" customFormat="1" ht="30" customHeight="1" x14ac:dyDescent="0.25">
      <c r="A15" s="90" t="s">
        <v>8</v>
      </c>
      <c r="B15" s="138"/>
      <c r="C15" s="138"/>
      <c r="D15" s="161">
        <f t="shared" si="4"/>
        <v>0</v>
      </c>
      <c r="E15" s="138"/>
      <c r="F15" s="138"/>
      <c r="G15" s="138"/>
      <c r="H15" s="138"/>
      <c r="I15" s="161">
        <f t="shared" si="5"/>
        <v>0</v>
      </c>
      <c r="J15" s="142">
        <v>25</v>
      </c>
      <c r="K15" s="142">
        <v>1041</v>
      </c>
      <c r="L15" s="91">
        <f t="shared" si="6"/>
        <v>26025</v>
      </c>
      <c r="M15" s="197">
        <v>0</v>
      </c>
      <c r="N15" s="198">
        <f t="shared" si="8"/>
        <v>26025</v>
      </c>
      <c r="O15" s="199" t="str">
        <f t="shared" si="9"/>
        <v>-</v>
      </c>
      <c r="P15" s="107">
        <v>1041</v>
      </c>
      <c r="Q15" s="107">
        <v>1041</v>
      </c>
      <c r="R15" s="137">
        <f t="shared" si="7"/>
        <v>0</v>
      </c>
      <c r="S15" s="137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  <c r="AO15" s="29"/>
      <c r="AP15" s="29"/>
      <c r="AQ15" s="29"/>
      <c r="AR15" s="29"/>
      <c r="AS15" s="29"/>
      <c r="AT15" s="29"/>
      <c r="AU15" s="29"/>
      <c r="AV15" s="29"/>
      <c r="AW15" s="29"/>
      <c r="AX15" s="29"/>
      <c r="AY15" s="29"/>
      <c r="AZ15" s="29"/>
      <c r="BA15" s="29"/>
      <c r="BB15" s="29"/>
      <c r="BC15" s="29"/>
      <c r="BD15" s="29"/>
      <c r="BE15" s="29"/>
      <c r="BF15" s="29"/>
      <c r="BG15" s="29"/>
      <c r="BH15" s="29"/>
      <c r="BI15" s="29"/>
      <c r="BJ15" s="29"/>
      <c r="BK15" s="29"/>
      <c r="BL15" s="29"/>
      <c r="BM15" s="29"/>
      <c r="BN15" s="29"/>
      <c r="BO15" s="29"/>
      <c r="BP15" s="29"/>
      <c r="BQ15" s="29"/>
      <c r="BR15" s="29"/>
      <c r="BS15" s="29"/>
      <c r="BT15" s="29"/>
      <c r="BU15" s="29"/>
      <c r="BV15" s="29"/>
      <c r="BW15" s="29"/>
      <c r="BX15" s="29"/>
      <c r="BY15" s="29"/>
      <c r="BZ15" s="29"/>
      <c r="CA15" s="29"/>
      <c r="CB15" s="29"/>
      <c r="CC15" s="29"/>
      <c r="CD15" s="29"/>
      <c r="CE15" s="29"/>
      <c r="CF15" s="29"/>
      <c r="CG15" s="29"/>
      <c r="CH15" s="29"/>
      <c r="CI15" s="29"/>
      <c r="CJ15" s="29"/>
      <c r="CK15" s="29"/>
      <c r="CL15" s="29"/>
      <c r="CM15" s="29"/>
      <c r="CN15" s="29"/>
      <c r="CO15" s="29"/>
      <c r="CP15" s="29"/>
      <c r="CQ15" s="29"/>
      <c r="CR15" s="29"/>
      <c r="CS15" s="29"/>
      <c r="CT15" s="29"/>
      <c r="CU15" s="29"/>
      <c r="CV15" s="29"/>
      <c r="CW15" s="29"/>
      <c r="CX15" s="29"/>
      <c r="CY15" s="29"/>
      <c r="CZ15" s="29"/>
      <c r="DA15" s="29"/>
      <c r="DB15" s="29"/>
      <c r="DC15" s="29"/>
      <c r="DD15" s="29"/>
      <c r="DE15" s="29"/>
      <c r="DF15" s="29"/>
      <c r="DG15" s="29"/>
      <c r="DH15" s="29"/>
      <c r="DI15" s="29"/>
      <c r="DJ15" s="29"/>
      <c r="DK15" s="29"/>
      <c r="DL15" s="29"/>
      <c r="DM15" s="29"/>
      <c r="DN15" s="29"/>
      <c r="DO15" s="29"/>
      <c r="DP15" s="29"/>
      <c r="DQ15" s="29"/>
      <c r="DR15" s="29"/>
      <c r="DS15" s="29"/>
      <c r="DT15" s="29"/>
      <c r="DU15" s="29"/>
      <c r="DV15" s="29"/>
      <c r="DW15" s="29"/>
      <c r="DX15" s="29"/>
      <c r="DY15" s="29"/>
      <c r="DZ15" s="29"/>
      <c r="EA15" s="29"/>
      <c r="EB15" s="29"/>
      <c r="EC15" s="29"/>
      <c r="ED15" s="29"/>
      <c r="EE15" s="29"/>
      <c r="EF15" s="29"/>
      <c r="EG15" s="29"/>
      <c r="EH15" s="29"/>
      <c r="EI15" s="29"/>
      <c r="EJ15" s="29"/>
      <c r="EK15" s="29"/>
      <c r="EL15" s="29"/>
      <c r="EM15" s="29"/>
      <c r="EN15" s="29"/>
      <c r="EO15" s="29"/>
      <c r="EP15" s="29"/>
      <c r="EQ15" s="29"/>
      <c r="ER15" s="29"/>
      <c r="ES15" s="29"/>
      <c r="ET15" s="29"/>
      <c r="EU15" s="29"/>
      <c r="EV15" s="29"/>
      <c r="EW15" s="29"/>
      <c r="EX15" s="29"/>
      <c r="EY15" s="29"/>
      <c r="EZ15" s="29"/>
      <c r="FA15" s="29"/>
      <c r="FB15" s="29"/>
      <c r="FC15" s="29"/>
      <c r="FD15" s="29"/>
      <c r="FE15" s="29"/>
      <c r="FF15" s="29"/>
      <c r="FG15" s="29"/>
      <c r="FH15" s="29"/>
      <c r="FI15" s="29"/>
      <c r="FJ15" s="29"/>
      <c r="FK15" s="29"/>
      <c r="FL15" s="29"/>
      <c r="FM15" s="29"/>
      <c r="FN15" s="29"/>
      <c r="FO15" s="29"/>
      <c r="FP15" s="29"/>
      <c r="FQ15" s="29"/>
      <c r="FR15" s="29"/>
      <c r="FS15" s="29"/>
      <c r="FT15" s="29"/>
      <c r="FU15" s="29"/>
      <c r="FV15" s="29"/>
      <c r="FW15" s="29"/>
      <c r="FX15" s="29"/>
      <c r="FY15" s="29"/>
      <c r="FZ15" s="29"/>
      <c r="GA15" s="29"/>
      <c r="GB15" s="29"/>
      <c r="GC15" s="29"/>
      <c r="GD15" s="29"/>
      <c r="GE15" s="29"/>
      <c r="GF15" s="29"/>
      <c r="GG15" s="29"/>
      <c r="GH15" s="29"/>
      <c r="GI15" s="29"/>
      <c r="GJ15" s="29"/>
      <c r="GK15" s="29"/>
      <c r="GL15" s="29"/>
      <c r="GM15" s="29"/>
      <c r="GN15" s="29"/>
      <c r="GO15" s="29"/>
      <c r="GP15" s="29"/>
      <c r="GQ15" s="29"/>
      <c r="GR15" s="29"/>
      <c r="GS15" s="29"/>
      <c r="GT15" s="29"/>
      <c r="GU15" s="29"/>
      <c r="GV15" s="29"/>
      <c r="GW15" s="29"/>
      <c r="GX15" s="29"/>
      <c r="GY15" s="29"/>
      <c r="GZ15" s="29"/>
      <c r="HA15" s="29"/>
      <c r="HB15" s="29"/>
      <c r="HC15" s="29"/>
      <c r="HD15" s="29"/>
      <c r="HE15" s="29"/>
      <c r="HF15" s="29"/>
      <c r="HG15" s="29"/>
      <c r="HH15" s="29"/>
      <c r="HI15" s="29"/>
      <c r="HJ15" s="29"/>
      <c r="HK15" s="29"/>
      <c r="HL15" s="29"/>
      <c r="HM15" s="29"/>
      <c r="HN15" s="29"/>
      <c r="HO15" s="29"/>
      <c r="HP15" s="29"/>
      <c r="HQ15" s="29"/>
      <c r="HR15" s="29"/>
      <c r="HS15" s="29"/>
      <c r="HT15" s="29"/>
      <c r="HU15" s="29"/>
      <c r="HV15" s="29"/>
      <c r="HW15" s="29"/>
      <c r="HX15" s="29"/>
      <c r="HY15" s="29"/>
      <c r="HZ15" s="29"/>
      <c r="IA15" s="29"/>
      <c r="IB15" s="29"/>
      <c r="IC15" s="29"/>
      <c r="ID15" s="29"/>
      <c r="IE15" s="29"/>
      <c r="IF15" s="29"/>
      <c r="IG15" s="29"/>
      <c r="IH15" s="29"/>
      <c r="II15" s="29"/>
      <c r="IJ15" s="29"/>
      <c r="IK15" s="29"/>
      <c r="IL15" s="29"/>
      <c r="IM15" s="29"/>
      <c r="IN15" s="29"/>
      <c r="IO15" s="29"/>
      <c r="IP15" s="29"/>
      <c r="IQ15" s="29"/>
      <c r="IR15" s="29"/>
      <c r="IS15" s="29"/>
      <c r="IT15" s="29"/>
      <c r="IU15" s="29"/>
      <c r="IV15" s="29"/>
      <c r="IW15" s="29"/>
      <c r="IX15" s="29"/>
      <c r="IY15" s="29"/>
      <c r="IZ15" s="29"/>
      <c r="JA15" s="29"/>
      <c r="JB15" s="29"/>
      <c r="JC15" s="29"/>
      <c r="JD15" s="29"/>
      <c r="JE15" s="29"/>
      <c r="JF15" s="29"/>
      <c r="JG15" s="29"/>
      <c r="JH15" s="29"/>
      <c r="JI15" s="29"/>
      <c r="JJ15" s="29"/>
      <c r="JK15" s="29"/>
      <c r="JL15" s="29"/>
      <c r="JM15" s="29"/>
      <c r="JN15" s="29"/>
      <c r="JO15" s="29"/>
      <c r="JP15" s="29"/>
      <c r="JQ15" s="29"/>
      <c r="JR15" s="29"/>
      <c r="JS15" s="29"/>
      <c r="JT15" s="29"/>
      <c r="JU15" s="29"/>
      <c r="JV15" s="29"/>
      <c r="JW15" s="29"/>
      <c r="JX15" s="29"/>
      <c r="JY15" s="29"/>
      <c r="JZ15" s="29"/>
      <c r="KA15" s="29"/>
      <c r="KB15" s="29"/>
      <c r="KC15" s="29"/>
      <c r="KD15" s="29"/>
      <c r="KE15" s="29"/>
      <c r="KF15" s="29"/>
      <c r="KG15" s="29"/>
      <c r="KH15" s="29"/>
      <c r="KI15" s="29"/>
      <c r="KJ15" s="29"/>
      <c r="KK15" s="29"/>
      <c r="KL15" s="29"/>
      <c r="KM15" s="29"/>
      <c r="KN15" s="29"/>
      <c r="KO15" s="29"/>
      <c r="KP15" s="29"/>
      <c r="KQ15" s="29"/>
      <c r="KR15" s="29"/>
      <c r="KS15" s="29"/>
      <c r="KT15" s="29"/>
      <c r="KU15" s="29"/>
      <c r="KV15" s="29"/>
      <c r="KW15" s="29"/>
      <c r="KX15" s="29"/>
      <c r="KY15" s="29"/>
      <c r="KZ15" s="29"/>
      <c r="LA15" s="29"/>
      <c r="LB15" s="29"/>
      <c r="LC15" s="29"/>
      <c r="LD15" s="29"/>
      <c r="LE15" s="29"/>
      <c r="LF15" s="29"/>
      <c r="LG15" s="29"/>
      <c r="LH15" s="29"/>
      <c r="LI15" s="29"/>
      <c r="LJ15" s="29"/>
      <c r="LK15" s="29"/>
      <c r="LL15" s="29"/>
      <c r="LM15" s="29"/>
      <c r="LN15" s="29"/>
      <c r="LO15" s="29"/>
      <c r="LP15" s="29"/>
      <c r="LQ15" s="29"/>
      <c r="LR15" s="29"/>
      <c r="LS15" s="29"/>
      <c r="LT15" s="29"/>
      <c r="LU15" s="29"/>
      <c r="LV15" s="29"/>
      <c r="LW15" s="29"/>
      <c r="LX15" s="29"/>
      <c r="LY15" s="29"/>
      <c r="LZ15" s="29"/>
      <c r="MA15" s="29"/>
      <c r="MB15" s="29"/>
      <c r="MC15" s="29"/>
      <c r="MD15" s="29"/>
      <c r="ME15" s="29"/>
      <c r="MF15" s="29"/>
      <c r="MG15" s="29"/>
      <c r="MH15" s="29"/>
      <c r="MI15" s="29"/>
      <c r="MJ15" s="29"/>
      <c r="MK15" s="29"/>
      <c r="ML15" s="29"/>
      <c r="MM15" s="29"/>
      <c r="MN15" s="29"/>
      <c r="MO15" s="29"/>
      <c r="MP15" s="29"/>
      <c r="MQ15" s="29"/>
      <c r="MR15" s="29"/>
      <c r="MS15" s="29"/>
      <c r="MT15" s="29"/>
      <c r="MU15" s="29"/>
      <c r="MV15" s="29"/>
      <c r="MW15" s="29"/>
      <c r="MX15" s="29"/>
      <c r="MY15" s="29"/>
      <c r="MZ15" s="29"/>
      <c r="NA15" s="29"/>
      <c r="NB15" s="29"/>
      <c r="NC15" s="29"/>
      <c r="ND15" s="29"/>
      <c r="NE15" s="29"/>
      <c r="NF15" s="29"/>
      <c r="NG15" s="29"/>
      <c r="NH15" s="29"/>
      <c r="NI15" s="29"/>
      <c r="NJ15" s="29"/>
      <c r="NK15" s="29"/>
      <c r="NL15" s="29"/>
      <c r="NM15" s="29"/>
      <c r="NN15" s="29"/>
      <c r="NO15" s="29"/>
      <c r="NP15" s="29"/>
      <c r="NQ15" s="29"/>
      <c r="NR15" s="29"/>
      <c r="NS15" s="29"/>
      <c r="NT15" s="29"/>
      <c r="NU15" s="29"/>
      <c r="NV15" s="29"/>
      <c r="NW15" s="29"/>
      <c r="NX15" s="29"/>
      <c r="NY15" s="29"/>
      <c r="NZ15" s="29"/>
      <c r="OA15" s="29"/>
      <c r="OB15" s="29"/>
      <c r="OC15" s="29"/>
      <c r="OD15" s="29"/>
      <c r="OE15" s="29"/>
      <c r="OF15" s="29"/>
      <c r="OG15" s="29"/>
      <c r="OH15" s="29"/>
      <c r="OI15" s="29"/>
      <c r="OJ15" s="29"/>
      <c r="OK15" s="29"/>
      <c r="OL15" s="29"/>
      <c r="OM15" s="29"/>
      <c r="ON15" s="29"/>
      <c r="OO15" s="29"/>
      <c r="OP15" s="29"/>
      <c r="OQ15" s="29"/>
      <c r="OR15" s="29"/>
      <c r="OS15" s="29"/>
      <c r="OT15" s="29"/>
      <c r="OU15" s="29"/>
      <c r="OV15" s="29"/>
      <c r="OW15" s="29"/>
      <c r="OX15" s="29"/>
      <c r="OY15" s="29"/>
      <c r="OZ15" s="29"/>
      <c r="PA15" s="29"/>
      <c r="PB15" s="29"/>
      <c r="PC15" s="29"/>
      <c r="PD15" s="29"/>
      <c r="PE15" s="29"/>
      <c r="PF15" s="29"/>
      <c r="PG15" s="29"/>
      <c r="PH15" s="29"/>
      <c r="PI15" s="29"/>
      <c r="PJ15" s="29"/>
      <c r="PK15" s="29"/>
      <c r="PL15" s="29"/>
    </row>
    <row r="16" spans="1:428" s="30" customFormat="1" ht="30" customHeight="1" x14ac:dyDescent="0.25">
      <c r="A16" s="90" t="s">
        <v>41</v>
      </c>
      <c r="B16" s="138"/>
      <c r="C16" s="138"/>
      <c r="D16" s="161">
        <f t="shared" si="0"/>
        <v>0</v>
      </c>
      <c r="E16" s="138">
        <v>9615</v>
      </c>
      <c r="F16" s="138"/>
      <c r="G16" s="138"/>
      <c r="H16" s="138">
        <v>65</v>
      </c>
      <c r="I16" s="161">
        <f t="shared" si="1"/>
        <v>65</v>
      </c>
      <c r="J16" s="142">
        <v>25</v>
      </c>
      <c r="K16" s="142">
        <v>380</v>
      </c>
      <c r="L16" s="91">
        <f t="shared" si="2"/>
        <v>9500</v>
      </c>
      <c r="M16" s="197">
        <v>70</v>
      </c>
      <c r="N16" s="198">
        <f t="shared" ref="N16:N27" si="10">-(I16-L16-M16)</f>
        <v>9505</v>
      </c>
      <c r="O16" s="199">
        <f t="shared" ref="O16:O27" si="11">IFERROR((N16/I16)*100,"-")</f>
        <v>14623.076923076922</v>
      </c>
      <c r="P16" s="107">
        <v>380</v>
      </c>
      <c r="Q16" s="107">
        <v>380</v>
      </c>
      <c r="R16" s="137">
        <f t="shared" si="3"/>
        <v>0</v>
      </c>
      <c r="S16" s="137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J16" s="29"/>
      <c r="AK16" s="29"/>
      <c r="AL16" s="29"/>
      <c r="AM16" s="29"/>
      <c r="AN16" s="29"/>
      <c r="AO16" s="29"/>
      <c r="AP16" s="29"/>
      <c r="AQ16" s="29"/>
      <c r="AR16" s="29"/>
      <c r="AS16" s="29"/>
      <c r="AT16" s="29"/>
      <c r="AU16" s="29"/>
      <c r="AV16" s="29"/>
      <c r="AW16" s="29"/>
      <c r="AX16" s="29"/>
      <c r="AY16" s="29"/>
      <c r="AZ16" s="29"/>
      <c r="BA16" s="29"/>
      <c r="BB16" s="29"/>
      <c r="BC16" s="29"/>
      <c r="BD16" s="29"/>
      <c r="BE16" s="29"/>
      <c r="BF16" s="29"/>
      <c r="BG16" s="29"/>
      <c r="BH16" s="29"/>
      <c r="BI16" s="29"/>
      <c r="BJ16" s="29"/>
      <c r="BK16" s="29"/>
      <c r="BL16" s="29"/>
      <c r="BM16" s="29"/>
      <c r="BN16" s="29"/>
      <c r="BO16" s="29"/>
      <c r="BP16" s="29"/>
      <c r="BQ16" s="29"/>
      <c r="BR16" s="29"/>
      <c r="BS16" s="29"/>
      <c r="BT16" s="29"/>
      <c r="BU16" s="29"/>
      <c r="BV16" s="29"/>
      <c r="BW16" s="29"/>
      <c r="BX16" s="29"/>
      <c r="BY16" s="29"/>
      <c r="BZ16" s="29"/>
      <c r="CA16" s="29"/>
      <c r="CB16" s="29"/>
      <c r="CC16" s="29"/>
      <c r="CD16" s="29"/>
      <c r="CE16" s="29"/>
      <c r="CF16" s="29"/>
      <c r="CG16" s="29"/>
      <c r="CH16" s="29"/>
      <c r="CI16" s="29"/>
      <c r="CJ16" s="29"/>
      <c r="CK16" s="29"/>
      <c r="CL16" s="29"/>
      <c r="CM16" s="29"/>
      <c r="CN16" s="29"/>
      <c r="CO16" s="29"/>
      <c r="CP16" s="29"/>
      <c r="CQ16" s="29"/>
      <c r="CR16" s="29"/>
      <c r="CS16" s="29"/>
      <c r="CT16" s="29"/>
      <c r="CU16" s="29"/>
      <c r="CV16" s="29"/>
      <c r="CW16" s="29"/>
      <c r="CX16" s="29"/>
      <c r="CY16" s="29"/>
      <c r="CZ16" s="29"/>
      <c r="DA16" s="29"/>
      <c r="DB16" s="29"/>
      <c r="DC16" s="29"/>
      <c r="DD16" s="29"/>
      <c r="DE16" s="29"/>
      <c r="DF16" s="29"/>
      <c r="DG16" s="29"/>
      <c r="DH16" s="29"/>
      <c r="DI16" s="29"/>
      <c r="DJ16" s="29"/>
      <c r="DK16" s="29"/>
      <c r="DL16" s="29"/>
      <c r="DM16" s="29"/>
      <c r="DN16" s="29"/>
      <c r="DO16" s="29"/>
      <c r="DP16" s="29"/>
      <c r="DQ16" s="29"/>
      <c r="DR16" s="29"/>
      <c r="DS16" s="29"/>
      <c r="DT16" s="29"/>
      <c r="DU16" s="29"/>
      <c r="DV16" s="29"/>
      <c r="DW16" s="29"/>
      <c r="DX16" s="29"/>
      <c r="DY16" s="29"/>
      <c r="DZ16" s="29"/>
      <c r="EA16" s="29"/>
      <c r="EB16" s="29"/>
      <c r="EC16" s="29"/>
      <c r="ED16" s="29"/>
      <c r="EE16" s="29"/>
      <c r="EF16" s="29"/>
      <c r="EG16" s="29"/>
      <c r="EH16" s="29"/>
      <c r="EI16" s="29"/>
      <c r="EJ16" s="29"/>
      <c r="EK16" s="29"/>
      <c r="EL16" s="29"/>
      <c r="EM16" s="29"/>
      <c r="EN16" s="29"/>
      <c r="EO16" s="29"/>
      <c r="EP16" s="29"/>
      <c r="EQ16" s="29"/>
      <c r="ER16" s="29"/>
      <c r="ES16" s="29"/>
      <c r="ET16" s="29"/>
      <c r="EU16" s="29"/>
      <c r="EV16" s="29"/>
      <c r="EW16" s="29"/>
      <c r="EX16" s="29"/>
      <c r="EY16" s="29"/>
      <c r="EZ16" s="29"/>
      <c r="FA16" s="29"/>
      <c r="FB16" s="29"/>
      <c r="FC16" s="29"/>
      <c r="FD16" s="29"/>
      <c r="FE16" s="29"/>
      <c r="FF16" s="29"/>
      <c r="FG16" s="29"/>
      <c r="FH16" s="29"/>
      <c r="FI16" s="29"/>
      <c r="FJ16" s="29"/>
      <c r="FK16" s="29"/>
      <c r="FL16" s="29"/>
      <c r="FM16" s="29"/>
      <c r="FN16" s="29"/>
      <c r="FO16" s="29"/>
      <c r="FP16" s="29"/>
      <c r="FQ16" s="29"/>
      <c r="FR16" s="29"/>
      <c r="FS16" s="29"/>
      <c r="FT16" s="29"/>
      <c r="FU16" s="29"/>
      <c r="FV16" s="29"/>
      <c r="FW16" s="29"/>
      <c r="FX16" s="29"/>
      <c r="FY16" s="29"/>
      <c r="FZ16" s="29"/>
      <c r="GA16" s="29"/>
      <c r="GB16" s="29"/>
      <c r="GC16" s="29"/>
      <c r="GD16" s="29"/>
      <c r="GE16" s="29"/>
      <c r="GF16" s="29"/>
      <c r="GG16" s="29"/>
      <c r="GH16" s="29"/>
      <c r="GI16" s="29"/>
      <c r="GJ16" s="29"/>
      <c r="GK16" s="29"/>
      <c r="GL16" s="29"/>
      <c r="GM16" s="29"/>
      <c r="GN16" s="29"/>
      <c r="GO16" s="29"/>
      <c r="GP16" s="29"/>
      <c r="GQ16" s="29"/>
      <c r="GR16" s="29"/>
      <c r="GS16" s="29"/>
      <c r="GT16" s="29"/>
      <c r="GU16" s="29"/>
      <c r="GV16" s="29"/>
      <c r="GW16" s="29"/>
      <c r="GX16" s="29"/>
      <c r="GY16" s="29"/>
      <c r="GZ16" s="29"/>
      <c r="HA16" s="29"/>
      <c r="HB16" s="29"/>
      <c r="HC16" s="29"/>
      <c r="HD16" s="29"/>
      <c r="HE16" s="29"/>
      <c r="HF16" s="29"/>
      <c r="HG16" s="29"/>
      <c r="HH16" s="29"/>
      <c r="HI16" s="29"/>
      <c r="HJ16" s="29"/>
      <c r="HK16" s="29"/>
      <c r="HL16" s="29"/>
      <c r="HM16" s="29"/>
      <c r="HN16" s="29"/>
      <c r="HO16" s="29"/>
      <c r="HP16" s="29"/>
      <c r="HQ16" s="29"/>
      <c r="HR16" s="29"/>
      <c r="HS16" s="29"/>
      <c r="HT16" s="29"/>
      <c r="HU16" s="29"/>
      <c r="HV16" s="29"/>
      <c r="HW16" s="29"/>
      <c r="HX16" s="29"/>
      <c r="HY16" s="29"/>
      <c r="HZ16" s="29"/>
      <c r="IA16" s="29"/>
      <c r="IB16" s="29"/>
      <c r="IC16" s="29"/>
      <c r="ID16" s="29"/>
      <c r="IE16" s="29"/>
      <c r="IF16" s="29"/>
      <c r="IG16" s="29"/>
      <c r="IH16" s="29"/>
      <c r="II16" s="29"/>
      <c r="IJ16" s="29"/>
      <c r="IK16" s="29"/>
      <c r="IL16" s="29"/>
      <c r="IM16" s="29"/>
      <c r="IN16" s="29"/>
      <c r="IO16" s="29"/>
      <c r="IP16" s="29"/>
      <c r="IQ16" s="29"/>
      <c r="IR16" s="29"/>
      <c r="IS16" s="29"/>
      <c r="IT16" s="29"/>
      <c r="IU16" s="29"/>
      <c r="IV16" s="29"/>
      <c r="IW16" s="29"/>
      <c r="IX16" s="29"/>
      <c r="IY16" s="29"/>
      <c r="IZ16" s="29"/>
      <c r="JA16" s="29"/>
      <c r="JB16" s="29"/>
      <c r="JC16" s="29"/>
      <c r="JD16" s="29"/>
      <c r="JE16" s="29"/>
      <c r="JF16" s="29"/>
      <c r="JG16" s="29"/>
      <c r="JH16" s="29"/>
      <c r="JI16" s="29"/>
      <c r="JJ16" s="29"/>
      <c r="JK16" s="29"/>
      <c r="JL16" s="29"/>
      <c r="JM16" s="29"/>
      <c r="JN16" s="29"/>
      <c r="JO16" s="29"/>
      <c r="JP16" s="29"/>
      <c r="JQ16" s="29"/>
      <c r="JR16" s="29"/>
      <c r="JS16" s="29"/>
      <c r="JT16" s="29"/>
      <c r="JU16" s="29"/>
      <c r="JV16" s="29"/>
      <c r="JW16" s="29"/>
      <c r="JX16" s="29"/>
      <c r="JY16" s="29"/>
      <c r="JZ16" s="29"/>
      <c r="KA16" s="29"/>
      <c r="KB16" s="29"/>
      <c r="KC16" s="29"/>
      <c r="KD16" s="29"/>
      <c r="KE16" s="29"/>
      <c r="KF16" s="29"/>
      <c r="KG16" s="29"/>
      <c r="KH16" s="29"/>
      <c r="KI16" s="29"/>
      <c r="KJ16" s="29"/>
      <c r="KK16" s="29"/>
      <c r="KL16" s="29"/>
      <c r="KM16" s="29"/>
      <c r="KN16" s="29"/>
      <c r="KO16" s="29"/>
      <c r="KP16" s="29"/>
      <c r="KQ16" s="29"/>
      <c r="KR16" s="29"/>
      <c r="KS16" s="29"/>
      <c r="KT16" s="29"/>
      <c r="KU16" s="29"/>
      <c r="KV16" s="29"/>
      <c r="KW16" s="29"/>
      <c r="KX16" s="29"/>
      <c r="KY16" s="29"/>
      <c r="KZ16" s="29"/>
      <c r="LA16" s="29"/>
      <c r="LB16" s="29"/>
      <c r="LC16" s="29"/>
      <c r="LD16" s="29"/>
      <c r="LE16" s="29"/>
      <c r="LF16" s="29"/>
      <c r="LG16" s="29"/>
      <c r="LH16" s="29"/>
      <c r="LI16" s="29"/>
      <c r="LJ16" s="29"/>
      <c r="LK16" s="29"/>
      <c r="LL16" s="29"/>
      <c r="LM16" s="29"/>
      <c r="LN16" s="29"/>
      <c r="LO16" s="29"/>
      <c r="LP16" s="29"/>
      <c r="LQ16" s="29"/>
      <c r="LR16" s="29"/>
      <c r="LS16" s="29"/>
      <c r="LT16" s="29"/>
      <c r="LU16" s="29"/>
      <c r="LV16" s="29"/>
      <c r="LW16" s="29"/>
      <c r="LX16" s="29"/>
      <c r="LY16" s="29"/>
      <c r="LZ16" s="29"/>
      <c r="MA16" s="29"/>
      <c r="MB16" s="29"/>
      <c r="MC16" s="29"/>
      <c r="MD16" s="29"/>
      <c r="ME16" s="29"/>
      <c r="MF16" s="29"/>
      <c r="MG16" s="29"/>
      <c r="MH16" s="29"/>
      <c r="MI16" s="29"/>
      <c r="MJ16" s="29"/>
      <c r="MK16" s="29"/>
      <c r="ML16" s="29"/>
      <c r="MM16" s="29"/>
      <c r="MN16" s="29"/>
      <c r="MO16" s="29"/>
      <c r="MP16" s="29"/>
      <c r="MQ16" s="29"/>
      <c r="MR16" s="29"/>
      <c r="MS16" s="29"/>
      <c r="MT16" s="29"/>
      <c r="MU16" s="29"/>
      <c r="MV16" s="29"/>
      <c r="MW16" s="29"/>
      <c r="MX16" s="29"/>
      <c r="MY16" s="29"/>
      <c r="MZ16" s="29"/>
      <c r="NA16" s="29"/>
      <c r="NB16" s="29"/>
      <c r="NC16" s="29"/>
      <c r="ND16" s="29"/>
      <c r="NE16" s="29"/>
      <c r="NF16" s="29"/>
      <c r="NG16" s="29"/>
      <c r="NH16" s="29"/>
      <c r="NI16" s="29"/>
      <c r="NJ16" s="29"/>
      <c r="NK16" s="29"/>
      <c r="NL16" s="29"/>
      <c r="NM16" s="29"/>
      <c r="NN16" s="29"/>
      <c r="NO16" s="29"/>
      <c r="NP16" s="29"/>
      <c r="NQ16" s="29"/>
      <c r="NR16" s="29"/>
      <c r="NS16" s="29"/>
      <c r="NT16" s="29"/>
      <c r="NU16" s="29"/>
      <c r="NV16" s="29"/>
      <c r="NW16" s="29"/>
      <c r="NX16" s="29"/>
      <c r="NY16" s="29"/>
      <c r="NZ16" s="29"/>
      <c r="OA16" s="29"/>
      <c r="OB16" s="29"/>
      <c r="OC16" s="29"/>
      <c r="OD16" s="29"/>
      <c r="OE16" s="29"/>
      <c r="OF16" s="29"/>
      <c r="OG16" s="29"/>
      <c r="OH16" s="29"/>
      <c r="OI16" s="29"/>
      <c r="OJ16" s="29"/>
      <c r="OK16" s="29"/>
      <c r="OL16" s="29"/>
      <c r="OM16" s="29"/>
      <c r="ON16" s="29"/>
      <c r="OO16" s="29"/>
      <c r="OP16" s="29"/>
      <c r="OQ16" s="29"/>
      <c r="OR16" s="29"/>
      <c r="OS16" s="29"/>
      <c r="OT16" s="29"/>
      <c r="OU16" s="29"/>
      <c r="OV16" s="29"/>
      <c r="OW16" s="29"/>
      <c r="OX16" s="29"/>
      <c r="OY16" s="29"/>
      <c r="OZ16" s="29"/>
      <c r="PA16" s="29"/>
      <c r="PB16" s="29"/>
      <c r="PC16" s="29"/>
      <c r="PD16" s="29"/>
      <c r="PE16" s="29"/>
      <c r="PF16" s="29"/>
      <c r="PG16" s="29"/>
      <c r="PH16" s="29"/>
      <c r="PI16" s="29"/>
      <c r="PJ16" s="29"/>
      <c r="PK16" s="29"/>
      <c r="PL16" s="29"/>
    </row>
    <row r="17" spans="1:437" s="30" customFormat="1" ht="30" customHeight="1" x14ac:dyDescent="0.25">
      <c r="A17" s="90" t="s">
        <v>73</v>
      </c>
      <c r="B17" s="161"/>
      <c r="C17" s="161"/>
      <c r="D17" s="161">
        <f t="shared" si="0"/>
        <v>0</v>
      </c>
      <c r="E17" s="161">
        <v>1202</v>
      </c>
      <c r="F17" s="161"/>
      <c r="G17" s="161"/>
      <c r="H17" s="161"/>
      <c r="I17" s="161">
        <f t="shared" si="1"/>
        <v>0</v>
      </c>
      <c r="J17" s="142">
        <v>25</v>
      </c>
      <c r="K17" s="142">
        <v>47</v>
      </c>
      <c r="L17" s="91">
        <f t="shared" si="2"/>
        <v>1175</v>
      </c>
      <c r="M17" s="142">
        <v>23</v>
      </c>
      <c r="N17" s="198">
        <f t="shared" si="10"/>
        <v>1198</v>
      </c>
      <c r="O17" s="199" t="str">
        <f t="shared" si="11"/>
        <v>-</v>
      </c>
      <c r="P17" s="107">
        <v>47</v>
      </c>
      <c r="Q17" s="107">
        <v>47</v>
      </c>
      <c r="R17" s="137">
        <f t="shared" si="3"/>
        <v>0</v>
      </c>
      <c r="S17" s="137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29"/>
      <c r="AX17" s="29"/>
      <c r="AY17" s="29"/>
      <c r="AZ17" s="29"/>
      <c r="BA17" s="29"/>
      <c r="BB17" s="29"/>
      <c r="BC17" s="29"/>
      <c r="BD17" s="29"/>
      <c r="BE17" s="29"/>
      <c r="BF17" s="29"/>
      <c r="BG17" s="29"/>
      <c r="BH17" s="29"/>
      <c r="BI17" s="29"/>
      <c r="BJ17" s="29"/>
      <c r="BK17" s="29"/>
      <c r="BL17" s="29"/>
      <c r="BM17" s="29"/>
      <c r="BN17" s="29"/>
      <c r="BO17" s="29"/>
      <c r="BP17" s="29"/>
      <c r="BQ17" s="29"/>
      <c r="BR17" s="29"/>
      <c r="BS17" s="29"/>
      <c r="BT17" s="29"/>
      <c r="BU17" s="29"/>
      <c r="BV17" s="29"/>
      <c r="BW17" s="29"/>
      <c r="BX17" s="29"/>
      <c r="BY17" s="29"/>
      <c r="BZ17" s="29"/>
      <c r="CA17" s="29"/>
      <c r="CB17" s="29"/>
      <c r="CC17" s="29"/>
      <c r="CD17" s="29"/>
      <c r="CE17" s="29"/>
      <c r="CF17" s="29"/>
      <c r="CG17" s="29"/>
      <c r="CH17" s="29"/>
      <c r="CI17" s="29"/>
      <c r="CJ17" s="29"/>
      <c r="CK17" s="29"/>
      <c r="CL17" s="29"/>
      <c r="CM17" s="29"/>
      <c r="CN17" s="29"/>
      <c r="CO17" s="29"/>
      <c r="CP17" s="29"/>
      <c r="CQ17" s="29"/>
      <c r="CR17" s="29"/>
      <c r="CS17" s="29"/>
      <c r="CT17" s="29"/>
      <c r="CU17" s="29"/>
      <c r="CV17" s="29"/>
      <c r="CW17" s="29"/>
      <c r="CX17" s="29"/>
      <c r="CY17" s="29"/>
      <c r="CZ17" s="29"/>
      <c r="DA17" s="29"/>
      <c r="DB17" s="29"/>
      <c r="DC17" s="29"/>
      <c r="DD17" s="29"/>
      <c r="DE17" s="29"/>
      <c r="DF17" s="29"/>
      <c r="DG17" s="29"/>
      <c r="DH17" s="29"/>
      <c r="DI17" s="29"/>
      <c r="DJ17" s="29"/>
      <c r="DK17" s="29"/>
      <c r="DL17" s="29"/>
      <c r="DM17" s="29"/>
      <c r="DN17" s="29"/>
      <c r="DO17" s="29"/>
      <c r="DP17" s="29"/>
      <c r="DQ17" s="29"/>
      <c r="DR17" s="29"/>
      <c r="DS17" s="29"/>
      <c r="DT17" s="29"/>
      <c r="DU17" s="29"/>
      <c r="DV17" s="29"/>
      <c r="DW17" s="29"/>
      <c r="DX17" s="29"/>
      <c r="DY17" s="29"/>
      <c r="DZ17" s="29"/>
      <c r="EA17" s="29"/>
      <c r="EB17" s="29"/>
      <c r="EC17" s="29"/>
      <c r="ED17" s="29"/>
      <c r="EE17" s="29"/>
      <c r="EF17" s="29"/>
      <c r="EG17" s="29"/>
      <c r="EH17" s="29"/>
      <c r="EI17" s="29"/>
      <c r="EJ17" s="29"/>
      <c r="EK17" s="29"/>
      <c r="EL17" s="29"/>
      <c r="EM17" s="29"/>
      <c r="EN17" s="29"/>
      <c r="EO17" s="29"/>
      <c r="EP17" s="29"/>
      <c r="EQ17" s="29"/>
      <c r="ER17" s="29"/>
      <c r="ES17" s="29"/>
      <c r="ET17" s="29"/>
      <c r="EU17" s="29"/>
      <c r="EV17" s="29"/>
      <c r="EW17" s="29"/>
      <c r="EX17" s="29"/>
      <c r="EY17" s="29"/>
      <c r="EZ17" s="29"/>
      <c r="FA17" s="29"/>
      <c r="FB17" s="29"/>
      <c r="FC17" s="29"/>
      <c r="FD17" s="29"/>
      <c r="FE17" s="29"/>
      <c r="FF17" s="29"/>
      <c r="FG17" s="29"/>
      <c r="FH17" s="29"/>
      <c r="FI17" s="29"/>
      <c r="FJ17" s="29"/>
      <c r="FK17" s="29"/>
      <c r="FL17" s="29"/>
      <c r="FM17" s="29"/>
      <c r="FN17" s="29"/>
      <c r="FO17" s="29"/>
      <c r="FP17" s="29"/>
      <c r="FQ17" s="29"/>
      <c r="FR17" s="29"/>
      <c r="FS17" s="29"/>
      <c r="FT17" s="29"/>
      <c r="FU17" s="29"/>
      <c r="FV17" s="29"/>
      <c r="FW17" s="29"/>
      <c r="FX17" s="29"/>
      <c r="FY17" s="29"/>
      <c r="FZ17" s="29"/>
      <c r="GA17" s="29"/>
      <c r="GB17" s="29"/>
      <c r="GC17" s="29"/>
      <c r="GD17" s="29"/>
      <c r="GE17" s="29"/>
      <c r="GF17" s="29"/>
      <c r="GG17" s="29"/>
      <c r="GH17" s="29"/>
      <c r="GI17" s="29"/>
      <c r="GJ17" s="29"/>
      <c r="GK17" s="29"/>
      <c r="GL17" s="29"/>
      <c r="GM17" s="29"/>
      <c r="GN17" s="29"/>
      <c r="GO17" s="29"/>
      <c r="GP17" s="29"/>
      <c r="GQ17" s="29"/>
      <c r="GR17" s="29"/>
      <c r="GS17" s="29"/>
      <c r="GT17" s="29"/>
      <c r="GU17" s="29"/>
      <c r="GV17" s="29"/>
      <c r="GW17" s="29"/>
      <c r="GX17" s="29"/>
      <c r="GY17" s="29"/>
      <c r="GZ17" s="29"/>
      <c r="HA17" s="29"/>
      <c r="HB17" s="29"/>
      <c r="HC17" s="29"/>
      <c r="HD17" s="29"/>
      <c r="HE17" s="29"/>
      <c r="HF17" s="29"/>
      <c r="HG17" s="29"/>
      <c r="HH17" s="29"/>
      <c r="HI17" s="29"/>
      <c r="HJ17" s="29"/>
      <c r="HK17" s="29"/>
      <c r="HL17" s="29"/>
      <c r="HM17" s="29"/>
      <c r="HN17" s="29"/>
      <c r="HO17" s="29"/>
      <c r="HP17" s="29"/>
      <c r="HQ17" s="29"/>
      <c r="HR17" s="29"/>
      <c r="HS17" s="29"/>
      <c r="HT17" s="29"/>
      <c r="HU17" s="29"/>
      <c r="HV17" s="29"/>
      <c r="HW17" s="29"/>
      <c r="HX17" s="29"/>
      <c r="HY17" s="29"/>
      <c r="HZ17" s="29"/>
      <c r="IA17" s="29"/>
      <c r="IB17" s="29"/>
      <c r="IC17" s="29"/>
      <c r="ID17" s="29"/>
      <c r="IE17" s="29"/>
      <c r="IF17" s="29"/>
      <c r="IG17" s="29"/>
      <c r="IH17" s="29"/>
      <c r="II17" s="29"/>
      <c r="IJ17" s="29"/>
      <c r="IK17" s="29"/>
      <c r="IL17" s="29"/>
      <c r="IM17" s="29"/>
      <c r="IN17" s="29"/>
      <c r="IO17" s="29"/>
      <c r="IP17" s="29"/>
      <c r="IQ17" s="29"/>
      <c r="IR17" s="29"/>
      <c r="IS17" s="29"/>
      <c r="IT17" s="29"/>
      <c r="IU17" s="29"/>
      <c r="IV17" s="29"/>
      <c r="IW17" s="29"/>
      <c r="IX17" s="29"/>
      <c r="IY17" s="29"/>
      <c r="IZ17" s="29"/>
      <c r="JA17" s="29"/>
      <c r="JB17" s="29"/>
      <c r="JC17" s="29"/>
      <c r="JD17" s="29"/>
      <c r="JE17" s="29"/>
      <c r="JF17" s="29"/>
      <c r="JG17" s="29"/>
      <c r="JH17" s="29"/>
      <c r="JI17" s="29"/>
      <c r="JJ17" s="29"/>
      <c r="JK17" s="29"/>
      <c r="JL17" s="29"/>
      <c r="JM17" s="29"/>
      <c r="JN17" s="29"/>
      <c r="JO17" s="29"/>
      <c r="JP17" s="29"/>
      <c r="JQ17" s="29"/>
      <c r="JR17" s="29"/>
      <c r="JS17" s="29"/>
      <c r="JT17" s="29"/>
      <c r="JU17" s="29"/>
      <c r="JV17" s="29"/>
      <c r="JW17" s="29"/>
      <c r="JX17" s="29"/>
      <c r="JY17" s="29"/>
      <c r="JZ17" s="29"/>
      <c r="KA17" s="29"/>
      <c r="KB17" s="29"/>
      <c r="KC17" s="29"/>
      <c r="KD17" s="29"/>
      <c r="KE17" s="29"/>
      <c r="KF17" s="29"/>
      <c r="KG17" s="29"/>
      <c r="KH17" s="29"/>
      <c r="KI17" s="29"/>
      <c r="KJ17" s="29"/>
      <c r="KK17" s="29"/>
      <c r="KL17" s="29"/>
      <c r="KM17" s="29"/>
      <c r="KN17" s="29"/>
      <c r="KO17" s="29"/>
      <c r="KP17" s="29"/>
      <c r="KQ17" s="29"/>
      <c r="KR17" s="29"/>
      <c r="KS17" s="29"/>
      <c r="KT17" s="29"/>
      <c r="KU17" s="29"/>
      <c r="KV17" s="29"/>
      <c r="KW17" s="29"/>
      <c r="KX17" s="29"/>
      <c r="KY17" s="29"/>
      <c r="KZ17" s="29"/>
      <c r="LA17" s="29"/>
      <c r="LB17" s="29"/>
      <c r="LC17" s="29"/>
      <c r="LD17" s="29"/>
      <c r="LE17" s="29"/>
      <c r="LF17" s="29"/>
      <c r="LG17" s="29"/>
      <c r="LH17" s="29"/>
      <c r="LI17" s="29"/>
      <c r="LJ17" s="29"/>
      <c r="LK17" s="29"/>
      <c r="LL17" s="29"/>
      <c r="LM17" s="29"/>
      <c r="LN17" s="29"/>
      <c r="LO17" s="29"/>
      <c r="LP17" s="29"/>
      <c r="LQ17" s="29"/>
      <c r="LR17" s="29"/>
      <c r="LS17" s="29"/>
      <c r="LT17" s="29"/>
      <c r="LU17" s="29"/>
      <c r="LV17" s="29"/>
      <c r="LW17" s="29"/>
      <c r="LX17" s="29"/>
      <c r="LY17" s="29"/>
      <c r="LZ17" s="29"/>
      <c r="MA17" s="29"/>
      <c r="MB17" s="29"/>
      <c r="MC17" s="29"/>
      <c r="MD17" s="29"/>
      <c r="ME17" s="29"/>
      <c r="MF17" s="29"/>
      <c r="MG17" s="29"/>
      <c r="MH17" s="29"/>
      <c r="MI17" s="29"/>
      <c r="MJ17" s="29"/>
      <c r="MK17" s="29"/>
      <c r="ML17" s="29"/>
      <c r="MM17" s="29"/>
      <c r="MN17" s="29"/>
      <c r="MO17" s="29"/>
      <c r="MP17" s="29"/>
      <c r="MQ17" s="29"/>
      <c r="MR17" s="29"/>
      <c r="MS17" s="29"/>
      <c r="MT17" s="29"/>
      <c r="MU17" s="29"/>
      <c r="MV17" s="29"/>
      <c r="MW17" s="29"/>
      <c r="MX17" s="29"/>
      <c r="MY17" s="29"/>
      <c r="MZ17" s="29"/>
      <c r="NA17" s="29"/>
      <c r="NB17" s="29"/>
      <c r="NC17" s="29"/>
      <c r="ND17" s="29"/>
      <c r="NE17" s="29"/>
      <c r="NF17" s="29"/>
      <c r="NG17" s="29"/>
      <c r="NH17" s="29"/>
      <c r="NI17" s="29"/>
      <c r="NJ17" s="29"/>
      <c r="NK17" s="29"/>
      <c r="NL17" s="29"/>
      <c r="NM17" s="29"/>
      <c r="NN17" s="29"/>
      <c r="NO17" s="29"/>
      <c r="NP17" s="29"/>
      <c r="NQ17" s="29"/>
      <c r="NR17" s="29"/>
      <c r="NS17" s="29"/>
      <c r="NT17" s="29"/>
      <c r="NU17" s="29"/>
      <c r="NV17" s="29"/>
      <c r="NW17" s="29"/>
      <c r="NX17" s="29"/>
      <c r="NY17" s="29"/>
      <c r="NZ17" s="29"/>
      <c r="OA17" s="29"/>
      <c r="OB17" s="29"/>
      <c r="OC17" s="29"/>
      <c r="OD17" s="29"/>
      <c r="OE17" s="29"/>
      <c r="OF17" s="29"/>
      <c r="OG17" s="29"/>
      <c r="OH17" s="29"/>
      <c r="OI17" s="29"/>
      <c r="OJ17" s="29"/>
      <c r="OK17" s="29"/>
      <c r="OL17" s="29"/>
      <c r="OM17" s="29"/>
      <c r="ON17" s="29"/>
      <c r="OO17" s="29"/>
      <c r="OP17" s="29"/>
      <c r="OQ17" s="29"/>
      <c r="OR17" s="29"/>
      <c r="OS17" s="29"/>
      <c r="OT17" s="29"/>
      <c r="OU17" s="29"/>
      <c r="OV17" s="29"/>
      <c r="OW17" s="29"/>
      <c r="OX17" s="29"/>
      <c r="OY17" s="29"/>
      <c r="OZ17" s="29"/>
      <c r="PA17" s="29"/>
      <c r="PB17" s="29"/>
      <c r="PC17" s="29"/>
      <c r="PD17" s="29"/>
      <c r="PE17" s="29"/>
      <c r="PF17" s="29"/>
      <c r="PG17" s="29"/>
      <c r="PH17" s="29"/>
      <c r="PI17" s="29"/>
      <c r="PJ17" s="29"/>
      <c r="PK17" s="29"/>
      <c r="PL17" s="29"/>
    </row>
    <row r="18" spans="1:437" s="30" customFormat="1" ht="30" customHeight="1" x14ac:dyDescent="0.25">
      <c r="A18" s="90" t="s">
        <v>74</v>
      </c>
      <c r="B18" s="138"/>
      <c r="C18" s="138"/>
      <c r="D18" s="161">
        <f t="shared" si="0"/>
        <v>0</v>
      </c>
      <c r="E18" s="138">
        <v>1201</v>
      </c>
      <c r="F18" s="138"/>
      <c r="G18" s="138"/>
      <c r="H18" s="138">
        <v>91</v>
      </c>
      <c r="I18" s="161">
        <f t="shared" si="1"/>
        <v>91</v>
      </c>
      <c r="J18" s="142">
        <v>25</v>
      </c>
      <c r="K18" s="142">
        <v>50</v>
      </c>
      <c r="L18" s="91">
        <f t="shared" si="2"/>
        <v>1250</v>
      </c>
      <c r="M18" s="197">
        <v>30</v>
      </c>
      <c r="N18" s="198">
        <f t="shared" si="10"/>
        <v>1189</v>
      </c>
      <c r="O18" s="199">
        <f t="shared" si="11"/>
        <v>1306.5934065934066</v>
      </c>
      <c r="P18" s="107">
        <v>50</v>
      </c>
      <c r="Q18" s="107">
        <v>50</v>
      </c>
      <c r="R18" s="137">
        <f t="shared" si="3"/>
        <v>0</v>
      </c>
      <c r="S18" s="137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29"/>
      <c r="AL18" s="29"/>
      <c r="AM18" s="29"/>
      <c r="AN18" s="29"/>
      <c r="AO18" s="29"/>
      <c r="AP18" s="29"/>
      <c r="AQ18" s="29"/>
      <c r="AR18" s="29"/>
      <c r="AS18" s="29"/>
      <c r="AT18" s="29"/>
      <c r="AU18" s="29"/>
      <c r="AV18" s="29"/>
      <c r="AW18" s="29"/>
      <c r="AX18" s="29"/>
      <c r="AY18" s="29"/>
      <c r="AZ18" s="29"/>
      <c r="BA18" s="29"/>
      <c r="BB18" s="29"/>
      <c r="BC18" s="29"/>
      <c r="BD18" s="29"/>
      <c r="BE18" s="29"/>
      <c r="BF18" s="29"/>
      <c r="BG18" s="29"/>
      <c r="BH18" s="29"/>
      <c r="BI18" s="29"/>
      <c r="BJ18" s="29"/>
      <c r="BK18" s="29"/>
      <c r="BL18" s="29"/>
      <c r="BM18" s="29"/>
      <c r="BN18" s="29"/>
      <c r="BO18" s="29"/>
      <c r="BP18" s="29"/>
      <c r="BQ18" s="29"/>
      <c r="BR18" s="29"/>
      <c r="BS18" s="29"/>
      <c r="BT18" s="29"/>
      <c r="BU18" s="29"/>
      <c r="BV18" s="29"/>
      <c r="BW18" s="29"/>
      <c r="BX18" s="29"/>
      <c r="BY18" s="29"/>
      <c r="BZ18" s="29"/>
      <c r="CA18" s="29"/>
      <c r="CB18" s="29"/>
      <c r="CC18" s="29"/>
      <c r="CD18" s="29"/>
      <c r="CE18" s="29"/>
      <c r="CF18" s="29"/>
      <c r="CG18" s="29"/>
      <c r="CH18" s="29"/>
      <c r="CI18" s="29"/>
      <c r="CJ18" s="29"/>
      <c r="CK18" s="29"/>
      <c r="CL18" s="29"/>
      <c r="CM18" s="29"/>
      <c r="CN18" s="29"/>
      <c r="CO18" s="29"/>
      <c r="CP18" s="29"/>
      <c r="CQ18" s="29"/>
      <c r="CR18" s="29"/>
      <c r="CS18" s="29"/>
      <c r="CT18" s="29"/>
      <c r="CU18" s="29"/>
      <c r="CV18" s="29"/>
      <c r="CW18" s="29"/>
      <c r="CX18" s="29"/>
      <c r="CY18" s="29"/>
      <c r="CZ18" s="29"/>
      <c r="DA18" s="29"/>
      <c r="DB18" s="29"/>
      <c r="DC18" s="29"/>
      <c r="DD18" s="29"/>
      <c r="DE18" s="29"/>
      <c r="DF18" s="29"/>
      <c r="DG18" s="29"/>
      <c r="DH18" s="29"/>
      <c r="DI18" s="29"/>
      <c r="DJ18" s="29"/>
      <c r="DK18" s="29"/>
      <c r="DL18" s="29"/>
      <c r="DM18" s="29"/>
      <c r="DN18" s="29"/>
      <c r="DO18" s="29"/>
      <c r="DP18" s="29"/>
      <c r="DQ18" s="29"/>
      <c r="DR18" s="29"/>
      <c r="DS18" s="29"/>
      <c r="DT18" s="29"/>
      <c r="DU18" s="29"/>
      <c r="DV18" s="29"/>
      <c r="DW18" s="29"/>
      <c r="DX18" s="29"/>
      <c r="DY18" s="29"/>
      <c r="DZ18" s="29"/>
      <c r="EA18" s="29"/>
      <c r="EB18" s="29"/>
      <c r="EC18" s="29"/>
      <c r="ED18" s="29"/>
      <c r="EE18" s="29"/>
      <c r="EF18" s="29"/>
      <c r="EG18" s="29"/>
      <c r="EH18" s="29"/>
      <c r="EI18" s="29"/>
      <c r="EJ18" s="29"/>
      <c r="EK18" s="29"/>
      <c r="EL18" s="29"/>
      <c r="EM18" s="29"/>
      <c r="EN18" s="29"/>
      <c r="EO18" s="29"/>
      <c r="EP18" s="29"/>
      <c r="EQ18" s="29"/>
      <c r="ER18" s="29"/>
      <c r="ES18" s="29"/>
      <c r="ET18" s="29"/>
      <c r="EU18" s="29"/>
      <c r="EV18" s="29"/>
      <c r="EW18" s="29"/>
      <c r="EX18" s="29"/>
      <c r="EY18" s="29"/>
      <c r="EZ18" s="29"/>
      <c r="FA18" s="29"/>
      <c r="FB18" s="29"/>
      <c r="FC18" s="29"/>
      <c r="FD18" s="29"/>
      <c r="FE18" s="29"/>
      <c r="FF18" s="29"/>
      <c r="FG18" s="29"/>
      <c r="FH18" s="29"/>
      <c r="FI18" s="29"/>
      <c r="FJ18" s="29"/>
      <c r="FK18" s="29"/>
      <c r="FL18" s="29"/>
      <c r="FM18" s="29"/>
      <c r="FN18" s="29"/>
      <c r="FO18" s="29"/>
      <c r="FP18" s="29"/>
      <c r="FQ18" s="29"/>
      <c r="FR18" s="29"/>
      <c r="FS18" s="29"/>
      <c r="FT18" s="29"/>
      <c r="FU18" s="29"/>
      <c r="FV18" s="29"/>
      <c r="FW18" s="29"/>
      <c r="FX18" s="29"/>
      <c r="FY18" s="29"/>
      <c r="FZ18" s="29"/>
      <c r="GA18" s="29"/>
      <c r="GB18" s="29"/>
      <c r="GC18" s="29"/>
      <c r="GD18" s="29"/>
      <c r="GE18" s="29"/>
      <c r="GF18" s="29"/>
      <c r="GG18" s="29"/>
      <c r="GH18" s="29"/>
      <c r="GI18" s="29"/>
      <c r="GJ18" s="29"/>
      <c r="GK18" s="29"/>
      <c r="GL18" s="29"/>
      <c r="GM18" s="29"/>
      <c r="GN18" s="29"/>
      <c r="GO18" s="29"/>
      <c r="GP18" s="29"/>
      <c r="GQ18" s="29"/>
      <c r="GR18" s="29"/>
      <c r="GS18" s="29"/>
      <c r="GT18" s="29"/>
      <c r="GU18" s="29"/>
      <c r="GV18" s="29"/>
      <c r="GW18" s="29"/>
      <c r="GX18" s="29"/>
      <c r="GY18" s="29"/>
      <c r="GZ18" s="29"/>
      <c r="HA18" s="29"/>
      <c r="HB18" s="29"/>
      <c r="HC18" s="29"/>
      <c r="HD18" s="29"/>
      <c r="HE18" s="29"/>
      <c r="HF18" s="29"/>
      <c r="HG18" s="29"/>
      <c r="HH18" s="29"/>
      <c r="HI18" s="29"/>
      <c r="HJ18" s="29"/>
      <c r="HK18" s="29"/>
      <c r="HL18" s="29"/>
      <c r="HM18" s="29"/>
      <c r="HN18" s="29"/>
      <c r="HO18" s="29"/>
      <c r="HP18" s="29"/>
      <c r="HQ18" s="29"/>
      <c r="HR18" s="29"/>
      <c r="HS18" s="29"/>
      <c r="HT18" s="29"/>
      <c r="HU18" s="29"/>
      <c r="HV18" s="29"/>
      <c r="HW18" s="29"/>
      <c r="HX18" s="29"/>
      <c r="HY18" s="29"/>
      <c r="HZ18" s="29"/>
      <c r="IA18" s="29"/>
      <c r="IB18" s="29"/>
      <c r="IC18" s="29"/>
      <c r="ID18" s="29"/>
      <c r="IE18" s="29"/>
      <c r="IF18" s="29"/>
      <c r="IG18" s="29"/>
      <c r="IH18" s="29"/>
      <c r="II18" s="29"/>
      <c r="IJ18" s="29"/>
      <c r="IK18" s="29"/>
      <c r="IL18" s="29"/>
      <c r="IM18" s="29"/>
      <c r="IN18" s="29"/>
      <c r="IO18" s="29"/>
      <c r="IP18" s="29"/>
      <c r="IQ18" s="29"/>
      <c r="IR18" s="29"/>
      <c r="IS18" s="29"/>
      <c r="IT18" s="29"/>
      <c r="IU18" s="29"/>
      <c r="IV18" s="29"/>
      <c r="IW18" s="29"/>
      <c r="IX18" s="29"/>
      <c r="IY18" s="29"/>
      <c r="IZ18" s="29"/>
      <c r="JA18" s="29"/>
      <c r="JB18" s="29"/>
      <c r="JC18" s="29"/>
      <c r="JD18" s="29"/>
      <c r="JE18" s="29"/>
      <c r="JF18" s="29"/>
      <c r="JG18" s="29"/>
      <c r="JH18" s="29"/>
      <c r="JI18" s="29"/>
      <c r="JJ18" s="29"/>
      <c r="JK18" s="29"/>
      <c r="JL18" s="29"/>
      <c r="JM18" s="29"/>
      <c r="JN18" s="29"/>
      <c r="JO18" s="29"/>
      <c r="JP18" s="29"/>
      <c r="JQ18" s="29"/>
      <c r="JR18" s="29"/>
      <c r="JS18" s="29"/>
      <c r="JT18" s="29"/>
      <c r="JU18" s="29"/>
      <c r="JV18" s="29"/>
      <c r="JW18" s="29"/>
      <c r="JX18" s="29"/>
      <c r="JY18" s="29"/>
      <c r="JZ18" s="29"/>
      <c r="KA18" s="29"/>
      <c r="KB18" s="29"/>
      <c r="KC18" s="29"/>
      <c r="KD18" s="29"/>
      <c r="KE18" s="29"/>
      <c r="KF18" s="29"/>
      <c r="KG18" s="29"/>
      <c r="KH18" s="29"/>
      <c r="KI18" s="29"/>
      <c r="KJ18" s="29"/>
      <c r="KK18" s="29"/>
      <c r="KL18" s="29"/>
      <c r="KM18" s="29"/>
      <c r="KN18" s="29"/>
      <c r="KO18" s="29"/>
      <c r="KP18" s="29"/>
      <c r="KQ18" s="29"/>
      <c r="KR18" s="29"/>
      <c r="KS18" s="29"/>
      <c r="KT18" s="29"/>
      <c r="KU18" s="29"/>
      <c r="KV18" s="29"/>
      <c r="KW18" s="29"/>
      <c r="KX18" s="29"/>
      <c r="KY18" s="29"/>
      <c r="KZ18" s="29"/>
      <c r="LA18" s="29"/>
      <c r="LB18" s="29"/>
      <c r="LC18" s="29"/>
      <c r="LD18" s="29"/>
      <c r="LE18" s="29"/>
      <c r="LF18" s="29"/>
      <c r="LG18" s="29"/>
      <c r="LH18" s="29"/>
      <c r="LI18" s="29"/>
      <c r="LJ18" s="29"/>
      <c r="LK18" s="29"/>
      <c r="LL18" s="29"/>
      <c r="LM18" s="29"/>
      <c r="LN18" s="29"/>
      <c r="LO18" s="29"/>
      <c r="LP18" s="29"/>
      <c r="LQ18" s="29"/>
      <c r="LR18" s="29"/>
      <c r="LS18" s="29"/>
      <c r="LT18" s="29"/>
      <c r="LU18" s="29"/>
      <c r="LV18" s="29"/>
      <c r="LW18" s="29"/>
      <c r="LX18" s="29"/>
      <c r="LY18" s="29"/>
      <c r="LZ18" s="29"/>
      <c r="MA18" s="29"/>
      <c r="MB18" s="29"/>
      <c r="MC18" s="29"/>
      <c r="MD18" s="29"/>
      <c r="ME18" s="29"/>
      <c r="MF18" s="29"/>
      <c r="MG18" s="29"/>
      <c r="MH18" s="29"/>
      <c r="MI18" s="29"/>
      <c r="MJ18" s="29"/>
      <c r="MK18" s="29"/>
      <c r="ML18" s="29"/>
      <c r="MM18" s="29"/>
      <c r="MN18" s="29"/>
      <c r="MO18" s="29"/>
      <c r="MP18" s="29"/>
      <c r="MQ18" s="29"/>
      <c r="MR18" s="29"/>
      <c r="MS18" s="29"/>
      <c r="MT18" s="29"/>
      <c r="MU18" s="29"/>
      <c r="MV18" s="29"/>
      <c r="MW18" s="29"/>
      <c r="MX18" s="29"/>
      <c r="MY18" s="29"/>
      <c r="MZ18" s="29"/>
      <c r="NA18" s="29"/>
      <c r="NB18" s="29"/>
      <c r="NC18" s="29"/>
      <c r="ND18" s="29"/>
      <c r="NE18" s="29"/>
      <c r="NF18" s="29"/>
      <c r="NG18" s="29"/>
      <c r="NH18" s="29"/>
      <c r="NI18" s="29"/>
      <c r="NJ18" s="29"/>
      <c r="NK18" s="29"/>
      <c r="NL18" s="29"/>
      <c r="NM18" s="29"/>
      <c r="NN18" s="29"/>
      <c r="NO18" s="29"/>
      <c r="NP18" s="29"/>
      <c r="NQ18" s="29"/>
      <c r="NR18" s="29"/>
      <c r="NS18" s="29"/>
      <c r="NT18" s="29"/>
      <c r="NU18" s="29"/>
      <c r="NV18" s="29"/>
      <c r="NW18" s="29"/>
      <c r="NX18" s="29"/>
      <c r="NY18" s="29"/>
      <c r="NZ18" s="29"/>
      <c r="OA18" s="29"/>
      <c r="OB18" s="29"/>
      <c r="OC18" s="29"/>
      <c r="OD18" s="29"/>
      <c r="OE18" s="29"/>
      <c r="OF18" s="29"/>
      <c r="OG18" s="29"/>
      <c r="OH18" s="29"/>
      <c r="OI18" s="29"/>
      <c r="OJ18" s="29"/>
      <c r="OK18" s="29"/>
      <c r="OL18" s="29"/>
      <c r="OM18" s="29"/>
      <c r="ON18" s="29"/>
      <c r="OO18" s="29"/>
      <c r="OP18" s="29"/>
      <c r="OQ18" s="29"/>
      <c r="OR18" s="29"/>
      <c r="OS18" s="29"/>
      <c r="OT18" s="29"/>
      <c r="OU18" s="29"/>
      <c r="OV18" s="29"/>
      <c r="OW18" s="29"/>
      <c r="OX18" s="29"/>
      <c r="OY18" s="29"/>
      <c r="OZ18" s="29"/>
      <c r="PA18" s="29"/>
      <c r="PB18" s="29"/>
      <c r="PC18" s="29"/>
      <c r="PD18" s="29"/>
      <c r="PE18" s="29"/>
      <c r="PF18" s="29"/>
      <c r="PG18" s="29"/>
      <c r="PH18" s="29"/>
      <c r="PI18" s="29"/>
      <c r="PJ18" s="29"/>
      <c r="PK18" s="29"/>
      <c r="PL18" s="29"/>
    </row>
    <row r="19" spans="1:437" s="30" customFormat="1" ht="30" customHeight="1" x14ac:dyDescent="0.25">
      <c r="A19" s="90" t="s">
        <v>48</v>
      </c>
      <c r="B19" s="138"/>
      <c r="C19" s="138"/>
      <c r="D19" s="161">
        <f t="shared" si="0"/>
        <v>0</v>
      </c>
      <c r="E19" s="138">
        <v>24058</v>
      </c>
      <c r="F19" s="138"/>
      <c r="G19" s="138"/>
      <c r="H19" s="138">
        <v>142</v>
      </c>
      <c r="I19" s="161">
        <f t="shared" si="1"/>
        <v>142</v>
      </c>
      <c r="J19" s="142">
        <v>25</v>
      </c>
      <c r="K19" s="142">
        <v>836</v>
      </c>
      <c r="L19" s="91">
        <f t="shared" si="2"/>
        <v>20900</v>
      </c>
      <c r="M19" s="197">
        <v>17</v>
      </c>
      <c r="N19" s="198">
        <f t="shared" si="10"/>
        <v>20775</v>
      </c>
      <c r="O19" s="199">
        <f t="shared" si="11"/>
        <v>14630.281690140844</v>
      </c>
      <c r="P19" s="107">
        <v>836</v>
      </c>
      <c r="Q19" s="107">
        <v>836</v>
      </c>
      <c r="R19" s="137">
        <f t="shared" si="3"/>
        <v>0</v>
      </c>
      <c r="S19" s="137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29"/>
      <c r="AK19" s="29"/>
      <c r="AL19" s="29"/>
      <c r="AM19" s="29"/>
      <c r="AN19" s="29"/>
      <c r="AO19" s="29"/>
      <c r="AP19" s="29"/>
      <c r="AQ19" s="29"/>
      <c r="AR19" s="29"/>
      <c r="AS19" s="29"/>
      <c r="AT19" s="29"/>
      <c r="AU19" s="29"/>
      <c r="AV19" s="29"/>
      <c r="AW19" s="29"/>
      <c r="AX19" s="29"/>
      <c r="AY19" s="29"/>
      <c r="AZ19" s="29"/>
      <c r="BA19" s="29"/>
      <c r="BB19" s="29"/>
      <c r="BC19" s="29"/>
      <c r="BD19" s="29"/>
      <c r="BE19" s="29"/>
      <c r="BF19" s="29"/>
      <c r="BG19" s="29"/>
      <c r="BH19" s="29"/>
      <c r="BI19" s="29"/>
      <c r="BJ19" s="29"/>
      <c r="BK19" s="29"/>
      <c r="BL19" s="29"/>
      <c r="BM19" s="29"/>
      <c r="BN19" s="29"/>
      <c r="BO19" s="29"/>
      <c r="BP19" s="29"/>
      <c r="BQ19" s="29"/>
      <c r="BR19" s="29"/>
      <c r="BS19" s="29"/>
      <c r="BT19" s="29"/>
      <c r="BU19" s="29"/>
      <c r="BV19" s="29"/>
      <c r="BW19" s="29"/>
      <c r="BX19" s="29"/>
      <c r="BY19" s="29"/>
      <c r="BZ19" s="29"/>
      <c r="CA19" s="29"/>
      <c r="CB19" s="29"/>
      <c r="CC19" s="29"/>
      <c r="CD19" s="29"/>
      <c r="CE19" s="29"/>
      <c r="CF19" s="29"/>
      <c r="CG19" s="29"/>
      <c r="CH19" s="29"/>
      <c r="CI19" s="29"/>
      <c r="CJ19" s="29"/>
      <c r="CK19" s="29"/>
      <c r="CL19" s="29"/>
      <c r="CM19" s="29"/>
      <c r="CN19" s="29"/>
      <c r="CO19" s="29"/>
      <c r="CP19" s="29"/>
      <c r="CQ19" s="29"/>
      <c r="CR19" s="29"/>
      <c r="CS19" s="29"/>
      <c r="CT19" s="29"/>
      <c r="CU19" s="29"/>
      <c r="CV19" s="29"/>
      <c r="CW19" s="29"/>
      <c r="CX19" s="29"/>
      <c r="CY19" s="29"/>
      <c r="CZ19" s="29"/>
      <c r="DA19" s="29"/>
      <c r="DB19" s="29"/>
      <c r="DC19" s="29"/>
      <c r="DD19" s="29"/>
      <c r="DE19" s="29"/>
      <c r="DF19" s="29"/>
      <c r="DG19" s="29"/>
      <c r="DH19" s="29"/>
      <c r="DI19" s="29"/>
      <c r="DJ19" s="29"/>
      <c r="DK19" s="29"/>
      <c r="DL19" s="29"/>
      <c r="DM19" s="29"/>
      <c r="DN19" s="29"/>
      <c r="DO19" s="29"/>
      <c r="DP19" s="29"/>
      <c r="DQ19" s="29"/>
      <c r="DR19" s="29"/>
      <c r="DS19" s="29"/>
      <c r="DT19" s="29"/>
      <c r="DU19" s="29"/>
      <c r="DV19" s="29"/>
      <c r="DW19" s="29"/>
      <c r="DX19" s="29"/>
      <c r="DY19" s="29"/>
      <c r="DZ19" s="29"/>
      <c r="EA19" s="29"/>
      <c r="EB19" s="29"/>
      <c r="EC19" s="29"/>
      <c r="ED19" s="29"/>
      <c r="EE19" s="29"/>
      <c r="EF19" s="29"/>
      <c r="EG19" s="29"/>
      <c r="EH19" s="29"/>
      <c r="EI19" s="29"/>
      <c r="EJ19" s="29"/>
      <c r="EK19" s="29"/>
      <c r="EL19" s="29"/>
      <c r="EM19" s="29"/>
      <c r="EN19" s="29"/>
      <c r="EO19" s="29"/>
      <c r="EP19" s="29"/>
      <c r="EQ19" s="29"/>
      <c r="ER19" s="29"/>
      <c r="ES19" s="29"/>
      <c r="ET19" s="29"/>
      <c r="EU19" s="29"/>
      <c r="EV19" s="29"/>
      <c r="EW19" s="29"/>
      <c r="EX19" s="29"/>
      <c r="EY19" s="29"/>
      <c r="EZ19" s="29"/>
      <c r="FA19" s="29"/>
      <c r="FB19" s="29"/>
      <c r="FC19" s="29"/>
      <c r="FD19" s="29"/>
      <c r="FE19" s="29"/>
      <c r="FF19" s="29"/>
      <c r="FG19" s="29"/>
      <c r="FH19" s="29"/>
      <c r="FI19" s="29"/>
      <c r="FJ19" s="29"/>
      <c r="FK19" s="29"/>
      <c r="FL19" s="29"/>
      <c r="FM19" s="29"/>
      <c r="FN19" s="29"/>
      <c r="FO19" s="29"/>
      <c r="FP19" s="29"/>
      <c r="FQ19" s="29"/>
      <c r="FR19" s="29"/>
      <c r="FS19" s="29"/>
      <c r="FT19" s="29"/>
      <c r="FU19" s="29"/>
      <c r="FV19" s="29"/>
      <c r="FW19" s="29"/>
      <c r="FX19" s="29"/>
      <c r="FY19" s="29"/>
      <c r="FZ19" s="29"/>
      <c r="GA19" s="29"/>
      <c r="GB19" s="29"/>
      <c r="GC19" s="29"/>
      <c r="GD19" s="29"/>
      <c r="GE19" s="29"/>
      <c r="GF19" s="29"/>
      <c r="GG19" s="29"/>
      <c r="GH19" s="29"/>
      <c r="GI19" s="29"/>
      <c r="GJ19" s="29"/>
      <c r="GK19" s="29"/>
      <c r="GL19" s="29"/>
      <c r="GM19" s="29"/>
      <c r="GN19" s="29"/>
      <c r="GO19" s="29"/>
      <c r="GP19" s="29"/>
      <c r="GQ19" s="29"/>
      <c r="GR19" s="29"/>
      <c r="GS19" s="29"/>
      <c r="GT19" s="29"/>
      <c r="GU19" s="29"/>
      <c r="GV19" s="29"/>
      <c r="GW19" s="29"/>
      <c r="GX19" s="29"/>
      <c r="GY19" s="29"/>
      <c r="GZ19" s="29"/>
      <c r="HA19" s="29"/>
      <c r="HB19" s="29"/>
      <c r="HC19" s="29"/>
      <c r="HD19" s="29"/>
      <c r="HE19" s="29"/>
      <c r="HF19" s="29"/>
      <c r="HG19" s="29"/>
      <c r="HH19" s="29"/>
      <c r="HI19" s="29"/>
      <c r="HJ19" s="29"/>
      <c r="HK19" s="29"/>
      <c r="HL19" s="29"/>
      <c r="HM19" s="29"/>
      <c r="HN19" s="29"/>
      <c r="HO19" s="29"/>
      <c r="HP19" s="29"/>
      <c r="HQ19" s="29"/>
      <c r="HR19" s="29"/>
      <c r="HS19" s="29"/>
      <c r="HT19" s="29"/>
      <c r="HU19" s="29"/>
      <c r="HV19" s="29"/>
      <c r="HW19" s="29"/>
      <c r="HX19" s="29"/>
      <c r="HY19" s="29"/>
      <c r="HZ19" s="29"/>
      <c r="IA19" s="29"/>
      <c r="IB19" s="29"/>
      <c r="IC19" s="29"/>
      <c r="ID19" s="29"/>
      <c r="IE19" s="29"/>
      <c r="IF19" s="29"/>
      <c r="IG19" s="29"/>
      <c r="IH19" s="29"/>
      <c r="II19" s="29"/>
      <c r="IJ19" s="29"/>
      <c r="IK19" s="29"/>
      <c r="IL19" s="29"/>
      <c r="IM19" s="29"/>
      <c r="IN19" s="29"/>
      <c r="IO19" s="29"/>
      <c r="IP19" s="29"/>
      <c r="IQ19" s="29"/>
      <c r="IR19" s="29"/>
      <c r="IS19" s="29"/>
      <c r="IT19" s="29"/>
      <c r="IU19" s="29"/>
      <c r="IV19" s="29"/>
      <c r="IW19" s="29"/>
      <c r="IX19" s="29"/>
      <c r="IY19" s="29"/>
      <c r="IZ19" s="29"/>
      <c r="JA19" s="29"/>
      <c r="JB19" s="29"/>
      <c r="JC19" s="29"/>
      <c r="JD19" s="29"/>
      <c r="JE19" s="29"/>
      <c r="JF19" s="29"/>
      <c r="JG19" s="29"/>
      <c r="JH19" s="29"/>
      <c r="JI19" s="29"/>
      <c r="JJ19" s="29"/>
      <c r="JK19" s="29"/>
      <c r="JL19" s="29"/>
      <c r="JM19" s="29"/>
      <c r="JN19" s="29"/>
      <c r="JO19" s="29"/>
      <c r="JP19" s="29"/>
      <c r="JQ19" s="29"/>
      <c r="JR19" s="29"/>
      <c r="JS19" s="29"/>
      <c r="JT19" s="29"/>
      <c r="JU19" s="29"/>
      <c r="JV19" s="29"/>
      <c r="JW19" s="29"/>
      <c r="JX19" s="29"/>
      <c r="JY19" s="29"/>
      <c r="JZ19" s="29"/>
      <c r="KA19" s="29"/>
      <c r="KB19" s="29"/>
      <c r="KC19" s="29"/>
      <c r="KD19" s="29"/>
      <c r="KE19" s="29"/>
      <c r="KF19" s="29"/>
      <c r="KG19" s="29"/>
      <c r="KH19" s="29"/>
      <c r="KI19" s="29"/>
      <c r="KJ19" s="29"/>
      <c r="KK19" s="29"/>
      <c r="KL19" s="29"/>
      <c r="KM19" s="29"/>
      <c r="KN19" s="29"/>
      <c r="KO19" s="29"/>
      <c r="KP19" s="29"/>
      <c r="KQ19" s="29"/>
      <c r="KR19" s="29"/>
      <c r="KS19" s="29"/>
      <c r="KT19" s="29"/>
      <c r="KU19" s="29"/>
      <c r="KV19" s="29"/>
      <c r="KW19" s="29"/>
      <c r="KX19" s="29"/>
      <c r="KY19" s="29"/>
      <c r="KZ19" s="29"/>
      <c r="LA19" s="29"/>
      <c r="LB19" s="29"/>
      <c r="LC19" s="29"/>
      <c r="LD19" s="29"/>
      <c r="LE19" s="29"/>
      <c r="LF19" s="29"/>
      <c r="LG19" s="29"/>
      <c r="LH19" s="29"/>
      <c r="LI19" s="29"/>
      <c r="LJ19" s="29"/>
      <c r="LK19" s="29"/>
      <c r="LL19" s="29"/>
      <c r="LM19" s="29"/>
      <c r="LN19" s="29"/>
      <c r="LO19" s="29"/>
      <c r="LP19" s="29"/>
      <c r="LQ19" s="29"/>
      <c r="LR19" s="29"/>
      <c r="LS19" s="29"/>
      <c r="LT19" s="29"/>
      <c r="LU19" s="29"/>
      <c r="LV19" s="29"/>
      <c r="LW19" s="29"/>
      <c r="LX19" s="29"/>
      <c r="LY19" s="29"/>
      <c r="LZ19" s="29"/>
      <c r="MA19" s="29"/>
      <c r="MB19" s="29"/>
      <c r="MC19" s="29"/>
      <c r="MD19" s="29"/>
      <c r="ME19" s="29"/>
      <c r="MF19" s="29"/>
      <c r="MG19" s="29"/>
      <c r="MH19" s="29"/>
      <c r="MI19" s="29"/>
      <c r="MJ19" s="29"/>
      <c r="MK19" s="29"/>
      <c r="ML19" s="29"/>
      <c r="MM19" s="29"/>
      <c r="MN19" s="29"/>
      <c r="MO19" s="29"/>
      <c r="MP19" s="29"/>
      <c r="MQ19" s="29"/>
      <c r="MR19" s="29"/>
      <c r="MS19" s="29"/>
      <c r="MT19" s="29"/>
      <c r="MU19" s="29"/>
      <c r="MV19" s="29"/>
      <c r="MW19" s="29"/>
      <c r="MX19" s="29"/>
      <c r="MY19" s="29"/>
      <c r="MZ19" s="29"/>
      <c r="NA19" s="29"/>
      <c r="NB19" s="29"/>
      <c r="NC19" s="29"/>
      <c r="ND19" s="29"/>
      <c r="NE19" s="29"/>
      <c r="NF19" s="29"/>
      <c r="NG19" s="29"/>
      <c r="NH19" s="29"/>
      <c r="NI19" s="29"/>
      <c r="NJ19" s="29"/>
      <c r="NK19" s="29"/>
      <c r="NL19" s="29"/>
      <c r="NM19" s="29"/>
      <c r="NN19" s="29"/>
      <c r="NO19" s="29"/>
      <c r="NP19" s="29"/>
      <c r="NQ19" s="29"/>
      <c r="NR19" s="29"/>
      <c r="NS19" s="29"/>
      <c r="NT19" s="29"/>
      <c r="NU19" s="29"/>
      <c r="NV19" s="29"/>
      <c r="NW19" s="29"/>
      <c r="NX19" s="29"/>
      <c r="NY19" s="29"/>
      <c r="NZ19" s="29"/>
      <c r="OA19" s="29"/>
      <c r="OB19" s="29"/>
      <c r="OC19" s="29"/>
      <c r="OD19" s="29"/>
      <c r="OE19" s="29"/>
      <c r="OF19" s="29"/>
      <c r="OG19" s="29"/>
      <c r="OH19" s="29"/>
      <c r="OI19" s="29"/>
      <c r="OJ19" s="29"/>
      <c r="OK19" s="29"/>
      <c r="OL19" s="29"/>
      <c r="OM19" s="29"/>
      <c r="ON19" s="29"/>
      <c r="OO19" s="29"/>
      <c r="OP19" s="29"/>
      <c r="OQ19" s="29"/>
      <c r="OR19" s="29"/>
      <c r="OS19" s="29"/>
      <c r="OT19" s="29"/>
      <c r="OU19" s="29"/>
      <c r="OV19" s="29"/>
      <c r="OW19" s="29"/>
      <c r="OX19" s="29"/>
      <c r="OY19" s="29"/>
      <c r="OZ19" s="29"/>
      <c r="PA19" s="29"/>
      <c r="PB19" s="29"/>
      <c r="PC19" s="29"/>
      <c r="PD19" s="29"/>
      <c r="PE19" s="29"/>
      <c r="PF19" s="29"/>
      <c r="PG19" s="29"/>
      <c r="PH19" s="29"/>
      <c r="PI19" s="29"/>
      <c r="PJ19" s="29"/>
      <c r="PK19" s="29"/>
      <c r="PL19" s="29"/>
    </row>
    <row r="20" spans="1:437" s="30" customFormat="1" ht="30" customHeight="1" x14ac:dyDescent="0.25">
      <c r="A20" s="90" t="s">
        <v>59</v>
      </c>
      <c r="B20" s="138"/>
      <c r="C20" s="138"/>
      <c r="D20" s="161">
        <f t="shared" si="0"/>
        <v>0</v>
      </c>
      <c r="E20" s="138"/>
      <c r="F20" s="138"/>
      <c r="G20" s="138"/>
      <c r="H20" s="138"/>
      <c r="I20" s="161">
        <f t="shared" si="1"/>
        <v>0</v>
      </c>
      <c r="J20" s="142">
        <v>25</v>
      </c>
      <c r="K20" s="142">
        <v>120</v>
      </c>
      <c r="L20" s="91">
        <f t="shared" si="2"/>
        <v>3000</v>
      </c>
      <c r="M20" s="197">
        <v>0</v>
      </c>
      <c r="N20" s="198">
        <f t="shared" si="10"/>
        <v>3000</v>
      </c>
      <c r="O20" s="199" t="str">
        <f t="shared" si="11"/>
        <v>-</v>
      </c>
      <c r="P20" s="107">
        <v>120</v>
      </c>
      <c r="Q20" s="107">
        <v>120</v>
      </c>
      <c r="R20" s="137">
        <f t="shared" si="3"/>
        <v>0</v>
      </c>
      <c r="S20" s="137"/>
      <c r="T20" s="29"/>
      <c r="U20" s="29"/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29"/>
      <c r="AJ20" s="29"/>
      <c r="AK20" s="29"/>
      <c r="AL20" s="29"/>
      <c r="AM20" s="29"/>
      <c r="AN20" s="29"/>
      <c r="AO20" s="29"/>
      <c r="AP20" s="29"/>
      <c r="AQ20" s="29"/>
      <c r="AR20" s="29"/>
      <c r="AS20" s="29"/>
      <c r="AT20" s="29"/>
      <c r="AU20" s="29"/>
      <c r="AV20" s="29"/>
      <c r="AW20" s="29"/>
      <c r="AX20" s="29"/>
      <c r="AY20" s="29"/>
      <c r="AZ20" s="29"/>
      <c r="BA20" s="29"/>
      <c r="BB20" s="29"/>
      <c r="BC20" s="29"/>
      <c r="BD20" s="29"/>
      <c r="BE20" s="29"/>
      <c r="BF20" s="29"/>
      <c r="BG20" s="29"/>
      <c r="BH20" s="29"/>
      <c r="BI20" s="29"/>
      <c r="BJ20" s="29"/>
      <c r="BK20" s="29"/>
      <c r="BL20" s="29"/>
      <c r="BM20" s="29"/>
      <c r="BN20" s="29"/>
      <c r="BO20" s="29"/>
      <c r="BP20" s="29"/>
      <c r="BQ20" s="29"/>
      <c r="BR20" s="29"/>
      <c r="BS20" s="29"/>
      <c r="BT20" s="29"/>
      <c r="BU20" s="29"/>
      <c r="BV20" s="29"/>
      <c r="BW20" s="29"/>
      <c r="BX20" s="29"/>
      <c r="BY20" s="29"/>
      <c r="BZ20" s="29"/>
      <c r="CA20" s="29"/>
      <c r="CB20" s="29"/>
      <c r="CC20" s="29"/>
      <c r="CD20" s="29"/>
      <c r="CE20" s="29"/>
      <c r="CF20" s="29"/>
      <c r="CG20" s="29"/>
      <c r="CH20" s="29"/>
      <c r="CI20" s="29"/>
      <c r="CJ20" s="29"/>
      <c r="CK20" s="29"/>
      <c r="CL20" s="29"/>
      <c r="CM20" s="29"/>
      <c r="CN20" s="29"/>
      <c r="CO20" s="29"/>
      <c r="CP20" s="29"/>
      <c r="CQ20" s="29"/>
      <c r="CR20" s="29"/>
      <c r="CS20" s="29"/>
      <c r="CT20" s="29"/>
      <c r="CU20" s="29"/>
      <c r="CV20" s="29"/>
      <c r="CW20" s="29"/>
      <c r="CX20" s="29"/>
      <c r="CY20" s="29"/>
      <c r="CZ20" s="29"/>
      <c r="DA20" s="29"/>
      <c r="DB20" s="29"/>
      <c r="DC20" s="29"/>
      <c r="DD20" s="29"/>
      <c r="DE20" s="29"/>
      <c r="DF20" s="29"/>
      <c r="DG20" s="29"/>
      <c r="DH20" s="29"/>
      <c r="DI20" s="29"/>
      <c r="DJ20" s="29"/>
      <c r="DK20" s="29"/>
      <c r="DL20" s="29"/>
      <c r="DM20" s="29"/>
      <c r="DN20" s="29"/>
      <c r="DO20" s="29"/>
      <c r="DP20" s="29"/>
      <c r="DQ20" s="29"/>
      <c r="DR20" s="29"/>
      <c r="DS20" s="29"/>
      <c r="DT20" s="29"/>
      <c r="DU20" s="29"/>
      <c r="DV20" s="29"/>
      <c r="DW20" s="29"/>
      <c r="DX20" s="29"/>
      <c r="DY20" s="29"/>
      <c r="DZ20" s="29"/>
      <c r="EA20" s="29"/>
      <c r="EB20" s="29"/>
      <c r="EC20" s="29"/>
      <c r="ED20" s="29"/>
      <c r="EE20" s="29"/>
      <c r="EF20" s="29"/>
      <c r="EG20" s="29"/>
      <c r="EH20" s="29"/>
      <c r="EI20" s="29"/>
      <c r="EJ20" s="29"/>
      <c r="EK20" s="29"/>
      <c r="EL20" s="29"/>
      <c r="EM20" s="29"/>
      <c r="EN20" s="29"/>
      <c r="EO20" s="29"/>
      <c r="EP20" s="29"/>
      <c r="EQ20" s="29"/>
      <c r="ER20" s="29"/>
      <c r="ES20" s="29"/>
      <c r="ET20" s="29"/>
      <c r="EU20" s="29"/>
      <c r="EV20" s="29"/>
      <c r="EW20" s="29"/>
      <c r="EX20" s="29"/>
      <c r="EY20" s="29"/>
      <c r="EZ20" s="29"/>
      <c r="FA20" s="29"/>
      <c r="FB20" s="29"/>
      <c r="FC20" s="29"/>
      <c r="FD20" s="29"/>
      <c r="FE20" s="29"/>
      <c r="FF20" s="29"/>
      <c r="FG20" s="29"/>
      <c r="FH20" s="29"/>
      <c r="FI20" s="29"/>
      <c r="FJ20" s="29"/>
      <c r="FK20" s="29"/>
      <c r="FL20" s="29"/>
      <c r="FM20" s="29"/>
      <c r="FN20" s="29"/>
      <c r="FO20" s="29"/>
      <c r="FP20" s="29"/>
      <c r="FQ20" s="29"/>
      <c r="FR20" s="29"/>
      <c r="FS20" s="29"/>
      <c r="FT20" s="29"/>
      <c r="FU20" s="29"/>
      <c r="FV20" s="29"/>
      <c r="FW20" s="29"/>
      <c r="FX20" s="29"/>
      <c r="FY20" s="29"/>
      <c r="FZ20" s="29"/>
      <c r="GA20" s="29"/>
      <c r="GB20" s="29"/>
      <c r="GC20" s="29"/>
      <c r="GD20" s="29"/>
      <c r="GE20" s="29"/>
      <c r="GF20" s="29"/>
      <c r="GG20" s="29"/>
      <c r="GH20" s="29"/>
      <c r="GI20" s="29"/>
      <c r="GJ20" s="29"/>
      <c r="GK20" s="29"/>
      <c r="GL20" s="29"/>
      <c r="GM20" s="29"/>
      <c r="GN20" s="29"/>
      <c r="GO20" s="29"/>
      <c r="GP20" s="29"/>
      <c r="GQ20" s="29"/>
      <c r="GR20" s="29"/>
      <c r="GS20" s="29"/>
      <c r="GT20" s="29"/>
      <c r="GU20" s="29"/>
      <c r="GV20" s="29"/>
      <c r="GW20" s="29"/>
      <c r="GX20" s="29"/>
      <c r="GY20" s="29"/>
      <c r="GZ20" s="29"/>
      <c r="HA20" s="29"/>
      <c r="HB20" s="29"/>
      <c r="HC20" s="29"/>
      <c r="HD20" s="29"/>
      <c r="HE20" s="29"/>
      <c r="HF20" s="29"/>
      <c r="HG20" s="29"/>
      <c r="HH20" s="29"/>
      <c r="HI20" s="29"/>
      <c r="HJ20" s="29"/>
      <c r="HK20" s="29"/>
      <c r="HL20" s="29"/>
      <c r="HM20" s="29"/>
      <c r="HN20" s="29"/>
      <c r="HO20" s="29"/>
      <c r="HP20" s="29"/>
      <c r="HQ20" s="29"/>
      <c r="HR20" s="29"/>
      <c r="HS20" s="29"/>
      <c r="HT20" s="29"/>
      <c r="HU20" s="29"/>
      <c r="HV20" s="29"/>
      <c r="HW20" s="29"/>
      <c r="HX20" s="29"/>
      <c r="HY20" s="29"/>
      <c r="HZ20" s="29"/>
      <c r="IA20" s="29"/>
      <c r="IB20" s="29"/>
      <c r="IC20" s="29"/>
      <c r="ID20" s="29"/>
      <c r="IE20" s="29"/>
      <c r="IF20" s="29"/>
      <c r="IG20" s="29"/>
      <c r="IH20" s="29"/>
      <c r="II20" s="29"/>
      <c r="IJ20" s="29"/>
      <c r="IK20" s="29"/>
      <c r="IL20" s="29"/>
      <c r="IM20" s="29"/>
      <c r="IN20" s="29"/>
      <c r="IO20" s="29"/>
      <c r="IP20" s="29"/>
      <c r="IQ20" s="29"/>
      <c r="IR20" s="29"/>
      <c r="IS20" s="29"/>
      <c r="IT20" s="29"/>
      <c r="IU20" s="29"/>
      <c r="IV20" s="29"/>
      <c r="IW20" s="29"/>
      <c r="IX20" s="29"/>
      <c r="IY20" s="29"/>
      <c r="IZ20" s="29"/>
      <c r="JA20" s="29"/>
      <c r="JB20" s="29"/>
      <c r="JC20" s="29"/>
      <c r="JD20" s="29"/>
      <c r="JE20" s="29"/>
      <c r="JF20" s="29"/>
      <c r="JG20" s="29"/>
      <c r="JH20" s="29"/>
      <c r="JI20" s="29"/>
      <c r="JJ20" s="29"/>
      <c r="JK20" s="29"/>
      <c r="JL20" s="29"/>
      <c r="JM20" s="29"/>
      <c r="JN20" s="29"/>
      <c r="JO20" s="29"/>
      <c r="JP20" s="29"/>
      <c r="JQ20" s="29"/>
      <c r="JR20" s="29"/>
      <c r="JS20" s="29"/>
      <c r="JT20" s="29"/>
      <c r="JU20" s="29"/>
      <c r="JV20" s="29"/>
      <c r="JW20" s="29"/>
      <c r="JX20" s="29"/>
      <c r="JY20" s="29"/>
      <c r="JZ20" s="29"/>
      <c r="KA20" s="29"/>
      <c r="KB20" s="29"/>
      <c r="KC20" s="29"/>
      <c r="KD20" s="29"/>
      <c r="KE20" s="29"/>
      <c r="KF20" s="29"/>
      <c r="KG20" s="29"/>
      <c r="KH20" s="29"/>
      <c r="KI20" s="29"/>
      <c r="KJ20" s="29"/>
      <c r="KK20" s="29"/>
      <c r="KL20" s="29"/>
      <c r="KM20" s="29"/>
      <c r="KN20" s="29"/>
      <c r="KO20" s="29"/>
      <c r="KP20" s="29"/>
      <c r="KQ20" s="29"/>
      <c r="KR20" s="29"/>
      <c r="KS20" s="29"/>
      <c r="KT20" s="29"/>
      <c r="KU20" s="29"/>
      <c r="KV20" s="29"/>
      <c r="KW20" s="29"/>
      <c r="KX20" s="29"/>
      <c r="KY20" s="29"/>
      <c r="KZ20" s="29"/>
      <c r="LA20" s="29"/>
      <c r="LB20" s="29"/>
      <c r="LC20" s="29"/>
      <c r="LD20" s="29"/>
      <c r="LE20" s="29"/>
      <c r="LF20" s="29"/>
      <c r="LG20" s="29"/>
      <c r="LH20" s="29"/>
      <c r="LI20" s="29"/>
      <c r="LJ20" s="29"/>
      <c r="LK20" s="29"/>
      <c r="LL20" s="29"/>
      <c r="LM20" s="29"/>
      <c r="LN20" s="29"/>
      <c r="LO20" s="29"/>
      <c r="LP20" s="29"/>
      <c r="LQ20" s="29"/>
      <c r="LR20" s="29"/>
      <c r="LS20" s="29"/>
      <c r="LT20" s="29"/>
      <c r="LU20" s="29"/>
      <c r="LV20" s="29"/>
      <c r="LW20" s="29"/>
      <c r="LX20" s="29"/>
      <c r="LY20" s="29"/>
      <c r="LZ20" s="29"/>
      <c r="MA20" s="29"/>
      <c r="MB20" s="29"/>
      <c r="MC20" s="29"/>
      <c r="MD20" s="29"/>
      <c r="ME20" s="29"/>
      <c r="MF20" s="29"/>
      <c r="MG20" s="29"/>
      <c r="MH20" s="29"/>
      <c r="MI20" s="29"/>
      <c r="MJ20" s="29"/>
      <c r="MK20" s="29"/>
      <c r="ML20" s="29"/>
      <c r="MM20" s="29"/>
      <c r="MN20" s="29"/>
      <c r="MO20" s="29"/>
      <c r="MP20" s="29"/>
      <c r="MQ20" s="29"/>
      <c r="MR20" s="29"/>
      <c r="MS20" s="29"/>
      <c r="MT20" s="29"/>
      <c r="MU20" s="29"/>
      <c r="MV20" s="29"/>
      <c r="MW20" s="29"/>
      <c r="MX20" s="29"/>
      <c r="MY20" s="29"/>
      <c r="MZ20" s="29"/>
      <c r="NA20" s="29"/>
      <c r="NB20" s="29"/>
      <c r="NC20" s="29"/>
      <c r="ND20" s="29"/>
      <c r="NE20" s="29"/>
      <c r="NF20" s="29"/>
      <c r="NG20" s="29"/>
      <c r="NH20" s="29"/>
      <c r="NI20" s="29"/>
      <c r="NJ20" s="29"/>
      <c r="NK20" s="29"/>
      <c r="NL20" s="29"/>
      <c r="NM20" s="29"/>
      <c r="NN20" s="29"/>
      <c r="NO20" s="29"/>
      <c r="NP20" s="29"/>
      <c r="NQ20" s="29"/>
      <c r="NR20" s="29"/>
      <c r="NS20" s="29"/>
      <c r="NT20" s="29"/>
      <c r="NU20" s="29"/>
      <c r="NV20" s="29"/>
      <c r="NW20" s="29"/>
      <c r="NX20" s="29"/>
      <c r="NY20" s="29"/>
      <c r="NZ20" s="29"/>
      <c r="OA20" s="29"/>
      <c r="OB20" s="29"/>
      <c r="OC20" s="29"/>
      <c r="OD20" s="29"/>
      <c r="OE20" s="29"/>
      <c r="OF20" s="29"/>
      <c r="OG20" s="29"/>
      <c r="OH20" s="29"/>
      <c r="OI20" s="29"/>
      <c r="OJ20" s="29"/>
      <c r="OK20" s="29"/>
      <c r="OL20" s="29"/>
      <c r="OM20" s="29"/>
      <c r="ON20" s="29"/>
      <c r="OO20" s="29"/>
      <c r="OP20" s="29"/>
      <c r="OQ20" s="29"/>
      <c r="OR20" s="29"/>
      <c r="OS20" s="29"/>
      <c r="OT20" s="29"/>
      <c r="OU20" s="29"/>
      <c r="OV20" s="29"/>
      <c r="OW20" s="29"/>
      <c r="OX20" s="29"/>
      <c r="OY20" s="29"/>
      <c r="OZ20" s="29"/>
      <c r="PA20" s="29"/>
      <c r="PB20" s="29"/>
      <c r="PC20" s="29"/>
      <c r="PD20" s="29"/>
      <c r="PE20" s="29"/>
      <c r="PF20" s="29"/>
      <c r="PG20" s="29"/>
      <c r="PH20" s="29"/>
      <c r="PI20" s="29"/>
      <c r="PJ20" s="29"/>
      <c r="PK20" s="29"/>
      <c r="PL20" s="29"/>
    </row>
    <row r="21" spans="1:437" s="30" customFormat="1" ht="30" customHeight="1" x14ac:dyDescent="0.25">
      <c r="A21" s="90" t="s">
        <v>49</v>
      </c>
      <c r="B21" s="138"/>
      <c r="C21" s="138"/>
      <c r="D21" s="161">
        <f t="shared" si="0"/>
        <v>0</v>
      </c>
      <c r="E21" s="138">
        <v>24136</v>
      </c>
      <c r="F21" s="138"/>
      <c r="G21" s="138"/>
      <c r="H21" s="138">
        <v>48</v>
      </c>
      <c r="I21" s="161">
        <f t="shared" si="1"/>
        <v>48</v>
      </c>
      <c r="J21" s="142">
        <v>25</v>
      </c>
      <c r="K21" s="142">
        <v>683</v>
      </c>
      <c r="L21" s="91">
        <f t="shared" si="2"/>
        <v>17075</v>
      </c>
      <c r="M21" s="197">
        <v>35</v>
      </c>
      <c r="N21" s="198">
        <f t="shared" si="10"/>
        <v>17062</v>
      </c>
      <c r="O21" s="199">
        <f t="shared" si="11"/>
        <v>35545.833333333328</v>
      </c>
      <c r="P21" s="107">
        <v>683</v>
      </c>
      <c r="Q21" s="107">
        <v>683</v>
      </c>
      <c r="R21" s="137">
        <f t="shared" si="3"/>
        <v>0</v>
      </c>
      <c r="S21" s="137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29"/>
      <c r="AO21" s="29"/>
      <c r="AP21" s="29"/>
      <c r="AQ21" s="29"/>
      <c r="AR21" s="29"/>
      <c r="AS21" s="29"/>
      <c r="AT21" s="29"/>
      <c r="AU21" s="29"/>
      <c r="AV21" s="29"/>
      <c r="AW21" s="29"/>
      <c r="AX21" s="29"/>
      <c r="AY21" s="29"/>
      <c r="AZ21" s="29"/>
      <c r="BA21" s="29"/>
      <c r="BB21" s="29"/>
      <c r="BC21" s="29"/>
      <c r="BD21" s="29"/>
      <c r="BE21" s="29"/>
      <c r="BF21" s="29"/>
      <c r="BG21" s="29"/>
      <c r="BH21" s="29"/>
      <c r="BI21" s="29"/>
      <c r="BJ21" s="29"/>
      <c r="BK21" s="29"/>
      <c r="BL21" s="29"/>
      <c r="BM21" s="29"/>
      <c r="BN21" s="29"/>
      <c r="BO21" s="29"/>
      <c r="BP21" s="29"/>
      <c r="BQ21" s="29"/>
      <c r="BR21" s="29"/>
      <c r="BS21" s="29"/>
      <c r="BT21" s="29"/>
      <c r="BU21" s="29"/>
      <c r="BV21" s="29"/>
      <c r="BW21" s="29"/>
      <c r="BX21" s="29"/>
      <c r="BY21" s="29"/>
      <c r="BZ21" s="29"/>
      <c r="CA21" s="29"/>
      <c r="CB21" s="29"/>
      <c r="CC21" s="29"/>
      <c r="CD21" s="29"/>
      <c r="CE21" s="29"/>
      <c r="CF21" s="29"/>
      <c r="CG21" s="29"/>
      <c r="CH21" s="29"/>
      <c r="CI21" s="29"/>
      <c r="CJ21" s="29"/>
      <c r="CK21" s="29"/>
      <c r="CL21" s="29"/>
      <c r="CM21" s="29"/>
      <c r="CN21" s="29"/>
      <c r="CO21" s="29"/>
      <c r="CP21" s="29"/>
      <c r="CQ21" s="29"/>
      <c r="CR21" s="29"/>
      <c r="CS21" s="29"/>
      <c r="CT21" s="29"/>
      <c r="CU21" s="29"/>
      <c r="CV21" s="29"/>
      <c r="CW21" s="29"/>
      <c r="CX21" s="29"/>
      <c r="CY21" s="29"/>
      <c r="CZ21" s="29"/>
      <c r="DA21" s="29"/>
      <c r="DB21" s="29"/>
      <c r="DC21" s="29"/>
      <c r="DD21" s="29"/>
      <c r="DE21" s="29"/>
      <c r="DF21" s="29"/>
      <c r="DG21" s="29"/>
      <c r="DH21" s="29"/>
      <c r="DI21" s="29"/>
      <c r="DJ21" s="29"/>
      <c r="DK21" s="29"/>
      <c r="DL21" s="29"/>
      <c r="DM21" s="29"/>
      <c r="DN21" s="29"/>
      <c r="DO21" s="29"/>
      <c r="DP21" s="29"/>
      <c r="DQ21" s="29"/>
      <c r="DR21" s="29"/>
      <c r="DS21" s="29"/>
      <c r="DT21" s="29"/>
      <c r="DU21" s="29"/>
      <c r="DV21" s="29"/>
      <c r="DW21" s="29"/>
      <c r="DX21" s="29"/>
      <c r="DY21" s="29"/>
      <c r="DZ21" s="29"/>
      <c r="EA21" s="29"/>
      <c r="EB21" s="29"/>
      <c r="EC21" s="29"/>
      <c r="ED21" s="29"/>
      <c r="EE21" s="29"/>
      <c r="EF21" s="29"/>
      <c r="EG21" s="29"/>
      <c r="EH21" s="29"/>
      <c r="EI21" s="29"/>
      <c r="EJ21" s="29"/>
      <c r="EK21" s="29"/>
      <c r="EL21" s="29"/>
      <c r="EM21" s="29"/>
      <c r="EN21" s="29"/>
      <c r="EO21" s="29"/>
      <c r="EP21" s="29"/>
      <c r="EQ21" s="29"/>
      <c r="ER21" s="29"/>
      <c r="ES21" s="29"/>
      <c r="ET21" s="29"/>
      <c r="EU21" s="29"/>
      <c r="EV21" s="29"/>
      <c r="EW21" s="29"/>
      <c r="EX21" s="29"/>
      <c r="EY21" s="29"/>
      <c r="EZ21" s="29"/>
      <c r="FA21" s="29"/>
      <c r="FB21" s="29"/>
      <c r="FC21" s="29"/>
      <c r="FD21" s="29"/>
      <c r="FE21" s="29"/>
      <c r="FF21" s="29"/>
      <c r="FG21" s="29"/>
      <c r="FH21" s="29"/>
      <c r="FI21" s="29"/>
      <c r="FJ21" s="29"/>
      <c r="FK21" s="29"/>
      <c r="FL21" s="29"/>
      <c r="FM21" s="29"/>
      <c r="FN21" s="29"/>
      <c r="FO21" s="29"/>
      <c r="FP21" s="29"/>
      <c r="FQ21" s="29"/>
      <c r="FR21" s="29"/>
      <c r="FS21" s="29"/>
      <c r="FT21" s="29"/>
      <c r="FU21" s="29"/>
      <c r="FV21" s="29"/>
      <c r="FW21" s="29"/>
      <c r="FX21" s="29"/>
      <c r="FY21" s="29"/>
      <c r="FZ21" s="29"/>
      <c r="GA21" s="29"/>
      <c r="GB21" s="29"/>
      <c r="GC21" s="29"/>
      <c r="GD21" s="29"/>
      <c r="GE21" s="29"/>
      <c r="GF21" s="29"/>
      <c r="GG21" s="29"/>
      <c r="GH21" s="29"/>
      <c r="GI21" s="29"/>
      <c r="GJ21" s="29"/>
      <c r="GK21" s="29"/>
      <c r="GL21" s="29"/>
      <c r="GM21" s="29"/>
      <c r="GN21" s="29"/>
      <c r="GO21" s="29"/>
      <c r="GP21" s="29"/>
      <c r="GQ21" s="29"/>
      <c r="GR21" s="29"/>
      <c r="GS21" s="29"/>
      <c r="GT21" s="29"/>
      <c r="GU21" s="29"/>
      <c r="GV21" s="29"/>
      <c r="GW21" s="29"/>
      <c r="GX21" s="29"/>
      <c r="GY21" s="29"/>
      <c r="GZ21" s="29"/>
      <c r="HA21" s="29"/>
      <c r="HB21" s="29"/>
      <c r="HC21" s="29"/>
      <c r="HD21" s="29"/>
      <c r="HE21" s="29"/>
      <c r="HF21" s="29"/>
      <c r="HG21" s="29"/>
      <c r="HH21" s="29"/>
      <c r="HI21" s="29"/>
      <c r="HJ21" s="29"/>
      <c r="HK21" s="29"/>
      <c r="HL21" s="29"/>
      <c r="HM21" s="29"/>
      <c r="HN21" s="29"/>
      <c r="HO21" s="29"/>
      <c r="HP21" s="29"/>
      <c r="HQ21" s="29"/>
      <c r="HR21" s="29"/>
      <c r="HS21" s="29"/>
      <c r="HT21" s="29"/>
      <c r="HU21" s="29"/>
      <c r="HV21" s="29"/>
      <c r="HW21" s="29"/>
      <c r="HX21" s="29"/>
      <c r="HY21" s="29"/>
      <c r="HZ21" s="29"/>
      <c r="IA21" s="29"/>
      <c r="IB21" s="29"/>
      <c r="IC21" s="29"/>
      <c r="ID21" s="29"/>
      <c r="IE21" s="29"/>
      <c r="IF21" s="29"/>
      <c r="IG21" s="29"/>
      <c r="IH21" s="29"/>
      <c r="II21" s="29"/>
      <c r="IJ21" s="29"/>
      <c r="IK21" s="29"/>
      <c r="IL21" s="29"/>
      <c r="IM21" s="29"/>
      <c r="IN21" s="29"/>
      <c r="IO21" s="29"/>
      <c r="IP21" s="29"/>
      <c r="IQ21" s="29"/>
      <c r="IR21" s="29"/>
      <c r="IS21" s="29"/>
      <c r="IT21" s="29"/>
      <c r="IU21" s="29"/>
      <c r="IV21" s="29"/>
      <c r="IW21" s="29"/>
      <c r="IX21" s="29"/>
      <c r="IY21" s="29"/>
      <c r="IZ21" s="29"/>
      <c r="JA21" s="29"/>
      <c r="JB21" s="29"/>
      <c r="JC21" s="29"/>
      <c r="JD21" s="29"/>
      <c r="JE21" s="29"/>
      <c r="JF21" s="29"/>
      <c r="JG21" s="29"/>
      <c r="JH21" s="29"/>
      <c r="JI21" s="29"/>
      <c r="JJ21" s="29"/>
      <c r="JK21" s="29"/>
      <c r="JL21" s="29"/>
      <c r="JM21" s="29"/>
      <c r="JN21" s="29"/>
      <c r="JO21" s="29"/>
      <c r="JP21" s="29"/>
      <c r="JQ21" s="29"/>
      <c r="JR21" s="29"/>
      <c r="JS21" s="29"/>
      <c r="JT21" s="29"/>
      <c r="JU21" s="29"/>
      <c r="JV21" s="29"/>
      <c r="JW21" s="29"/>
      <c r="JX21" s="29"/>
      <c r="JY21" s="29"/>
      <c r="JZ21" s="29"/>
      <c r="KA21" s="29"/>
      <c r="KB21" s="29"/>
      <c r="KC21" s="29"/>
      <c r="KD21" s="29"/>
      <c r="KE21" s="29"/>
      <c r="KF21" s="29"/>
      <c r="KG21" s="29"/>
      <c r="KH21" s="29"/>
      <c r="KI21" s="29"/>
      <c r="KJ21" s="29"/>
      <c r="KK21" s="29"/>
      <c r="KL21" s="29"/>
      <c r="KM21" s="29"/>
      <c r="KN21" s="29"/>
      <c r="KO21" s="29"/>
      <c r="KP21" s="29"/>
      <c r="KQ21" s="29"/>
      <c r="KR21" s="29"/>
      <c r="KS21" s="29"/>
      <c r="KT21" s="29"/>
      <c r="KU21" s="29"/>
      <c r="KV21" s="29"/>
      <c r="KW21" s="29"/>
      <c r="KX21" s="29"/>
      <c r="KY21" s="29"/>
      <c r="KZ21" s="29"/>
      <c r="LA21" s="29"/>
      <c r="LB21" s="29"/>
      <c r="LC21" s="29"/>
      <c r="LD21" s="29"/>
      <c r="LE21" s="29"/>
      <c r="LF21" s="29"/>
      <c r="LG21" s="29"/>
      <c r="LH21" s="29"/>
      <c r="LI21" s="29"/>
      <c r="LJ21" s="29"/>
      <c r="LK21" s="29"/>
      <c r="LL21" s="29"/>
      <c r="LM21" s="29"/>
      <c r="LN21" s="29"/>
      <c r="LO21" s="29"/>
      <c r="LP21" s="29"/>
      <c r="LQ21" s="29"/>
      <c r="LR21" s="29"/>
      <c r="LS21" s="29"/>
      <c r="LT21" s="29"/>
      <c r="LU21" s="29"/>
      <c r="LV21" s="29"/>
      <c r="LW21" s="29"/>
      <c r="LX21" s="29"/>
      <c r="LY21" s="29"/>
      <c r="LZ21" s="29"/>
      <c r="MA21" s="29"/>
      <c r="MB21" s="29"/>
      <c r="MC21" s="29"/>
      <c r="MD21" s="29"/>
      <c r="ME21" s="29"/>
      <c r="MF21" s="29"/>
      <c r="MG21" s="29"/>
      <c r="MH21" s="29"/>
      <c r="MI21" s="29"/>
      <c r="MJ21" s="29"/>
      <c r="MK21" s="29"/>
      <c r="ML21" s="29"/>
      <c r="MM21" s="29"/>
      <c r="MN21" s="29"/>
      <c r="MO21" s="29"/>
      <c r="MP21" s="29"/>
      <c r="MQ21" s="29"/>
      <c r="MR21" s="29"/>
      <c r="MS21" s="29"/>
      <c r="MT21" s="29"/>
      <c r="MU21" s="29"/>
      <c r="MV21" s="29"/>
      <c r="MW21" s="29"/>
      <c r="MX21" s="29"/>
      <c r="MY21" s="29"/>
      <c r="MZ21" s="29"/>
      <c r="NA21" s="29"/>
      <c r="NB21" s="29"/>
      <c r="NC21" s="29"/>
      <c r="ND21" s="29"/>
      <c r="NE21" s="29"/>
      <c r="NF21" s="29"/>
      <c r="NG21" s="29"/>
      <c r="NH21" s="29"/>
      <c r="NI21" s="29"/>
      <c r="NJ21" s="29"/>
      <c r="NK21" s="29"/>
      <c r="NL21" s="29"/>
      <c r="NM21" s="29"/>
      <c r="NN21" s="29"/>
      <c r="NO21" s="29"/>
      <c r="NP21" s="29"/>
      <c r="NQ21" s="29"/>
      <c r="NR21" s="29"/>
      <c r="NS21" s="29"/>
      <c r="NT21" s="29"/>
      <c r="NU21" s="29"/>
      <c r="NV21" s="29"/>
      <c r="NW21" s="29"/>
      <c r="NX21" s="29"/>
      <c r="NY21" s="29"/>
      <c r="NZ21" s="29"/>
      <c r="OA21" s="29"/>
      <c r="OB21" s="29"/>
      <c r="OC21" s="29"/>
      <c r="OD21" s="29"/>
      <c r="OE21" s="29"/>
      <c r="OF21" s="29"/>
      <c r="OG21" s="29"/>
      <c r="OH21" s="29"/>
      <c r="OI21" s="29"/>
      <c r="OJ21" s="29"/>
      <c r="OK21" s="29"/>
      <c r="OL21" s="29"/>
      <c r="OM21" s="29"/>
      <c r="ON21" s="29"/>
      <c r="OO21" s="29"/>
      <c r="OP21" s="29"/>
      <c r="OQ21" s="29"/>
      <c r="OR21" s="29"/>
      <c r="OS21" s="29"/>
      <c r="OT21" s="29"/>
      <c r="OU21" s="29"/>
      <c r="OV21" s="29"/>
      <c r="OW21" s="29"/>
      <c r="OX21" s="29"/>
      <c r="OY21" s="29"/>
      <c r="OZ21" s="29"/>
      <c r="PA21" s="29"/>
      <c r="PB21" s="29"/>
      <c r="PC21" s="29"/>
      <c r="PD21" s="29"/>
      <c r="PE21" s="29"/>
      <c r="PF21" s="29"/>
      <c r="PG21" s="29"/>
      <c r="PH21" s="29"/>
      <c r="PI21" s="29"/>
      <c r="PJ21" s="29"/>
      <c r="PK21" s="29"/>
      <c r="PL21" s="29"/>
    </row>
    <row r="22" spans="1:437" s="30" customFormat="1" ht="30" customHeight="1" x14ac:dyDescent="0.25">
      <c r="A22" s="90" t="s">
        <v>50</v>
      </c>
      <c r="B22" s="161"/>
      <c r="C22" s="161"/>
      <c r="D22" s="161">
        <f t="shared" si="0"/>
        <v>0</v>
      </c>
      <c r="E22" s="161"/>
      <c r="F22" s="161"/>
      <c r="G22" s="161"/>
      <c r="H22" s="161"/>
      <c r="I22" s="161">
        <f t="shared" si="1"/>
        <v>0</v>
      </c>
      <c r="J22" s="142">
        <v>25</v>
      </c>
      <c r="K22" s="142">
        <v>280</v>
      </c>
      <c r="L22" s="91">
        <f t="shared" si="2"/>
        <v>7000</v>
      </c>
      <c r="M22" s="142">
        <v>0</v>
      </c>
      <c r="N22" s="198">
        <f t="shared" si="10"/>
        <v>7000</v>
      </c>
      <c r="O22" s="199" t="str">
        <f t="shared" si="11"/>
        <v>-</v>
      </c>
      <c r="P22" s="107">
        <v>280</v>
      </c>
      <c r="Q22" s="107">
        <v>280</v>
      </c>
      <c r="R22" s="137">
        <f t="shared" si="3"/>
        <v>0</v>
      </c>
      <c r="S22" s="137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29"/>
      <c r="AQ22" s="29"/>
      <c r="AR22" s="29"/>
      <c r="AS22" s="29"/>
      <c r="AT22" s="29"/>
      <c r="AU22" s="29"/>
      <c r="AV22" s="29"/>
      <c r="AW22" s="29"/>
      <c r="AX22" s="29"/>
      <c r="AY22" s="29"/>
      <c r="AZ22" s="29"/>
      <c r="BA22" s="29"/>
      <c r="BB22" s="29"/>
      <c r="BC22" s="29"/>
      <c r="BD22" s="29"/>
      <c r="BE22" s="29"/>
      <c r="BF22" s="29"/>
      <c r="BG22" s="29"/>
      <c r="BH22" s="29"/>
      <c r="BI22" s="29"/>
      <c r="BJ22" s="29"/>
      <c r="BK22" s="29"/>
      <c r="BL22" s="29"/>
      <c r="BM22" s="29"/>
      <c r="BN22" s="29"/>
      <c r="BO22" s="29"/>
      <c r="BP22" s="29"/>
      <c r="BQ22" s="29"/>
      <c r="BR22" s="29"/>
      <c r="BS22" s="29"/>
      <c r="BT22" s="29"/>
      <c r="BU22" s="29"/>
      <c r="BV22" s="29"/>
      <c r="BW22" s="29"/>
      <c r="BX22" s="29"/>
      <c r="BY22" s="29"/>
      <c r="BZ22" s="29"/>
      <c r="CA22" s="29"/>
      <c r="CB22" s="29"/>
      <c r="CC22" s="29"/>
      <c r="CD22" s="29"/>
      <c r="CE22" s="29"/>
      <c r="CF22" s="29"/>
      <c r="CG22" s="29"/>
      <c r="CH22" s="29"/>
      <c r="CI22" s="29"/>
      <c r="CJ22" s="29"/>
      <c r="CK22" s="29"/>
      <c r="CL22" s="29"/>
      <c r="CM22" s="29"/>
      <c r="CN22" s="29"/>
      <c r="CO22" s="29"/>
      <c r="CP22" s="29"/>
      <c r="CQ22" s="29"/>
      <c r="CR22" s="29"/>
      <c r="CS22" s="29"/>
      <c r="CT22" s="29"/>
      <c r="CU22" s="29"/>
      <c r="CV22" s="29"/>
      <c r="CW22" s="29"/>
      <c r="CX22" s="29"/>
      <c r="CY22" s="29"/>
      <c r="CZ22" s="29"/>
      <c r="DA22" s="29"/>
      <c r="DB22" s="29"/>
      <c r="DC22" s="29"/>
      <c r="DD22" s="29"/>
      <c r="DE22" s="29"/>
      <c r="DF22" s="29"/>
      <c r="DG22" s="29"/>
      <c r="DH22" s="29"/>
      <c r="DI22" s="29"/>
      <c r="DJ22" s="29"/>
      <c r="DK22" s="29"/>
      <c r="DL22" s="29"/>
      <c r="DM22" s="29"/>
      <c r="DN22" s="29"/>
      <c r="DO22" s="29"/>
      <c r="DP22" s="29"/>
      <c r="DQ22" s="29"/>
      <c r="DR22" s="29"/>
      <c r="DS22" s="29"/>
      <c r="DT22" s="29"/>
      <c r="DU22" s="29"/>
      <c r="DV22" s="29"/>
      <c r="DW22" s="29"/>
      <c r="DX22" s="29"/>
      <c r="DY22" s="29"/>
      <c r="DZ22" s="29"/>
      <c r="EA22" s="29"/>
      <c r="EB22" s="29"/>
      <c r="EC22" s="29"/>
      <c r="ED22" s="29"/>
      <c r="EE22" s="29"/>
      <c r="EF22" s="29"/>
      <c r="EG22" s="29"/>
      <c r="EH22" s="29"/>
      <c r="EI22" s="29"/>
      <c r="EJ22" s="29"/>
      <c r="EK22" s="29"/>
      <c r="EL22" s="29"/>
      <c r="EM22" s="29"/>
      <c r="EN22" s="29"/>
      <c r="EO22" s="29"/>
      <c r="EP22" s="29"/>
      <c r="EQ22" s="29"/>
      <c r="ER22" s="29"/>
      <c r="ES22" s="29"/>
      <c r="ET22" s="29"/>
      <c r="EU22" s="29"/>
      <c r="EV22" s="29"/>
      <c r="EW22" s="29"/>
      <c r="EX22" s="29"/>
      <c r="EY22" s="29"/>
      <c r="EZ22" s="29"/>
      <c r="FA22" s="29"/>
      <c r="FB22" s="29"/>
      <c r="FC22" s="29"/>
      <c r="FD22" s="29"/>
      <c r="FE22" s="29"/>
      <c r="FF22" s="29"/>
      <c r="FG22" s="29"/>
      <c r="FH22" s="29"/>
      <c r="FI22" s="29"/>
      <c r="FJ22" s="29"/>
      <c r="FK22" s="29"/>
      <c r="FL22" s="29"/>
      <c r="FM22" s="29"/>
      <c r="FN22" s="29"/>
      <c r="FO22" s="29"/>
      <c r="FP22" s="29"/>
      <c r="FQ22" s="29"/>
      <c r="FR22" s="29"/>
      <c r="FS22" s="29"/>
      <c r="FT22" s="29"/>
      <c r="FU22" s="29"/>
      <c r="FV22" s="29"/>
      <c r="FW22" s="29"/>
      <c r="FX22" s="29"/>
      <c r="FY22" s="29"/>
      <c r="FZ22" s="29"/>
      <c r="GA22" s="29"/>
      <c r="GB22" s="29"/>
      <c r="GC22" s="29"/>
      <c r="GD22" s="29"/>
      <c r="GE22" s="29"/>
      <c r="GF22" s="29"/>
      <c r="GG22" s="29"/>
      <c r="GH22" s="29"/>
      <c r="GI22" s="29"/>
      <c r="GJ22" s="29"/>
      <c r="GK22" s="29"/>
      <c r="GL22" s="29"/>
      <c r="GM22" s="29"/>
      <c r="GN22" s="29"/>
      <c r="GO22" s="29"/>
      <c r="GP22" s="29"/>
      <c r="GQ22" s="29"/>
      <c r="GR22" s="29"/>
      <c r="GS22" s="29"/>
      <c r="GT22" s="29"/>
      <c r="GU22" s="29"/>
      <c r="GV22" s="29"/>
      <c r="GW22" s="29"/>
      <c r="GX22" s="29"/>
      <c r="GY22" s="29"/>
      <c r="GZ22" s="29"/>
      <c r="HA22" s="29"/>
      <c r="HB22" s="29"/>
      <c r="HC22" s="29"/>
      <c r="HD22" s="29"/>
      <c r="HE22" s="29"/>
      <c r="HF22" s="29"/>
      <c r="HG22" s="29"/>
      <c r="HH22" s="29"/>
      <c r="HI22" s="29"/>
      <c r="HJ22" s="29"/>
      <c r="HK22" s="29"/>
      <c r="HL22" s="29"/>
      <c r="HM22" s="29"/>
      <c r="HN22" s="29"/>
      <c r="HO22" s="29"/>
      <c r="HP22" s="29"/>
      <c r="HQ22" s="29"/>
      <c r="HR22" s="29"/>
      <c r="HS22" s="29"/>
      <c r="HT22" s="29"/>
      <c r="HU22" s="29"/>
      <c r="HV22" s="29"/>
      <c r="HW22" s="29"/>
      <c r="HX22" s="29"/>
      <c r="HY22" s="29"/>
      <c r="HZ22" s="29"/>
      <c r="IA22" s="29"/>
      <c r="IB22" s="29"/>
      <c r="IC22" s="29"/>
      <c r="ID22" s="29"/>
      <c r="IE22" s="29"/>
      <c r="IF22" s="29"/>
      <c r="IG22" s="29"/>
      <c r="IH22" s="29"/>
      <c r="II22" s="29"/>
      <c r="IJ22" s="29"/>
      <c r="IK22" s="29"/>
      <c r="IL22" s="29"/>
      <c r="IM22" s="29"/>
      <c r="IN22" s="29"/>
      <c r="IO22" s="29"/>
      <c r="IP22" s="29"/>
      <c r="IQ22" s="29"/>
      <c r="IR22" s="29"/>
      <c r="IS22" s="29"/>
      <c r="IT22" s="29"/>
      <c r="IU22" s="29"/>
      <c r="IV22" s="29"/>
      <c r="IW22" s="29"/>
      <c r="IX22" s="29"/>
      <c r="IY22" s="29"/>
      <c r="IZ22" s="29"/>
      <c r="JA22" s="29"/>
      <c r="JB22" s="29"/>
      <c r="JC22" s="29"/>
      <c r="JD22" s="29"/>
      <c r="JE22" s="29"/>
      <c r="JF22" s="29"/>
      <c r="JG22" s="29"/>
      <c r="JH22" s="29"/>
      <c r="JI22" s="29"/>
      <c r="JJ22" s="29"/>
      <c r="JK22" s="29"/>
      <c r="JL22" s="29"/>
      <c r="JM22" s="29"/>
      <c r="JN22" s="29"/>
      <c r="JO22" s="29"/>
      <c r="JP22" s="29"/>
      <c r="JQ22" s="29"/>
      <c r="JR22" s="29"/>
      <c r="JS22" s="29"/>
      <c r="JT22" s="29"/>
      <c r="JU22" s="29"/>
      <c r="JV22" s="29"/>
      <c r="JW22" s="29"/>
      <c r="JX22" s="29"/>
      <c r="JY22" s="29"/>
      <c r="JZ22" s="29"/>
      <c r="KA22" s="29"/>
      <c r="KB22" s="29"/>
      <c r="KC22" s="29"/>
      <c r="KD22" s="29"/>
      <c r="KE22" s="29"/>
      <c r="KF22" s="29"/>
      <c r="KG22" s="29"/>
      <c r="KH22" s="29"/>
      <c r="KI22" s="29"/>
      <c r="KJ22" s="29"/>
      <c r="KK22" s="29"/>
      <c r="KL22" s="29"/>
      <c r="KM22" s="29"/>
      <c r="KN22" s="29"/>
      <c r="KO22" s="29"/>
      <c r="KP22" s="29"/>
      <c r="KQ22" s="29"/>
      <c r="KR22" s="29"/>
      <c r="KS22" s="29"/>
      <c r="KT22" s="29"/>
      <c r="KU22" s="29"/>
      <c r="KV22" s="29"/>
      <c r="KW22" s="29"/>
      <c r="KX22" s="29"/>
      <c r="KY22" s="29"/>
      <c r="KZ22" s="29"/>
      <c r="LA22" s="29"/>
      <c r="LB22" s="29"/>
      <c r="LC22" s="29"/>
      <c r="LD22" s="29"/>
      <c r="LE22" s="29"/>
      <c r="LF22" s="29"/>
      <c r="LG22" s="29"/>
      <c r="LH22" s="29"/>
      <c r="LI22" s="29"/>
      <c r="LJ22" s="29"/>
      <c r="LK22" s="29"/>
      <c r="LL22" s="29"/>
      <c r="LM22" s="29"/>
      <c r="LN22" s="29"/>
      <c r="LO22" s="29"/>
      <c r="LP22" s="29"/>
      <c r="LQ22" s="29"/>
      <c r="LR22" s="29"/>
      <c r="LS22" s="29"/>
      <c r="LT22" s="29"/>
      <c r="LU22" s="29"/>
      <c r="LV22" s="29"/>
      <c r="LW22" s="29"/>
      <c r="LX22" s="29"/>
      <c r="LY22" s="29"/>
      <c r="LZ22" s="29"/>
      <c r="MA22" s="29"/>
      <c r="MB22" s="29"/>
      <c r="MC22" s="29"/>
      <c r="MD22" s="29"/>
      <c r="ME22" s="29"/>
      <c r="MF22" s="29"/>
      <c r="MG22" s="29"/>
      <c r="MH22" s="29"/>
      <c r="MI22" s="29"/>
      <c r="MJ22" s="29"/>
      <c r="MK22" s="29"/>
      <c r="ML22" s="29"/>
      <c r="MM22" s="29"/>
      <c r="MN22" s="29"/>
      <c r="MO22" s="29"/>
      <c r="MP22" s="29"/>
      <c r="MQ22" s="29"/>
      <c r="MR22" s="29"/>
      <c r="MS22" s="29"/>
      <c r="MT22" s="29"/>
      <c r="MU22" s="29"/>
      <c r="MV22" s="29"/>
      <c r="MW22" s="29"/>
      <c r="MX22" s="29"/>
      <c r="MY22" s="29"/>
      <c r="MZ22" s="29"/>
      <c r="NA22" s="29"/>
      <c r="NB22" s="29"/>
      <c r="NC22" s="29"/>
      <c r="ND22" s="29"/>
      <c r="NE22" s="29"/>
      <c r="NF22" s="29"/>
      <c r="NG22" s="29"/>
      <c r="NH22" s="29"/>
      <c r="NI22" s="29"/>
      <c r="NJ22" s="29"/>
      <c r="NK22" s="29"/>
      <c r="NL22" s="29"/>
      <c r="NM22" s="29"/>
      <c r="NN22" s="29"/>
      <c r="NO22" s="29"/>
      <c r="NP22" s="29"/>
      <c r="NQ22" s="29"/>
      <c r="NR22" s="29"/>
      <c r="NS22" s="29"/>
      <c r="NT22" s="29"/>
      <c r="NU22" s="29"/>
      <c r="NV22" s="29"/>
      <c r="NW22" s="29"/>
      <c r="NX22" s="29"/>
      <c r="NY22" s="29"/>
      <c r="NZ22" s="29"/>
      <c r="OA22" s="29"/>
      <c r="OB22" s="29"/>
      <c r="OC22" s="29"/>
      <c r="OD22" s="29"/>
      <c r="OE22" s="29"/>
      <c r="OF22" s="29"/>
      <c r="OG22" s="29"/>
      <c r="OH22" s="29"/>
      <c r="OI22" s="29"/>
      <c r="OJ22" s="29"/>
      <c r="OK22" s="29"/>
      <c r="OL22" s="29"/>
      <c r="OM22" s="29"/>
      <c r="ON22" s="29"/>
      <c r="OO22" s="29"/>
      <c r="OP22" s="29"/>
      <c r="OQ22" s="29"/>
      <c r="OR22" s="29"/>
      <c r="OS22" s="29"/>
      <c r="OT22" s="29"/>
      <c r="OU22" s="29"/>
      <c r="OV22" s="29"/>
      <c r="OW22" s="29"/>
      <c r="OX22" s="29"/>
      <c r="OY22" s="29"/>
      <c r="OZ22" s="29"/>
      <c r="PA22" s="29"/>
      <c r="PB22" s="29"/>
      <c r="PC22" s="29"/>
      <c r="PD22" s="29"/>
      <c r="PE22" s="29"/>
      <c r="PF22" s="29"/>
      <c r="PG22" s="29"/>
      <c r="PH22" s="29"/>
      <c r="PI22" s="29"/>
      <c r="PJ22" s="29"/>
      <c r="PK22" s="29"/>
      <c r="PL22" s="29"/>
    </row>
    <row r="23" spans="1:437" s="30" customFormat="1" ht="30" customHeight="1" x14ac:dyDescent="0.25">
      <c r="A23" s="90" t="s">
        <v>68</v>
      </c>
      <c r="B23" s="138"/>
      <c r="C23" s="138"/>
      <c r="D23" s="161">
        <f t="shared" si="0"/>
        <v>0</v>
      </c>
      <c r="E23" s="138">
        <v>11994</v>
      </c>
      <c r="F23" s="138"/>
      <c r="G23" s="138"/>
      <c r="H23" s="138">
        <v>10</v>
      </c>
      <c r="I23" s="161">
        <f t="shared" si="1"/>
        <v>10</v>
      </c>
      <c r="J23" s="142">
        <v>25</v>
      </c>
      <c r="K23" s="142">
        <v>477</v>
      </c>
      <c r="L23" s="91">
        <f t="shared" si="2"/>
        <v>11925</v>
      </c>
      <c r="M23" s="197">
        <v>30</v>
      </c>
      <c r="N23" s="198">
        <f t="shared" si="10"/>
        <v>11945</v>
      </c>
      <c r="O23" s="199">
        <f t="shared" si="11"/>
        <v>119450</v>
      </c>
      <c r="P23" s="107">
        <v>477</v>
      </c>
      <c r="Q23" s="107">
        <v>477</v>
      </c>
      <c r="R23" s="137">
        <f t="shared" si="3"/>
        <v>0</v>
      </c>
      <c r="S23" s="137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29"/>
      <c r="AJ23" s="29"/>
      <c r="AK23" s="29"/>
      <c r="AL23" s="29"/>
      <c r="AM23" s="29"/>
      <c r="AN23" s="29"/>
      <c r="AO23" s="29"/>
      <c r="AP23" s="29"/>
      <c r="AQ23" s="29"/>
      <c r="AR23" s="29"/>
      <c r="AS23" s="29"/>
      <c r="AT23" s="29"/>
      <c r="AU23" s="29"/>
      <c r="AV23" s="29"/>
      <c r="AW23" s="29"/>
      <c r="AX23" s="29"/>
      <c r="AY23" s="29"/>
      <c r="AZ23" s="29"/>
      <c r="BA23" s="29"/>
      <c r="BB23" s="29"/>
      <c r="BC23" s="29"/>
      <c r="BD23" s="29"/>
      <c r="BE23" s="29"/>
      <c r="BF23" s="29"/>
      <c r="BG23" s="29"/>
      <c r="BH23" s="29"/>
      <c r="BI23" s="29"/>
      <c r="BJ23" s="29"/>
      <c r="BK23" s="29"/>
      <c r="BL23" s="29"/>
      <c r="BM23" s="29"/>
      <c r="BN23" s="29"/>
      <c r="BO23" s="29"/>
      <c r="BP23" s="29"/>
      <c r="BQ23" s="29"/>
      <c r="BR23" s="29"/>
      <c r="BS23" s="29"/>
      <c r="BT23" s="29"/>
      <c r="BU23" s="29"/>
      <c r="BV23" s="29"/>
      <c r="BW23" s="29"/>
      <c r="BX23" s="29"/>
      <c r="BY23" s="29"/>
      <c r="BZ23" s="29"/>
      <c r="CA23" s="29"/>
      <c r="CB23" s="29"/>
      <c r="CC23" s="29"/>
      <c r="CD23" s="29"/>
      <c r="CE23" s="29"/>
      <c r="CF23" s="29"/>
      <c r="CG23" s="29"/>
      <c r="CH23" s="29"/>
      <c r="CI23" s="29"/>
      <c r="CJ23" s="29"/>
      <c r="CK23" s="29"/>
      <c r="CL23" s="29"/>
      <c r="CM23" s="29"/>
      <c r="CN23" s="29"/>
      <c r="CO23" s="29"/>
      <c r="CP23" s="29"/>
      <c r="CQ23" s="29"/>
      <c r="CR23" s="29"/>
      <c r="CS23" s="29"/>
      <c r="CT23" s="29"/>
      <c r="CU23" s="29"/>
      <c r="CV23" s="29"/>
      <c r="CW23" s="29"/>
      <c r="CX23" s="29"/>
      <c r="CY23" s="29"/>
      <c r="CZ23" s="29"/>
      <c r="DA23" s="29"/>
      <c r="DB23" s="29"/>
      <c r="DC23" s="29"/>
      <c r="DD23" s="29"/>
      <c r="DE23" s="29"/>
      <c r="DF23" s="29"/>
      <c r="DG23" s="29"/>
      <c r="DH23" s="29"/>
      <c r="DI23" s="29"/>
      <c r="DJ23" s="29"/>
      <c r="DK23" s="29"/>
      <c r="DL23" s="29"/>
      <c r="DM23" s="29"/>
      <c r="DN23" s="29"/>
      <c r="DO23" s="29"/>
      <c r="DP23" s="29"/>
      <c r="DQ23" s="29"/>
      <c r="DR23" s="29"/>
      <c r="DS23" s="29"/>
      <c r="DT23" s="29"/>
      <c r="DU23" s="29"/>
      <c r="DV23" s="29"/>
      <c r="DW23" s="29"/>
      <c r="DX23" s="29"/>
      <c r="DY23" s="29"/>
      <c r="DZ23" s="29"/>
      <c r="EA23" s="29"/>
      <c r="EB23" s="29"/>
      <c r="EC23" s="29"/>
      <c r="ED23" s="29"/>
      <c r="EE23" s="29"/>
      <c r="EF23" s="29"/>
      <c r="EG23" s="29"/>
      <c r="EH23" s="29"/>
      <c r="EI23" s="29"/>
      <c r="EJ23" s="29"/>
      <c r="EK23" s="29"/>
      <c r="EL23" s="29"/>
      <c r="EM23" s="29"/>
      <c r="EN23" s="29"/>
      <c r="EO23" s="29"/>
      <c r="EP23" s="29"/>
      <c r="EQ23" s="29"/>
      <c r="ER23" s="29"/>
      <c r="ES23" s="29"/>
      <c r="ET23" s="29"/>
      <c r="EU23" s="29"/>
      <c r="EV23" s="29"/>
      <c r="EW23" s="29"/>
      <c r="EX23" s="29"/>
      <c r="EY23" s="29"/>
      <c r="EZ23" s="29"/>
      <c r="FA23" s="29"/>
      <c r="FB23" s="29"/>
      <c r="FC23" s="29"/>
      <c r="FD23" s="29"/>
      <c r="FE23" s="29"/>
      <c r="FF23" s="29"/>
      <c r="FG23" s="29"/>
      <c r="FH23" s="29"/>
      <c r="FI23" s="29"/>
      <c r="FJ23" s="29"/>
      <c r="FK23" s="29"/>
      <c r="FL23" s="29"/>
      <c r="FM23" s="29"/>
      <c r="FN23" s="29"/>
      <c r="FO23" s="29"/>
      <c r="FP23" s="29"/>
      <c r="FQ23" s="29"/>
      <c r="FR23" s="29"/>
      <c r="FS23" s="29"/>
      <c r="FT23" s="29"/>
      <c r="FU23" s="29"/>
      <c r="FV23" s="29"/>
      <c r="FW23" s="29"/>
      <c r="FX23" s="29"/>
      <c r="FY23" s="29"/>
      <c r="FZ23" s="29"/>
      <c r="GA23" s="29"/>
      <c r="GB23" s="29"/>
      <c r="GC23" s="29"/>
      <c r="GD23" s="29"/>
      <c r="GE23" s="29"/>
      <c r="GF23" s="29"/>
      <c r="GG23" s="29"/>
      <c r="GH23" s="29"/>
      <c r="GI23" s="29"/>
      <c r="GJ23" s="29"/>
      <c r="GK23" s="29"/>
      <c r="GL23" s="29"/>
      <c r="GM23" s="29"/>
      <c r="GN23" s="29"/>
      <c r="GO23" s="29"/>
      <c r="GP23" s="29"/>
      <c r="GQ23" s="29"/>
      <c r="GR23" s="29"/>
      <c r="GS23" s="29"/>
      <c r="GT23" s="29"/>
      <c r="GU23" s="29"/>
      <c r="GV23" s="29"/>
      <c r="GW23" s="29"/>
      <c r="GX23" s="29"/>
      <c r="GY23" s="29"/>
      <c r="GZ23" s="29"/>
      <c r="HA23" s="29"/>
      <c r="HB23" s="29"/>
      <c r="HC23" s="29"/>
      <c r="HD23" s="29"/>
      <c r="HE23" s="29"/>
      <c r="HF23" s="29"/>
      <c r="HG23" s="29"/>
      <c r="HH23" s="29"/>
      <c r="HI23" s="29"/>
      <c r="HJ23" s="29"/>
      <c r="HK23" s="29"/>
      <c r="HL23" s="29"/>
      <c r="HM23" s="29"/>
      <c r="HN23" s="29"/>
      <c r="HO23" s="29"/>
      <c r="HP23" s="29"/>
      <c r="HQ23" s="29"/>
      <c r="HR23" s="29"/>
      <c r="HS23" s="29"/>
      <c r="HT23" s="29"/>
      <c r="HU23" s="29"/>
      <c r="HV23" s="29"/>
      <c r="HW23" s="29"/>
      <c r="HX23" s="29"/>
      <c r="HY23" s="29"/>
      <c r="HZ23" s="29"/>
      <c r="IA23" s="29"/>
      <c r="IB23" s="29"/>
      <c r="IC23" s="29"/>
      <c r="ID23" s="29"/>
      <c r="IE23" s="29"/>
      <c r="IF23" s="29"/>
      <c r="IG23" s="29"/>
      <c r="IH23" s="29"/>
      <c r="II23" s="29"/>
      <c r="IJ23" s="29"/>
      <c r="IK23" s="29"/>
      <c r="IL23" s="29"/>
      <c r="IM23" s="29"/>
      <c r="IN23" s="29"/>
      <c r="IO23" s="29"/>
      <c r="IP23" s="29"/>
      <c r="IQ23" s="29"/>
      <c r="IR23" s="29"/>
      <c r="IS23" s="29"/>
      <c r="IT23" s="29"/>
      <c r="IU23" s="29"/>
      <c r="IV23" s="29"/>
      <c r="IW23" s="29"/>
      <c r="IX23" s="29"/>
      <c r="IY23" s="29"/>
      <c r="IZ23" s="29"/>
      <c r="JA23" s="29"/>
      <c r="JB23" s="29"/>
      <c r="JC23" s="29"/>
      <c r="JD23" s="29"/>
      <c r="JE23" s="29"/>
      <c r="JF23" s="29"/>
      <c r="JG23" s="29"/>
      <c r="JH23" s="29"/>
      <c r="JI23" s="29"/>
      <c r="JJ23" s="29"/>
      <c r="JK23" s="29"/>
      <c r="JL23" s="29"/>
      <c r="JM23" s="29"/>
      <c r="JN23" s="29"/>
      <c r="JO23" s="29"/>
      <c r="JP23" s="29"/>
      <c r="JQ23" s="29"/>
      <c r="JR23" s="29"/>
      <c r="JS23" s="29"/>
      <c r="JT23" s="29"/>
      <c r="JU23" s="29"/>
      <c r="JV23" s="29"/>
      <c r="JW23" s="29"/>
      <c r="JX23" s="29"/>
      <c r="JY23" s="29"/>
      <c r="JZ23" s="29"/>
      <c r="KA23" s="29"/>
      <c r="KB23" s="29"/>
      <c r="KC23" s="29"/>
      <c r="KD23" s="29"/>
      <c r="KE23" s="29"/>
      <c r="KF23" s="29"/>
      <c r="KG23" s="29"/>
      <c r="KH23" s="29"/>
      <c r="KI23" s="29"/>
      <c r="KJ23" s="29"/>
      <c r="KK23" s="29"/>
      <c r="KL23" s="29"/>
      <c r="KM23" s="29"/>
      <c r="KN23" s="29"/>
      <c r="KO23" s="29"/>
      <c r="KP23" s="29"/>
      <c r="KQ23" s="29"/>
      <c r="KR23" s="29"/>
      <c r="KS23" s="29"/>
      <c r="KT23" s="29"/>
      <c r="KU23" s="29"/>
      <c r="KV23" s="29"/>
      <c r="KW23" s="29"/>
      <c r="KX23" s="29"/>
      <c r="KY23" s="29"/>
      <c r="KZ23" s="29"/>
      <c r="LA23" s="29"/>
      <c r="LB23" s="29"/>
      <c r="LC23" s="29"/>
      <c r="LD23" s="29"/>
      <c r="LE23" s="29"/>
      <c r="LF23" s="29"/>
      <c r="LG23" s="29"/>
      <c r="LH23" s="29"/>
      <c r="LI23" s="29"/>
      <c r="LJ23" s="29"/>
      <c r="LK23" s="29"/>
      <c r="LL23" s="29"/>
      <c r="LM23" s="29"/>
      <c r="LN23" s="29"/>
      <c r="LO23" s="29"/>
      <c r="LP23" s="29"/>
      <c r="LQ23" s="29"/>
      <c r="LR23" s="29"/>
      <c r="LS23" s="29"/>
      <c r="LT23" s="29"/>
      <c r="LU23" s="29"/>
      <c r="LV23" s="29"/>
      <c r="LW23" s="29"/>
      <c r="LX23" s="29"/>
      <c r="LY23" s="29"/>
      <c r="LZ23" s="29"/>
      <c r="MA23" s="29"/>
      <c r="MB23" s="29"/>
      <c r="MC23" s="29"/>
      <c r="MD23" s="29"/>
      <c r="ME23" s="29"/>
      <c r="MF23" s="29"/>
      <c r="MG23" s="29"/>
      <c r="MH23" s="29"/>
      <c r="MI23" s="29"/>
      <c r="MJ23" s="29"/>
      <c r="MK23" s="29"/>
      <c r="ML23" s="29"/>
      <c r="MM23" s="29"/>
      <c r="MN23" s="29"/>
      <c r="MO23" s="29"/>
      <c r="MP23" s="29"/>
      <c r="MQ23" s="29"/>
      <c r="MR23" s="29"/>
      <c r="MS23" s="29"/>
      <c r="MT23" s="29"/>
      <c r="MU23" s="29"/>
      <c r="MV23" s="29"/>
      <c r="MW23" s="29"/>
      <c r="MX23" s="29"/>
      <c r="MY23" s="29"/>
      <c r="MZ23" s="29"/>
      <c r="NA23" s="29"/>
      <c r="NB23" s="29"/>
      <c r="NC23" s="29"/>
      <c r="ND23" s="29"/>
      <c r="NE23" s="29"/>
      <c r="NF23" s="29"/>
      <c r="NG23" s="29"/>
      <c r="NH23" s="29"/>
      <c r="NI23" s="29"/>
      <c r="NJ23" s="29"/>
      <c r="NK23" s="29"/>
      <c r="NL23" s="29"/>
      <c r="NM23" s="29"/>
      <c r="NN23" s="29"/>
      <c r="NO23" s="29"/>
      <c r="NP23" s="29"/>
      <c r="NQ23" s="29"/>
      <c r="NR23" s="29"/>
      <c r="NS23" s="29"/>
      <c r="NT23" s="29"/>
      <c r="NU23" s="29"/>
      <c r="NV23" s="29"/>
      <c r="NW23" s="29"/>
      <c r="NX23" s="29"/>
      <c r="NY23" s="29"/>
      <c r="NZ23" s="29"/>
      <c r="OA23" s="29"/>
      <c r="OB23" s="29"/>
      <c r="OC23" s="29"/>
      <c r="OD23" s="29"/>
      <c r="OE23" s="29"/>
      <c r="OF23" s="29"/>
      <c r="OG23" s="29"/>
      <c r="OH23" s="29"/>
      <c r="OI23" s="29"/>
      <c r="OJ23" s="29"/>
      <c r="OK23" s="29"/>
      <c r="OL23" s="29"/>
      <c r="OM23" s="29"/>
      <c r="ON23" s="29"/>
      <c r="OO23" s="29"/>
      <c r="OP23" s="29"/>
      <c r="OQ23" s="29"/>
      <c r="OR23" s="29"/>
      <c r="OS23" s="29"/>
      <c r="OT23" s="29"/>
      <c r="OU23" s="29"/>
      <c r="OV23" s="29"/>
      <c r="OW23" s="29"/>
      <c r="OX23" s="29"/>
      <c r="OY23" s="29"/>
      <c r="OZ23" s="29"/>
      <c r="PA23" s="29"/>
      <c r="PB23" s="29"/>
      <c r="PC23" s="29"/>
      <c r="PD23" s="29"/>
      <c r="PE23" s="29"/>
      <c r="PF23" s="29"/>
      <c r="PG23" s="29"/>
      <c r="PH23" s="29"/>
      <c r="PI23" s="29"/>
      <c r="PJ23" s="29"/>
      <c r="PK23" s="29"/>
      <c r="PL23" s="29"/>
    </row>
    <row r="24" spans="1:437" s="30" customFormat="1" ht="30" customHeight="1" x14ac:dyDescent="0.25">
      <c r="A24" s="90" t="s">
        <v>75</v>
      </c>
      <c r="B24" s="138"/>
      <c r="C24" s="138"/>
      <c r="D24" s="161">
        <f t="shared" si="0"/>
        <v>0</v>
      </c>
      <c r="E24" s="138">
        <v>4807</v>
      </c>
      <c r="F24" s="138"/>
      <c r="G24" s="138"/>
      <c r="H24" s="138"/>
      <c r="I24" s="161">
        <f t="shared" si="1"/>
        <v>0</v>
      </c>
      <c r="J24" s="142">
        <v>25</v>
      </c>
      <c r="K24" s="142">
        <v>181</v>
      </c>
      <c r="L24" s="91">
        <f t="shared" si="2"/>
        <v>4525</v>
      </c>
      <c r="M24" s="197">
        <v>211</v>
      </c>
      <c r="N24" s="198">
        <f t="shared" si="10"/>
        <v>4736</v>
      </c>
      <c r="O24" s="199" t="str">
        <f t="shared" si="11"/>
        <v>-</v>
      </c>
      <c r="P24" s="107">
        <v>181</v>
      </c>
      <c r="Q24" s="107">
        <v>181</v>
      </c>
      <c r="R24" s="137">
        <f t="shared" si="3"/>
        <v>0</v>
      </c>
      <c r="S24" s="137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29"/>
      <c r="AJ24" s="29"/>
      <c r="AK24" s="29"/>
      <c r="AL24" s="29"/>
      <c r="AM24" s="29"/>
      <c r="AN24" s="29"/>
      <c r="AO24" s="29"/>
      <c r="AP24" s="29"/>
      <c r="AQ24" s="29"/>
      <c r="AR24" s="29"/>
      <c r="AS24" s="29"/>
      <c r="AT24" s="29"/>
      <c r="AU24" s="29"/>
      <c r="AV24" s="29"/>
      <c r="AW24" s="29"/>
      <c r="AX24" s="29"/>
      <c r="AY24" s="29"/>
      <c r="AZ24" s="29"/>
      <c r="BA24" s="29"/>
      <c r="BB24" s="29"/>
      <c r="BC24" s="29"/>
      <c r="BD24" s="29"/>
      <c r="BE24" s="29"/>
      <c r="BF24" s="29"/>
      <c r="BG24" s="29"/>
      <c r="BH24" s="29"/>
      <c r="BI24" s="29"/>
      <c r="BJ24" s="29"/>
      <c r="BK24" s="29"/>
      <c r="BL24" s="29"/>
      <c r="BM24" s="29"/>
      <c r="BN24" s="29"/>
      <c r="BO24" s="29"/>
      <c r="BP24" s="29"/>
      <c r="BQ24" s="29"/>
      <c r="BR24" s="29"/>
      <c r="BS24" s="29"/>
      <c r="BT24" s="29"/>
      <c r="BU24" s="29"/>
      <c r="BV24" s="29"/>
      <c r="BW24" s="29"/>
      <c r="BX24" s="29"/>
      <c r="BY24" s="29"/>
      <c r="BZ24" s="29"/>
      <c r="CA24" s="29"/>
      <c r="CB24" s="29"/>
      <c r="CC24" s="29"/>
      <c r="CD24" s="29"/>
      <c r="CE24" s="29"/>
      <c r="CF24" s="29"/>
      <c r="CG24" s="29"/>
      <c r="CH24" s="29"/>
      <c r="CI24" s="29"/>
      <c r="CJ24" s="29"/>
      <c r="CK24" s="29"/>
      <c r="CL24" s="29"/>
      <c r="CM24" s="29"/>
      <c r="CN24" s="29"/>
      <c r="CO24" s="29"/>
      <c r="CP24" s="29"/>
      <c r="CQ24" s="29"/>
      <c r="CR24" s="29"/>
      <c r="CS24" s="29"/>
      <c r="CT24" s="29"/>
      <c r="CU24" s="29"/>
      <c r="CV24" s="29"/>
      <c r="CW24" s="29"/>
      <c r="CX24" s="29"/>
      <c r="CY24" s="29"/>
      <c r="CZ24" s="29"/>
      <c r="DA24" s="29"/>
      <c r="DB24" s="29"/>
      <c r="DC24" s="29"/>
      <c r="DD24" s="29"/>
      <c r="DE24" s="29"/>
      <c r="DF24" s="29"/>
      <c r="DG24" s="29"/>
      <c r="DH24" s="29"/>
      <c r="DI24" s="29"/>
      <c r="DJ24" s="29"/>
      <c r="DK24" s="29"/>
      <c r="DL24" s="29"/>
      <c r="DM24" s="29"/>
      <c r="DN24" s="29"/>
      <c r="DO24" s="29"/>
      <c r="DP24" s="29"/>
      <c r="DQ24" s="29"/>
      <c r="DR24" s="29"/>
      <c r="DS24" s="29"/>
      <c r="DT24" s="29"/>
      <c r="DU24" s="29"/>
      <c r="DV24" s="29"/>
      <c r="DW24" s="29"/>
      <c r="DX24" s="29"/>
      <c r="DY24" s="29"/>
      <c r="DZ24" s="29"/>
      <c r="EA24" s="29"/>
      <c r="EB24" s="29"/>
      <c r="EC24" s="29"/>
      <c r="ED24" s="29"/>
      <c r="EE24" s="29"/>
      <c r="EF24" s="29"/>
      <c r="EG24" s="29"/>
      <c r="EH24" s="29"/>
      <c r="EI24" s="29"/>
      <c r="EJ24" s="29"/>
      <c r="EK24" s="29"/>
      <c r="EL24" s="29"/>
      <c r="EM24" s="29"/>
      <c r="EN24" s="29"/>
      <c r="EO24" s="29"/>
      <c r="EP24" s="29"/>
      <c r="EQ24" s="29"/>
      <c r="ER24" s="29"/>
      <c r="ES24" s="29"/>
      <c r="ET24" s="29"/>
      <c r="EU24" s="29"/>
      <c r="EV24" s="29"/>
      <c r="EW24" s="29"/>
      <c r="EX24" s="29"/>
      <c r="EY24" s="29"/>
      <c r="EZ24" s="29"/>
      <c r="FA24" s="29"/>
      <c r="FB24" s="29"/>
      <c r="FC24" s="29"/>
      <c r="FD24" s="29"/>
      <c r="FE24" s="29"/>
      <c r="FF24" s="29"/>
      <c r="FG24" s="29"/>
      <c r="FH24" s="29"/>
      <c r="FI24" s="29"/>
      <c r="FJ24" s="29"/>
      <c r="FK24" s="29"/>
      <c r="FL24" s="29"/>
      <c r="FM24" s="29"/>
      <c r="FN24" s="29"/>
      <c r="FO24" s="29"/>
      <c r="FP24" s="29"/>
      <c r="FQ24" s="29"/>
      <c r="FR24" s="29"/>
      <c r="FS24" s="29"/>
      <c r="FT24" s="29"/>
      <c r="FU24" s="29"/>
      <c r="FV24" s="29"/>
      <c r="FW24" s="29"/>
      <c r="FX24" s="29"/>
      <c r="FY24" s="29"/>
      <c r="FZ24" s="29"/>
      <c r="GA24" s="29"/>
      <c r="GB24" s="29"/>
      <c r="GC24" s="29"/>
      <c r="GD24" s="29"/>
      <c r="GE24" s="29"/>
      <c r="GF24" s="29"/>
      <c r="GG24" s="29"/>
      <c r="GH24" s="29"/>
      <c r="GI24" s="29"/>
      <c r="GJ24" s="29"/>
      <c r="GK24" s="29"/>
      <c r="GL24" s="29"/>
      <c r="GM24" s="29"/>
      <c r="GN24" s="29"/>
      <c r="GO24" s="29"/>
      <c r="GP24" s="29"/>
      <c r="GQ24" s="29"/>
      <c r="GR24" s="29"/>
      <c r="GS24" s="29"/>
      <c r="GT24" s="29"/>
      <c r="GU24" s="29"/>
      <c r="GV24" s="29"/>
      <c r="GW24" s="29"/>
      <c r="GX24" s="29"/>
      <c r="GY24" s="29"/>
      <c r="GZ24" s="29"/>
      <c r="HA24" s="29"/>
      <c r="HB24" s="29"/>
      <c r="HC24" s="29"/>
      <c r="HD24" s="29"/>
      <c r="HE24" s="29"/>
      <c r="HF24" s="29"/>
      <c r="HG24" s="29"/>
      <c r="HH24" s="29"/>
      <c r="HI24" s="29"/>
      <c r="HJ24" s="29"/>
      <c r="HK24" s="29"/>
      <c r="HL24" s="29"/>
      <c r="HM24" s="29"/>
      <c r="HN24" s="29"/>
      <c r="HO24" s="29"/>
      <c r="HP24" s="29"/>
      <c r="HQ24" s="29"/>
      <c r="HR24" s="29"/>
      <c r="HS24" s="29"/>
      <c r="HT24" s="29"/>
      <c r="HU24" s="29"/>
      <c r="HV24" s="29"/>
      <c r="HW24" s="29"/>
      <c r="HX24" s="29"/>
      <c r="HY24" s="29"/>
      <c r="HZ24" s="29"/>
      <c r="IA24" s="29"/>
      <c r="IB24" s="29"/>
      <c r="IC24" s="29"/>
      <c r="ID24" s="29"/>
      <c r="IE24" s="29"/>
      <c r="IF24" s="29"/>
      <c r="IG24" s="29"/>
      <c r="IH24" s="29"/>
      <c r="II24" s="29"/>
      <c r="IJ24" s="29"/>
      <c r="IK24" s="29"/>
      <c r="IL24" s="29"/>
      <c r="IM24" s="29"/>
      <c r="IN24" s="29"/>
      <c r="IO24" s="29"/>
      <c r="IP24" s="29"/>
      <c r="IQ24" s="29"/>
      <c r="IR24" s="29"/>
      <c r="IS24" s="29"/>
      <c r="IT24" s="29"/>
      <c r="IU24" s="29"/>
      <c r="IV24" s="29"/>
      <c r="IW24" s="29"/>
      <c r="IX24" s="29"/>
      <c r="IY24" s="29"/>
      <c r="IZ24" s="29"/>
      <c r="JA24" s="29"/>
      <c r="JB24" s="29"/>
      <c r="JC24" s="29"/>
      <c r="JD24" s="29"/>
      <c r="JE24" s="29"/>
      <c r="JF24" s="29"/>
      <c r="JG24" s="29"/>
      <c r="JH24" s="29"/>
      <c r="JI24" s="29"/>
      <c r="JJ24" s="29"/>
      <c r="JK24" s="29"/>
      <c r="JL24" s="29"/>
      <c r="JM24" s="29"/>
      <c r="JN24" s="29"/>
      <c r="JO24" s="29"/>
      <c r="JP24" s="29"/>
      <c r="JQ24" s="29"/>
      <c r="JR24" s="29"/>
      <c r="JS24" s="29"/>
      <c r="JT24" s="29"/>
      <c r="JU24" s="29"/>
      <c r="JV24" s="29"/>
      <c r="JW24" s="29"/>
      <c r="JX24" s="29"/>
      <c r="JY24" s="29"/>
      <c r="JZ24" s="29"/>
      <c r="KA24" s="29"/>
      <c r="KB24" s="29"/>
      <c r="KC24" s="29"/>
      <c r="KD24" s="29"/>
      <c r="KE24" s="29"/>
      <c r="KF24" s="29"/>
      <c r="KG24" s="29"/>
      <c r="KH24" s="29"/>
      <c r="KI24" s="29"/>
      <c r="KJ24" s="29"/>
      <c r="KK24" s="29"/>
      <c r="KL24" s="29"/>
      <c r="KM24" s="29"/>
      <c r="KN24" s="29"/>
      <c r="KO24" s="29"/>
      <c r="KP24" s="29"/>
      <c r="KQ24" s="29"/>
      <c r="KR24" s="29"/>
      <c r="KS24" s="29"/>
      <c r="KT24" s="29"/>
      <c r="KU24" s="29"/>
      <c r="KV24" s="29"/>
      <c r="KW24" s="29"/>
      <c r="KX24" s="29"/>
      <c r="KY24" s="29"/>
      <c r="KZ24" s="29"/>
      <c r="LA24" s="29"/>
      <c r="LB24" s="29"/>
      <c r="LC24" s="29"/>
      <c r="LD24" s="29"/>
      <c r="LE24" s="29"/>
      <c r="LF24" s="29"/>
      <c r="LG24" s="29"/>
      <c r="LH24" s="29"/>
      <c r="LI24" s="29"/>
      <c r="LJ24" s="29"/>
      <c r="LK24" s="29"/>
      <c r="LL24" s="29"/>
      <c r="LM24" s="29"/>
      <c r="LN24" s="29"/>
      <c r="LO24" s="29"/>
      <c r="LP24" s="29"/>
      <c r="LQ24" s="29"/>
      <c r="LR24" s="29"/>
      <c r="LS24" s="29"/>
      <c r="LT24" s="29"/>
      <c r="LU24" s="29"/>
      <c r="LV24" s="29"/>
      <c r="LW24" s="29"/>
      <c r="LX24" s="29"/>
      <c r="LY24" s="29"/>
      <c r="LZ24" s="29"/>
      <c r="MA24" s="29"/>
      <c r="MB24" s="29"/>
      <c r="MC24" s="29"/>
      <c r="MD24" s="29"/>
      <c r="ME24" s="29"/>
      <c r="MF24" s="29"/>
      <c r="MG24" s="29"/>
      <c r="MH24" s="29"/>
      <c r="MI24" s="29"/>
      <c r="MJ24" s="29"/>
      <c r="MK24" s="29"/>
      <c r="ML24" s="29"/>
      <c r="MM24" s="29"/>
      <c r="MN24" s="29"/>
      <c r="MO24" s="29"/>
      <c r="MP24" s="29"/>
      <c r="MQ24" s="29"/>
      <c r="MR24" s="29"/>
      <c r="MS24" s="29"/>
      <c r="MT24" s="29"/>
      <c r="MU24" s="29"/>
      <c r="MV24" s="29"/>
      <c r="MW24" s="29"/>
      <c r="MX24" s="29"/>
      <c r="MY24" s="29"/>
      <c r="MZ24" s="29"/>
      <c r="NA24" s="29"/>
      <c r="NB24" s="29"/>
      <c r="NC24" s="29"/>
      <c r="ND24" s="29"/>
      <c r="NE24" s="29"/>
      <c r="NF24" s="29"/>
      <c r="NG24" s="29"/>
      <c r="NH24" s="29"/>
      <c r="NI24" s="29"/>
      <c r="NJ24" s="29"/>
      <c r="NK24" s="29"/>
      <c r="NL24" s="29"/>
      <c r="NM24" s="29"/>
      <c r="NN24" s="29"/>
      <c r="NO24" s="29"/>
      <c r="NP24" s="29"/>
      <c r="NQ24" s="29"/>
      <c r="NR24" s="29"/>
      <c r="NS24" s="29"/>
      <c r="NT24" s="29"/>
      <c r="NU24" s="29"/>
      <c r="NV24" s="29"/>
      <c r="NW24" s="29"/>
      <c r="NX24" s="29"/>
      <c r="NY24" s="29"/>
      <c r="NZ24" s="29"/>
      <c r="OA24" s="29"/>
      <c r="OB24" s="29"/>
      <c r="OC24" s="29"/>
      <c r="OD24" s="29"/>
      <c r="OE24" s="29"/>
      <c r="OF24" s="29"/>
      <c r="OG24" s="29"/>
      <c r="OH24" s="29"/>
      <c r="OI24" s="29"/>
      <c r="OJ24" s="29"/>
      <c r="OK24" s="29"/>
      <c r="OL24" s="29"/>
      <c r="OM24" s="29"/>
      <c r="ON24" s="29"/>
      <c r="OO24" s="29"/>
      <c r="OP24" s="29"/>
      <c r="OQ24" s="29"/>
      <c r="OR24" s="29"/>
      <c r="OS24" s="29"/>
      <c r="OT24" s="29"/>
      <c r="OU24" s="29"/>
      <c r="OV24" s="29"/>
      <c r="OW24" s="29"/>
      <c r="OX24" s="29"/>
      <c r="OY24" s="29"/>
      <c r="OZ24" s="29"/>
      <c r="PA24" s="29"/>
      <c r="PB24" s="29"/>
      <c r="PC24" s="29"/>
      <c r="PD24" s="29"/>
      <c r="PE24" s="29"/>
      <c r="PF24" s="29"/>
      <c r="PG24" s="29"/>
      <c r="PH24" s="29"/>
      <c r="PI24" s="29"/>
      <c r="PJ24" s="29"/>
      <c r="PK24" s="29"/>
      <c r="PL24" s="29"/>
    </row>
    <row r="25" spans="1:437" s="30" customFormat="1" ht="30" customHeight="1" x14ac:dyDescent="0.25">
      <c r="A25" s="90" t="s">
        <v>76</v>
      </c>
      <c r="B25" s="138"/>
      <c r="C25" s="138"/>
      <c r="D25" s="161">
        <f t="shared" si="0"/>
        <v>0</v>
      </c>
      <c r="E25" s="138">
        <v>7197</v>
      </c>
      <c r="F25" s="138"/>
      <c r="G25" s="138"/>
      <c r="H25" s="138">
        <v>337</v>
      </c>
      <c r="I25" s="161">
        <f t="shared" si="1"/>
        <v>337</v>
      </c>
      <c r="J25" s="142">
        <v>25</v>
      </c>
      <c r="K25" s="142">
        <v>40</v>
      </c>
      <c r="L25" s="91">
        <f t="shared" si="2"/>
        <v>1000</v>
      </c>
      <c r="M25" s="197">
        <v>0</v>
      </c>
      <c r="N25" s="198">
        <f t="shared" si="10"/>
        <v>663</v>
      </c>
      <c r="O25" s="199">
        <f t="shared" si="11"/>
        <v>196.73590504451039</v>
      </c>
      <c r="P25" s="107">
        <v>40</v>
      </c>
      <c r="Q25" s="107">
        <v>40</v>
      </c>
      <c r="R25" s="137">
        <f t="shared" si="3"/>
        <v>0</v>
      </c>
      <c r="S25" s="137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9"/>
      <c r="AL25" s="29"/>
      <c r="AM25" s="29"/>
      <c r="AN25" s="29"/>
      <c r="AO25" s="29"/>
      <c r="AP25" s="29"/>
      <c r="AQ25" s="29"/>
      <c r="AR25" s="29"/>
      <c r="AS25" s="29"/>
      <c r="AT25" s="29"/>
      <c r="AU25" s="29"/>
      <c r="AV25" s="29"/>
      <c r="AW25" s="29"/>
      <c r="AX25" s="29"/>
      <c r="AY25" s="29"/>
      <c r="AZ25" s="29"/>
      <c r="BA25" s="29"/>
      <c r="BB25" s="29"/>
      <c r="BC25" s="29"/>
      <c r="BD25" s="29"/>
      <c r="BE25" s="29"/>
      <c r="BF25" s="29"/>
      <c r="BG25" s="29"/>
      <c r="BH25" s="29"/>
      <c r="BI25" s="29"/>
      <c r="BJ25" s="29"/>
      <c r="BK25" s="29"/>
      <c r="BL25" s="29"/>
      <c r="BM25" s="29"/>
      <c r="BN25" s="29"/>
      <c r="BO25" s="29"/>
      <c r="BP25" s="29"/>
      <c r="BQ25" s="29"/>
      <c r="BR25" s="29"/>
      <c r="BS25" s="29"/>
      <c r="BT25" s="29"/>
      <c r="BU25" s="29"/>
      <c r="BV25" s="29"/>
      <c r="BW25" s="29"/>
      <c r="BX25" s="29"/>
      <c r="BY25" s="29"/>
      <c r="BZ25" s="29"/>
      <c r="CA25" s="29"/>
      <c r="CB25" s="29"/>
      <c r="CC25" s="29"/>
      <c r="CD25" s="29"/>
      <c r="CE25" s="29"/>
      <c r="CF25" s="29"/>
      <c r="CG25" s="29"/>
      <c r="CH25" s="29"/>
      <c r="CI25" s="29"/>
      <c r="CJ25" s="29"/>
      <c r="CK25" s="29"/>
      <c r="CL25" s="29"/>
      <c r="CM25" s="29"/>
      <c r="CN25" s="29"/>
      <c r="CO25" s="29"/>
      <c r="CP25" s="29"/>
      <c r="CQ25" s="29"/>
      <c r="CR25" s="29"/>
      <c r="CS25" s="29"/>
      <c r="CT25" s="29"/>
      <c r="CU25" s="29"/>
      <c r="CV25" s="29"/>
      <c r="CW25" s="29"/>
      <c r="CX25" s="29"/>
      <c r="CY25" s="29"/>
      <c r="CZ25" s="29"/>
      <c r="DA25" s="29"/>
      <c r="DB25" s="29"/>
      <c r="DC25" s="29"/>
      <c r="DD25" s="29"/>
      <c r="DE25" s="29"/>
      <c r="DF25" s="29"/>
      <c r="DG25" s="29"/>
      <c r="DH25" s="29"/>
      <c r="DI25" s="29"/>
      <c r="DJ25" s="29"/>
      <c r="DK25" s="29"/>
      <c r="DL25" s="29"/>
      <c r="DM25" s="29"/>
      <c r="DN25" s="29"/>
      <c r="DO25" s="29"/>
      <c r="DP25" s="29"/>
      <c r="DQ25" s="29"/>
      <c r="DR25" s="29"/>
      <c r="DS25" s="29"/>
      <c r="DT25" s="29"/>
      <c r="DU25" s="29"/>
      <c r="DV25" s="29"/>
      <c r="DW25" s="29"/>
      <c r="DX25" s="29"/>
      <c r="DY25" s="29"/>
      <c r="DZ25" s="29"/>
      <c r="EA25" s="29"/>
      <c r="EB25" s="29"/>
      <c r="EC25" s="29"/>
      <c r="ED25" s="29"/>
      <c r="EE25" s="29"/>
      <c r="EF25" s="29"/>
      <c r="EG25" s="29"/>
      <c r="EH25" s="29"/>
      <c r="EI25" s="29"/>
      <c r="EJ25" s="29"/>
      <c r="EK25" s="29"/>
      <c r="EL25" s="29"/>
      <c r="EM25" s="29"/>
      <c r="EN25" s="29"/>
      <c r="EO25" s="29"/>
      <c r="EP25" s="29"/>
      <c r="EQ25" s="29"/>
      <c r="ER25" s="29"/>
      <c r="ES25" s="29"/>
      <c r="ET25" s="29"/>
      <c r="EU25" s="29"/>
      <c r="EV25" s="29"/>
      <c r="EW25" s="29"/>
      <c r="EX25" s="29"/>
      <c r="EY25" s="29"/>
      <c r="EZ25" s="29"/>
      <c r="FA25" s="29"/>
      <c r="FB25" s="29"/>
      <c r="FC25" s="29"/>
      <c r="FD25" s="29"/>
      <c r="FE25" s="29"/>
      <c r="FF25" s="29"/>
      <c r="FG25" s="29"/>
      <c r="FH25" s="29"/>
      <c r="FI25" s="29"/>
      <c r="FJ25" s="29"/>
      <c r="FK25" s="29"/>
      <c r="FL25" s="29"/>
      <c r="FM25" s="29"/>
      <c r="FN25" s="29"/>
      <c r="FO25" s="29"/>
      <c r="FP25" s="29"/>
      <c r="FQ25" s="29"/>
      <c r="FR25" s="29"/>
      <c r="FS25" s="29"/>
      <c r="FT25" s="29"/>
      <c r="FU25" s="29"/>
      <c r="FV25" s="29"/>
      <c r="FW25" s="29"/>
      <c r="FX25" s="29"/>
      <c r="FY25" s="29"/>
      <c r="FZ25" s="29"/>
      <c r="GA25" s="29"/>
      <c r="GB25" s="29"/>
      <c r="GC25" s="29"/>
      <c r="GD25" s="29"/>
      <c r="GE25" s="29"/>
      <c r="GF25" s="29"/>
      <c r="GG25" s="29"/>
      <c r="GH25" s="29"/>
      <c r="GI25" s="29"/>
      <c r="GJ25" s="29"/>
      <c r="GK25" s="29"/>
      <c r="GL25" s="29"/>
      <c r="GM25" s="29"/>
      <c r="GN25" s="29"/>
      <c r="GO25" s="29"/>
      <c r="GP25" s="29"/>
      <c r="GQ25" s="29"/>
      <c r="GR25" s="29"/>
      <c r="GS25" s="29"/>
      <c r="GT25" s="29"/>
      <c r="GU25" s="29"/>
      <c r="GV25" s="29"/>
      <c r="GW25" s="29"/>
      <c r="GX25" s="29"/>
      <c r="GY25" s="29"/>
      <c r="GZ25" s="29"/>
      <c r="HA25" s="29"/>
      <c r="HB25" s="29"/>
      <c r="HC25" s="29"/>
      <c r="HD25" s="29"/>
      <c r="HE25" s="29"/>
      <c r="HF25" s="29"/>
      <c r="HG25" s="29"/>
      <c r="HH25" s="29"/>
      <c r="HI25" s="29"/>
      <c r="HJ25" s="29"/>
      <c r="HK25" s="29"/>
      <c r="HL25" s="29"/>
      <c r="HM25" s="29"/>
      <c r="HN25" s="29"/>
      <c r="HO25" s="29"/>
      <c r="HP25" s="29"/>
      <c r="HQ25" s="29"/>
      <c r="HR25" s="29"/>
      <c r="HS25" s="29"/>
      <c r="HT25" s="29"/>
      <c r="HU25" s="29"/>
      <c r="HV25" s="29"/>
      <c r="HW25" s="29"/>
      <c r="HX25" s="29"/>
      <c r="HY25" s="29"/>
      <c r="HZ25" s="29"/>
      <c r="IA25" s="29"/>
      <c r="IB25" s="29"/>
      <c r="IC25" s="29"/>
      <c r="ID25" s="29"/>
      <c r="IE25" s="29"/>
      <c r="IF25" s="29"/>
      <c r="IG25" s="29"/>
      <c r="IH25" s="29"/>
      <c r="II25" s="29"/>
      <c r="IJ25" s="29"/>
      <c r="IK25" s="29"/>
      <c r="IL25" s="29"/>
      <c r="IM25" s="29"/>
      <c r="IN25" s="29"/>
      <c r="IO25" s="29"/>
      <c r="IP25" s="29"/>
      <c r="IQ25" s="29"/>
      <c r="IR25" s="29"/>
      <c r="IS25" s="29"/>
      <c r="IT25" s="29"/>
      <c r="IU25" s="29"/>
      <c r="IV25" s="29"/>
      <c r="IW25" s="29"/>
      <c r="IX25" s="29"/>
      <c r="IY25" s="29"/>
      <c r="IZ25" s="29"/>
      <c r="JA25" s="29"/>
      <c r="JB25" s="29"/>
      <c r="JC25" s="29"/>
      <c r="JD25" s="29"/>
      <c r="JE25" s="29"/>
      <c r="JF25" s="29"/>
      <c r="JG25" s="29"/>
      <c r="JH25" s="29"/>
      <c r="JI25" s="29"/>
      <c r="JJ25" s="29"/>
      <c r="JK25" s="29"/>
      <c r="JL25" s="29"/>
      <c r="JM25" s="29"/>
      <c r="JN25" s="29"/>
      <c r="JO25" s="29"/>
      <c r="JP25" s="29"/>
      <c r="JQ25" s="29"/>
      <c r="JR25" s="29"/>
      <c r="JS25" s="29"/>
      <c r="JT25" s="29"/>
      <c r="JU25" s="29"/>
      <c r="JV25" s="29"/>
      <c r="JW25" s="29"/>
      <c r="JX25" s="29"/>
      <c r="JY25" s="29"/>
      <c r="JZ25" s="29"/>
      <c r="KA25" s="29"/>
      <c r="KB25" s="29"/>
      <c r="KC25" s="29"/>
      <c r="KD25" s="29"/>
      <c r="KE25" s="29"/>
      <c r="KF25" s="29"/>
      <c r="KG25" s="29"/>
      <c r="KH25" s="29"/>
      <c r="KI25" s="29"/>
      <c r="KJ25" s="29"/>
      <c r="KK25" s="29"/>
      <c r="KL25" s="29"/>
      <c r="KM25" s="29"/>
      <c r="KN25" s="29"/>
      <c r="KO25" s="29"/>
      <c r="KP25" s="29"/>
      <c r="KQ25" s="29"/>
      <c r="KR25" s="29"/>
      <c r="KS25" s="29"/>
      <c r="KT25" s="29"/>
      <c r="KU25" s="29"/>
      <c r="KV25" s="29"/>
      <c r="KW25" s="29"/>
      <c r="KX25" s="29"/>
      <c r="KY25" s="29"/>
      <c r="KZ25" s="29"/>
      <c r="LA25" s="29"/>
      <c r="LB25" s="29"/>
      <c r="LC25" s="29"/>
      <c r="LD25" s="29"/>
      <c r="LE25" s="29"/>
      <c r="LF25" s="29"/>
      <c r="LG25" s="29"/>
      <c r="LH25" s="29"/>
      <c r="LI25" s="29"/>
      <c r="LJ25" s="29"/>
      <c r="LK25" s="29"/>
      <c r="LL25" s="29"/>
      <c r="LM25" s="29"/>
      <c r="LN25" s="29"/>
      <c r="LO25" s="29"/>
      <c r="LP25" s="29"/>
      <c r="LQ25" s="29"/>
      <c r="LR25" s="29"/>
      <c r="LS25" s="29"/>
      <c r="LT25" s="29"/>
      <c r="LU25" s="29"/>
      <c r="LV25" s="29"/>
      <c r="LW25" s="29"/>
      <c r="LX25" s="29"/>
      <c r="LY25" s="29"/>
      <c r="LZ25" s="29"/>
      <c r="MA25" s="29"/>
      <c r="MB25" s="29"/>
      <c r="MC25" s="29"/>
      <c r="MD25" s="29"/>
      <c r="ME25" s="29"/>
      <c r="MF25" s="29"/>
      <c r="MG25" s="29"/>
      <c r="MH25" s="29"/>
      <c r="MI25" s="29"/>
      <c r="MJ25" s="29"/>
      <c r="MK25" s="29"/>
      <c r="ML25" s="29"/>
      <c r="MM25" s="29"/>
      <c r="MN25" s="29"/>
      <c r="MO25" s="29"/>
      <c r="MP25" s="29"/>
      <c r="MQ25" s="29"/>
      <c r="MR25" s="29"/>
      <c r="MS25" s="29"/>
      <c r="MT25" s="29"/>
      <c r="MU25" s="29"/>
      <c r="MV25" s="29"/>
      <c r="MW25" s="29"/>
      <c r="MX25" s="29"/>
      <c r="MY25" s="29"/>
      <c r="MZ25" s="29"/>
      <c r="NA25" s="29"/>
      <c r="NB25" s="29"/>
      <c r="NC25" s="29"/>
      <c r="ND25" s="29"/>
      <c r="NE25" s="29"/>
      <c r="NF25" s="29"/>
      <c r="NG25" s="29"/>
      <c r="NH25" s="29"/>
      <c r="NI25" s="29"/>
      <c r="NJ25" s="29"/>
      <c r="NK25" s="29"/>
      <c r="NL25" s="29"/>
      <c r="NM25" s="29"/>
      <c r="NN25" s="29"/>
      <c r="NO25" s="29"/>
      <c r="NP25" s="29"/>
      <c r="NQ25" s="29"/>
      <c r="NR25" s="29"/>
      <c r="NS25" s="29"/>
      <c r="NT25" s="29"/>
      <c r="NU25" s="29"/>
      <c r="NV25" s="29"/>
      <c r="NW25" s="29"/>
      <c r="NX25" s="29"/>
      <c r="NY25" s="29"/>
      <c r="NZ25" s="29"/>
      <c r="OA25" s="29"/>
      <c r="OB25" s="29"/>
      <c r="OC25" s="29"/>
      <c r="OD25" s="29"/>
      <c r="OE25" s="29"/>
      <c r="OF25" s="29"/>
      <c r="OG25" s="29"/>
      <c r="OH25" s="29"/>
      <c r="OI25" s="29"/>
      <c r="OJ25" s="29"/>
      <c r="OK25" s="29"/>
      <c r="OL25" s="29"/>
      <c r="OM25" s="29"/>
      <c r="ON25" s="29"/>
      <c r="OO25" s="29"/>
      <c r="OP25" s="29"/>
      <c r="OQ25" s="29"/>
      <c r="OR25" s="29"/>
      <c r="OS25" s="29"/>
      <c r="OT25" s="29"/>
      <c r="OU25" s="29"/>
      <c r="OV25" s="29"/>
      <c r="OW25" s="29"/>
      <c r="OX25" s="29"/>
      <c r="OY25" s="29"/>
      <c r="OZ25" s="29"/>
      <c r="PA25" s="29"/>
      <c r="PB25" s="29"/>
      <c r="PC25" s="29"/>
      <c r="PD25" s="29"/>
      <c r="PE25" s="29"/>
      <c r="PF25" s="29"/>
      <c r="PG25" s="29"/>
      <c r="PH25" s="29"/>
      <c r="PI25" s="29"/>
      <c r="PJ25" s="29"/>
      <c r="PK25" s="29"/>
      <c r="PL25" s="29"/>
    </row>
    <row r="26" spans="1:437" s="30" customFormat="1" ht="30" customHeight="1" x14ac:dyDescent="0.25">
      <c r="A26" s="90" t="s">
        <v>77</v>
      </c>
      <c r="B26" s="161"/>
      <c r="C26" s="161"/>
      <c r="D26" s="161">
        <f t="shared" si="0"/>
        <v>0</v>
      </c>
      <c r="E26" s="161">
        <v>3602</v>
      </c>
      <c r="F26" s="161"/>
      <c r="G26" s="161"/>
      <c r="H26" s="161"/>
      <c r="I26" s="161">
        <f t="shared" si="1"/>
        <v>0</v>
      </c>
      <c r="J26" s="142">
        <v>25</v>
      </c>
      <c r="K26" s="142"/>
      <c r="L26" s="91">
        <f t="shared" si="2"/>
        <v>0</v>
      </c>
      <c r="M26" s="142">
        <v>0</v>
      </c>
      <c r="N26" s="198">
        <f t="shared" si="10"/>
        <v>0</v>
      </c>
      <c r="O26" s="199" t="str">
        <f t="shared" si="11"/>
        <v>-</v>
      </c>
      <c r="P26" s="107"/>
      <c r="Q26" s="107"/>
      <c r="R26" s="137">
        <f t="shared" si="3"/>
        <v>0</v>
      </c>
      <c r="S26" s="137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29"/>
      <c r="AK26" s="29"/>
      <c r="AL26" s="29"/>
      <c r="AM26" s="29"/>
      <c r="AN26" s="29"/>
      <c r="AO26" s="29"/>
      <c r="AP26" s="29"/>
      <c r="AQ26" s="29"/>
      <c r="AR26" s="29"/>
      <c r="AS26" s="29"/>
      <c r="AT26" s="29"/>
      <c r="AU26" s="29"/>
      <c r="AV26" s="29"/>
      <c r="AW26" s="29"/>
      <c r="AX26" s="29"/>
      <c r="AY26" s="29"/>
      <c r="AZ26" s="29"/>
      <c r="BA26" s="29"/>
      <c r="BB26" s="29"/>
      <c r="BC26" s="29"/>
      <c r="BD26" s="29"/>
      <c r="BE26" s="29"/>
      <c r="BF26" s="29"/>
      <c r="BG26" s="29"/>
      <c r="BH26" s="29"/>
      <c r="BI26" s="29"/>
      <c r="BJ26" s="29"/>
      <c r="BK26" s="29"/>
      <c r="BL26" s="29"/>
      <c r="BM26" s="29"/>
      <c r="BN26" s="29"/>
      <c r="BO26" s="29"/>
      <c r="BP26" s="29"/>
      <c r="BQ26" s="29"/>
      <c r="BR26" s="29"/>
      <c r="BS26" s="29"/>
      <c r="BT26" s="29"/>
      <c r="BU26" s="29"/>
      <c r="BV26" s="29"/>
      <c r="BW26" s="29"/>
      <c r="BX26" s="29"/>
      <c r="BY26" s="29"/>
      <c r="BZ26" s="29"/>
      <c r="CA26" s="29"/>
      <c r="CB26" s="29"/>
      <c r="CC26" s="29"/>
      <c r="CD26" s="29"/>
      <c r="CE26" s="29"/>
      <c r="CF26" s="29"/>
      <c r="CG26" s="29"/>
      <c r="CH26" s="29"/>
      <c r="CI26" s="29"/>
      <c r="CJ26" s="29"/>
      <c r="CK26" s="29"/>
      <c r="CL26" s="29"/>
      <c r="CM26" s="29"/>
      <c r="CN26" s="29"/>
      <c r="CO26" s="29"/>
      <c r="CP26" s="29"/>
      <c r="CQ26" s="29"/>
      <c r="CR26" s="29"/>
      <c r="CS26" s="29"/>
      <c r="CT26" s="29"/>
      <c r="CU26" s="29"/>
      <c r="CV26" s="29"/>
      <c r="CW26" s="29"/>
      <c r="CX26" s="29"/>
      <c r="CY26" s="29"/>
      <c r="CZ26" s="29"/>
      <c r="DA26" s="29"/>
      <c r="DB26" s="29"/>
      <c r="DC26" s="29"/>
      <c r="DD26" s="29"/>
      <c r="DE26" s="29"/>
      <c r="DF26" s="29"/>
      <c r="DG26" s="29"/>
      <c r="DH26" s="29"/>
      <c r="DI26" s="29"/>
      <c r="DJ26" s="29"/>
      <c r="DK26" s="29"/>
      <c r="DL26" s="29"/>
      <c r="DM26" s="29"/>
      <c r="DN26" s="29"/>
      <c r="DO26" s="29"/>
      <c r="DP26" s="29"/>
      <c r="DQ26" s="29"/>
      <c r="DR26" s="29"/>
      <c r="DS26" s="29"/>
      <c r="DT26" s="29"/>
      <c r="DU26" s="29"/>
      <c r="DV26" s="29"/>
      <c r="DW26" s="29"/>
      <c r="DX26" s="29"/>
      <c r="DY26" s="29"/>
      <c r="DZ26" s="29"/>
      <c r="EA26" s="29"/>
      <c r="EB26" s="29"/>
      <c r="EC26" s="29"/>
      <c r="ED26" s="29"/>
      <c r="EE26" s="29"/>
      <c r="EF26" s="29"/>
      <c r="EG26" s="29"/>
      <c r="EH26" s="29"/>
      <c r="EI26" s="29"/>
      <c r="EJ26" s="29"/>
      <c r="EK26" s="29"/>
      <c r="EL26" s="29"/>
      <c r="EM26" s="29"/>
      <c r="EN26" s="29"/>
      <c r="EO26" s="29"/>
      <c r="EP26" s="29"/>
      <c r="EQ26" s="29"/>
      <c r="ER26" s="29"/>
      <c r="ES26" s="29"/>
      <c r="ET26" s="29"/>
      <c r="EU26" s="29"/>
      <c r="EV26" s="29"/>
      <c r="EW26" s="29"/>
      <c r="EX26" s="29"/>
      <c r="EY26" s="29"/>
      <c r="EZ26" s="29"/>
      <c r="FA26" s="29"/>
      <c r="FB26" s="29"/>
      <c r="FC26" s="29"/>
      <c r="FD26" s="29"/>
      <c r="FE26" s="29"/>
      <c r="FF26" s="29"/>
      <c r="FG26" s="29"/>
      <c r="FH26" s="29"/>
      <c r="FI26" s="29"/>
      <c r="FJ26" s="29"/>
      <c r="FK26" s="29"/>
      <c r="FL26" s="29"/>
      <c r="FM26" s="29"/>
      <c r="FN26" s="29"/>
      <c r="FO26" s="29"/>
      <c r="FP26" s="29"/>
      <c r="FQ26" s="29"/>
      <c r="FR26" s="29"/>
      <c r="FS26" s="29"/>
      <c r="FT26" s="29"/>
      <c r="FU26" s="29"/>
      <c r="FV26" s="29"/>
      <c r="FW26" s="29"/>
      <c r="FX26" s="29"/>
      <c r="FY26" s="29"/>
      <c r="FZ26" s="29"/>
      <c r="GA26" s="29"/>
      <c r="GB26" s="29"/>
      <c r="GC26" s="29"/>
      <c r="GD26" s="29"/>
      <c r="GE26" s="29"/>
      <c r="GF26" s="29"/>
      <c r="GG26" s="29"/>
      <c r="GH26" s="29"/>
      <c r="GI26" s="29"/>
      <c r="GJ26" s="29"/>
      <c r="GK26" s="29"/>
      <c r="GL26" s="29"/>
      <c r="GM26" s="29"/>
      <c r="GN26" s="29"/>
      <c r="GO26" s="29"/>
      <c r="GP26" s="29"/>
      <c r="GQ26" s="29"/>
      <c r="GR26" s="29"/>
      <c r="GS26" s="29"/>
      <c r="GT26" s="29"/>
      <c r="GU26" s="29"/>
      <c r="GV26" s="29"/>
      <c r="GW26" s="29"/>
      <c r="GX26" s="29"/>
      <c r="GY26" s="29"/>
      <c r="GZ26" s="29"/>
      <c r="HA26" s="29"/>
      <c r="HB26" s="29"/>
      <c r="HC26" s="29"/>
      <c r="HD26" s="29"/>
      <c r="HE26" s="29"/>
      <c r="HF26" s="29"/>
      <c r="HG26" s="29"/>
      <c r="HH26" s="29"/>
      <c r="HI26" s="29"/>
      <c r="HJ26" s="29"/>
      <c r="HK26" s="29"/>
      <c r="HL26" s="29"/>
      <c r="HM26" s="29"/>
      <c r="HN26" s="29"/>
      <c r="HO26" s="29"/>
      <c r="HP26" s="29"/>
      <c r="HQ26" s="29"/>
      <c r="HR26" s="29"/>
      <c r="HS26" s="29"/>
      <c r="HT26" s="29"/>
      <c r="HU26" s="29"/>
      <c r="HV26" s="29"/>
      <c r="HW26" s="29"/>
      <c r="HX26" s="29"/>
      <c r="HY26" s="29"/>
      <c r="HZ26" s="29"/>
      <c r="IA26" s="29"/>
      <c r="IB26" s="29"/>
      <c r="IC26" s="29"/>
      <c r="ID26" s="29"/>
      <c r="IE26" s="29"/>
      <c r="IF26" s="29"/>
      <c r="IG26" s="29"/>
      <c r="IH26" s="29"/>
      <c r="II26" s="29"/>
      <c r="IJ26" s="29"/>
      <c r="IK26" s="29"/>
      <c r="IL26" s="29"/>
      <c r="IM26" s="29"/>
      <c r="IN26" s="29"/>
      <c r="IO26" s="29"/>
      <c r="IP26" s="29"/>
      <c r="IQ26" s="29"/>
      <c r="IR26" s="29"/>
      <c r="IS26" s="29"/>
      <c r="IT26" s="29"/>
      <c r="IU26" s="29"/>
      <c r="IV26" s="29"/>
      <c r="IW26" s="29"/>
      <c r="IX26" s="29"/>
      <c r="IY26" s="29"/>
      <c r="IZ26" s="29"/>
      <c r="JA26" s="29"/>
      <c r="JB26" s="29"/>
      <c r="JC26" s="29"/>
      <c r="JD26" s="29"/>
      <c r="JE26" s="29"/>
      <c r="JF26" s="29"/>
      <c r="JG26" s="29"/>
      <c r="JH26" s="29"/>
      <c r="JI26" s="29"/>
      <c r="JJ26" s="29"/>
      <c r="JK26" s="29"/>
      <c r="JL26" s="29"/>
      <c r="JM26" s="29"/>
      <c r="JN26" s="29"/>
      <c r="JO26" s="29"/>
      <c r="JP26" s="29"/>
      <c r="JQ26" s="29"/>
      <c r="JR26" s="29"/>
      <c r="JS26" s="29"/>
      <c r="JT26" s="29"/>
      <c r="JU26" s="29"/>
      <c r="JV26" s="29"/>
      <c r="JW26" s="29"/>
      <c r="JX26" s="29"/>
      <c r="JY26" s="29"/>
      <c r="JZ26" s="29"/>
      <c r="KA26" s="29"/>
      <c r="KB26" s="29"/>
      <c r="KC26" s="29"/>
      <c r="KD26" s="29"/>
      <c r="KE26" s="29"/>
      <c r="KF26" s="29"/>
      <c r="KG26" s="29"/>
      <c r="KH26" s="29"/>
      <c r="KI26" s="29"/>
      <c r="KJ26" s="29"/>
      <c r="KK26" s="29"/>
      <c r="KL26" s="29"/>
      <c r="KM26" s="29"/>
      <c r="KN26" s="29"/>
      <c r="KO26" s="29"/>
      <c r="KP26" s="29"/>
      <c r="KQ26" s="29"/>
      <c r="KR26" s="29"/>
      <c r="KS26" s="29"/>
      <c r="KT26" s="29"/>
      <c r="KU26" s="29"/>
      <c r="KV26" s="29"/>
      <c r="KW26" s="29"/>
      <c r="KX26" s="29"/>
      <c r="KY26" s="29"/>
      <c r="KZ26" s="29"/>
      <c r="LA26" s="29"/>
      <c r="LB26" s="29"/>
      <c r="LC26" s="29"/>
      <c r="LD26" s="29"/>
      <c r="LE26" s="29"/>
      <c r="LF26" s="29"/>
      <c r="LG26" s="29"/>
      <c r="LH26" s="29"/>
      <c r="LI26" s="29"/>
      <c r="LJ26" s="29"/>
      <c r="LK26" s="29"/>
      <c r="LL26" s="29"/>
      <c r="LM26" s="29"/>
      <c r="LN26" s="29"/>
      <c r="LO26" s="29"/>
      <c r="LP26" s="29"/>
      <c r="LQ26" s="29"/>
      <c r="LR26" s="29"/>
      <c r="LS26" s="29"/>
      <c r="LT26" s="29"/>
      <c r="LU26" s="29"/>
      <c r="LV26" s="29"/>
      <c r="LW26" s="29"/>
      <c r="LX26" s="29"/>
      <c r="LY26" s="29"/>
      <c r="LZ26" s="29"/>
      <c r="MA26" s="29"/>
      <c r="MB26" s="29"/>
      <c r="MC26" s="29"/>
      <c r="MD26" s="29"/>
      <c r="ME26" s="29"/>
      <c r="MF26" s="29"/>
      <c r="MG26" s="29"/>
      <c r="MH26" s="29"/>
      <c r="MI26" s="29"/>
      <c r="MJ26" s="29"/>
      <c r="MK26" s="29"/>
      <c r="ML26" s="29"/>
      <c r="MM26" s="29"/>
      <c r="MN26" s="29"/>
      <c r="MO26" s="29"/>
      <c r="MP26" s="29"/>
      <c r="MQ26" s="29"/>
      <c r="MR26" s="29"/>
      <c r="MS26" s="29"/>
      <c r="MT26" s="29"/>
      <c r="MU26" s="29"/>
      <c r="MV26" s="29"/>
      <c r="MW26" s="29"/>
      <c r="MX26" s="29"/>
      <c r="MY26" s="29"/>
      <c r="MZ26" s="29"/>
      <c r="NA26" s="29"/>
      <c r="NB26" s="29"/>
      <c r="NC26" s="29"/>
      <c r="ND26" s="29"/>
      <c r="NE26" s="29"/>
      <c r="NF26" s="29"/>
      <c r="NG26" s="29"/>
      <c r="NH26" s="29"/>
      <c r="NI26" s="29"/>
      <c r="NJ26" s="29"/>
      <c r="NK26" s="29"/>
      <c r="NL26" s="29"/>
      <c r="NM26" s="29"/>
      <c r="NN26" s="29"/>
      <c r="NO26" s="29"/>
      <c r="NP26" s="29"/>
      <c r="NQ26" s="29"/>
      <c r="NR26" s="29"/>
      <c r="NS26" s="29"/>
      <c r="NT26" s="29"/>
      <c r="NU26" s="29"/>
      <c r="NV26" s="29"/>
      <c r="NW26" s="29"/>
      <c r="NX26" s="29"/>
      <c r="NY26" s="29"/>
      <c r="NZ26" s="29"/>
      <c r="OA26" s="29"/>
      <c r="OB26" s="29"/>
      <c r="OC26" s="29"/>
      <c r="OD26" s="29"/>
      <c r="OE26" s="29"/>
      <c r="OF26" s="29"/>
      <c r="OG26" s="29"/>
      <c r="OH26" s="29"/>
      <c r="OI26" s="29"/>
      <c r="OJ26" s="29"/>
      <c r="OK26" s="29"/>
      <c r="OL26" s="29"/>
      <c r="OM26" s="29"/>
      <c r="ON26" s="29"/>
      <c r="OO26" s="29"/>
      <c r="OP26" s="29"/>
      <c r="OQ26" s="29"/>
      <c r="OR26" s="29"/>
      <c r="OS26" s="29"/>
      <c r="OT26" s="29"/>
      <c r="OU26" s="29"/>
      <c r="OV26" s="29"/>
      <c r="OW26" s="29"/>
      <c r="OX26" s="29"/>
      <c r="OY26" s="29"/>
      <c r="OZ26" s="29"/>
      <c r="PA26" s="29"/>
      <c r="PB26" s="29"/>
      <c r="PC26" s="29"/>
      <c r="PD26" s="29"/>
      <c r="PE26" s="29"/>
      <c r="PF26" s="29"/>
      <c r="PG26" s="29"/>
      <c r="PH26" s="29"/>
      <c r="PI26" s="29"/>
      <c r="PJ26" s="29"/>
      <c r="PK26" s="29"/>
      <c r="PL26" s="29"/>
    </row>
    <row r="27" spans="1:437" s="30" customFormat="1" ht="30" customHeight="1" x14ac:dyDescent="0.25">
      <c r="A27" s="90" t="s">
        <v>78</v>
      </c>
      <c r="B27" s="161"/>
      <c r="C27" s="161"/>
      <c r="D27" s="161">
        <f t="shared" si="0"/>
        <v>0</v>
      </c>
      <c r="E27" s="161">
        <v>3600</v>
      </c>
      <c r="F27" s="161"/>
      <c r="G27" s="161"/>
      <c r="H27" s="161"/>
      <c r="I27" s="161">
        <f t="shared" si="1"/>
        <v>0</v>
      </c>
      <c r="J27" s="142">
        <v>25</v>
      </c>
      <c r="K27" s="142"/>
      <c r="L27" s="91">
        <f t="shared" si="2"/>
        <v>0</v>
      </c>
      <c r="M27" s="142">
        <v>0</v>
      </c>
      <c r="N27" s="198">
        <f t="shared" si="10"/>
        <v>0</v>
      </c>
      <c r="O27" s="199" t="str">
        <f t="shared" si="11"/>
        <v>-</v>
      </c>
      <c r="P27" s="107"/>
      <c r="Q27" s="107"/>
      <c r="R27" s="137">
        <f t="shared" si="3"/>
        <v>0</v>
      </c>
      <c r="S27" s="137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29"/>
      <c r="AX27" s="29"/>
      <c r="AY27" s="29"/>
      <c r="AZ27" s="29"/>
      <c r="BA27" s="29"/>
      <c r="BB27" s="29"/>
      <c r="BC27" s="29"/>
      <c r="BD27" s="29"/>
      <c r="BE27" s="29"/>
      <c r="BF27" s="29"/>
      <c r="BG27" s="29"/>
      <c r="BH27" s="29"/>
      <c r="BI27" s="29"/>
      <c r="BJ27" s="29"/>
      <c r="BK27" s="29"/>
      <c r="BL27" s="29"/>
      <c r="BM27" s="29"/>
      <c r="BN27" s="29"/>
      <c r="BO27" s="29"/>
      <c r="BP27" s="29"/>
      <c r="BQ27" s="29"/>
      <c r="BR27" s="29"/>
      <c r="BS27" s="29"/>
      <c r="BT27" s="29"/>
      <c r="BU27" s="29"/>
      <c r="BV27" s="29"/>
      <c r="BW27" s="29"/>
      <c r="BX27" s="29"/>
      <c r="BY27" s="29"/>
      <c r="BZ27" s="29"/>
      <c r="CA27" s="29"/>
      <c r="CB27" s="29"/>
      <c r="CC27" s="29"/>
      <c r="CD27" s="29"/>
      <c r="CE27" s="29"/>
      <c r="CF27" s="29"/>
      <c r="CG27" s="29"/>
      <c r="CH27" s="29"/>
      <c r="CI27" s="29"/>
      <c r="CJ27" s="29"/>
      <c r="CK27" s="29"/>
      <c r="CL27" s="29"/>
      <c r="CM27" s="29"/>
      <c r="CN27" s="29"/>
      <c r="CO27" s="29"/>
      <c r="CP27" s="29"/>
      <c r="CQ27" s="29"/>
      <c r="CR27" s="29"/>
      <c r="CS27" s="29"/>
      <c r="CT27" s="29"/>
      <c r="CU27" s="29"/>
      <c r="CV27" s="29"/>
      <c r="CW27" s="29"/>
      <c r="CX27" s="29"/>
      <c r="CY27" s="29"/>
      <c r="CZ27" s="29"/>
      <c r="DA27" s="29"/>
      <c r="DB27" s="29"/>
      <c r="DC27" s="29"/>
      <c r="DD27" s="29"/>
      <c r="DE27" s="29"/>
      <c r="DF27" s="29"/>
      <c r="DG27" s="29"/>
      <c r="DH27" s="29"/>
      <c r="DI27" s="29"/>
      <c r="DJ27" s="29"/>
      <c r="DK27" s="29"/>
      <c r="DL27" s="29"/>
      <c r="DM27" s="29"/>
      <c r="DN27" s="29"/>
      <c r="DO27" s="29"/>
      <c r="DP27" s="29"/>
      <c r="DQ27" s="29"/>
      <c r="DR27" s="29"/>
      <c r="DS27" s="29"/>
      <c r="DT27" s="29"/>
      <c r="DU27" s="29"/>
      <c r="DV27" s="29"/>
      <c r="DW27" s="29"/>
      <c r="DX27" s="29"/>
      <c r="DY27" s="29"/>
      <c r="DZ27" s="29"/>
      <c r="EA27" s="29"/>
      <c r="EB27" s="29"/>
      <c r="EC27" s="29"/>
      <c r="ED27" s="29"/>
      <c r="EE27" s="29"/>
      <c r="EF27" s="29"/>
      <c r="EG27" s="29"/>
      <c r="EH27" s="29"/>
      <c r="EI27" s="29"/>
      <c r="EJ27" s="29"/>
      <c r="EK27" s="29"/>
      <c r="EL27" s="29"/>
      <c r="EM27" s="29"/>
      <c r="EN27" s="29"/>
      <c r="EO27" s="29"/>
      <c r="EP27" s="29"/>
      <c r="EQ27" s="29"/>
      <c r="ER27" s="29"/>
      <c r="ES27" s="29"/>
      <c r="ET27" s="29"/>
      <c r="EU27" s="29"/>
      <c r="EV27" s="29"/>
      <c r="EW27" s="29"/>
      <c r="EX27" s="29"/>
      <c r="EY27" s="29"/>
      <c r="EZ27" s="29"/>
      <c r="FA27" s="29"/>
      <c r="FB27" s="29"/>
      <c r="FC27" s="29"/>
      <c r="FD27" s="29"/>
      <c r="FE27" s="29"/>
      <c r="FF27" s="29"/>
      <c r="FG27" s="29"/>
      <c r="FH27" s="29"/>
      <c r="FI27" s="29"/>
      <c r="FJ27" s="29"/>
      <c r="FK27" s="29"/>
      <c r="FL27" s="29"/>
      <c r="FM27" s="29"/>
      <c r="FN27" s="29"/>
      <c r="FO27" s="29"/>
      <c r="FP27" s="29"/>
      <c r="FQ27" s="29"/>
      <c r="FR27" s="29"/>
      <c r="FS27" s="29"/>
      <c r="FT27" s="29"/>
      <c r="FU27" s="29"/>
      <c r="FV27" s="29"/>
      <c r="FW27" s="29"/>
      <c r="FX27" s="29"/>
      <c r="FY27" s="29"/>
      <c r="FZ27" s="29"/>
      <c r="GA27" s="29"/>
      <c r="GB27" s="29"/>
      <c r="GC27" s="29"/>
      <c r="GD27" s="29"/>
      <c r="GE27" s="29"/>
      <c r="GF27" s="29"/>
      <c r="GG27" s="29"/>
      <c r="GH27" s="29"/>
      <c r="GI27" s="29"/>
      <c r="GJ27" s="29"/>
      <c r="GK27" s="29"/>
      <c r="GL27" s="29"/>
      <c r="GM27" s="29"/>
      <c r="GN27" s="29"/>
      <c r="GO27" s="29"/>
      <c r="GP27" s="29"/>
      <c r="GQ27" s="29"/>
      <c r="GR27" s="29"/>
      <c r="GS27" s="29"/>
      <c r="GT27" s="29"/>
      <c r="GU27" s="29"/>
      <c r="GV27" s="29"/>
      <c r="GW27" s="29"/>
      <c r="GX27" s="29"/>
      <c r="GY27" s="29"/>
      <c r="GZ27" s="29"/>
      <c r="HA27" s="29"/>
      <c r="HB27" s="29"/>
      <c r="HC27" s="29"/>
      <c r="HD27" s="29"/>
      <c r="HE27" s="29"/>
      <c r="HF27" s="29"/>
      <c r="HG27" s="29"/>
      <c r="HH27" s="29"/>
      <c r="HI27" s="29"/>
      <c r="HJ27" s="29"/>
      <c r="HK27" s="29"/>
      <c r="HL27" s="29"/>
      <c r="HM27" s="29"/>
      <c r="HN27" s="29"/>
      <c r="HO27" s="29"/>
      <c r="HP27" s="29"/>
      <c r="HQ27" s="29"/>
      <c r="HR27" s="29"/>
      <c r="HS27" s="29"/>
      <c r="HT27" s="29"/>
      <c r="HU27" s="29"/>
      <c r="HV27" s="29"/>
      <c r="HW27" s="29"/>
      <c r="HX27" s="29"/>
      <c r="HY27" s="29"/>
      <c r="HZ27" s="29"/>
      <c r="IA27" s="29"/>
      <c r="IB27" s="29"/>
      <c r="IC27" s="29"/>
      <c r="ID27" s="29"/>
      <c r="IE27" s="29"/>
      <c r="IF27" s="29"/>
      <c r="IG27" s="29"/>
      <c r="IH27" s="29"/>
      <c r="II27" s="29"/>
      <c r="IJ27" s="29"/>
      <c r="IK27" s="29"/>
      <c r="IL27" s="29"/>
      <c r="IM27" s="29"/>
      <c r="IN27" s="29"/>
      <c r="IO27" s="29"/>
      <c r="IP27" s="29"/>
      <c r="IQ27" s="29"/>
      <c r="IR27" s="29"/>
      <c r="IS27" s="29"/>
      <c r="IT27" s="29"/>
      <c r="IU27" s="29"/>
      <c r="IV27" s="29"/>
      <c r="IW27" s="29"/>
      <c r="IX27" s="29"/>
      <c r="IY27" s="29"/>
      <c r="IZ27" s="29"/>
      <c r="JA27" s="29"/>
      <c r="JB27" s="29"/>
      <c r="JC27" s="29"/>
      <c r="JD27" s="29"/>
      <c r="JE27" s="29"/>
      <c r="JF27" s="29"/>
      <c r="JG27" s="29"/>
      <c r="JH27" s="29"/>
      <c r="JI27" s="29"/>
      <c r="JJ27" s="29"/>
      <c r="JK27" s="29"/>
      <c r="JL27" s="29"/>
      <c r="JM27" s="29"/>
      <c r="JN27" s="29"/>
      <c r="JO27" s="29"/>
      <c r="JP27" s="29"/>
      <c r="JQ27" s="29"/>
      <c r="JR27" s="29"/>
      <c r="JS27" s="29"/>
      <c r="JT27" s="29"/>
      <c r="JU27" s="29"/>
      <c r="JV27" s="29"/>
      <c r="JW27" s="29"/>
      <c r="JX27" s="29"/>
      <c r="JY27" s="29"/>
      <c r="JZ27" s="29"/>
      <c r="KA27" s="29"/>
      <c r="KB27" s="29"/>
      <c r="KC27" s="29"/>
      <c r="KD27" s="29"/>
      <c r="KE27" s="29"/>
      <c r="KF27" s="29"/>
      <c r="KG27" s="29"/>
      <c r="KH27" s="29"/>
      <c r="KI27" s="29"/>
      <c r="KJ27" s="29"/>
      <c r="KK27" s="29"/>
      <c r="KL27" s="29"/>
      <c r="KM27" s="29"/>
      <c r="KN27" s="29"/>
      <c r="KO27" s="29"/>
      <c r="KP27" s="29"/>
      <c r="KQ27" s="29"/>
      <c r="KR27" s="29"/>
      <c r="KS27" s="29"/>
      <c r="KT27" s="29"/>
      <c r="KU27" s="29"/>
      <c r="KV27" s="29"/>
      <c r="KW27" s="29"/>
      <c r="KX27" s="29"/>
      <c r="KY27" s="29"/>
      <c r="KZ27" s="29"/>
      <c r="LA27" s="29"/>
      <c r="LB27" s="29"/>
      <c r="LC27" s="29"/>
      <c r="LD27" s="29"/>
      <c r="LE27" s="29"/>
      <c r="LF27" s="29"/>
      <c r="LG27" s="29"/>
      <c r="LH27" s="29"/>
      <c r="LI27" s="29"/>
      <c r="LJ27" s="29"/>
      <c r="LK27" s="29"/>
      <c r="LL27" s="29"/>
      <c r="LM27" s="29"/>
      <c r="LN27" s="29"/>
      <c r="LO27" s="29"/>
      <c r="LP27" s="29"/>
      <c r="LQ27" s="29"/>
      <c r="LR27" s="29"/>
      <c r="LS27" s="29"/>
      <c r="LT27" s="29"/>
      <c r="LU27" s="29"/>
      <c r="LV27" s="29"/>
      <c r="LW27" s="29"/>
      <c r="LX27" s="29"/>
      <c r="LY27" s="29"/>
      <c r="LZ27" s="29"/>
      <c r="MA27" s="29"/>
      <c r="MB27" s="29"/>
      <c r="MC27" s="29"/>
      <c r="MD27" s="29"/>
      <c r="ME27" s="29"/>
      <c r="MF27" s="29"/>
      <c r="MG27" s="29"/>
      <c r="MH27" s="29"/>
      <c r="MI27" s="29"/>
      <c r="MJ27" s="29"/>
      <c r="MK27" s="29"/>
      <c r="ML27" s="29"/>
      <c r="MM27" s="29"/>
      <c r="MN27" s="29"/>
      <c r="MO27" s="29"/>
      <c r="MP27" s="29"/>
      <c r="MQ27" s="29"/>
      <c r="MR27" s="29"/>
      <c r="MS27" s="29"/>
      <c r="MT27" s="29"/>
      <c r="MU27" s="29"/>
      <c r="MV27" s="29"/>
      <c r="MW27" s="29"/>
      <c r="MX27" s="29"/>
      <c r="MY27" s="29"/>
      <c r="MZ27" s="29"/>
      <c r="NA27" s="29"/>
      <c r="NB27" s="29"/>
      <c r="NC27" s="29"/>
      <c r="ND27" s="29"/>
      <c r="NE27" s="29"/>
      <c r="NF27" s="29"/>
      <c r="NG27" s="29"/>
      <c r="NH27" s="29"/>
      <c r="NI27" s="29"/>
      <c r="NJ27" s="29"/>
      <c r="NK27" s="29"/>
      <c r="NL27" s="29"/>
      <c r="NM27" s="29"/>
      <c r="NN27" s="29"/>
      <c r="NO27" s="29"/>
      <c r="NP27" s="29"/>
      <c r="NQ27" s="29"/>
      <c r="NR27" s="29"/>
      <c r="NS27" s="29"/>
      <c r="NT27" s="29"/>
      <c r="NU27" s="29"/>
      <c r="NV27" s="29"/>
      <c r="NW27" s="29"/>
      <c r="NX27" s="29"/>
      <c r="NY27" s="29"/>
      <c r="NZ27" s="29"/>
      <c r="OA27" s="29"/>
      <c r="OB27" s="29"/>
      <c r="OC27" s="29"/>
      <c r="OD27" s="29"/>
      <c r="OE27" s="29"/>
      <c r="OF27" s="29"/>
      <c r="OG27" s="29"/>
      <c r="OH27" s="29"/>
      <c r="OI27" s="29"/>
      <c r="OJ27" s="29"/>
      <c r="OK27" s="29"/>
      <c r="OL27" s="29"/>
      <c r="OM27" s="29"/>
      <c r="ON27" s="29"/>
      <c r="OO27" s="29"/>
      <c r="OP27" s="29"/>
      <c r="OQ27" s="29"/>
      <c r="OR27" s="29"/>
      <c r="OS27" s="29"/>
      <c r="OT27" s="29"/>
      <c r="OU27" s="29"/>
      <c r="OV27" s="29"/>
      <c r="OW27" s="29"/>
      <c r="OX27" s="29"/>
      <c r="OY27" s="29"/>
      <c r="OZ27" s="29"/>
      <c r="PA27" s="29"/>
      <c r="PB27" s="29"/>
      <c r="PC27" s="29"/>
      <c r="PD27" s="29"/>
      <c r="PE27" s="29"/>
      <c r="PF27" s="29"/>
      <c r="PG27" s="29"/>
      <c r="PH27" s="29"/>
      <c r="PI27" s="29"/>
      <c r="PJ27" s="29"/>
      <c r="PK27" s="29"/>
      <c r="PL27" s="29"/>
    </row>
    <row r="28" spans="1:437" s="34" customFormat="1" ht="27" customHeight="1" x14ac:dyDescent="0.25">
      <c r="A28" s="220"/>
      <c r="B28" s="220"/>
      <c r="C28" s="220"/>
      <c r="D28" s="220"/>
      <c r="E28" s="31">
        <f>SUM(E10:E27)</f>
        <v>133441</v>
      </c>
      <c r="F28" s="31">
        <f>SUM(F10:F27)</f>
        <v>5585</v>
      </c>
      <c r="G28" s="31"/>
      <c r="H28" s="31">
        <f>SUM(H10:H27)</f>
        <v>888</v>
      </c>
      <c r="I28" s="31">
        <f>SUM(I10:I27)</f>
        <v>6901</v>
      </c>
      <c r="J28" s="32"/>
      <c r="K28" s="31"/>
      <c r="L28" s="31">
        <f>SUM(L10:L27)</f>
        <v>119400</v>
      </c>
      <c r="M28" s="31">
        <f>SUM(M10:M27)</f>
        <v>471</v>
      </c>
      <c r="N28" s="128">
        <f>SUM(N10:N27)</f>
        <v>112970</v>
      </c>
      <c r="O28" s="129">
        <f>IFERROR((N28/I28)*100,"-")</f>
        <v>1637.009129111723</v>
      </c>
      <c r="P28" s="108"/>
      <c r="Q28" s="108"/>
      <c r="R28" s="53"/>
      <c r="S28" s="5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I28" s="33"/>
      <c r="AJ28" s="33"/>
      <c r="AK28" s="33"/>
      <c r="AL28" s="33"/>
      <c r="AM28" s="33"/>
      <c r="AN28" s="33"/>
      <c r="AO28" s="33"/>
      <c r="AP28" s="33"/>
      <c r="AQ28" s="33"/>
      <c r="AR28" s="33"/>
      <c r="AS28" s="33"/>
      <c r="AT28" s="33"/>
      <c r="AU28" s="33"/>
      <c r="AV28" s="33"/>
      <c r="AW28" s="33"/>
      <c r="AX28" s="33"/>
      <c r="AY28" s="33"/>
      <c r="AZ28" s="33"/>
      <c r="BA28" s="33"/>
      <c r="BB28" s="33"/>
      <c r="BC28" s="33"/>
      <c r="BD28" s="33"/>
      <c r="BE28" s="33"/>
      <c r="BF28" s="33"/>
      <c r="BG28" s="33"/>
      <c r="BH28" s="33"/>
      <c r="BI28" s="33"/>
      <c r="BJ28" s="33"/>
      <c r="BK28" s="33"/>
      <c r="BL28" s="33"/>
      <c r="BM28" s="33"/>
      <c r="BN28" s="33"/>
      <c r="BO28" s="33"/>
      <c r="BP28" s="33"/>
      <c r="BQ28" s="33"/>
      <c r="BR28" s="33"/>
      <c r="BS28" s="33"/>
      <c r="BT28" s="33"/>
      <c r="BU28" s="33"/>
      <c r="BV28" s="33"/>
      <c r="BW28" s="33"/>
      <c r="BX28" s="33"/>
      <c r="BY28" s="33"/>
      <c r="BZ28" s="33"/>
      <c r="CA28" s="33"/>
      <c r="CB28" s="33"/>
      <c r="CC28" s="33"/>
      <c r="CD28" s="33"/>
      <c r="CE28" s="33"/>
      <c r="CF28" s="33"/>
      <c r="CG28" s="33"/>
      <c r="CH28" s="33"/>
      <c r="CI28" s="33"/>
      <c r="CJ28" s="33"/>
      <c r="CK28" s="33"/>
      <c r="CL28" s="33"/>
      <c r="CM28" s="33"/>
      <c r="CN28" s="33"/>
      <c r="CO28" s="33"/>
      <c r="CP28" s="33"/>
      <c r="CQ28" s="33"/>
      <c r="CR28" s="33"/>
      <c r="CS28" s="33"/>
      <c r="CT28" s="33"/>
      <c r="CU28" s="33"/>
      <c r="CV28" s="33"/>
      <c r="CW28" s="33"/>
      <c r="CX28" s="33"/>
      <c r="CY28" s="33"/>
      <c r="CZ28" s="33"/>
      <c r="DA28" s="33"/>
      <c r="DB28" s="33"/>
      <c r="DC28" s="33"/>
      <c r="DD28" s="33"/>
      <c r="DE28" s="33"/>
      <c r="DF28" s="33"/>
      <c r="DG28" s="33"/>
      <c r="DH28" s="33"/>
      <c r="DI28" s="33"/>
      <c r="DJ28" s="33"/>
      <c r="DK28" s="33"/>
      <c r="DL28" s="33"/>
      <c r="DM28" s="33"/>
      <c r="DN28" s="33"/>
      <c r="DO28" s="33"/>
      <c r="DP28" s="33"/>
      <c r="DQ28" s="33"/>
      <c r="DR28" s="33"/>
      <c r="DS28" s="33"/>
      <c r="DT28" s="33"/>
      <c r="DU28" s="33"/>
      <c r="DV28" s="33"/>
      <c r="DW28" s="33"/>
      <c r="DX28" s="33"/>
      <c r="DY28" s="33"/>
      <c r="DZ28" s="33"/>
      <c r="EA28" s="33"/>
      <c r="EB28" s="33"/>
      <c r="EC28" s="33"/>
      <c r="ED28" s="33"/>
      <c r="EE28" s="33"/>
      <c r="EF28" s="33"/>
      <c r="EG28" s="33"/>
      <c r="EH28" s="33"/>
      <c r="EI28" s="33"/>
      <c r="EJ28" s="33"/>
      <c r="EK28" s="33"/>
      <c r="EL28" s="33"/>
      <c r="EM28" s="33"/>
      <c r="EN28" s="33"/>
      <c r="EO28" s="33"/>
      <c r="EP28" s="33"/>
      <c r="EQ28" s="33"/>
      <c r="ER28" s="33"/>
      <c r="ES28" s="33"/>
      <c r="ET28" s="33"/>
      <c r="EU28" s="33"/>
      <c r="EV28" s="33"/>
      <c r="EW28" s="33"/>
      <c r="EX28" s="33"/>
      <c r="EY28" s="33"/>
      <c r="EZ28" s="33"/>
      <c r="FA28" s="33"/>
      <c r="FB28" s="33"/>
      <c r="FC28" s="33"/>
      <c r="FD28" s="33"/>
      <c r="FE28" s="33"/>
      <c r="FF28" s="33"/>
      <c r="FG28" s="33"/>
      <c r="FH28" s="33"/>
      <c r="FI28" s="33"/>
      <c r="FJ28" s="33"/>
      <c r="FK28" s="33"/>
      <c r="FL28" s="33"/>
      <c r="FM28" s="33"/>
      <c r="FN28" s="33"/>
      <c r="FO28" s="33"/>
      <c r="FP28" s="33"/>
      <c r="FQ28" s="33"/>
      <c r="FR28" s="33"/>
      <c r="FS28" s="33"/>
      <c r="FT28" s="33"/>
      <c r="FU28" s="33"/>
      <c r="FV28" s="33"/>
      <c r="FW28" s="33"/>
      <c r="FX28" s="33"/>
      <c r="FY28" s="33"/>
      <c r="FZ28" s="33"/>
      <c r="GA28" s="33"/>
      <c r="GB28" s="33"/>
      <c r="GC28" s="33"/>
      <c r="GD28" s="33"/>
      <c r="GE28" s="33"/>
      <c r="GF28" s="33"/>
      <c r="GG28" s="33"/>
      <c r="GH28" s="33"/>
      <c r="GI28" s="33"/>
      <c r="GJ28" s="33"/>
      <c r="GK28" s="33"/>
      <c r="GL28" s="33"/>
      <c r="GM28" s="33"/>
      <c r="GN28" s="33"/>
      <c r="GO28" s="33"/>
      <c r="GP28" s="33"/>
      <c r="GQ28" s="33"/>
      <c r="GR28" s="33"/>
      <c r="GS28" s="33"/>
      <c r="GT28" s="33"/>
      <c r="GU28" s="33"/>
      <c r="GV28" s="33"/>
      <c r="GW28" s="33"/>
      <c r="GX28" s="33"/>
      <c r="GY28" s="33"/>
      <c r="GZ28" s="33"/>
      <c r="HA28" s="33"/>
      <c r="HB28" s="33"/>
      <c r="HC28" s="33"/>
      <c r="HD28" s="33"/>
      <c r="HE28" s="33"/>
      <c r="HF28" s="33"/>
      <c r="HG28" s="33"/>
      <c r="HH28" s="33"/>
      <c r="HI28" s="33"/>
      <c r="HJ28" s="33"/>
      <c r="HK28" s="33"/>
      <c r="HL28" s="33"/>
      <c r="HM28" s="33"/>
      <c r="HN28" s="33"/>
      <c r="HO28" s="33"/>
      <c r="HP28" s="33"/>
      <c r="HQ28" s="33"/>
      <c r="HR28" s="33"/>
      <c r="HS28" s="33"/>
      <c r="HT28" s="33"/>
      <c r="HU28" s="33"/>
      <c r="HV28" s="33"/>
      <c r="HW28" s="33"/>
      <c r="HX28" s="33"/>
      <c r="HY28" s="33"/>
      <c r="HZ28" s="33"/>
      <c r="IA28" s="33"/>
      <c r="IB28" s="33"/>
      <c r="IC28" s="33"/>
      <c r="ID28" s="33"/>
      <c r="IE28" s="33"/>
      <c r="IF28" s="33"/>
      <c r="IG28" s="33"/>
      <c r="IH28" s="33"/>
      <c r="II28" s="33"/>
      <c r="IJ28" s="33"/>
      <c r="IK28" s="33"/>
      <c r="IL28" s="33"/>
      <c r="IM28" s="33"/>
      <c r="IN28" s="33"/>
      <c r="IO28" s="33"/>
      <c r="IP28" s="33"/>
      <c r="IQ28" s="33"/>
      <c r="IR28" s="33"/>
      <c r="IS28" s="33"/>
      <c r="IT28" s="33"/>
      <c r="IU28" s="33"/>
      <c r="IV28" s="33"/>
      <c r="IW28" s="33"/>
      <c r="IX28" s="33"/>
      <c r="IY28" s="33"/>
      <c r="IZ28" s="33"/>
      <c r="JA28" s="33"/>
      <c r="JB28" s="33"/>
      <c r="JC28" s="33"/>
      <c r="JD28" s="33"/>
      <c r="JE28" s="33"/>
      <c r="JF28" s="33"/>
      <c r="JG28" s="33"/>
      <c r="JH28" s="33"/>
      <c r="JI28" s="33"/>
      <c r="JJ28" s="33"/>
      <c r="JK28" s="33"/>
      <c r="JL28" s="33"/>
      <c r="JM28" s="33"/>
      <c r="JN28" s="33"/>
      <c r="JO28" s="33"/>
      <c r="JP28" s="33"/>
      <c r="JQ28" s="33"/>
      <c r="JR28" s="33"/>
      <c r="JS28" s="33"/>
      <c r="JT28" s="33"/>
      <c r="JU28" s="33"/>
      <c r="JV28" s="33"/>
      <c r="JW28" s="33"/>
      <c r="JX28" s="33"/>
      <c r="JY28" s="33"/>
      <c r="JZ28" s="33"/>
      <c r="KA28" s="33"/>
      <c r="KB28" s="33"/>
      <c r="KC28" s="33"/>
      <c r="KD28" s="33"/>
      <c r="KE28" s="33"/>
      <c r="KF28" s="33"/>
      <c r="KG28" s="33"/>
      <c r="KH28" s="33"/>
      <c r="KI28" s="33"/>
      <c r="KJ28" s="33"/>
      <c r="KK28" s="33"/>
      <c r="KL28" s="33"/>
      <c r="KM28" s="33"/>
      <c r="KN28" s="33"/>
      <c r="KO28" s="33"/>
      <c r="KP28" s="33"/>
      <c r="KQ28" s="33"/>
      <c r="KR28" s="33"/>
      <c r="KS28" s="33"/>
      <c r="KT28" s="33"/>
      <c r="KU28" s="33"/>
      <c r="KV28" s="33"/>
      <c r="KW28" s="33"/>
      <c r="KX28" s="33"/>
      <c r="KY28" s="33"/>
      <c r="KZ28" s="33"/>
      <c r="LA28" s="33"/>
      <c r="LB28" s="33"/>
      <c r="LC28" s="33"/>
      <c r="LD28" s="33"/>
      <c r="LE28" s="33"/>
      <c r="LF28" s="33"/>
      <c r="LG28" s="33"/>
      <c r="LH28" s="33"/>
      <c r="LI28" s="33"/>
      <c r="LJ28" s="33"/>
      <c r="LK28" s="33"/>
      <c r="LL28" s="33"/>
      <c r="LM28" s="33"/>
      <c r="LN28" s="33"/>
      <c r="LO28" s="33"/>
      <c r="LP28" s="33"/>
      <c r="LQ28" s="33"/>
      <c r="LR28" s="33"/>
      <c r="LS28" s="33"/>
      <c r="LT28" s="33"/>
      <c r="LU28" s="33"/>
      <c r="LV28" s="33"/>
      <c r="LW28" s="33"/>
      <c r="LX28" s="33"/>
      <c r="LY28" s="33"/>
      <c r="LZ28" s="33"/>
      <c r="MA28" s="33"/>
      <c r="MB28" s="33"/>
      <c r="MC28" s="33"/>
      <c r="MD28" s="33"/>
      <c r="ME28" s="33"/>
      <c r="MF28" s="33"/>
      <c r="MG28" s="33"/>
      <c r="MH28" s="33"/>
      <c r="MI28" s="33"/>
      <c r="MJ28" s="33"/>
      <c r="MK28" s="33"/>
      <c r="ML28" s="33"/>
      <c r="MM28" s="33"/>
      <c r="MN28" s="33"/>
      <c r="MO28" s="33"/>
      <c r="MP28" s="33"/>
      <c r="MQ28" s="33"/>
      <c r="MR28" s="33"/>
      <c r="MS28" s="33"/>
      <c r="MT28" s="33"/>
      <c r="MU28" s="33"/>
      <c r="MV28" s="33"/>
      <c r="MW28" s="33"/>
      <c r="MX28" s="33"/>
      <c r="MY28" s="33"/>
      <c r="MZ28" s="33"/>
      <c r="NA28" s="33"/>
      <c r="NB28" s="33"/>
      <c r="NC28" s="33"/>
      <c r="ND28" s="33"/>
      <c r="NE28" s="33"/>
      <c r="NF28" s="33"/>
      <c r="NG28" s="33"/>
      <c r="NH28" s="33"/>
      <c r="NI28" s="33"/>
      <c r="NJ28" s="33"/>
      <c r="NK28" s="33"/>
      <c r="NL28" s="33"/>
      <c r="NM28" s="33"/>
      <c r="NN28" s="33"/>
      <c r="NO28" s="33"/>
      <c r="NP28" s="33"/>
      <c r="NQ28" s="33"/>
      <c r="NR28" s="33"/>
      <c r="NS28" s="33"/>
      <c r="NT28" s="33"/>
      <c r="NU28" s="33"/>
      <c r="NV28" s="33"/>
      <c r="NW28" s="33"/>
      <c r="NX28" s="33"/>
      <c r="NY28" s="33"/>
      <c r="NZ28" s="33"/>
      <c r="OA28" s="33"/>
      <c r="OB28" s="33"/>
      <c r="OC28" s="33"/>
      <c r="OD28" s="33"/>
      <c r="OE28" s="33"/>
      <c r="OF28" s="33"/>
      <c r="OG28" s="33"/>
      <c r="OH28" s="33"/>
      <c r="OI28" s="33"/>
      <c r="OJ28" s="33"/>
      <c r="OK28" s="33"/>
      <c r="OL28" s="33"/>
      <c r="OM28" s="33"/>
      <c r="ON28" s="33"/>
      <c r="OO28" s="33"/>
      <c r="OP28" s="33"/>
      <c r="OQ28" s="33"/>
      <c r="OR28" s="33"/>
      <c r="OS28" s="33"/>
      <c r="OT28" s="33"/>
      <c r="OU28" s="33"/>
      <c r="OV28" s="33"/>
      <c r="OW28" s="33"/>
      <c r="OX28" s="33"/>
      <c r="OY28" s="33"/>
      <c r="OZ28" s="33"/>
      <c r="PA28" s="33"/>
      <c r="PB28" s="33"/>
      <c r="PC28" s="33"/>
      <c r="PD28" s="33"/>
      <c r="PE28" s="33"/>
      <c r="PF28" s="33"/>
      <c r="PG28" s="33"/>
      <c r="PH28" s="33"/>
      <c r="PI28" s="33"/>
      <c r="PJ28" s="33"/>
      <c r="PK28" s="33"/>
      <c r="PL28" s="33"/>
    </row>
    <row r="29" spans="1:437" s="10" customFormat="1" ht="20.100000000000001" customHeight="1" x14ac:dyDescent="0.25">
      <c r="A29" s="35"/>
      <c r="B29" s="116"/>
      <c r="C29" s="35"/>
      <c r="D29" s="98"/>
      <c r="E29" s="36"/>
      <c r="F29" s="36"/>
      <c r="G29" s="36"/>
      <c r="H29" s="37"/>
      <c r="I29" s="38"/>
      <c r="J29" s="27"/>
      <c r="K29" s="27"/>
      <c r="L29" s="27"/>
      <c r="M29" s="27"/>
      <c r="N29" s="37"/>
      <c r="O29" s="119"/>
      <c r="P29" s="135"/>
      <c r="Q29" s="135"/>
      <c r="R29" s="39"/>
      <c r="S29" s="39"/>
      <c r="T29" s="40"/>
      <c r="U29" s="40"/>
      <c r="V29" s="40"/>
      <c r="W29" s="40"/>
      <c r="X29" s="26"/>
      <c r="Y29" s="26"/>
      <c r="Z29" s="26"/>
      <c r="AA29" s="41"/>
      <c r="AB29" s="26"/>
      <c r="AC29" s="26"/>
      <c r="AD29" s="23"/>
      <c r="AE29" s="24"/>
      <c r="AF29" s="24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  <c r="BJ29" s="8"/>
      <c r="BK29" s="8"/>
      <c r="BL29" s="8"/>
      <c r="BM29" s="8"/>
      <c r="BN29" s="8"/>
      <c r="BO29" s="8"/>
      <c r="BP29" s="8"/>
      <c r="BQ29" s="8"/>
      <c r="BR29" s="8"/>
      <c r="BS29" s="8"/>
      <c r="BT29" s="8"/>
      <c r="BU29" s="8"/>
      <c r="BV29" s="8"/>
      <c r="BW29" s="8"/>
      <c r="BX29" s="8"/>
      <c r="BY29" s="8"/>
      <c r="BZ29" s="8"/>
      <c r="CA29" s="8"/>
      <c r="CB29" s="8"/>
      <c r="CC29" s="8"/>
      <c r="CD29" s="8"/>
      <c r="CE29" s="8"/>
      <c r="CF29" s="8"/>
      <c r="CG29" s="8"/>
      <c r="CH29" s="8"/>
      <c r="CI29" s="8"/>
      <c r="CJ29" s="8"/>
      <c r="CK29" s="8"/>
      <c r="CL29" s="8"/>
      <c r="CM29" s="8"/>
      <c r="CN29" s="8"/>
      <c r="CO29" s="8"/>
      <c r="CP29" s="8"/>
      <c r="CQ29" s="8"/>
      <c r="CR29" s="8"/>
      <c r="CS29" s="8"/>
      <c r="CT29" s="8"/>
      <c r="CU29" s="8"/>
      <c r="CV29" s="8"/>
      <c r="CW29" s="8"/>
      <c r="CX29" s="8"/>
      <c r="CY29" s="8"/>
      <c r="CZ29" s="8"/>
      <c r="DA29" s="8"/>
      <c r="DB29" s="8"/>
      <c r="DC29" s="8"/>
      <c r="DD29" s="8"/>
      <c r="DE29" s="8"/>
      <c r="DF29" s="8"/>
      <c r="DG29" s="8"/>
      <c r="DH29" s="8"/>
      <c r="DI29" s="8"/>
      <c r="DJ29" s="8"/>
      <c r="DK29" s="8"/>
      <c r="DL29" s="8"/>
      <c r="DM29" s="8"/>
      <c r="DN29" s="8"/>
      <c r="DO29" s="8"/>
      <c r="DP29" s="8"/>
      <c r="DQ29" s="8"/>
      <c r="DR29" s="8"/>
      <c r="DS29" s="8"/>
      <c r="DT29" s="8"/>
      <c r="DU29" s="8"/>
      <c r="DV29" s="8"/>
      <c r="DW29" s="8"/>
      <c r="DX29" s="8"/>
      <c r="DY29" s="8"/>
      <c r="DZ29" s="8"/>
      <c r="EA29" s="8"/>
      <c r="EB29" s="8"/>
      <c r="EC29" s="8"/>
      <c r="ED29" s="8"/>
      <c r="EE29" s="8"/>
      <c r="EF29" s="8"/>
      <c r="EG29" s="8"/>
      <c r="EH29" s="8"/>
      <c r="EI29" s="8"/>
      <c r="EJ29" s="8"/>
      <c r="EK29" s="8"/>
      <c r="EL29" s="8"/>
      <c r="EM29" s="8"/>
      <c r="EN29" s="8"/>
      <c r="EO29" s="8"/>
      <c r="EP29" s="8"/>
      <c r="EQ29" s="8"/>
      <c r="ER29" s="8"/>
      <c r="ES29" s="8"/>
      <c r="ET29" s="8"/>
      <c r="EU29" s="8"/>
      <c r="EV29" s="8"/>
      <c r="EW29" s="8"/>
      <c r="EX29" s="8"/>
      <c r="EY29" s="8"/>
      <c r="EZ29" s="8"/>
      <c r="FA29" s="8"/>
      <c r="FB29" s="8"/>
      <c r="FC29" s="8"/>
      <c r="FD29" s="8"/>
      <c r="FE29" s="8"/>
      <c r="FF29" s="8"/>
      <c r="FG29" s="8"/>
      <c r="FH29" s="8"/>
      <c r="FI29" s="8"/>
      <c r="FJ29" s="8"/>
      <c r="FK29" s="8"/>
      <c r="FL29" s="8"/>
      <c r="FM29" s="8"/>
      <c r="FN29" s="8"/>
      <c r="FO29" s="8"/>
      <c r="FP29" s="8"/>
      <c r="FQ29" s="8"/>
      <c r="FR29" s="8"/>
      <c r="FS29" s="8"/>
      <c r="FT29" s="8"/>
      <c r="FU29" s="8"/>
      <c r="FV29" s="8"/>
      <c r="FW29" s="8"/>
      <c r="FX29" s="8"/>
      <c r="FY29" s="8"/>
      <c r="FZ29" s="8"/>
      <c r="GA29" s="8"/>
      <c r="GB29" s="8"/>
      <c r="GC29" s="8"/>
      <c r="GD29" s="8"/>
      <c r="GE29" s="8"/>
      <c r="GF29" s="8"/>
      <c r="GG29" s="8"/>
      <c r="GH29" s="8"/>
      <c r="GI29" s="8"/>
      <c r="GJ29" s="8"/>
      <c r="GK29" s="8"/>
      <c r="GL29" s="8"/>
      <c r="GM29" s="8"/>
      <c r="GN29" s="8"/>
      <c r="GO29" s="8"/>
      <c r="GP29" s="8"/>
      <c r="GQ29" s="8"/>
      <c r="GR29" s="8"/>
      <c r="GS29" s="8"/>
      <c r="GT29" s="8"/>
      <c r="GU29" s="8"/>
      <c r="GV29" s="8"/>
      <c r="GW29" s="8"/>
      <c r="GX29" s="8"/>
      <c r="GY29" s="8"/>
      <c r="GZ29" s="8"/>
      <c r="HA29" s="8"/>
      <c r="HB29" s="8"/>
      <c r="HC29" s="8"/>
      <c r="HD29" s="8"/>
      <c r="HE29" s="8"/>
      <c r="HF29" s="8"/>
      <c r="HG29" s="8"/>
      <c r="HH29" s="8"/>
      <c r="HI29" s="8"/>
      <c r="HJ29" s="8"/>
      <c r="HK29" s="8"/>
      <c r="HL29" s="8"/>
      <c r="HM29" s="8"/>
      <c r="HN29" s="8"/>
      <c r="HO29" s="8"/>
      <c r="HP29" s="8"/>
      <c r="HQ29" s="8"/>
      <c r="HR29" s="8"/>
      <c r="HS29" s="8"/>
      <c r="HT29" s="8"/>
      <c r="HU29" s="8"/>
      <c r="HV29" s="8"/>
      <c r="HW29" s="8"/>
      <c r="HX29" s="8"/>
      <c r="HY29" s="8"/>
      <c r="HZ29" s="8"/>
      <c r="IA29" s="8"/>
      <c r="IB29" s="8"/>
      <c r="IC29" s="8"/>
      <c r="ID29" s="8"/>
      <c r="IE29" s="8"/>
      <c r="IF29" s="8"/>
      <c r="IG29" s="8"/>
      <c r="IH29" s="8"/>
      <c r="II29" s="8"/>
      <c r="IJ29" s="8"/>
      <c r="IK29" s="8"/>
      <c r="IL29" s="8"/>
      <c r="IM29" s="8"/>
      <c r="IN29" s="8"/>
      <c r="IO29" s="8"/>
      <c r="IP29" s="8"/>
      <c r="IQ29" s="8"/>
      <c r="IR29" s="8"/>
      <c r="IS29" s="8"/>
      <c r="IT29" s="8"/>
      <c r="IU29" s="8"/>
      <c r="IV29" s="8"/>
      <c r="IW29" s="8"/>
      <c r="IX29" s="8"/>
      <c r="IY29" s="8"/>
      <c r="IZ29" s="8"/>
      <c r="JA29" s="8"/>
      <c r="JB29" s="8"/>
      <c r="JC29" s="8"/>
      <c r="JD29" s="8"/>
      <c r="JE29" s="8"/>
      <c r="JF29" s="8"/>
      <c r="JG29" s="8"/>
      <c r="JH29" s="8"/>
      <c r="JI29" s="8"/>
      <c r="JJ29" s="8"/>
      <c r="JK29" s="8"/>
      <c r="JL29" s="8"/>
      <c r="JM29" s="8"/>
      <c r="JN29" s="8"/>
      <c r="JO29" s="8"/>
      <c r="JP29" s="8"/>
      <c r="JQ29" s="8"/>
      <c r="JR29" s="8"/>
      <c r="JS29" s="8"/>
      <c r="JT29" s="8"/>
      <c r="JU29" s="8"/>
      <c r="JV29" s="8"/>
      <c r="JW29" s="8"/>
      <c r="JX29" s="8"/>
      <c r="JY29" s="8"/>
      <c r="JZ29" s="8"/>
      <c r="KA29" s="8"/>
      <c r="KB29" s="8"/>
      <c r="KC29" s="8"/>
      <c r="KD29" s="8"/>
      <c r="KE29" s="8"/>
      <c r="KF29" s="8"/>
      <c r="KG29" s="8"/>
      <c r="KH29" s="8"/>
      <c r="KI29" s="8"/>
      <c r="KJ29" s="8"/>
      <c r="KK29" s="8"/>
      <c r="KL29" s="8"/>
      <c r="KM29" s="8"/>
      <c r="KN29" s="8"/>
      <c r="KO29" s="8"/>
      <c r="KP29" s="8"/>
      <c r="KQ29" s="8"/>
      <c r="KR29" s="8"/>
      <c r="KS29" s="8"/>
      <c r="KT29" s="8"/>
      <c r="KU29" s="8"/>
      <c r="KV29" s="8"/>
      <c r="KW29" s="8"/>
      <c r="KX29" s="8"/>
      <c r="KY29" s="8"/>
      <c r="KZ29" s="8"/>
      <c r="LA29" s="8"/>
      <c r="LB29" s="8"/>
      <c r="LC29" s="8"/>
      <c r="LD29" s="8"/>
      <c r="LE29" s="8"/>
      <c r="LF29" s="8"/>
      <c r="LG29" s="8"/>
      <c r="LH29" s="8"/>
      <c r="LI29" s="8"/>
      <c r="LJ29" s="8"/>
      <c r="LK29" s="8"/>
      <c r="LL29" s="8"/>
      <c r="LM29" s="8"/>
      <c r="LN29" s="8"/>
      <c r="LO29" s="8"/>
      <c r="LP29" s="8"/>
      <c r="LQ29" s="8"/>
      <c r="LR29" s="8"/>
      <c r="LS29" s="8"/>
      <c r="LT29" s="8"/>
      <c r="LU29" s="8"/>
      <c r="LV29" s="8"/>
      <c r="LW29" s="8"/>
      <c r="LX29" s="8"/>
      <c r="LY29" s="8"/>
      <c r="LZ29" s="8"/>
      <c r="MA29" s="8"/>
      <c r="MB29" s="8"/>
      <c r="MC29" s="8"/>
      <c r="MD29" s="8"/>
      <c r="ME29" s="8"/>
      <c r="MF29" s="8"/>
      <c r="MG29" s="8"/>
      <c r="MH29" s="8"/>
      <c r="MI29" s="8"/>
      <c r="MJ29" s="8"/>
      <c r="MK29" s="8"/>
      <c r="ML29" s="8"/>
      <c r="MM29" s="8"/>
      <c r="MN29" s="8"/>
      <c r="MO29" s="8"/>
      <c r="MP29" s="8"/>
      <c r="MQ29" s="8"/>
      <c r="MR29" s="8"/>
      <c r="MS29" s="8"/>
      <c r="MT29" s="8"/>
      <c r="MU29" s="8"/>
      <c r="MV29" s="8"/>
      <c r="MW29" s="8"/>
      <c r="MX29" s="8"/>
      <c r="MY29" s="8"/>
      <c r="MZ29" s="8"/>
      <c r="NA29" s="8"/>
      <c r="NB29" s="8"/>
      <c r="NC29" s="8"/>
      <c r="ND29" s="8"/>
      <c r="NE29" s="8"/>
      <c r="NF29" s="8"/>
      <c r="NG29" s="8"/>
      <c r="NH29" s="8"/>
      <c r="NI29" s="8"/>
      <c r="NJ29" s="8"/>
      <c r="NK29" s="8"/>
      <c r="NL29" s="8"/>
      <c r="NM29" s="8"/>
      <c r="NN29" s="8"/>
      <c r="NO29" s="8"/>
      <c r="NP29" s="8"/>
      <c r="NQ29" s="8"/>
      <c r="NR29" s="8"/>
      <c r="NS29" s="8"/>
      <c r="NT29" s="8"/>
      <c r="NU29" s="8"/>
      <c r="NV29" s="8"/>
      <c r="NW29" s="8"/>
      <c r="NX29" s="8"/>
      <c r="NY29" s="8"/>
      <c r="NZ29" s="8"/>
      <c r="OA29" s="8"/>
      <c r="OB29" s="8"/>
      <c r="OC29" s="8"/>
      <c r="OD29" s="8"/>
      <c r="OE29" s="8"/>
      <c r="OF29" s="8"/>
      <c r="OG29" s="8"/>
      <c r="OH29" s="8"/>
      <c r="OI29" s="8"/>
      <c r="OJ29" s="8"/>
      <c r="OK29" s="8"/>
      <c r="OL29" s="8"/>
      <c r="OM29" s="8"/>
      <c r="ON29" s="8"/>
      <c r="OO29" s="8"/>
      <c r="OP29" s="8"/>
      <c r="OQ29" s="8"/>
      <c r="OR29" s="8"/>
      <c r="OS29" s="8"/>
      <c r="OT29" s="8"/>
      <c r="OU29" s="8"/>
      <c r="OV29" s="8"/>
      <c r="OW29" s="8"/>
      <c r="OX29" s="8"/>
      <c r="OY29" s="8"/>
      <c r="OZ29" s="8"/>
      <c r="PA29" s="8"/>
      <c r="PB29" s="8"/>
      <c r="PC29" s="8"/>
      <c r="PD29" s="8"/>
      <c r="PE29" s="8"/>
      <c r="PF29" s="8"/>
      <c r="PG29" s="8"/>
      <c r="PH29" s="8"/>
      <c r="PI29" s="8"/>
      <c r="PJ29" s="8"/>
      <c r="PK29" s="8"/>
      <c r="PL29" s="8"/>
    </row>
    <row r="30" spans="1:437" x14ac:dyDescent="0.25">
      <c r="X30" s="42"/>
      <c r="Y30" s="42"/>
      <c r="Z30" s="41"/>
      <c r="AA30" s="42"/>
    </row>
    <row r="31" spans="1:437" s="26" customFormat="1" x14ac:dyDescent="0.25">
      <c r="A31" s="35"/>
      <c r="B31" s="116"/>
      <c r="C31" s="35"/>
      <c r="D31" s="98"/>
      <c r="E31" s="36"/>
      <c r="F31" s="36"/>
      <c r="G31" s="36"/>
      <c r="H31" s="37"/>
      <c r="I31" s="38"/>
      <c r="J31" s="27"/>
      <c r="K31" s="27"/>
      <c r="L31" s="27"/>
      <c r="M31" s="27"/>
      <c r="N31" s="37"/>
      <c r="O31" s="119"/>
      <c r="P31" s="135"/>
      <c r="Q31" s="135"/>
      <c r="R31" s="39"/>
      <c r="S31" s="39"/>
      <c r="T31" s="40"/>
      <c r="U31" s="40"/>
      <c r="V31" s="40"/>
      <c r="W31" s="40"/>
      <c r="X31" s="43"/>
      <c r="Y31" s="43"/>
      <c r="Z31" s="41"/>
      <c r="AA31" s="42"/>
      <c r="AD31" s="23"/>
      <c r="AE31" s="24"/>
      <c r="AF31" s="24"/>
      <c r="PM31" s="27"/>
      <c r="PN31" s="27"/>
      <c r="PO31" s="27"/>
      <c r="PP31" s="27"/>
      <c r="PQ31" s="27"/>
      <c r="PR31" s="27"/>
      <c r="PS31" s="27"/>
      <c r="PT31" s="27"/>
      <c r="PU31" s="27"/>
    </row>
    <row r="32" spans="1:437" s="26" customFormat="1" x14ac:dyDescent="0.25">
      <c r="A32" s="35"/>
      <c r="B32" s="116"/>
      <c r="C32" s="35"/>
      <c r="D32" s="98"/>
      <c r="E32" s="36"/>
      <c r="F32" s="36"/>
      <c r="G32" s="36"/>
      <c r="H32" s="37"/>
      <c r="I32" s="38"/>
      <c r="J32" s="27"/>
      <c r="K32" s="27"/>
      <c r="L32" s="27"/>
      <c r="M32" s="27"/>
      <c r="N32" s="37"/>
      <c r="O32" s="119"/>
      <c r="P32" s="135"/>
      <c r="Q32" s="135"/>
      <c r="R32" s="39"/>
      <c r="S32" s="39"/>
      <c r="T32" s="40"/>
      <c r="U32" s="40"/>
      <c r="V32" s="40"/>
      <c r="W32" s="40"/>
      <c r="Z32" s="8"/>
      <c r="AA32" s="44"/>
      <c r="AB32" s="42"/>
      <c r="AC32" s="42"/>
      <c r="AD32" s="23"/>
      <c r="AE32" s="24"/>
      <c r="AF32" s="24"/>
      <c r="PM32" s="27"/>
      <c r="PN32" s="27"/>
      <c r="PO32" s="27"/>
      <c r="PP32" s="27"/>
      <c r="PQ32" s="27"/>
      <c r="PR32" s="27"/>
      <c r="PS32" s="27"/>
      <c r="PT32" s="27"/>
      <c r="PU32" s="27"/>
    </row>
    <row r="33" spans="1:33" s="29" customFormat="1" x14ac:dyDescent="0.25">
      <c r="A33" s="66"/>
      <c r="B33" s="219"/>
      <c r="C33" s="219"/>
      <c r="D33" s="99"/>
      <c r="E33" s="221"/>
      <c r="F33" s="221"/>
      <c r="G33" s="221"/>
      <c r="H33" s="221"/>
      <c r="I33" s="68"/>
      <c r="J33" s="192"/>
      <c r="K33" s="219"/>
      <c r="L33" s="219"/>
      <c r="M33" s="68"/>
      <c r="N33" s="122"/>
      <c r="O33" s="219"/>
      <c r="P33" s="219"/>
      <c r="Q33" s="219"/>
      <c r="R33" s="219"/>
      <c r="S33" s="219"/>
      <c r="T33" s="219"/>
      <c r="U33" s="219"/>
      <c r="V33" s="219"/>
      <c r="W33" s="219"/>
      <c r="X33" s="219"/>
      <c r="Y33" s="219"/>
      <c r="Z33" s="219"/>
      <c r="AA33" s="219"/>
      <c r="AB33" s="45"/>
    </row>
    <row r="34" spans="1:33" s="29" customFormat="1" ht="18.75" customHeight="1" x14ac:dyDescent="0.25">
      <c r="A34" s="66"/>
      <c r="B34" s="212"/>
      <c r="C34" s="212"/>
      <c r="D34" s="100"/>
      <c r="E34" s="215"/>
      <c r="F34" s="215"/>
      <c r="G34" s="215"/>
      <c r="H34" s="215"/>
      <c r="I34" s="70"/>
      <c r="J34" s="190"/>
      <c r="K34" s="216"/>
      <c r="L34" s="216"/>
      <c r="M34" s="190"/>
      <c r="N34" s="190"/>
      <c r="O34" s="216"/>
      <c r="P34" s="216"/>
      <c r="Q34" s="216"/>
      <c r="R34" s="216"/>
      <c r="S34" s="216"/>
      <c r="T34" s="216"/>
      <c r="U34" s="216"/>
      <c r="V34" s="216"/>
      <c r="W34" s="216"/>
      <c r="X34" s="217"/>
      <c r="Y34" s="217"/>
      <c r="Z34" s="217"/>
      <c r="AA34" s="217"/>
      <c r="AB34" s="46"/>
      <c r="AD34" s="57"/>
    </row>
    <row r="35" spans="1:33" s="29" customFormat="1" ht="18.75" customHeight="1" x14ac:dyDescent="0.25">
      <c r="A35" s="66"/>
      <c r="B35" s="212"/>
      <c r="C35" s="212"/>
      <c r="D35" s="100"/>
      <c r="E35" s="215"/>
      <c r="F35" s="215"/>
      <c r="G35" s="215"/>
      <c r="H35" s="215"/>
      <c r="I35" s="70"/>
      <c r="J35" s="190"/>
      <c r="K35" s="216"/>
      <c r="L35" s="216"/>
      <c r="M35" s="190"/>
      <c r="N35" s="190"/>
      <c r="O35" s="216"/>
      <c r="P35" s="216"/>
      <c r="Q35" s="216"/>
      <c r="R35" s="216"/>
      <c r="S35" s="216"/>
      <c r="T35" s="216"/>
      <c r="U35" s="216"/>
      <c r="V35" s="216"/>
      <c r="W35" s="216"/>
      <c r="X35" s="217"/>
      <c r="Y35" s="217"/>
      <c r="Z35" s="217"/>
      <c r="AA35" s="217"/>
      <c r="AB35" s="46"/>
    </row>
    <row r="36" spans="1:33" s="29" customFormat="1" ht="15.75" customHeight="1" x14ac:dyDescent="0.25">
      <c r="A36" s="66"/>
      <c r="B36" s="212"/>
      <c r="C36" s="212"/>
      <c r="D36" s="100"/>
      <c r="E36" s="215"/>
      <c r="F36" s="215"/>
      <c r="G36" s="215"/>
      <c r="H36" s="215"/>
      <c r="I36" s="70"/>
      <c r="J36" s="190"/>
      <c r="K36" s="216"/>
      <c r="L36" s="216"/>
      <c r="M36" s="190"/>
      <c r="N36" s="190"/>
      <c r="O36" s="216"/>
      <c r="P36" s="216"/>
      <c r="Q36" s="216"/>
      <c r="R36" s="216"/>
      <c r="S36" s="216"/>
      <c r="T36" s="216"/>
      <c r="U36" s="216"/>
      <c r="V36" s="216"/>
      <c r="W36" s="216"/>
      <c r="X36" s="217"/>
      <c r="Y36" s="217"/>
      <c r="Z36" s="217"/>
      <c r="AA36" s="217"/>
      <c r="AB36" s="47"/>
    </row>
    <row r="37" spans="1:33" s="29" customFormat="1" ht="15.75" customHeight="1" x14ac:dyDescent="0.25">
      <c r="A37" s="66"/>
      <c r="B37" s="212"/>
      <c r="C37" s="212"/>
      <c r="D37" s="100"/>
      <c r="E37" s="215"/>
      <c r="F37" s="215"/>
      <c r="G37" s="215"/>
      <c r="H37" s="215"/>
      <c r="I37" s="70"/>
      <c r="J37" s="190"/>
      <c r="K37" s="216"/>
      <c r="L37" s="216"/>
      <c r="M37" s="190"/>
      <c r="N37" s="190"/>
      <c r="O37" s="190"/>
      <c r="P37" s="70"/>
      <c r="Q37" s="70"/>
      <c r="R37" s="190"/>
      <c r="S37" s="190"/>
      <c r="T37" s="190"/>
      <c r="U37" s="190"/>
      <c r="V37" s="216"/>
      <c r="W37" s="216"/>
      <c r="X37" s="217"/>
      <c r="Y37" s="217"/>
      <c r="Z37" s="191"/>
      <c r="AA37" s="191"/>
      <c r="AB37" s="47"/>
    </row>
    <row r="38" spans="1:33" s="29" customFormat="1" ht="18.75" customHeight="1" x14ac:dyDescent="0.25">
      <c r="A38" s="66"/>
      <c r="B38" s="212"/>
      <c r="C38" s="212"/>
      <c r="D38" s="101"/>
      <c r="E38" s="213"/>
      <c r="F38" s="213"/>
      <c r="G38" s="213"/>
      <c r="H38" s="213"/>
      <c r="I38" s="188"/>
      <c r="J38" s="188"/>
      <c r="K38" s="214"/>
      <c r="L38" s="214"/>
      <c r="M38" s="188"/>
      <c r="N38" s="191"/>
      <c r="O38" s="214"/>
      <c r="P38" s="214"/>
      <c r="Q38" s="214"/>
      <c r="R38" s="214"/>
      <c r="S38" s="214"/>
      <c r="T38" s="214"/>
      <c r="U38" s="214"/>
      <c r="V38" s="214"/>
      <c r="W38" s="214"/>
      <c r="X38" s="214"/>
      <c r="Y38" s="214"/>
      <c r="Z38" s="218"/>
      <c r="AA38" s="218"/>
      <c r="AB38" s="46"/>
    </row>
    <row r="39" spans="1:33" s="29" customFormat="1" ht="18.75" customHeight="1" x14ac:dyDescent="0.25">
      <c r="A39" s="63"/>
      <c r="B39" s="117"/>
      <c r="C39" s="63"/>
      <c r="D39" s="102"/>
      <c r="E39" s="74"/>
      <c r="F39" s="74"/>
      <c r="G39" s="74"/>
      <c r="H39" s="75"/>
      <c r="I39" s="76"/>
      <c r="J39" s="62"/>
      <c r="K39" s="62"/>
      <c r="L39" s="62"/>
      <c r="M39" s="62"/>
      <c r="N39" s="120"/>
      <c r="O39" s="121"/>
      <c r="P39" s="86"/>
      <c r="Q39" s="86"/>
      <c r="R39" s="77"/>
      <c r="S39" s="77"/>
      <c r="T39" s="58"/>
      <c r="U39" s="58"/>
      <c r="V39" s="58"/>
      <c r="W39" s="58"/>
      <c r="AA39" s="59"/>
      <c r="AE39" s="60"/>
      <c r="AF39" s="60"/>
    </row>
    <row r="40" spans="1:33" s="29" customFormat="1" x14ac:dyDescent="0.25">
      <c r="A40" s="63"/>
      <c r="B40" s="117"/>
      <c r="C40" s="63"/>
      <c r="D40" s="102"/>
      <c r="E40" s="63"/>
      <c r="F40" s="63"/>
      <c r="G40" s="63"/>
      <c r="H40" s="75"/>
      <c r="I40" s="76"/>
      <c r="N40" s="75"/>
      <c r="O40" s="122"/>
      <c r="P40" s="189"/>
      <c r="Q40" s="189"/>
      <c r="R40" s="78"/>
      <c r="S40" s="78"/>
      <c r="T40" s="58"/>
      <c r="U40" s="58"/>
      <c r="V40" s="58"/>
      <c r="W40" s="58"/>
      <c r="X40" s="57"/>
      <c r="Y40" s="57"/>
      <c r="Z40" s="61"/>
      <c r="AA40" s="59"/>
      <c r="AD40" s="57"/>
      <c r="AE40" s="60"/>
      <c r="AF40" s="60"/>
    </row>
    <row r="41" spans="1:33" s="29" customFormat="1" x14ac:dyDescent="0.25">
      <c r="A41" s="63"/>
      <c r="B41" s="117"/>
      <c r="C41" s="63"/>
      <c r="D41" s="102"/>
      <c r="E41" s="63"/>
      <c r="F41" s="63"/>
      <c r="G41" s="63"/>
      <c r="H41" s="75"/>
      <c r="I41" s="76"/>
      <c r="N41" s="75"/>
      <c r="O41" s="122"/>
      <c r="P41" s="189"/>
      <c r="Q41" s="189"/>
      <c r="R41" s="78"/>
      <c r="S41" s="78"/>
      <c r="T41" s="58"/>
      <c r="U41" s="58"/>
      <c r="V41" s="58"/>
      <c r="W41" s="58"/>
      <c r="X41" s="57"/>
      <c r="Y41" s="57"/>
      <c r="Z41" s="61"/>
      <c r="AA41" s="62"/>
      <c r="AB41" s="62"/>
      <c r="AC41" s="62"/>
      <c r="AD41" s="63"/>
      <c r="AE41" s="64"/>
      <c r="AF41" s="64"/>
    </row>
    <row r="42" spans="1:33" s="29" customFormat="1" x14ac:dyDescent="0.25">
      <c r="A42" s="63"/>
      <c r="B42" s="117"/>
      <c r="C42" s="63"/>
      <c r="D42" s="102"/>
      <c r="E42" s="63"/>
      <c r="F42" s="63"/>
      <c r="G42" s="63"/>
      <c r="H42" s="75"/>
      <c r="I42" s="76"/>
      <c r="N42" s="75"/>
      <c r="O42" s="122"/>
      <c r="P42" s="189"/>
      <c r="Q42" s="189"/>
      <c r="R42" s="78"/>
      <c r="S42" s="78"/>
      <c r="T42" s="58"/>
      <c r="U42" s="58"/>
      <c r="V42" s="58"/>
      <c r="W42" s="58"/>
      <c r="AD42" s="63"/>
      <c r="AE42" s="64"/>
      <c r="AF42" s="64"/>
    </row>
    <row r="43" spans="1:33" s="29" customFormat="1" ht="29.25" customHeight="1" x14ac:dyDescent="0.25">
      <c r="A43" s="79"/>
      <c r="B43" s="118"/>
      <c r="C43" s="79"/>
      <c r="D43" s="103"/>
      <c r="E43" s="80"/>
      <c r="F43" s="80"/>
      <c r="G43" s="80"/>
      <c r="H43" s="79"/>
      <c r="I43" s="79"/>
      <c r="J43" s="79"/>
      <c r="K43" s="80"/>
      <c r="L43" s="79"/>
      <c r="M43" s="80"/>
      <c r="N43" s="130"/>
      <c r="O43" s="131"/>
      <c r="P43" s="109"/>
      <c r="Q43" s="109"/>
      <c r="R43" s="80"/>
      <c r="S43" s="80"/>
      <c r="T43" s="80"/>
      <c r="U43" s="79"/>
      <c r="V43" s="80"/>
      <c r="W43" s="79"/>
      <c r="X43" s="80"/>
      <c r="Y43" s="79"/>
      <c r="Z43" s="79"/>
      <c r="AA43" s="79"/>
      <c r="AB43" s="79"/>
      <c r="AC43" s="80"/>
      <c r="AD43" s="80"/>
      <c r="AE43" s="79"/>
      <c r="AF43" s="81"/>
      <c r="AG43" s="79"/>
    </row>
    <row r="44" spans="1:33" s="65" customFormat="1" ht="22.5" customHeight="1" x14ac:dyDescent="0.2">
      <c r="A44" s="70"/>
      <c r="B44" s="70"/>
      <c r="C44" s="70"/>
      <c r="D44" s="104"/>
      <c r="E44" s="82"/>
      <c r="F44" s="82"/>
      <c r="G44" s="82"/>
      <c r="H44" s="82"/>
      <c r="I44" s="70"/>
      <c r="J44" s="82"/>
      <c r="K44" s="82"/>
      <c r="L44" s="70"/>
      <c r="M44" s="82"/>
      <c r="N44" s="70"/>
      <c r="O44" s="82"/>
      <c r="P44" s="70"/>
      <c r="Q44" s="70"/>
      <c r="R44" s="82"/>
      <c r="S44" s="82"/>
      <c r="T44" s="82"/>
      <c r="U44" s="70"/>
      <c r="V44" s="82"/>
      <c r="W44" s="70"/>
      <c r="X44" s="82"/>
      <c r="Y44" s="70"/>
      <c r="Z44" s="82"/>
      <c r="AA44" s="70"/>
      <c r="AB44" s="82"/>
      <c r="AC44" s="70"/>
      <c r="AD44" s="82"/>
      <c r="AE44" s="82"/>
      <c r="AF44" s="82"/>
      <c r="AG44" s="82"/>
    </row>
    <row r="45" spans="1:33" s="62" customFormat="1" ht="22.5" customHeight="1" x14ac:dyDescent="0.25">
      <c r="A45" s="70"/>
      <c r="B45" s="70"/>
      <c r="C45" s="70"/>
      <c r="D45" s="104"/>
      <c r="E45" s="82"/>
      <c r="F45" s="82"/>
      <c r="G45" s="82"/>
      <c r="H45" s="82"/>
      <c r="I45" s="70"/>
      <c r="J45" s="82"/>
      <c r="K45" s="82"/>
      <c r="L45" s="70"/>
      <c r="M45" s="82"/>
      <c r="N45" s="70"/>
      <c r="O45" s="82"/>
      <c r="P45" s="70"/>
      <c r="Q45" s="70"/>
      <c r="R45" s="82"/>
      <c r="S45" s="82"/>
      <c r="T45" s="82"/>
      <c r="U45" s="70"/>
      <c r="V45" s="82"/>
      <c r="W45" s="70"/>
      <c r="X45" s="82"/>
      <c r="Y45" s="70"/>
      <c r="Z45" s="82"/>
      <c r="AA45" s="70"/>
      <c r="AB45" s="82"/>
      <c r="AC45" s="70"/>
      <c r="AD45" s="82"/>
      <c r="AE45" s="82"/>
      <c r="AF45" s="82"/>
      <c r="AG45" s="82"/>
    </row>
    <row r="46" spans="1:33" s="62" customFormat="1" ht="22.5" customHeight="1" x14ac:dyDescent="0.25">
      <c r="A46" s="83"/>
      <c r="B46" s="70"/>
      <c r="C46" s="70"/>
      <c r="D46" s="105"/>
      <c r="E46" s="84"/>
      <c r="F46" s="84"/>
      <c r="G46" s="84"/>
      <c r="H46" s="82"/>
      <c r="I46" s="70"/>
      <c r="J46" s="82"/>
      <c r="K46" s="82"/>
      <c r="L46" s="70"/>
      <c r="M46" s="82"/>
      <c r="N46" s="70"/>
      <c r="O46" s="82"/>
      <c r="P46" s="70"/>
      <c r="Q46" s="70"/>
      <c r="R46" s="82"/>
      <c r="S46" s="82"/>
      <c r="T46" s="84"/>
      <c r="U46" s="70"/>
      <c r="V46" s="82"/>
      <c r="W46" s="70"/>
      <c r="X46" s="82"/>
      <c r="Y46" s="70"/>
      <c r="Z46" s="82"/>
      <c r="AA46" s="70"/>
      <c r="AB46" s="82"/>
      <c r="AC46" s="70"/>
      <c r="AD46" s="82"/>
      <c r="AE46" s="82"/>
      <c r="AF46" s="82"/>
      <c r="AG46" s="82"/>
    </row>
    <row r="47" spans="1:33" s="62" customFormat="1" ht="22.5" customHeight="1" x14ac:dyDescent="0.25">
      <c r="A47" s="83"/>
      <c r="B47" s="70"/>
      <c r="C47" s="70"/>
      <c r="D47" s="105"/>
      <c r="E47" s="84"/>
      <c r="F47" s="84"/>
      <c r="G47" s="84"/>
      <c r="H47" s="82"/>
      <c r="I47" s="70"/>
      <c r="J47" s="70"/>
      <c r="K47" s="82"/>
      <c r="L47" s="70"/>
      <c r="M47" s="82"/>
      <c r="N47" s="70"/>
      <c r="O47" s="82"/>
      <c r="P47" s="70"/>
      <c r="Q47" s="70"/>
      <c r="R47" s="82"/>
      <c r="S47" s="82"/>
      <c r="T47" s="84"/>
      <c r="U47" s="70"/>
      <c r="V47" s="82"/>
      <c r="W47" s="70"/>
      <c r="X47" s="82"/>
      <c r="Y47" s="70"/>
      <c r="Z47" s="82"/>
      <c r="AA47" s="70"/>
      <c r="AB47" s="82"/>
      <c r="AC47" s="70"/>
      <c r="AD47" s="82"/>
      <c r="AE47" s="82"/>
      <c r="AF47" s="82"/>
      <c r="AG47" s="82"/>
    </row>
    <row r="48" spans="1:33" s="62" customFormat="1" ht="22.5" customHeight="1" x14ac:dyDescent="0.25">
      <c r="A48" s="83"/>
      <c r="B48" s="70"/>
      <c r="C48" s="70"/>
      <c r="D48" s="105"/>
      <c r="E48" s="84"/>
      <c r="F48" s="84"/>
      <c r="G48" s="84"/>
      <c r="H48" s="82"/>
      <c r="I48" s="70"/>
      <c r="J48" s="82"/>
      <c r="K48" s="82"/>
      <c r="L48" s="70"/>
      <c r="M48" s="82"/>
      <c r="N48" s="70"/>
      <c r="O48" s="82"/>
      <c r="P48" s="70"/>
      <c r="Q48" s="70"/>
      <c r="R48" s="82"/>
      <c r="S48" s="82"/>
      <c r="T48" s="84"/>
      <c r="U48" s="70"/>
      <c r="V48" s="82"/>
      <c r="W48" s="70"/>
      <c r="X48" s="82"/>
      <c r="Y48" s="70"/>
      <c r="Z48" s="82"/>
      <c r="AA48" s="70"/>
      <c r="AB48" s="82"/>
      <c r="AC48" s="70"/>
      <c r="AD48" s="82"/>
      <c r="AE48" s="82"/>
      <c r="AF48" s="82"/>
      <c r="AG48" s="82"/>
    </row>
    <row r="49" spans="1:33" s="62" customFormat="1" ht="22.5" customHeight="1" x14ac:dyDescent="0.25">
      <c r="A49" s="83"/>
      <c r="B49" s="70"/>
      <c r="C49" s="70"/>
      <c r="D49" s="105"/>
      <c r="E49" s="84"/>
      <c r="F49" s="84"/>
      <c r="G49" s="84"/>
      <c r="H49" s="82"/>
      <c r="I49" s="70"/>
      <c r="J49" s="82"/>
      <c r="K49" s="82"/>
      <c r="L49" s="70"/>
      <c r="M49" s="82"/>
      <c r="N49" s="70"/>
      <c r="O49" s="82"/>
      <c r="P49" s="70"/>
      <c r="Q49" s="70"/>
      <c r="R49" s="82"/>
      <c r="S49" s="82"/>
      <c r="T49" s="84"/>
      <c r="U49" s="70"/>
      <c r="V49" s="82"/>
      <c r="W49" s="70"/>
      <c r="X49" s="82"/>
      <c r="Y49" s="70"/>
      <c r="Z49" s="82"/>
      <c r="AA49" s="70"/>
      <c r="AB49" s="82"/>
      <c r="AC49" s="70"/>
      <c r="AD49" s="82"/>
      <c r="AE49" s="82"/>
      <c r="AF49" s="82"/>
      <c r="AG49" s="82"/>
    </row>
    <row r="50" spans="1:33" s="62" customFormat="1" ht="22.5" customHeight="1" x14ac:dyDescent="0.25">
      <c r="A50" s="83"/>
      <c r="B50" s="70"/>
      <c r="C50" s="70"/>
      <c r="D50" s="105"/>
      <c r="E50" s="84"/>
      <c r="F50" s="84"/>
      <c r="G50" s="84"/>
      <c r="H50" s="82"/>
      <c r="I50" s="70"/>
      <c r="J50" s="82"/>
      <c r="K50" s="82"/>
      <c r="L50" s="70"/>
      <c r="M50" s="82"/>
      <c r="N50" s="70"/>
      <c r="O50" s="82"/>
      <c r="P50" s="70"/>
      <c r="Q50" s="70"/>
      <c r="R50" s="82"/>
      <c r="S50" s="82"/>
      <c r="T50" s="84"/>
      <c r="U50" s="70"/>
      <c r="V50" s="82"/>
      <c r="W50" s="70"/>
      <c r="X50" s="82"/>
      <c r="Y50" s="70"/>
      <c r="Z50" s="82"/>
      <c r="AA50" s="70"/>
      <c r="AB50" s="82"/>
      <c r="AC50" s="70"/>
      <c r="AD50" s="82"/>
      <c r="AE50" s="82"/>
      <c r="AF50" s="82"/>
      <c r="AG50" s="82"/>
    </row>
    <row r="51" spans="1:33" s="62" customFormat="1" ht="22.5" customHeight="1" x14ac:dyDescent="0.25">
      <c r="A51" s="83"/>
      <c r="B51" s="70"/>
      <c r="C51" s="70"/>
      <c r="D51" s="105"/>
      <c r="E51" s="84"/>
      <c r="F51" s="84"/>
      <c r="G51" s="84"/>
      <c r="H51" s="82"/>
      <c r="I51" s="70"/>
      <c r="J51" s="82"/>
      <c r="K51" s="82"/>
      <c r="L51" s="70"/>
      <c r="M51" s="82"/>
      <c r="N51" s="70"/>
      <c r="O51" s="82"/>
      <c r="P51" s="70"/>
      <c r="Q51" s="70"/>
      <c r="R51" s="82"/>
      <c r="S51" s="82"/>
      <c r="T51" s="84"/>
      <c r="U51" s="70"/>
      <c r="V51" s="82"/>
      <c r="W51" s="70"/>
      <c r="X51" s="82"/>
      <c r="Y51" s="70"/>
      <c r="Z51" s="82"/>
      <c r="AA51" s="70"/>
      <c r="AB51" s="82"/>
      <c r="AC51" s="70"/>
      <c r="AD51" s="82"/>
      <c r="AE51" s="82"/>
      <c r="AF51" s="82"/>
      <c r="AG51" s="82"/>
    </row>
    <row r="52" spans="1:33" s="62" customFormat="1" ht="22.5" customHeight="1" x14ac:dyDescent="0.25">
      <c r="A52" s="83"/>
      <c r="B52" s="70"/>
      <c r="C52" s="70"/>
      <c r="D52" s="105"/>
      <c r="E52" s="84"/>
      <c r="F52" s="84"/>
      <c r="G52" s="84"/>
      <c r="H52" s="82"/>
      <c r="I52" s="70"/>
      <c r="J52" s="82"/>
      <c r="K52" s="82"/>
      <c r="L52" s="70"/>
      <c r="M52" s="82"/>
      <c r="N52" s="70"/>
      <c r="O52" s="82"/>
      <c r="P52" s="70"/>
      <c r="Q52" s="70"/>
      <c r="R52" s="82"/>
      <c r="S52" s="82"/>
      <c r="T52" s="84"/>
      <c r="U52" s="70"/>
      <c r="V52" s="82"/>
      <c r="W52" s="70"/>
      <c r="X52" s="82"/>
      <c r="Y52" s="70"/>
      <c r="Z52" s="82"/>
      <c r="AA52" s="70"/>
      <c r="AB52" s="82"/>
      <c r="AC52" s="70"/>
      <c r="AD52" s="82"/>
      <c r="AE52" s="82"/>
      <c r="AF52" s="82"/>
      <c r="AG52" s="82"/>
    </row>
    <row r="53" spans="1:33" s="62" customFormat="1" ht="22.5" customHeight="1" x14ac:dyDescent="0.25">
      <c r="A53" s="83"/>
      <c r="B53" s="70"/>
      <c r="C53" s="70"/>
      <c r="D53" s="105"/>
      <c r="E53" s="84"/>
      <c r="F53" s="84"/>
      <c r="G53" s="84"/>
      <c r="H53" s="82"/>
      <c r="I53" s="70"/>
      <c r="J53" s="82"/>
      <c r="K53" s="82"/>
      <c r="L53" s="70"/>
      <c r="M53" s="82"/>
      <c r="N53" s="70"/>
      <c r="O53" s="82"/>
      <c r="P53" s="70"/>
      <c r="Q53" s="70"/>
      <c r="R53" s="82"/>
      <c r="S53" s="82"/>
      <c r="T53" s="84"/>
      <c r="U53" s="70"/>
      <c r="V53" s="82"/>
      <c r="W53" s="70"/>
      <c r="X53" s="82"/>
      <c r="Y53" s="70"/>
      <c r="Z53" s="82"/>
      <c r="AA53" s="70"/>
      <c r="AB53" s="82"/>
      <c r="AC53" s="70"/>
      <c r="AD53" s="82"/>
      <c r="AE53" s="82"/>
      <c r="AF53" s="82"/>
      <c r="AG53" s="82"/>
    </row>
    <row r="54" spans="1:33" s="62" customFormat="1" ht="22.5" customHeight="1" x14ac:dyDescent="0.25">
      <c r="A54" s="83"/>
      <c r="B54" s="70"/>
      <c r="C54" s="70"/>
      <c r="D54" s="105"/>
      <c r="E54" s="84"/>
      <c r="F54" s="84"/>
      <c r="G54" s="84"/>
      <c r="H54" s="70"/>
      <c r="I54" s="70"/>
      <c r="J54" s="70"/>
      <c r="K54" s="84"/>
      <c r="L54" s="70"/>
      <c r="M54" s="82"/>
      <c r="N54" s="70"/>
      <c r="O54" s="84"/>
      <c r="P54" s="83"/>
      <c r="Q54" s="83"/>
      <c r="R54" s="84"/>
      <c r="S54" s="84"/>
      <c r="T54" s="84"/>
      <c r="U54" s="70"/>
      <c r="V54" s="84"/>
      <c r="W54" s="70"/>
      <c r="X54" s="84"/>
      <c r="Y54" s="70"/>
      <c r="Z54" s="82"/>
      <c r="AA54" s="70"/>
      <c r="AB54" s="82"/>
      <c r="AC54" s="70"/>
      <c r="AD54" s="82"/>
      <c r="AE54" s="82"/>
      <c r="AF54" s="82"/>
      <c r="AG54" s="82"/>
    </row>
    <row r="55" spans="1:33" s="62" customFormat="1" ht="22.5" customHeight="1" x14ac:dyDescent="0.25">
      <c r="A55" s="70"/>
      <c r="B55" s="70"/>
      <c r="C55" s="70"/>
      <c r="D55" s="104"/>
      <c r="E55" s="82"/>
      <c r="F55" s="82"/>
      <c r="G55" s="82"/>
      <c r="H55" s="70"/>
      <c r="I55" s="70"/>
      <c r="J55" s="70"/>
      <c r="K55" s="82"/>
      <c r="L55" s="85"/>
      <c r="M55" s="85"/>
      <c r="N55" s="86"/>
      <c r="O55" s="82"/>
      <c r="P55" s="70"/>
      <c r="Q55" s="70"/>
      <c r="R55" s="82"/>
      <c r="S55" s="82"/>
      <c r="T55" s="82"/>
      <c r="U55" s="70"/>
      <c r="V55" s="82"/>
      <c r="W55" s="70"/>
      <c r="X55" s="82"/>
      <c r="Y55" s="86"/>
      <c r="Z55" s="86"/>
      <c r="AA55" s="70"/>
      <c r="AB55" s="82"/>
      <c r="AC55" s="70"/>
      <c r="AD55" s="70"/>
      <c r="AE55" s="82"/>
      <c r="AF55" s="82"/>
      <c r="AG55" s="82"/>
    </row>
    <row r="56" spans="1:33" s="62" customFormat="1" ht="22.5" customHeight="1" x14ac:dyDescent="0.25">
      <c r="A56" s="74"/>
      <c r="B56" s="110"/>
      <c r="C56" s="74"/>
      <c r="D56" s="106"/>
      <c r="E56" s="74"/>
      <c r="F56" s="74"/>
      <c r="G56" s="74"/>
      <c r="H56" s="74"/>
      <c r="I56" s="74"/>
      <c r="J56" s="74"/>
      <c r="K56" s="74"/>
      <c r="L56" s="74"/>
      <c r="M56" s="74"/>
      <c r="N56" s="120"/>
      <c r="O56" s="120"/>
      <c r="P56" s="86"/>
      <c r="Q56" s="86"/>
      <c r="R56" s="74"/>
      <c r="S56" s="74"/>
      <c r="T56" s="74"/>
      <c r="U56" s="74"/>
      <c r="V56" s="74"/>
      <c r="W56" s="74"/>
      <c r="X56" s="87"/>
      <c r="Y56" s="74"/>
      <c r="Z56" s="87"/>
      <c r="AA56" s="87"/>
      <c r="AB56" s="87"/>
      <c r="AC56" s="74"/>
      <c r="AD56" s="87"/>
      <c r="AE56" s="74"/>
      <c r="AF56" s="87"/>
      <c r="AG56" s="87"/>
    </row>
    <row r="57" spans="1:33" s="62" customFormat="1" ht="22.5" customHeight="1" x14ac:dyDescent="0.25">
      <c r="A57" s="63"/>
      <c r="B57" s="117"/>
      <c r="C57" s="63"/>
      <c r="D57" s="102"/>
      <c r="E57" s="63"/>
      <c r="F57" s="63"/>
      <c r="G57" s="63"/>
      <c r="H57" s="75"/>
      <c r="I57" s="76"/>
      <c r="J57" s="29"/>
      <c r="K57" s="29"/>
      <c r="L57" s="29"/>
      <c r="M57" s="29"/>
      <c r="N57" s="75"/>
      <c r="O57" s="122"/>
      <c r="P57" s="189"/>
      <c r="Q57" s="189"/>
      <c r="R57" s="78"/>
      <c r="S57" s="78"/>
      <c r="T57" s="58"/>
      <c r="U57" s="58"/>
      <c r="V57" s="58"/>
      <c r="W57" s="58"/>
      <c r="X57" s="29"/>
      <c r="Y57" s="29"/>
      <c r="Z57" s="29"/>
      <c r="AA57" s="29"/>
      <c r="AB57" s="29"/>
      <c r="AC57" s="29"/>
      <c r="AD57" s="63"/>
      <c r="AE57" s="64"/>
      <c r="AF57" s="64"/>
    </row>
    <row r="58" spans="1:33" s="29" customFormat="1" x14ac:dyDescent="0.25">
      <c r="A58" s="63"/>
      <c r="B58" s="117"/>
      <c r="C58" s="63"/>
      <c r="D58" s="102"/>
      <c r="E58" s="63"/>
      <c r="F58" s="63"/>
      <c r="G58" s="63"/>
      <c r="H58" s="75"/>
      <c r="I58" s="76"/>
      <c r="N58" s="75"/>
      <c r="O58" s="122"/>
      <c r="P58" s="189"/>
      <c r="Q58" s="189"/>
      <c r="R58" s="78"/>
      <c r="S58" s="78"/>
      <c r="T58" s="58"/>
      <c r="U58" s="58"/>
      <c r="V58" s="58"/>
      <c r="W58" s="58"/>
      <c r="AD58" s="63"/>
      <c r="AE58" s="64"/>
      <c r="AF58" s="64"/>
    </row>
    <row r="59" spans="1:33" s="29" customFormat="1" x14ac:dyDescent="0.25">
      <c r="A59" s="63"/>
      <c r="B59" s="117"/>
      <c r="C59" s="63"/>
      <c r="D59" s="102"/>
      <c r="E59" s="63"/>
      <c r="F59" s="63"/>
      <c r="G59" s="63"/>
      <c r="H59" s="75"/>
      <c r="I59" s="76"/>
      <c r="N59" s="75"/>
      <c r="O59" s="122"/>
      <c r="P59" s="189"/>
      <c r="Q59" s="189"/>
      <c r="R59" s="78"/>
      <c r="S59" s="78"/>
      <c r="T59" s="58"/>
      <c r="U59" s="58"/>
      <c r="V59" s="58"/>
      <c r="W59" s="58"/>
      <c r="AD59" s="63"/>
      <c r="AE59" s="64"/>
      <c r="AF59" s="64"/>
    </row>
    <row r="60" spans="1:33" s="29" customFormat="1" x14ac:dyDescent="0.25">
      <c r="A60" s="63"/>
      <c r="B60" s="117"/>
      <c r="C60" s="63"/>
      <c r="D60" s="102"/>
      <c r="E60" s="63"/>
      <c r="F60" s="63"/>
      <c r="G60" s="63"/>
      <c r="H60" s="75"/>
      <c r="I60" s="76"/>
      <c r="N60" s="75"/>
      <c r="O60" s="122"/>
      <c r="P60" s="189"/>
      <c r="Q60" s="189"/>
      <c r="R60" s="78"/>
      <c r="S60" s="78"/>
      <c r="T60" s="58"/>
      <c r="U60" s="58"/>
      <c r="V60" s="58"/>
      <c r="W60" s="58"/>
      <c r="AD60" s="63"/>
      <c r="AE60" s="64"/>
      <c r="AF60" s="64"/>
    </row>
    <row r="61" spans="1:33" s="29" customFormat="1" x14ac:dyDescent="0.25">
      <c r="A61" s="63"/>
      <c r="B61" s="117"/>
      <c r="C61" s="63"/>
      <c r="D61" s="102"/>
      <c r="E61" s="63"/>
      <c r="F61" s="63"/>
      <c r="G61" s="63"/>
      <c r="H61" s="75"/>
      <c r="I61" s="76"/>
      <c r="N61" s="75"/>
      <c r="O61" s="122"/>
      <c r="P61" s="189"/>
      <c r="Q61" s="189"/>
      <c r="R61" s="78"/>
      <c r="S61" s="78"/>
      <c r="T61" s="58"/>
      <c r="U61" s="58"/>
      <c r="V61" s="58"/>
      <c r="W61" s="58"/>
      <c r="AD61" s="63"/>
      <c r="AE61" s="64"/>
      <c r="AF61" s="64"/>
    </row>
    <row r="62" spans="1:33" s="29" customFormat="1" x14ac:dyDescent="0.25">
      <c r="A62" s="63"/>
      <c r="B62" s="117"/>
      <c r="C62" s="63"/>
      <c r="D62" s="102"/>
      <c r="E62" s="63"/>
      <c r="F62" s="63"/>
      <c r="G62" s="63"/>
      <c r="H62" s="75"/>
      <c r="I62" s="76"/>
      <c r="N62" s="75"/>
      <c r="O62" s="122"/>
      <c r="P62" s="189"/>
      <c r="Q62" s="189"/>
      <c r="R62" s="78"/>
      <c r="S62" s="78"/>
      <c r="T62" s="58"/>
      <c r="U62" s="58"/>
      <c r="V62" s="58"/>
      <c r="W62" s="58"/>
      <c r="AD62" s="63"/>
      <c r="AE62" s="64"/>
      <c r="AF62" s="64"/>
    </row>
    <row r="63" spans="1:33" s="29" customFormat="1" x14ac:dyDescent="0.25">
      <c r="A63" s="63"/>
      <c r="B63" s="117"/>
      <c r="C63" s="63"/>
      <c r="D63" s="102"/>
      <c r="E63" s="63"/>
      <c r="F63" s="63"/>
      <c r="G63" s="63"/>
      <c r="H63" s="75"/>
      <c r="I63" s="76"/>
      <c r="N63" s="75"/>
      <c r="O63" s="122"/>
      <c r="P63" s="189"/>
      <c r="Q63" s="189"/>
      <c r="R63" s="78"/>
      <c r="S63" s="78"/>
      <c r="T63" s="58"/>
      <c r="U63" s="58"/>
      <c r="V63" s="58"/>
      <c r="W63" s="58"/>
      <c r="AD63" s="63"/>
      <c r="AE63" s="64"/>
      <c r="AF63" s="64"/>
    </row>
    <row r="64" spans="1:33" s="29" customFormat="1" x14ac:dyDescent="0.25">
      <c r="A64" s="63"/>
      <c r="B64" s="117"/>
      <c r="C64" s="63"/>
      <c r="D64" s="102"/>
      <c r="E64" s="63"/>
      <c r="F64" s="63"/>
      <c r="G64" s="63"/>
      <c r="H64" s="75"/>
      <c r="I64" s="76"/>
      <c r="N64" s="75"/>
      <c r="O64" s="122"/>
      <c r="P64" s="189"/>
      <c r="Q64" s="189"/>
      <c r="R64" s="78"/>
      <c r="S64" s="78"/>
      <c r="T64" s="58"/>
      <c r="U64" s="58"/>
      <c r="V64" s="58"/>
      <c r="W64" s="58"/>
      <c r="AD64" s="63"/>
      <c r="AE64" s="64"/>
      <c r="AF64" s="64"/>
    </row>
    <row r="65" spans="1:32" s="29" customFormat="1" x14ac:dyDescent="0.25">
      <c r="A65" s="63"/>
      <c r="B65" s="117"/>
      <c r="C65" s="63"/>
      <c r="D65" s="102"/>
      <c r="E65" s="63"/>
      <c r="F65" s="63"/>
      <c r="G65" s="63"/>
      <c r="H65" s="75"/>
      <c r="I65" s="76"/>
      <c r="N65" s="75"/>
      <c r="O65" s="122"/>
      <c r="P65" s="189"/>
      <c r="Q65" s="189"/>
      <c r="R65" s="78"/>
      <c r="S65" s="78"/>
      <c r="T65" s="58"/>
      <c r="U65" s="58"/>
      <c r="V65" s="58"/>
      <c r="W65" s="58"/>
      <c r="AD65" s="63"/>
      <c r="AE65" s="64"/>
      <c r="AF65" s="64"/>
    </row>
    <row r="66" spans="1:32" s="29" customFormat="1" x14ac:dyDescent="0.25">
      <c r="A66" s="63"/>
      <c r="B66" s="117"/>
      <c r="C66" s="63"/>
      <c r="D66" s="102"/>
      <c r="E66" s="63"/>
      <c r="F66" s="63"/>
      <c r="G66" s="63"/>
      <c r="H66" s="75"/>
      <c r="I66" s="76"/>
      <c r="N66" s="75"/>
      <c r="O66" s="122"/>
      <c r="P66" s="189"/>
      <c r="Q66" s="189"/>
      <c r="R66" s="78"/>
      <c r="S66" s="78"/>
      <c r="T66" s="58"/>
      <c r="U66" s="58"/>
      <c r="V66" s="58"/>
      <c r="W66" s="58"/>
      <c r="AD66" s="63"/>
      <c r="AE66" s="64"/>
      <c r="AF66" s="64"/>
    </row>
    <row r="67" spans="1:32" s="29" customFormat="1" x14ac:dyDescent="0.25">
      <c r="A67" s="63"/>
      <c r="B67" s="117"/>
      <c r="C67" s="63"/>
      <c r="D67" s="102"/>
      <c r="E67" s="63"/>
      <c r="F67" s="63"/>
      <c r="G67" s="63"/>
      <c r="H67" s="75"/>
      <c r="I67" s="76"/>
      <c r="N67" s="75"/>
      <c r="O67" s="122"/>
      <c r="P67" s="189"/>
      <c r="Q67" s="189"/>
      <c r="R67" s="78"/>
      <c r="S67" s="78"/>
      <c r="T67" s="58"/>
      <c r="U67" s="58"/>
      <c r="V67" s="58"/>
      <c r="W67" s="58"/>
      <c r="AD67" s="63"/>
      <c r="AE67" s="64"/>
      <c r="AF67" s="64"/>
    </row>
    <row r="68" spans="1:32" s="29" customFormat="1" x14ac:dyDescent="0.25">
      <c r="A68" s="63"/>
      <c r="B68" s="117"/>
      <c r="C68" s="63"/>
      <c r="D68" s="102"/>
      <c r="E68" s="63"/>
      <c r="F68" s="63"/>
      <c r="G68" s="63"/>
      <c r="H68" s="75"/>
      <c r="I68" s="76"/>
      <c r="N68" s="75"/>
      <c r="O68" s="122"/>
      <c r="P68" s="189"/>
      <c r="Q68" s="189"/>
      <c r="R68" s="78"/>
      <c r="S68" s="78"/>
      <c r="T68" s="58"/>
      <c r="U68" s="58"/>
      <c r="V68" s="58"/>
      <c r="W68" s="58"/>
      <c r="AD68" s="63"/>
      <c r="AE68" s="64"/>
      <c r="AF68" s="64"/>
    </row>
    <row r="69" spans="1:32" s="29" customFormat="1" x14ac:dyDescent="0.25">
      <c r="A69" s="63"/>
      <c r="B69" s="117"/>
      <c r="C69" s="63"/>
      <c r="D69" s="102"/>
      <c r="E69" s="63"/>
      <c r="F69" s="63"/>
      <c r="G69" s="63"/>
      <c r="H69" s="75"/>
      <c r="I69" s="76"/>
      <c r="N69" s="75"/>
      <c r="O69" s="122"/>
      <c r="P69" s="189"/>
      <c r="Q69" s="189"/>
      <c r="R69" s="78"/>
      <c r="S69" s="78"/>
      <c r="T69" s="58"/>
      <c r="U69" s="58"/>
      <c r="V69" s="58"/>
      <c r="W69" s="58"/>
      <c r="AD69" s="63"/>
      <c r="AE69" s="64"/>
      <c r="AF69" s="64"/>
    </row>
    <row r="70" spans="1:32" s="29" customFormat="1" x14ac:dyDescent="0.25">
      <c r="A70" s="63"/>
      <c r="B70" s="117"/>
      <c r="C70" s="63"/>
      <c r="D70" s="102"/>
      <c r="E70" s="63"/>
      <c r="F70" s="63"/>
      <c r="G70" s="63"/>
      <c r="H70" s="75"/>
      <c r="I70" s="76"/>
      <c r="N70" s="75"/>
      <c r="O70" s="122"/>
      <c r="P70" s="189"/>
      <c r="Q70" s="189"/>
      <c r="R70" s="78"/>
      <c r="S70" s="78"/>
      <c r="T70" s="58"/>
      <c r="U70" s="58"/>
      <c r="V70" s="58"/>
      <c r="W70" s="58"/>
      <c r="AD70" s="63"/>
      <c r="AE70" s="64"/>
      <c r="AF70" s="64"/>
    </row>
    <row r="71" spans="1:32" s="29" customFormat="1" x14ac:dyDescent="0.25">
      <c r="A71" s="63"/>
      <c r="B71" s="117"/>
      <c r="C71" s="63"/>
      <c r="D71" s="102"/>
      <c r="E71" s="63"/>
      <c r="F71" s="63"/>
      <c r="G71" s="63"/>
      <c r="H71" s="75"/>
      <c r="I71" s="76"/>
      <c r="N71" s="75"/>
      <c r="O71" s="122"/>
      <c r="P71" s="189"/>
      <c r="Q71" s="189"/>
      <c r="R71" s="78"/>
      <c r="S71" s="78"/>
      <c r="T71" s="58"/>
      <c r="U71" s="58"/>
      <c r="V71" s="58"/>
      <c r="W71" s="58"/>
      <c r="AD71" s="63"/>
      <c r="AE71" s="64"/>
      <c r="AF71" s="64"/>
    </row>
    <row r="72" spans="1:32" s="29" customFormat="1" x14ac:dyDescent="0.25">
      <c r="A72" s="63"/>
      <c r="B72" s="117"/>
      <c r="C72" s="63"/>
      <c r="D72" s="102"/>
      <c r="E72" s="63"/>
      <c r="F72" s="63"/>
      <c r="G72" s="63"/>
      <c r="H72" s="75"/>
      <c r="I72" s="76"/>
      <c r="N72" s="75"/>
      <c r="O72" s="122"/>
      <c r="P72" s="189"/>
      <c r="Q72" s="189"/>
      <c r="R72" s="78"/>
      <c r="S72" s="78"/>
      <c r="T72" s="58"/>
      <c r="U72" s="58"/>
      <c r="V72" s="58"/>
      <c r="W72" s="58"/>
      <c r="AD72" s="63"/>
      <c r="AE72" s="64"/>
      <c r="AF72" s="64"/>
    </row>
    <row r="73" spans="1:32" s="29" customFormat="1" x14ac:dyDescent="0.25">
      <c r="A73" s="63"/>
      <c r="B73" s="117"/>
      <c r="C73" s="63"/>
      <c r="D73" s="102"/>
      <c r="E73" s="63"/>
      <c r="F73" s="63"/>
      <c r="G73" s="63"/>
      <c r="H73" s="75"/>
      <c r="I73" s="76"/>
      <c r="N73" s="75"/>
      <c r="O73" s="122"/>
      <c r="P73" s="189"/>
      <c r="Q73" s="189"/>
      <c r="R73" s="78"/>
      <c r="S73" s="78"/>
      <c r="T73" s="58"/>
      <c r="U73" s="58"/>
      <c r="V73" s="58"/>
      <c r="W73" s="58"/>
      <c r="AD73" s="63"/>
      <c r="AE73" s="64"/>
      <c r="AF73" s="64"/>
    </row>
    <row r="74" spans="1:32" s="29" customFormat="1" x14ac:dyDescent="0.25">
      <c r="A74" s="63"/>
      <c r="B74" s="117"/>
      <c r="C74" s="63"/>
      <c r="D74" s="102"/>
      <c r="E74" s="63"/>
      <c r="F74" s="63"/>
      <c r="G74" s="63"/>
      <c r="H74" s="75"/>
      <c r="I74" s="76"/>
      <c r="N74" s="75"/>
      <c r="O74" s="122"/>
      <c r="P74" s="189"/>
      <c r="Q74" s="189"/>
      <c r="R74" s="78"/>
      <c r="S74" s="78"/>
      <c r="T74" s="58"/>
      <c r="U74" s="58"/>
      <c r="V74" s="58"/>
      <c r="W74" s="58"/>
      <c r="AD74" s="63"/>
      <c r="AE74" s="64"/>
      <c r="AF74" s="64"/>
    </row>
    <row r="75" spans="1:32" s="29" customFormat="1" x14ac:dyDescent="0.25">
      <c r="A75" s="63"/>
      <c r="B75" s="117"/>
      <c r="C75" s="63"/>
      <c r="D75" s="102"/>
      <c r="E75" s="63"/>
      <c r="F75" s="63"/>
      <c r="G75" s="63"/>
      <c r="H75" s="75"/>
      <c r="I75" s="76"/>
      <c r="N75" s="75"/>
      <c r="O75" s="122"/>
      <c r="P75" s="189"/>
      <c r="Q75" s="189"/>
      <c r="R75" s="78"/>
      <c r="S75" s="78"/>
      <c r="T75" s="58"/>
      <c r="U75" s="58"/>
      <c r="V75" s="58"/>
      <c r="W75" s="58"/>
      <c r="AD75" s="63"/>
      <c r="AE75" s="64"/>
      <c r="AF75" s="64"/>
    </row>
    <row r="76" spans="1:32" s="29" customFormat="1" x14ac:dyDescent="0.25">
      <c r="A76" s="63"/>
      <c r="B76" s="117"/>
      <c r="C76" s="63"/>
      <c r="D76" s="102"/>
      <c r="E76" s="63"/>
      <c r="F76" s="63"/>
      <c r="G76" s="63"/>
      <c r="H76" s="75"/>
      <c r="I76" s="76"/>
      <c r="N76" s="75"/>
      <c r="O76" s="122"/>
      <c r="P76" s="189"/>
      <c r="Q76" s="189"/>
      <c r="R76" s="78"/>
      <c r="S76" s="78"/>
      <c r="T76" s="58"/>
      <c r="U76" s="58"/>
      <c r="V76" s="58"/>
      <c r="W76" s="58"/>
      <c r="AD76" s="63"/>
      <c r="AE76" s="64"/>
      <c r="AF76" s="64"/>
    </row>
    <row r="77" spans="1:32" s="29" customFormat="1" x14ac:dyDescent="0.25">
      <c r="A77" s="63"/>
      <c r="B77" s="117"/>
      <c r="C77" s="63"/>
      <c r="D77" s="102"/>
      <c r="E77" s="63"/>
      <c r="F77" s="63"/>
      <c r="G77" s="63"/>
      <c r="H77" s="75"/>
      <c r="I77" s="76"/>
      <c r="N77" s="75"/>
      <c r="O77" s="122"/>
      <c r="P77" s="189"/>
      <c r="Q77" s="189"/>
      <c r="R77" s="78"/>
      <c r="S77" s="78"/>
      <c r="T77" s="58"/>
      <c r="U77" s="58"/>
      <c r="V77" s="58"/>
      <c r="W77" s="58"/>
      <c r="AD77" s="63"/>
      <c r="AE77" s="64"/>
      <c r="AF77" s="64"/>
    </row>
    <row r="78" spans="1:32" s="29" customFormat="1" x14ac:dyDescent="0.25">
      <c r="A78" s="63"/>
      <c r="B78" s="117"/>
      <c r="C78" s="63"/>
      <c r="D78" s="102"/>
      <c r="E78" s="63"/>
      <c r="F78" s="63"/>
      <c r="G78" s="63"/>
      <c r="H78" s="75"/>
      <c r="I78" s="76"/>
      <c r="N78" s="75"/>
      <c r="O78" s="122"/>
      <c r="P78" s="189"/>
      <c r="Q78" s="189"/>
      <c r="R78" s="78"/>
      <c r="S78" s="78"/>
      <c r="T78" s="58"/>
      <c r="U78" s="58"/>
      <c r="V78" s="58"/>
      <c r="W78" s="58"/>
      <c r="AD78" s="63"/>
      <c r="AE78" s="64"/>
      <c r="AF78" s="64"/>
    </row>
    <row r="79" spans="1:32" s="29" customFormat="1" x14ac:dyDescent="0.25">
      <c r="A79" s="63"/>
      <c r="B79" s="117"/>
      <c r="C79" s="63"/>
      <c r="D79" s="102"/>
      <c r="E79" s="63"/>
      <c r="F79" s="63"/>
      <c r="G79" s="63"/>
      <c r="H79" s="75"/>
      <c r="I79" s="76"/>
      <c r="N79" s="75"/>
      <c r="O79" s="122"/>
      <c r="P79" s="189"/>
      <c r="Q79" s="189"/>
      <c r="R79" s="78"/>
      <c r="S79" s="78"/>
      <c r="T79" s="58"/>
      <c r="U79" s="58"/>
      <c r="V79" s="58"/>
      <c r="W79" s="58"/>
      <c r="AD79" s="63"/>
      <c r="AE79" s="64"/>
      <c r="AF79" s="64"/>
    </row>
    <row r="80" spans="1:32" s="29" customFormat="1" x14ac:dyDescent="0.25">
      <c r="A80" s="63"/>
      <c r="B80" s="117"/>
      <c r="C80" s="63"/>
      <c r="D80" s="102"/>
      <c r="E80" s="63"/>
      <c r="F80" s="63"/>
      <c r="G80" s="63"/>
      <c r="H80" s="75"/>
      <c r="I80" s="76"/>
      <c r="N80" s="75"/>
      <c r="O80" s="122"/>
      <c r="P80" s="189"/>
      <c r="Q80" s="189"/>
      <c r="R80" s="78"/>
      <c r="S80" s="78"/>
      <c r="T80" s="58"/>
      <c r="U80" s="58"/>
      <c r="V80" s="58"/>
      <c r="W80" s="58"/>
      <c r="AD80" s="63"/>
      <c r="AE80" s="64"/>
      <c r="AF80" s="64"/>
    </row>
    <row r="81" spans="1:437" s="29" customFormat="1" x14ac:dyDescent="0.25">
      <c r="A81" s="63"/>
      <c r="B81" s="117"/>
      <c r="C81" s="63"/>
      <c r="D81" s="102"/>
      <c r="E81" s="63"/>
      <c r="F81" s="63"/>
      <c r="G81" s="63"/>
      <c r="H81" s="75"/>
      <c r="I81" s="76"/>
      <c r="N81" s="75"/>
      <c r="O81" s="122"/>
      <c r="P81" s="189"/>
      <c r="Q81" s="189"/>
      <c r="R81" s="78"/>
      <c r="S81" s="78"/>
      <c r="T81" s="58"/>
      <c r="U81" s="58"/>
      <c r="V81" s="58"/>
      <c r="W81" s="58"/>
      <c r="AD81" s="63"/>
      <c r="AE81" s="64"/>
      <c r="AF81" s="64"/>
    </row>
    <row r="82" spans="1:437" s="29" customFormat="1" x14ac:dyDescent="0.25">
      <c r="A82" s="63"/>
      <c r="B82" s="117"/>
      <c r="C82" s="63"/>
      <c r="D82" s="102"/>
      <c r="E82" s="63"/>
      <c r="F82" s="63"/>
      <c r="G82" s="63"/>
      <c r="H82" s="75"/>
      <c r="I82" s="76"/>
      <c r="N82" s="75"/>
      <c r="O82" s="122"/>
      <c r="P82" s="189"/>
      <c r="Q82" s="189"/>
      <c r="R82" s="78"/>
      <c r="S82" s="78"/>
      <c r="T82" s="58"/>
      <c r="U82" s="58"/>
      <c r="V82" s="58"/>
      <c r="W82" s="58"/>
      <c r="AD82" s="63"/>
      <c r="AE82" s="64"/>
      <c r="AF82" s="64"/>
    </row>
    <row r="83" spans="1:437" s="29" customFormat="1" x14ac:dyDescent="0.25">
      <c r="A83" s="63"/>
      <c r="B83" s="117"/>
      <c r="C83" s="63"/>
      <c r="D83" s="102"/>
      <c r="E83" s="63"/>
      <c r="F83" s="63"/>
      <c r="G83" s="63"/>
      <c r="H83" s="75"/>
      <c r="I83" s="76"/>
      <c r="N83" s="75"/>
      <c r="O83" s="122"/>
      <c r="P83" s="189"/>
      <c r="Q83" s="189"/>
      <c r="R83" s="78"/>
      <c r="S83" s="78"/>
      <c r="T83" s="58"/>
      <c r="U83" s="58"/>
      <c r="V83" s="58"/>
      <c r="W83" s="58"/>
      <c r="AD83" s="63"/>
      <c r="AE83" s="64"/>
      <c r="AF83" s="64"/>
    </row>
    <row r="84" spans="1:437" s="29" customFormat="1" x14ac:dyDescent="0.25">
      <c r="A84" s="63"/>
      <c r="B84" s="117"/>
      <c r="C84" s="63"/>
      <c r="D84" s="102"/>
      <c r="E84" s="63"/>
      <c r="F84" s="63"/>
      <c r="G84" s="63"/>
      <c r="H84" s="75"/>
      <c r="I84" s="76"/>
      <c r="N84" s="75"/>
      <c r="O84" s="122"/>
      <c r="P84" s="189"/>
      <c r="Q84" s="189"/>
      <c r="R84" s="78"/>
      <c r="S84" s="78"/>
      <c r="T84" s="58"/>
      <c r="U84" s="58"/>
      <c r="V84" s="58"/>
      <c r="W84" s="58"/>
      <c r="AD84" s="63"/>
      <c r="AE84" s="64"/>
      <c r="AF84" s="64"/>
    </row>
    <row r="85" spans="1:437" s="78" customFormat="1" x14ac:dyDescent="0.25">
      <c r="A85" s="63"/>
      <c r="B85" s="117"/>
      <c r="C85" s="63"/>
      <c r="D85" s="102"/>
      <c r="E85" s="63"/>
      <c r="F85" s="63"/>
      <c r="G85" s="63"/>
      <c r="H85" s="75"/>
      <c r="I85" s="76"/>
      <c r="J85" s="29"/>
      <c r="K85" s="29"/>
      <c r="L85" s="29"/>
      <c r="M85" s="29"/>
      <c r="N85" s="123"/>
      <c r="O85" s="122"/>
      <c r="P85" s="189"/>
      <c r="Q85" s="189"/>
      <c r="T85" s="58"/>
      <c r="U85" s="58"/>
      <c r="V85" s="58"/>
      <c r="W85" s="58"/>
      <c r="X85" s="29"/>
      <c r="Y85" s="29"/>
      <c r="Z85" s="29"/>
      <c r="AA85" s="29"/>
      <c r="AB85" s="29"/>
      <c r="AC85" s="29"/>
      <c r="AD85" s="63"/>
      <c r="AE85" s="64"/>
      <c r="AF85" s="64"/>
      <c r="AG85" s="29"/>
      <c r="AH85" s="29"/>
      <c r="AI85" s="29"/>
      <c r="AJ85" s="29"/>
      <c r="AK85" s="29"/>
      <c r="AL85" s="29"/>
      <c r="AM85" s="29"/>
      <c r="AN85" s="29"/>
      <c r="AO85" s="29"/>
      <c r="AP85" s="29"/>
      <c r="AQ85" s="29"/>
      <c r="AR85" s="29"/>
      <c r="AS85" s="29"/>
      <c r="AT85" s="29"/>
      <c r="AU85" s="29"/>
      <c r="AV85" s="29"/>
      <c r="AW85" s="29"/>
      <c r="AX85" s="29"/>
      <c r="AY85" s="29"/>
      <c r="AZ85" s="29"/>
      <c r="BA85" s="29"/>
      <c r="BB85" s="29"/>
      <c r="BC85" s="29"/>
      <c r="BD85" s="29"/>
      <c r="BE85" s="29"/>
      <c r="BF85" s="29"/>
      <c r="BG85" s="29"/>
      <c r="BH85" s="29"/>
      <c r="BI85" s="29"/>
      <c r="BJ85" s="29"/>
      <c r="BK85" s="29"/>
      <c r="BL85" s="29"/>
      <c r="BM85" s="29"/>
      <c r="BN85" s="29"/>
      <c r="BO85" s="29"/>
      <c r="BP85" s="29"/>
      <c r="BQ85" s="29"/>
      <c r="BR85" s="29"/>
      <c r="BS85" s="29"/>
      <c r="BT85" s="29"/>
      <c r="BU85" s="29"/>
      <c r="BV85" s="29"/>
      <c r="BW85" s="29"/>
      <c r="BX85" s="29"/>
      <c r="BY85" s="29"/>
      <c r="BZ85" s="29"/>
      <c r="CA85" s="29"/>
      <c r="CB85" s="29"/>
      <c r="CC85" s="29"/>
      <c r="CD85" s="29"/>
      <c r="CE85" s="29"/>
      <c r="CF85" s="29"/>
      <c r="CG85" s="29"/>
      <c r="CH85" s="29"/>
      <c r="CI85" s="29"/>
      <c r="CJ85" s="29"/>
      <c r="CK85" s="29"/>
      <c r="CL85" s="29"/>
      <c r="CM85" s="29"/>
      <c r="CN85" s="29"/>
      <c r="CO85" s="29"/>
      <c r="CP85" s="29"/>
      <c r="CQ85" s="29"/>
      <c r="CR85" s="29"/>
      <c r="CS85" s="29"/>
      <c r="CT85" s="29"/>
      <c r="CU85" s="29"/>
      <c r="CV85" s="29"/>
      <c r="CW85" s="29"/>
      <c r="CX85" s="29"/>
      <c r="CY85" s="29"/>
      <c r="CZ85" s="29"/>
      <c r="DA85" s="29"/>
      <c r="DB85" s="29"/>
      <c r="DC85" s="29"/>
      <c r="DD85" s="29"/>
      <c r="DE85" s="29"/>
      <c r="DF85" s="29"/>
      <c r="DG85" s="29"/>
      <c r="DH85" s="29"/>
      <c r="DI85" s="29"/>
      <c r="DJ85" s="29"/>
      <c r="DK85" s="29"/>
      <c r="DL85" s="29"/>
      <c r="DM85" s="29"/>
      <c r="DN85" s="29"/>
      <c r="DO85" s="29"/>
      <c r="DP85" s="29"/>
      <c r="DQ85" s="29"/>
      <c r="DR85" s="29"/>
      <c r="DS85" s="29"/>
      <c r="DT85" s="29"/>
      <c r="DU85" s="29"/>
      <c r="DV85" s="29"/>
      <c r="DW85" s="29"/>
      <c r="DX85" s="29"/>
      <c r="DY85" s="29"/>
      <c r="DZ85" s="29"/>
      <c r="EA85" s="29"/>
      <c r="EB85" s="29"/>
      <c r="EC85" s="29"/>
      <c r="ED85" s="29"/>
      <c r="EE85" s="29"/>
      <c r="EF85" s="29"/>
      <c r="EG85" s="29"/>
      <c r="EH85" s="29"/>
      <c r="EI85" s="29"/>
      <c r="EJ85" s="29"/>
      <c r="EK85" s="29"/>
      <c r="EL85" s="29"/>
      <c r="EM85" s="29"/>
      <c r="EN85" s="29"/>
      <c r="EO85" s="29"/>
      <c r="EP85" s="29"/>
      <c r="EQ85" s="29"/>
      <c r="ER85" s="29"/>
      <c r="ES85" s="29"/>
      <c r="ET85" s="29"/>
      <c r="EU85" s="29"/>
      <c r="EV85" s="29"/>
      <c r="EW85" s="29"/>
      <c r="EX85" s="29"/>
      <c r="EY85" s="29"/>
      <c r="EZ85" s="29"/>
      <c r="FA85" s="29"/>
      <c r="FB85" s="29"/>
      <c r="FC85" s="29"/>
      <c r="FD85" s="29"/>
      <c r="FE85" s="29"/>
      <c r="FF85" s="29"/>
      <c r="FG85" s="29"/>
      <c r="FH85" s="29"/>
      <c r="FI85" s="29"/>
      <c r="FJ85" s="29"/>
      <c r="FK85" s="29"/>
      <c r="FL85" s="29"/>
      <c r="FM85" s="29"/>
      <c r="FN85" s="29"/>
      <c r="FO85" s="29"/>
      <c r="FP85" s="29"/>
      <c r="FQ85" s="29"/>
      <c r="FR85" s="29"/>
      <c r="FS85" s="29"/>
      <c r="FT85" s="29"/>
      <c r="FU85" s="29"/>
      <c r="FV85" s="29"/>
      <c r="FW85" s="29"/>
      <c r="FX85" s="29"/>
      <c r="FY85" s="29"/>
      <c r="FZ85" s="29"/>
      <c r="GA85" s="29"/>
      <c r="GB85" s="29"/>
      <c r="GC85" s="29"/>
      <c r="GD85" s="29"/>
      <c r="GE85" s="29"/>
      <c r="GF85" s="29"/>
      <c r="GG85" s="29"/>
      <c r="GH85" s="29"/>
      <c r="GI85" s="29"/>
      <c r="GJ85" s="29"/>
      <c r="GK85" s="29"/>
      <c r="GL85" s="29"/>
      <c r="GM85" s="29"/>
      <c r="GN85" s="29"/>
      <c r="GO85" s="29"/>
      <c r="GP85" s="29"/>
      <c r="GQ85" s="29"/>
      <c r="GR85" s="29"/>
      <c r="GS85" s="29"/>
      <c r="GT85" s="29"/>
      <c r="GU85" s="29"/>
      <c r="GV85" s="29"/>
      <c r="GW85" s="29"/>
      <c r="GX85" s="29"/>
      <c r="GY85" s="29"/>
      <c r="GZ85" s="29"/>
      <c r="HA85" s="29"/>
      <c r="HB85" s="29"/>
      <c r="HC85" s="29"/>
      <c r="HD85" s="29"/>
      <c r="HE85" s="29"/>
      <c r="HF85" s="29"/>
      <c r="HG85" s="29"/>
      <c r="HH85" s="29"/>
      <c r="HI85" s="29"/>
      <c r="HJ85" s="29"/>
      <c r="HK85" s="29"/>
      <c r="HL85" s="29"/>
      <c r="HM85" s="29"/>
      <c r="HN85" s="29"/>
      <c r="HO85" s="29"/>
      <c r="HP85" s="29"/>
      <c r="HQ85" s="29"/>
      <c r="HR85" s="29"/>
      <c r="HS85" s="29"/>
      <c r="HT85" s="29"/>
      <c r="HU85" s="29"/>
      <c r="HV85" s="29"/>
      <c r="HW85" s="29"/>
      <c r="HX85" s="29"/>
      <c r="HY85" s="29"/>
      <c r="HZ85" s="29"/>
      <c r="IA85" s="29"/>
      <c r="IB85" s="29"/>
      <c r="IC85" s="29"/>
      <c r="ID85" s="29"/>
      <c r="IE85" s="29"/>
      <c r="IF85" s="29"/>
      <c r="IG85" s="29"/>
      <c r="IH85" s="29"/>
      <c r="II85" s="29"/>
      <c r="IJ85" s="29"/>
      <c r="IK85" s="29"/>
      <c r="IL85" s="29"/>
      <c r="IM85" s="29"/>
      <c r="IN85" s="29"/>
      <c r="IO85" s="29"/>
      <c r="IP85" s="29"/>
      <c r="IQ85" s="29"/>
      <c r="IR85" s="29"/>
      <c r="IS85" s="29"/>
      <c r="IT85" s="29"/>
      <c r="IU85" s="29"/>
      <c r="IV85" s="29"/>
      <c r="IW85" s="29"/>
      <c r="IX85" s="29"/>
      <c r="IY85" s="29"/>
      <c r="IZ85" s="29"/>
      <c r="JA85" s="29"/>
      <c r="JB85" s="29"/>
      <c r="JC85" s="29"/>
      <c r="JD85" s="29"/>
      <c r="JE85" s="29"/>
      <c r="JF85" s="29"/>
      <c r="JG85" s="29"/>
      <c r="JH85" s="29"/>
      <c r="JI85" s="29"/>
      <c r="JJ85" s="29"/>
      <c r="JK85" s="29"/>
      <c r="JL85" s="29"/>
      <c r="JM85" s="29"/>
      <c r="JN85" s="29"/>
      <c r="JO85" s="29"/>
      <c r="JP85" s="29"/>
      <c r="JQ85" s="29"/>
      <c r="JR85" s="29"/>
      <c r="JS85" s="29"/>
      <c r="JT85" s="29"/>
      <c r="JU85" s="29"/>
      <c r="JV85" s="29"/>
      <c r="JW85" s="29"/>
      <c r="JX85" s="29"/>
      <c r="JY85" s="29"/>
      <c r="JZ85" s="29"/>
      <c r="KA85" s="29"/>
      <c r="KB85" s="29"/>
      <c r="KC85" s="29"/>
      <c r="KD85" s="29"/>
      <c r="KE85" s="29"/>
      <c r="KF85" s="29"/>
      <c r="KG85" s="29"/>
      <c r="KH85" s="29"/>
      <c r="KI85" s="29"/>
      <c r="KJ85" s="29"/>
      <c r="KK85" s="29"/>
      <c r="KL85" s="29"/>
      <c r="KM85" s="29"/>
      <c r="KN85" s="29"/>
      <c r="KO85" s="29"/>
      <c r="KP85" s="29"/>
      <c r="KQ85" s="29"/>
      <c r="KR85" s="29"/>
      <c r="KS85" s="29"/>
      <c r="KT85" s="29"/>
      <c r="KU85" s="29"/>
      <c r="KV85" s="29"/>
      <c r="KW85" s="29"/>
      <c r="KX85" s="29"/>
      <c r="KY85" s="29"/>
      <c r="KZ85" s="29"/>
      <c r="LA85" s="29"/>
      <c r="LB85" s="29"/>
      <c r="LC85" s="29"/>
      <c r="LD85" s="29"/>
      <c r="LE85" s="29"/>
      <c r="LF85" s="29"/>
      <c r="LG85" s="29"/>
      <c r="LH85" s="29"/>
      <c r="LI85" s="29"/>
      <c r="LJ85" s="29"/>
      <c r="LK85" s="29"/>
      <c r="LL85" s="29"/>
      <c r="LM85" s="29"/>
      <c r="LN85" s="29"/>
      <c r="LO85" s="29"/>
      <c r="LP85" s="29"/>
      <c r="LQ85" s="29"/>
      <c r="LR85" s="29"/>
      <c r="LS85" s="29"/>
      <c r="LT85" s="29"/>
      <c r="LU85" s="29"/>
      <c r="LV85" s="29"/>
      <c r="LW85" s="29"/>
      <c r="LX85" s="29"/>
      <c r="LY85" s="29"/>
      <c r="LZ85" s="29"/>
      <c r="MA85" s="29"/>
      <c r="MB85" s="29"/>
      <c r="MC85" s="29"/>
      <c r="MD85" s="29"/>
      <c r="ME85" s="29"/>
      <c r="MF85" s="29"/>
      <c r="MG85" s="29"/>
      <c r="MH85" s="29"/>
      <c r="MI85" s="29"/>
      <c r="MJ85" s="29"/>
      <c r="MK85" s="29"/>
      <c r="ML85" s="29"/>
      <c r="MM85" s="29"/>
      <c r="MN85" s="29"/>
      <c r="MO85" s="29"/>
      <c r="MP85" s="29"/>
      <c r="MQ85" s="29"/>
      <c r="MR85" s="29"/>
      <c r="MS85" s="29"/>
      <c r="MT85" s="29"/>
      <c r="MU85" s="29"/>
      <c r="MV85" s="29"/>
      <c r="MW85" s="29"/>
      <c r="MX85" s="29"/>
      <c r="MY85" s="29"/>
      <c r="MZ85" s="29"/>
      <c r="NA85" s="29"/>
      <c r="NB85" s="29"/>
      <c r="NC85" s="29"/>
      <c r="ND85" s="29"/>
      <c r="NE85" s="29"/>
      <c r="NF85" s="29"/>
      <c r="NG85" s="29"/>
      <c r="NH85" s="29"/>
      <c r="NI85" s="29"/>
      <c r="NJ85" s="29"/>
      <c r="NK85" s="29"/>
      <c r="NL85" s="29"/>
      <c r="NM85" s="29"/>
      <c r="NN85" s="29"/>
      <c r="NO85" s="29"/>
      <c r="NP85" s="29"/>
      <c r="NQ85" s="29"/>
      <c r="NR85" s="29"/>
      <c r="NS85" s="29"/>
      <c r="NT85" s="29"/>
      <c r="NU85" s="29"/>
      <c r="NV85" s="29"/>
      <c r="NW85" s="29"/>
      <c r="NX85" s="29"/>
      <c r="NY85" s="29"/>
      <c r="NZ85" s="29"/>
      <c r="OA85" s="29"/>
      <c r="OB85" s="29"/>
      <c r="OC85" s="29"/>
      <c r="OD85" s="29"/>
      <c r="OE85" s="29"/>
      <c r="OF85" s="29"/>
      <c r="OG85" s="29"/>
      <c r="OH85" s="29"/>
      <c r="OI85" s="29"/>
      <c r="OJ85" s="29"/>
      <c r="OK85" s="29"/>
      <c r="OL85" s="29"/>
      <c r="OM85" s="29"/>
      <c r="ON85" s="29"/>
      <c r="OO85" s="29"/>
      <c r="OP85" s="29"/>
      <c r="OQ85" s="29"/>
      <c r="OR85" s="29"/>
      <c r="OS85" s="29"/>
      <c r="OT85" s="29"/>
      <c r="OU85" s="29"/>
      <c r="OV85" s="29"/>
      <c r="OW85" s="29"/>
      <c r="OX85" s="29"/>
      <c r="OY85" s="29"/>
      <c r="OZ85" s="29"/>
      <c r="PA85" s="29"/>
      <c r="PB85" s="29"/>
      <c r="PC85" s="29"/>
      <c r="PD85" s="29"/>
      <c r="PE85" s="29"/>
      <c r="PF85" s="29"/>
      <c r="PG85" s="29"/>
      <c r="PH85" s="29"/>
      <c r="PI85" s="29"/>
      <c r="PJ85" s="29"/>
      <c r="PK85" s="29"/>
      <c r="PL85" s="29"/>
      <c r="PM85" s="29"/>
      <c r="PN85" s="29"/>
      <c r="PO85" s="29"/>
      <c r="PP85" s="29"/>
      <c r="PQ85" s="29"/>
      <c r="PR85" s="29"/>
      <c r="PS85" s="29"/>
      <c r="PT85" s="29"/>
      <c r="PU85" s="29"/>
    </row>
    <row r="86" spans="1:437" s="29" customFormat="1" x14ac:dyDescent="0.25">
      <c r="A86" s="63"/>
      <c r="B86" s="117"/>
      <c r="C86" s="63"/>
      <c r="D86" s="102"/>
      <c r="E86" s="63"/>
      <c r="F86" s="63"/>
      <c r="G86" s="63"/>
      <c r="H86" s="75"/>
      <c r="I86" s="76"/>
      <c r="N86" s="75"/>
      <c r="O86" s="122"/>
      <c r="P86" s="189"/>
      <c r="Q86" s="189"/>
      <c r="R86" s="78"/>
      <c r="S86" s="78"/>
      <c r="T86" s="58"/>
      <c r="U86" s="58"/>
      <c r="V86" s="58"/>
      <c r="W86" s="58"/>
      <c r="AA86" s="61"/>
      <c r="AD86" s="63"/>
      <c r="AE86" s="64"/>
      <c r="AF86" s="64"/>
    </row>
    <row r="87" spans="1:437" s="29" customFormat="1" x14ac:dyDescent="0.25">
      <c r="A87" s="63"/>
      <c r="B87" s="117"/>
      <c r="C87" s="63"/>
      <c r="D87" s="102"/>
      <c r="E87" s="63"/>
      <c r="F87" s="63"/>
      <c r="G87" s="63"/>
      <c r="H87" s="75"/>
      <c r="I87" s="76"/>
      <c r="N87" s="123"/>
      <c r="O87" s="122"/>
      <c r="P87" s="189"/>
      <c r="Q87" s="189"/>
      <c r="R87" s="78"/>
      <c r="S87" s="78"/>
      <c r="T87" s="58"/>
      <c r="U87" s="58"/>
      <c r="V87" s="58"/>
      <c r="W87" s="58"/>
      <c r="AD87" s="63"/>
      <c r="AE87" s="64"/>
      <c r="AF87" s="64"/>
    </row>
    <row r="88" spans="1:437" s="29" customFormat="1" x14ac:dyDescent="0.25">
      <c r="A88" s="63"/>
      <c r="B88" s="117"/>
      <c r="C88" s="63"/>
      <c r="D88" s="102"/>
      <c r="E88" s="63"/>
      <c r="F88" s="63"/>
      <c r="G88" s="63"/>
      <c r="H88" s="75"/>
      <c r="I88" s="76"/>
      <c r="N88" s="75"/>
      <c r="O88" s="122"/>
      <c r="P88" s="189"/>
      <c r="Q88" s="189"/>
      <c r="R88" s="78"/>
      <c r="S88" s="78"/>
      <c r="T88" s="58"/>
      <c r="U88" s="58"/>
      <c r="V88" s="58"/>
      <c r="W88" s="58"/>
      <c r="AD88" s="63"/>
      <c r="AE88" s="64"/>
      <c r="AF88" s="64"/>
    </row>
    <row r="91" spans="1:437" s="26" customFormat="1" x14ac:dyDescent="0.25">
      <c r="A91" s="35"/>
      <c r="B91" s="116"/>
      <c r="C91" s="35"/>
      <c r="D91" s="98"/>
      <c r="E91" s="36"/>
      <c r="F91" s="36"/>
      <c r="G91" s="36"/>
      <c r="H91" s="37"/>
      <c r="I91" s="38"/>
      <c r="J91" s="27"/>
      <c r="K91" s="27"/>
      <c r="L91" s="27"/>
      <c r="M91" s="27"/>
      <c r="N91" s="124"/>
      <c r="O91" s="119"/>
      <c r="P91" s="135"/>
      <c r="Q91" s="135"/>
      <c r="R91" s="39"/>
      <c r="S91" s="39"/>
      <c r="T91" s="40"/>
      <c r="U91" s="40"/>
      <c r="V91" s="40"/>
      <c r="W91" s="40"/>
      <c r="AD91" s="23"/>
      <c r="AE91" s="24"/>
      <c r="AF91" s="24"/>
      <c r="PM91" s="27"/>
      <c r="PN91" s="27"/>
      <c r="PO91" s="27"/>
      <c r="PP91" s="27"/>
      <c r="PQ91" s="27"/>
      <c r="PR91" s="27"/>
      <c r="PS91" s="27"/>
      <c r="PT91" s="27"/>
      <c r="PU91" s="27"/>
    </row>
    <row r="92" spans="1:437" s="26" customFormat="1" x14ac:dyDescent="0.25">
      <c r="A92" s="35"/>
      <c r="B92" s="116"/>
      <c r="C92" s="35"/>
      <c r="D92" s="98"/>
      <c r="E92" s="36"/>
      <c r="F92" s="36"/>
      <c r="G92" s="36"/>
      <c r="H92" s="37"/>
      <c r="I92" s="38"/>
      <c r="J92" s="27"/>
      <c r="K92" s="27"/>
      <c r="L92" s="27"/>
      <c r="M92" s="27"/>
      <c r="N92" s="37"/>
      <c r="O92" s="119"/>
      <c r="P92" s="135"/>
      <c r="Q92" s="135"/>
      <c r="R92" s="39"/>
      <c r="S92" s="39"/>
      <c r="T92" s="40"/>
      <c r="U92" s="40"/>
      <c r="V92" s="40"/>
      <c r="W92" s="40"/>
      <c r="AD92" s="23"/>
      <c r="AE92" s="24"/>
      <c r="AF92" s="24"/>
      <c r="PM92" s="27"/>
      <c r="PN92" s="27"/>
      <c r="PO92" s="27"/>
      <c r="PP92" s="27"/>
      <c r="PQ92" s="27"/>
      <c r="PR92" s="27"/>
      <c r="PS92" s="27"/>
      <c r="PT92" s="27"/>
      <c r="PU92" s="27"/>
    </row>
  </sheetData>
  <mergeCells count="67">
    <mergeCell ref="G10:G12"/>
    <mergeCell ref="A5:N5"/>
    <mergeCell ref="A6:N6"/>
    <mergeCell ref="A7:A9"/>
    <mergeCell ref="B7:D7"/>
    <mergeCell ref="E7:S7"/>
    <mergeCell ref="E8:I8"/>
    <mergeCell ref="J8:M8"/>
    <mergeCell ref="N8:N9"/>
    <mergeCell ref="O8:O9"/>
    <mergeCell ref="P8:S8"/>
    <mergeCell ref="B10:B12"/>
    <mergeCell ref="C10:C12"/>
    <mergeCell ref="D10:D12"/>
    <mergeCell ref="E10:E12"/>
    <mergeCell ref="F10:F12"/>
    <mergeCell ref="H10:H12"/>
    <mergeCell ref="I10:I12"/>
    <mergeCell ref="M10:M12"/>
    <mergeCell ref="N10:N12"/>
    <mergeCell ref="O10:O12"/>
    <mergeCell ref="A28:D28"/>
    <mergeCell ref="B33:C33"/>
    <mergeCell ref="E33:H33"/>
    <mergeCell ref="K33:L33"/>
    <mergeCell ref="O33:S33"/>
    <mergeCell ref="V33:W33"/>
    <mergeCell ref="X33:Y33"/>
    <mergeCell ref="Z33:AA33"/>
    <mergeCell ref="B34:C34"/>
    <mergeCell ref="E34:H34"/>
    <mergeCell ref="K34:L34"/>
    <mergeCell ref="O34:S34"/>
    <mergeCell ref="T34:U34"/>
    <mergeCell ref="V34:W34"/>
    <mergeCell ref="X34:Y34"/>
    <mergeCell ref="T33:U33"/>
    <mergeCell ref="Z34:AA34"/>
    <mergeCell ref="B35:C35"/>
    <mergeCell ref="E35:H35"/>
    <mergeCell ref="K35:L35"/>
    <mergeCell ref="O35:S35"/>
    <mergeCell ref="T35:U35"/>
    <mergeCell ref="V35:W35"/>
    <mergeCell ref="X35:Y35"/>
    <mergeCell ref="Z35:AA35"/>
    <mergeCell ref="X36:Y36"/>
    <mergeCell ref="Z36:AA36"/>
    <mergeCell ref="B37:C37"/>
    <mergeCell ref="E37:H37"/>
    <mergeCell ref="K37:L37"/>
    <mergeCell ref="V37:W37"/>
    <mergeCell ref="X37:Y37"/>
    <mergeCell ref="B36:C36"/>
    <mergeCell ref="E36:H36"/>
    <mergeCell ref="K36:L36"/>
    <mergeCell ref="O36:S36"/>
    <mergeCell ref="T36:U36"/>
    <mergeCell ref="V36:W36"/>
    <mergeCell ref="X38:Y38"/>
    <mergeCell ref="Z38:AA38"/>
    <mergeCell ref="B38:C38"/>
    <mergeCell ref="E38:H38"/>
    <mergeCell ref="K38:L38"/>
    <mergeCell ref="O38:S38"/>
    <mergeCell ref="T38:U38"/>
    <mergeCell ref="V38:W38"/>
  </mergeCells>
  <pageMargins left="0.24" right="0.16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01.12</vt:lpstr>
      <vt:lpstr>02.12</vt:lpstr>
      <vt:lpstr>03.12</vt:lpstr>
      <vt:lpstr>04.12</vt:lpstr>
      <vt:lpstr>06.12</vt:lpstr>
      <vt:lpstr>07.12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ASUS</cp:lastModifiedBy>
  <dcterms:created xsi:type="dcterms:W3CDTF">2021-11-04T02:07:00Z</dcterms:created>
  <dcterms:modified xsi:type="dcterms:W3CDTF">2021-12-20T08:56:21Z</dcterms:modified>
</cp:coreProperties>
</file>