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Usuario\Desktop\Usando visual code para ejercicio de estadisticas y teleiformatica\"/>
    </mc:Choice>
  </mc:AlternateContent>
  <xr:revisionPtr revIDLastSave="0" documentId="13_ncr:1_{259DAB6A-8B02-4E6D-9329-4AF29C4ABE36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Hoja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2" l="1"/>
  <c r="K7" i="2"/>
  <c r="K2" i="2"/>
  <c r="E20" i="2"/>
  <c r="A8" i="2"/>
  <c r="C8" i="2"/>
  <c r="B8" i="2"/>
  <c r="F6" i="2"/>
  <c r="E6" i="2"/>
  <c r="D6" i="2"/>
  <c r="F5" i="2"/>
  <c r="E5" i="2"/>
  <c r="D5" i="2"/>
  <c r="F4" i="2"/>
  <c r="E4" i="2"/>
  <c r="D4" i="2"/>
  <c r="F3" i="2"/>
  <c r="E3" i="2"/>
  <c r="D3" i="2"/>
  <c r="F2" i="2"/>
  <c r="E2" i="2"/>
  <c r="D2" i="2"/>
  <c r="B10" i="2" l="1"/>
  <c r="B11" i="2"/>
  <c r="D8" i="2"/>
  <c r="E8" i="2"/>
  <c r="F8" i="2"/>
  <c r="B15" i="2" l="1"/>
  <c r="B13" i="2"/>
  <c r="E12" i="2"/>
  <c r="E10" i="2" s="1"/>
  <c r="B16" i="2" l="1"/>
  <c r="B19" i="2" l="1"/>
  <c r="J3" i="2" s="1"/>
  <c r="K3" i="2" s="1"/>
  <c r="J2" i="2" l="1"/>
  <c r="J5" i="2"/>
  <c r="K5" i="2" s="1"/>
  <c r="J4" i="2"/>
  <c r="K4" i="2" s="1"/>
  <c r="J6" i="2"/>
  <c r="K6" i="2" s="1"/>
</calcChain>
</file>

<file path=xl/sharedStrings.xml><?xml version="1.0" encoding="utf-8"?>
<sst xmlns="http://schemas.openxmlformats.org/spreadsheetml/2006/main" count="31" uniqueCount="31">
  <si>
    <t>(X)</t>
  </si>
  <si>
    <t>(y)</t>
  </si>
  <si>
    <t>(X*Y)</t>
  </si>
  <si>
    <t>(x^2)</t>
  </si>
  <si>
    <t>(y^2)</t>
  </si>
  <si>
    <t>Recta de regresion</t>
  </si>
  <si>
    <t>Covarianza</t>
  </si>
  <si>
    <t>N°observaciones (n)</t>
  </si>
  <si>
    <t>varianza</t>
  </si>
  <si>
    <t>y=3,5227x-145,45</t>
  </si>
  <si>
    <t>R^2=</t>
  </si>
  <si>
    <t>R=</t>
  </si>
  <si>
    <t>prom X</t>
  </si>
  <si>
    <t>prom Y</t>
  </si>
  <si>
    <t>(x^2/n)-(promX^2)</t>
  </si>
  <si>
    <t>( X*Y) -(promX*promX)</t>
  </si>
  <si>
    <t>A=Y-bx</t>
  </si>
  <si>
    <t>A=</t>
  </si>
  <si>
    <t>Coeficiente de determinacion</t>
  </si>
  <si>
    <t>Coeficiente de correlacion</t>
  </si>
  <si>
    <t xml:space="preserve">Eror estandar </t>
  </si>
  <si>
    <t>Modelo ajustado</t>
  </si>
  <si>
    <t>Se=</t>
  </si>
  <si>
    <t>B=</t>
  </si>
  <si>
    <t>A=promY-B*promX</t>
  </si>
  <si>
    <t>valores Predichos</t>
  </si>
  <si>
    <r>
      <t>(SUM (Y))valoresObservados</t>
    </r>
    <r>
      <rPr>
        <sz val="11"/>
        <color theme="1"/>
        <rFont val="Calibri"/>
        <family val="2"/>
        <scheme val="minor"/>
      </rPr>
      <t xml:space="preserve"> = Son los valores reales observados de la variable dependiente.</t>
    </r>
  </si>
  <si>
    <r>
      <t>valores Predichos= S</t>
    </r>
    <r>
      <rPr>
        <sz val="11"/>
        <color theme="1"/>
        <rFont val="Calibri"/>
        <family val="2"/>
        <scheme val="minor"/>
      </rPr>
      <t>on los valores predichos por el modelo de regresión.</t>
    </r>
  </si>
  <si>
    <r>
      <t>N</t>
    </r>
    <r>
      <rPr>
        <sz val="11"/>
        <color theme="1"/>
        <rFont val="Calibri"/>
        <family val="2"/>
        <scheme val="minor"/>
      </rPr>
      <t xml:space="preserve"> = Es el número total de observaciones.</t>
    </r>
  </si>
  <si>
    <t>(x)variable independiente.</t>
  </si>
  <si>
    <t>(Y)variable dependiente.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</si>
</sst>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0"/>
    <numFmt numFmtId="166" formatCode="0.000"/>
  </numFmts>
  <fonts count="5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4" borderId="6" xfId="0" applyFill="1" applyBorder="1"/>
    <xf numFmtId="0" fontId="0" fillId="4" borderId="4" xfId="0" applyFill="1" applyBorder="1"/>
    <xf numFmtId="0" fontId="0" fillId="4" borderId="5" xfId="0" applyFill="1" applyBorder="1"/>
    <xf numFmtId="0" fontId="0" fillId="5" borderId="1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5" borderId="1" xfId="0" applyNumberFormat="1" applyFill="1" applyBorder="1"/>
    <xf numFmtId="2" fontId="0" fillId="5" borderId="1" xfId="0" applyNumberFormat="1" applyFill="1" applyBorder="1"/>
    <xf numFmtId="164" fontId="0" fillId="0" borderId="7" xfId="0" applyNumberFormat="1" applyBorder="1"/>
    <xf numFmtId="165" fontId="0" fillId="5" borderId="11" xfId="0" applyNumberFormat="1" applyFill="1" applyBorder="1"/>
    <xf numFmtId="165" fontId="0" fillId="5" borderId="13" xfId="0" applyNumberFormat="1" applyFill="1" applyBorder="1"/>
    <xf numFmtId="166" fontId="0" fillId="5" borderId="1" xfId="0" applyNumberFormat="1" applyFill="1" applyBorder="1"/>
    <xf numFmtId="0" fontId="0" fillId="0" borderId="0" xfId="0" applyFont="1"/>
    <xf numFmtId="0" fontId="3" fillId="6" borderId="2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7" borderId="0" xfId="0" applyFill="1"/>
    <xf numFmtId="0" fontId="0" fillId="0" borderId="0" xfId="0" quotePrefix="1" applyFont="1"/>
    <xf numFmtId="0" fontId="4" fillId="0" borderId="0" xfId="0" applyFont="1"/>
    <xf numFmtId="0" fontId="1" fillId="3" borderId="2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8.2025371828521446E-2"/>
          <c:y val="0.15782407407407409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Hoja1!$B$2:$B$6</c:f>
              <c:numCache>
                <c:formatCode>General</c:formatCode>
                <c:ptCount val="5"/>
                <c:pt idx="0">
                  <c:v>80</c:v>
                </c:pt>
                <c:pt idx="1">
                  <c:v>120</c:v>
                </c:pt>
                <c:pt idx="2">
                  <c:v>90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Hoja1!$C$2:$C$6</c:f>
              <c:numCache>
                <c:formatCode>General</c:formatCode>
                <c:ptCount val="5"/>
                <c:pt idx="0">
                  <c:v>150</c:v>
                </c:pt>
                <c:pt idx="1">
                  <c:v>250</c:v>
                </c:pt>
                <c:pt idx="2">
                  <c:v>175</c:v>
                </c:pt>
                <c:pt idx="3">
                  <c:v>400</c:v>
                </c:pt>
                <c:pt idx="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4-4EA6-8EF9-4FE38580C3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5819456"/>
        <c:axId val="33802752"/>
      </c:scatterChart>
      <c:valAx>
        <c:axId val="13581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3802752"/>
        <c:crosses val="autoZero"/>
        <c:crossBetween val="midCat"/>
      </c:valAx>
      <c:valAx>
        <c:axId val="3380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581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161925</xdr:colOff>
      <xdr:row>0</xdr:row>
      <xdr:rowOff>76200</xdr:rowOff>
    </xdr:from>
    <xdr:to>
      <xdr:col>17</xdr:col>
      <xdr:colOff>133350</xdr:colOff>
      <xdr:row>13</xdr:row>
      <xdr:rowOff>28575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AC4B6D7-7541-3897-C237-1CD2C25C8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E1A4-B63F-4C79-98B6-18555F9B3C64}">
  <dimension ref="A1:K21"/>
  <sheetViews>
    <sheetView tabSelected="1" workbookViewId="0">
      <selection activeCell="O21" sqref="O21"/>
    </sheetView>
  </sheetViews>
  <sheetFormatPr baseColWidth="10" defaultRowHeight="15"/>
  <cols>
    <col min="1" max="1" width="26.140625" bestFit="1" customWidth="1"/>
    <col min="2" max="2" width="12.5703125" customWidth="1"/>
    <col min="5" max="5" width="13.5703125" bestFit="1" customWidth="1"/>
    <col min="8" max="9" width="11.85546875" bestFit="1" customWidth="1"/>
    <col min="10" max="10" width="11.42578125" customWidth="1"/>
    <col min="12" max="12" width="11.85546875" bestFit="1" customWidth="1"/>
  </cols>
  <sheetData>
    <row r="1" spans="1:11" ht="19.5" thickBot="1">
      <c r="A1" s="2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I1" s="28" t="s">
        <v>25</v>
      </c>
      <c r="J1" s="29"/>
      <c r="K1" s="30"/>
    </row>
    <row r="2" spans="1:11">
      <c r="A2" s="4">
        <v>1</v>
      </c>
      <c r="B2" s="4">
        <v>80</v>
      </c>
      <c r="C2" s="4">
        <v>150</v>
      </c>
      <c r="D2" s="4">
        <f>+B2*C2</f>
        <v>12000</v>
      </c>
      <c r="E2" s="4">
        <f>+B2*B2</f>
        <v>6400</v>
      </c>
      <c r="F2" s="4">
        <f>+C2*C2</f>
        <v>22500</v>
      </c>
      <c r="H2" s="18"/>
      <c r="I2" s="4">
        <v>80</v>
      </c>
      <c r="J2" s="4">
        <f>+B$16*I2--B$19</f>
        <v>136.36363636363632</v>
      </c>
      <c r="K2" s="4">
        <f>(C2 - J2)^2</f>
        <v>185.95041322314177</v>
      </c>
    </row>
    <row r="3" spans="1:11">
      <c r="A3" s="5">
        <v>2</v>
      </c>
      <c r="B3" s="5">
        <v>120</v>
      </c>
      <c r="C3" s="5">
        <v>250</v>
      </c>
      <c r="D3" s="4">
        <f t="shared" ref="D3:D6" si="0">+B3*C3</f>
        <v>30000</v>
      </c>
      <c r="E3" s="4">
        <f t="shared" ref="E3:F6" si="1">+B3*B3</f>
        <v>14400</v>
      </c>
      <c r="F3" s="4">
        <f t="shared" si="1"/>
        <v>62500</v>
      </c>
      <c r="H3" s="18"/>
      <c r="I3" s="5">
        <v>120</v>
      </c>
      <c r="J3" s="5">
        <f>+B$16*I3--B$19</f>
        <v>277.27272727272725</v>
      </c>
      <c r="K3" s="5">
        <f t="shared" ref="K3:K6" si="2">(C3 - J3)^2</f>
        <v>743.80165289256081</v>
      </c>
    </row>
    <row r="4" spans="1:11">
      <c r="A4" s="4">
        <v>3</v>
      </c>
      <c r="B4" s="5">
        <v>90</v>
      </c>
      <c r="C4" s="5">
        <v>175</v>
      </c>
      <c r="D4" s="4">
        <f t="shared" si="0"/>
        <v>15750</v>
      </c>
      <c r="E4" s="4">
        <f t="shared" si="1"/>
        <v>8100</v>
      </c>
      <c r="F4" s="4">
        <f t="shared" si="1"/>
        <v>30625</v>
      </c>
      <c r="H4" s="18"/>
      <c r="I4" s="5">
        <v>90</v>
      </c>
      <c r="J4" s="5">
        <f>+B$16*I4--B$19</f>
        <v>171.59090909090907</v>
      </c>
      <c r="K4" s="5">
        <f t="shared" si="2"/>
        <v>11.621900826446456</v>
      </c>
    </row>
    <row r="5" spans="1:11">
      <c r="A5" s="5">
        <v>4</v>
      </c>
      <c r="B5" s="5">
        <v>150</v>
      </c>
      <c r="C5" s="5">
        <v>400</v>
      </c>
      <c r="D5" s="4">
        <f t="shared" si="0"/>
        <v>60000</v>
      </c>
      <c r="E5" s="4">
        <f t="shared" si="1"/>
        <v>22500</v>
      </c>
      <c r="F5" s="4">
        <f t="shared" si="1"/>
        <v>160000</v>
      </c>
      <c r="H5" s="18"/>
      <c r="I5" s="5">
        <v>150</v>
      </c>
      <c r="J5" s="5">
        <f>+B$16*I5--B$19</f>
        <v>382.9545454545455</v>
      </c>
      <c r="K5" s="5">
        <f t="shared" si="2"/>
        <v>290.5475206611556</v>
      </c>
    </row>
    <row r="6" spans="1:11">
      <c r="A6" s="5">
        <v>5</v>
      </c>
      <c r="B6" s="5">
        <v>100</v>
      </c>
      <c r="C6" s="5">
        <v>200</v>
      </c>
      <c r="D6" s="4">
        <f t="shared" si="0"/>
        <v>20000</v>
      </c>
      <c r="E6" s="4">
        <f t="shared" si="1"/>
        <v>10000</v>
      </c>
      <c r="F6" s="4">
        <f t="shared" si="1"/>
        <v>40000</v>
      </c>
      <c r="H6" s="18"/>
      <c r="I6" s="5">
        <v>100</v>
      </c>
      <c r="J6" s="5">
        <f>+B$16*I6--B$19</f>
        <v>206.81818181818181</v>
      </c>
      <c r="K6" s="5">
        <f t="shared" si="2"/>
        <v>46.487603305785051</v>
      </c>
    </row>
    <row r="7" spans="1:11" ht="15.75" thickBot="1">
      <c r="A7" s="6"/>
      <c r="B7" s="6"/>
      <c r="C7" s="6"/>
      <c r="D7" s="6"/>
      <c r="E7" s="6"/>
      <c r="F7" s="6"/>
      <c r="I7" s="25"/>
      <c r="J7" s="25"/>
      <c r="K7" s="25">
        <f>SUM(K2:K6)</f>
        <v>1278.4090909090896</v>
      </c>
    </row>
    <row r="8" spans="1:11" ht="19.5" thickBot="1">
      <c r="A8" s="1">
        <f>COUNTIF(A2:A7,"&lt;&gt;")</f>
        <v>5</v>
      </c>
      <c r="B8" s="1">
        <f>SUM(B2:B7)</f>
        <v>540</v>
      </c>
      <c r="C8" s="1">
        <f>SUM(C2:C7)</f>
        <v>1175</v>
      </c>
      <c r="D8" s="1">
        <f>SUM(D2:D7)</f>
        <v>137750</v>
      </c>
      <c r="E8" s="1">
        <f>SUM(E2:E7)</f>
        <v>61400</v>
      </c>
      <c r="F8" s="1">
        <f>SUM(F2:F7)</f>
        <v>315625</v>
      </c>
    </row>
    <row r="9" spans="1:11" ht="19.5" thickBot="1">
      <c r="A9" s="19" t="s">
        <v>5</v>
      </c>
      <c r="B9" s="21"/>
      <c r="D9" s="19" t="s">
        <v>18</v>
      </c>
      <c r="E9" s="20"/>
      <c r="F9" s="21"/>
    </row>
    <row r="10" spans="1:11" ht="15.75" thickBot="1">
      <c r="A10" s="9" t="s">
        <v>12</v>
      </c>
      <c r="B10" s="7">
        <f>B8/A8</f>
        <v>108</v>
      </c>
      <c r="D10" s="9" t="s">
        <v>10</v>
      </c>
      <c r="E10" s="16">
        <f xml:space="preserve"> E12^2</f>
        <v>0.96763521288837728</v>
      </c>
      <c r="F10" s="8"/>
      <c r="H10" s="31"/>
    </row>
    <row r="11" spans="1:11" ht="19.5" thickBot="1">
      <c r="A11" s="10" t="s">
        <v>13</v>
      </c>
      <c r="B11" s="7">
        <f>C8/A8</f>
        <v>235</v>
      </c>
      <c r="D11" s="22" t="s">
        <v>19</v>
      </c>
      <c r="E11" s="23"/>
      <c r="F11" s="24"/>
      <c r="I11" s="27"/>
    </row>
    <row r="12" spans="1:11" ht="19.5" thickBot="1">
      <c r="A12" s="19" t="s">
        <v>6</v>
      </c>
      <c r="B12" s="21"/>
      <c r="D12" s="10" t="s">
        <v>11</v>
      </c>
      <c r="E12" s="15">
        <f xml:space="preserve"> (A8*D8 - B8*C8) / SQRT((A8*E8 - B8^2) * (A8*F8 - C8^2))</f>
        <v>0.98368450881793257</v>
      </c>
      <c r="F12" s="11"/>
      <c r="I12" s="27"/>
    </row>
    <row r="13" spans="1:11" ht="15.75" thickBot="1">
      <c r="A13" s="10" t="s">
        <v>15</v>
      </c>
      <c r="B13" s="7">
        <f>(D8/A8)-(B10*B11)</f>
        <v>2170</v>
      </c>
      <c r="H13" s="26" t="s">
        <v>29</v>
      </c>
    </row>
    <row r="14" spans="1:11" ht="19.5" thickBot="1">
      <c r="A14" s="19" t="s">
        <v>8</v>
      </c>
      <c r="B14" s="21"/>
      <c r="D14" s="19" t="s">
        <v>20</v>
      </c>
      <c r="E14" s="20"/>
      <c r="F14" s="21"/>
      <c r="G14" s="26"/>
      <c r="H14" s="26" t="s">
        <v>30</v>
      </c>
    </row>
    <row r="15" spans="1:11" ht="15.75" thickBot="1">
      <c r="A15" s="9" t="s">
        <v>14</v>
      </c>
      <c r="B15" s="7">
        <f>(E8/A8)-(B10*B10)</f>
        <v>616</v>
      </c>
      <c r="H15" s="27" t="s">
        <v>26</v>
      </c>
    </row>
    <row r="16" spans="1:11" ht="15.75" thickBot="1">
      <c r="A16" s="9" t="s">
        <v>23</v>
      </c>
      <c r="B16" s="12">
        <f>B13/B15</f>
        <v>3.5227272727272729</v>
      </c>
      <c r="D16" t="s">
        <v>22</v>
      </c>
      <c r="E16" s="13">
        <f>SQRT(K7 / (SUM(C2:C6) - 2))</f>
        <v>1.0439649527639299</v>
      </c>
      <c r="H16" s="27" t="s">
        <v>27</v>
      </c>
    </row>
    <row r="17" spans="1:8" ht="15.75" thickBot="1">
      <c r="A17" s="9" t="s">
        <v>16</v>
      </c>
      <c r="B17" s="8"/>
      <c r="H17" s="27" t="s">
        <v>28</v>
      </c>
    </row>
    <row r="18" spans="1:8" ht="19.5" thickBot="1">
      <c r="A18" s="9" t="s">
        <v>24</v>
      </c>
      <c r="B18" s="8"/>
      <c r="D18" s="19" t="s">
        <v>21</v>
      </c>
      <c r="E18" s="20"/>
      <c r="F18" s="21"/>
      <c r="G18" s="7">
        <v>110</v>
      </c>
    </row>
    <row r="19" spans="1:8" ht="15.75" thickBot="1">
      <c r="A19" s="9" t="s">
        <v>17</v>
      </c>
      <c r="B19" s="13">
        <f>B11-(B16*B10)</f>
        <v>-145.4545454545455</v>
      </c>
    </row>
    <row r="20" spans="1:8" ht="15.75" thickBot="1">
      <c r="A20" s="9"/>
      <c r="B20" s="14"/>
      <c r="E20" s="17">
        <f>3.5227*G18-145.45</f>
        <v>242.04700000000003</v>
      </c>
    </row>
    <row r="21" spans="1:8" ht="15.75" thickBot="1">
      <c r="A21" s="7" t="s">
        <v>9</v>
      </c>
      <c r="B21" s="11"/>
    </row>
  </sheetData>
  <mergeCells count="8">
    <mergeCell ref="I1:K1"/>
    <mergeCell ref="D9:F9"/>
    <mergeCell ref="D11:F11"/>
    <mergeCell ref="D14:F14"/>
    <mergeCell ref="D18:F18"/>
    <mergeCell ref="A9:B9"/>
    <mergeCell ref="A12:B12"/>
    <mergeCell ref="A14:B14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lucas thenon</cp:lastModifiedBy>
  <dcterms:created xsi:type="dcterms:W3CDTF">2015-06-05T18:17:20Z</dcterms:created>
  <dcterms:modified xsi:type="dcterms:W3CDTF">2024-07-06T09:24:38Z</dcterms:modified>
</cp:coreProperties>
</file>