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C:\Users\admin\Desktop\KIX Dashboard\"/>
    </mc:Choice>
  </mc:AlternateContent>
  <xr:revisionPtr revIDLastSave="0" documentId="8_{F591B21A-F899-4955-B938-7C8A8B992FB0}" xr6:coauthVersionLast="47" xr6:coauthVersionMax="47" xr10:uidLastSave="{00000000-0000-0000-0000-000000000000}"/>
  <bookViews>
    <workbookView xWindow="-120" yWindow="-120" windowWidth="20730" windowHeight="11160" tabRatio="356" firstSheet="2" activeTab="2" xr2:uid="{8E663FBB-40A2-4B8F-AC12-807604CD9561}"/>
  </bookViews>
  <sheets>
    <sheet name="Dim_SalesPerson" sheetId="2" state="hidden" r:id="rId1"/>
    <sheet name="Store Dashboard" sheetId="5" r:id="rId2"/>
    <sheet name="Time Frame" sheetId="6" r:id="rId3"/>
    <sheet name="Profit View" sheetId="10" r:id="rId4"/>
    <sheet name="Analysis 3" sheetId="11" r:id="rId5"/>
    <sheet name="Gender Chart" sheetId="8" r:id="rId6"/>
    <sheet name="Analysis 01" sheetId="1" r:id="rId7"/>
    <sheet name="Analysis 02" sheetId="7" r:id="rId8"/>
    <sheet name="Waffle Chart" sheetId="9" r:id="rId9"/>
  </sheets>
  <definedNames>
    <definedName name="Large_1">'Analysis 02'!$I$22</definedName>
    <definedName name="Large_2">'Analysis 02'!$I$23</definedName>
    <definedName name="Slicer_Category">#N/A</definedName>
    <definedName name="Slicer_Month">#N/A</definedName>
    <definedName name="Slicer_Month2">#N/A</definedName>
    <definedName name="Slicer_Store_Nam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 cacheId="22" r:id="rId32"/>
  </pivotCaches>
  <extLst>
    <ext xmlns:x14="http://schemas.microsoft.com/office/spreadsheetml/2009/9/main" uri="{876F7934-8845-4945-9796-88D515C7AA90}">
      <x14:pivotCaches>
        <pivotCache cacheId="23" r:id="rId33"/>
        <pivotCache cacheId="24" r:id="rId34"/>
        <pivotCache cacheId="25" r:id="rId35"/>
      </x14:pivotCaches>
    </ext>
    <ext xmlns:x14="http://schemas.microsoft.com/office/spreadsheetml/2009/9/main" uri="{BBE1A952-AA13-448e-AADC-164F8A28A991}">
      <x14:slicerCaches>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b48f194c-5d4a-40de-b874-ee455d10a850" name="Dim_Customer" connection="Query - Dim_Customer"/>
          <x15:modelTable id="fact_table_b2dbb919-f584-43da-b867-d60a3a8ab497" name="fact_table" connection="Query - fact_table"/>
          <x15:modelTable id="monthly_store_targets_c5b11c92-a530-42d3-a345-561eba8356a1" name="monthly_store_targets" connection="Query - monthly_store_targets"/>
          <x15:modelTable id="products_table_db73d7a4-9196-47fb-837d-229b22e22a03" name="products_table" connection="Query - Dim_Products"/>
          <x15:modelTable id="Dim_SalesPerson_9e23b401-b942-4408-98a1-123861334308" name="Dim_SalesPerson" connection="Query - Dim_SalesPerson"/>
          <x15:modelTable id="Date_e0681090-13eb-40a0-b5d0-aef946700188" name="Date" connection="Query - Date"/>
          <x15:modelTable id="Calculations_311a1e00-ba0f-494b-8e27-1c538d36144d" name="Calculations" connection="Query - Calculations"/>
        </x15:modelTables>
        <x15:modelRelationships>
          <x15:modelRelationship fromTable="fact_table" fromColumn="Customer ID" toTable="Dim_Customer" toColumn="Customer ID"/>
          <x15:modelRelationship fromTable="fact_table" fromColumn="Sales Person ID" toTable="Dim_SalesPerson" toColumn="Sales Person ID"/>
          <x15:modelRelationship fromTable="fact_table" fromColumn="Product ID" toTable="products_table" toColumn="Product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Person" toColumn="Sales Person ID"/>
        </x15:modelRelationships>
      </x15:dataModel>
    </ext>
  </extLst>
</workbook>
</file>

<file path=xl/calcChain.xml><?xml version="1.0" encoding="utf-8"?>
<calcChain xmlns="http://schemas.openxmlformats.org/spreadsheetml/2006/main">
  <c r="AL27" i="7" l="1"/>
  <c r="AM27" i="7"/>
  <c r="AL25" i="7"/>
  <c r="AM25" i="7"/>
  <c r="AL26" i="7"/>
  <c r="AM26" i="7"/>
  <c r="AL21" i="7"/>
  <c r="AM21" i="7"/>
  <c r="AL22" i="7"/>
  <c r="AM22" i="7"/>
  <c r="AL23" i="7"/>
  <c r="AM23" i="7"/>
  <c r="AL24" i="7"/>
  <c r="AM24" i="7"/>
  <c r="AM20" i="7"/>
  <c r="AL20" i="7"/>
  <c r="BH3" i="11"/>
  <c r="BC15" i="11"/>
  <c r="BB19" i="11"/>
  <c r="BB20" i="11"/>
  <c r="BB16" i="11"/>
  <c r="BB17" i="11"/>
  <c r="BB18" i="11"/>
  <c r="BB15" i="11"/>
  <c r="BD9" i="11"/>
  <c r="BC18" i="11" s="1"/>
  <c r="BD10" i="11"/>
  <c r="BC19" i="11" s="1"/>
  <c r="BD11" i="11"/>
  <c r="BC20" i="11" s="1"/>
  <c r="BD8" i="11"/>
  <c r="BC17" i="11" s="1"/>
  <c r="BD7" i="11"/>
  <c r="BC16" i="11" s="1"/>
  <c r="AP6" i="11"/>
  <c r="AP7" i="11"/>
  <c r="AQ7" i="11" s="1"/>
  <c r="AP8" i="11"/>
  <c r="AQ8" i="11" s="1"/>
  <c r="AP9" i="11"/>
  <c r="AQ9" i="11" s="1"/>
  <c r="AP10" i="11"/>
  <c r="AQ10" i="11" s="1"/>
  <c r="AP11" i="11"/>
  <c r="AQ11" i="11" s="1"/>
  <c r="AP12" i="11"/>
  <c r="AQ12" i="11" s="1"/>
  <c r="AP13" i="11"/>
  <c r="AQ13" i="11" s="1"/>
  <c r="AP14" i="11"/>
  <c r="AQ14" i="11" s="1"/>
  <c r="AP15" i="11"/>
  <c r="AQ15" i="11" s="1"/>
  <c r="AP16" i="11"/>
  <c r="AQ16" i="11" s="1"/>
  <c r="AP17" i="11"/>
  <c r="AQ17" i="11" s="1"/>
  <c r="AP18" i="11"/>
  <c r="AQ18" i="11" s="1"/>
  <c r="AO7" i="11"/>
  <c r="AO8" i="11"/>
  <c r="AO9" i="11"/>
  <c r="AO10" i="11"/>
  <c r="AO11" i="11"/>
  <c r="AO12" i="11"/>
  <c r="AO13" i="11"/>
  <c r="AO14" i="11"/>
  <c r="AO15" i="11"/>
  <c r="AO16" i="11"/>
  <c r="AO17" i="11"/>
  <c r="AO18" i="11"/>
  <c r="AO6" i="11"/>
  <c r="C10" i="8"/>
  <c r="D10" i="8"/>
  <c r="E10" i="8"/>
  <c r="F10" i="8"/>
  <c r="G10" i="8"/>
  <c r="H10" i="8"/>
  <c r="I10" i="8"/>
  <c r="J10" i="8"/>
  <c r="K10" i="8"/>
  <c r="L10" i="8"/>
  <c r="C11" i="8"/>
  <c r="D11" i="8"/>
  <c r="E11" i="8"/>
  <c r="F11" i="8"/>
  <c r="G11" i="8"/>
  <c r="H11" i="8"/>
  <c r="I11" i="8"/>
  <c r="J11" i="8"/>
  <c r="K11" i="8"/>
  <c r="L11" i="8"/>
  <c r="C12" i="8"/>
  <c r="D12" i="8"/>
  <c r="E12" i="8"/>
  <c r="F12" i="8"/>
  <c r="G12" i="8"/>
  <c r="H12" i="8"/>
  <c r="I12" i="8"/>
  <c r="J12" i="8"/>
  <c r="K12" i="8"/>
  <c r="L12" i="8"/>
  <c r="C13" i="8"/>
  <c r="D13" i="8"/>
  <c r="E13" i="8"/>
  <c r="F13" i="8"/>
  <c r="G13" i="8"/>
  <c r="H13" i="8"/>
  <c r="I13" i="8"/>
  <c r="J13" i="8"/>
  <c r="K13" i="8"/>
  <c r="L13" i="8"/>
  <c r="C14" i="8"/>
  <c r="D14" i="8"/>
  <c r="E14" i="8"/>
  <c r="F14" i="8"/>
  <c r="G14" i="8"/>
  <c r="H14" i="8"/>
  <c r="I14" i="8"/>
  <c r="J14" i="8"/>
  <c r="K14" i="8"/>
  <c r="L14" i="8"/>
  <c r="C15" i="8"/>
  <c r="D15" i="8"/>
  <c r="E15" i="8"/>
  <c r="F15" i="8"/>
  <c r="G15" i="8"/>
  <c r="H15" i="8"/>
  <c r="I15" i="8"/>
  <c r="J15" i="8"/>
  <c r="K15" i="8"/>
  <c r="L15" i="8"/>
  <c r="C16" i="8"/>
  <c r="D16" i="8"/>
  <c r="E16" i="8"/>
  <c r="F16" i="8"/>
  <c r="G16" i="8"/>
  <c r="H16" i="8"/>
  <c r="I16" i="8"/>
  <c r="J16" i="8"/>
  <c r="K16" i="8"/>
  <c r="L16" i="8"/>
  <c r="C17" i="8"/>
  <c r="D17" i="8"/>
  <c r="E17" i="8"/>
  <c r="F17" i="8"/>
  <c r="G17" i="8"/>
  <c r="H17" i="8"/>
  <c r="I17" i="8"/>
  <c r="J17" i="8"/>
  <c r="K17" i="8"/>
  <c r="L17" i="8"/>
  <c r="C18" i="8"/>
  <c r="D18" i="8"/>
  <c r="E18" i="8"/>
  <c r="F18" i="8"/>
  <c r="G18" i="8"/>
  <c r="H18" i="8"/>
  <c r="I18" i="8"/>
  <c r="J18" i="8"/>
  <c r="K18" i="8"/>
  <c r="L18" i="8"/>
  <c r="D19" i="8"/>
  <c r="E19" i="8"/>
  <c r="F19" i="8"/>
  <c r="G19" i="8"/>
  <c r="H19" i="8"/>
  <c r="I19" i="8"/>
  <c r="J19" i="8"/>
  <c r="K19" i="8"/>
  <c r="L19" i="8"/>
  <c r="C19" i="8"/>
  <c r="P4" i="8"/>
  <c r="P5" i="8"/>
  <c r="M19" i="11"/>
  <c r="M21" i="11"/>
  <c r="M20" i="11"/>
  <c r="H21" i="11"/>
  <c r="H20" i="11"/>
  <c r="H22" i="11"/>
  <c r="H23" i="11"/>
  <c r="H24" i="11"/>
  <c r="H25" i="11"/>
  <c r="G21" i="11"/>
  <c r="G22" i="11"/>
  <c r="G23" i="11"/>
  <c r="G24" i="11"/>
  <c r="G25" i="11"/>
  <c r="G20" i="11"/>
  <c r="D25" i="11"/>
  <c r="E25" i="11"/>
  <c r="E20" i="11"/>
  <c r="E21" i="11"/>
  <c r="E22" i="11"/>
  <c r="E23" i="11"/>
  <c r="E24" i="11"/>
  <c r="D21" i="11"/>
  <c r="D22" i="11"/>
  <c r="D23" i="11"/>
  <c r="D24" i="11"/>
  <c r="D20" i="11"/>
  <c r="N30" i="9"/>
  <c r="M30" i="9"/>
  <c r="L30" i="9"/>
  <c r="K30" i="9"/>
  <c r="J30" i="9"/>
  <c r="I30" i="9"/>
  <c r="H30" i="9"/>
  <c r="G30" i="9"/>
  <c r="F30" i="9"/>
  <c r="N29" i="9"/>
  <c r="M29" i="9"/>
  <c r="L29" i="9"/>
  <c r="K29" i="9"/>
  <c r="J29" i="9"/>
  <c r="I29" i="9"/>
  <c r="H29" i="9"/>
  <c r="G29" i="9"/>
  <c r="F29" i="9"/>
  <c r="E29" i="9"/>
  <c r="N28" i="9"/>
  <c r="M28" i="9"/>
  <c r="L28" i="9"/>
  <c r="K28" i="9"/>
  <c r="J28" i="9"/>
  <c r="I28" i="9"/>
  <c r="H28" i="9"/>
  <c r="G28" i="9"/>
  <c r="F28" i="9"/>
  <c r="E28" i="9"/>
  <c r="N27" i="9"/>
  <c r="M27" i="9"/>
  <c r="L27" i="9"/>
  <c r="K27" i="9"/>
  <c r="J27" i="9"/>
  <c r="I27" i="9"/>
  <c r="H27" i="9"/>
  <c r="G27" i="9"/>
  <c r="F27" i="9"/>
  <c r="E27" i="9"/>
  <c r="N26" i="9"/>
  <c r="M26" i="9"/>
  <c r="L26" i="9"/>
  <c r="K26" i="9"/>
  <c r="J26" i="9"/>
  <c r="I26" i="9"/>
  <c r="H26" i="9"/>
  <c r="G26" i="9"/>
  <c r="F26" i="9"/>
  <c r="E26" i="9"/>
  <c r="N25" i="9"/>
  <c r="M25" i="9"/>
  <c r="L25" i="9"/>
  <c r="K25" i="9"/>
  <c r="J25" i="9"/>
  <c r="I25" i="9"/>
  <c r="H25" i="9"/>
  <c r="G25" i="9"/>
  <c r="F25" i="9"/>
  <c r="E25" i="9"/>
  <c r="N24" i="9"/>
  <c r="M24" i="9"/>
  <c r="L24" i="9"/>
  <c r="K24" i="9"/>
  <c r="J24" i="9"/>
  <c r="I24" i="9"/>
  <c r="H24" i="9"/>
  <c r="G24" i="9"/>
  <c r="F24" i="9"/>
  <c r="E24" i="9"/>
  <c r="N23" i="9"/>
  <c r="M23" i="9"/>
  <c r="L23" i="9"/>
  <c r="K23" i="9"/>
  <c r="J23" i="9"/>
  <c r="I23" i="9"/>
  <c r="H23" i="9"/>
  <c r="G23" i="9"/>
  <c r="F23" i="9"/>
  <c r="E23" i="9"/>
  <c r="N22" i="9"/>
  <c r="M22" i="9"/>
  <c r="L22" i="9"/>
  <c r="K22" i="9"/>
  <c r="J22" i="9"/>
  <c r="I22" i="9"/>
  <c r="H22" i="9"/>
  <c r="G22" i="9"/>
  <c r="F22" i="9"/>
  <c r="E22" i="9"/>
  <c r="N21" i="9"/>
  <c r="M21" i="9"/>
  <c r="L21" i="9"/>
  <c r="K21" i="9"/>
  <c r="J21" i="9"/>
  <c r="I21" i="9"/>
  <c r="H21" i="9"/>
  <c r="G21" i="9"/>
  <c r="F21" i="9"/>
  <c r="E21" i="9"/>
  <c r="N18" i="9"/>
  <c r="M18" i="9"/>
  <c r="L18" i="9"/>
  <c r="K18" i="9"/>
  <c r="J18" i="9"/>
  <c r="I18" i="9"/>
  <c r="H18" i="9"/>
  <c r="G18" i="9"/>
  <c r="F18" i="9"/>
  <c r="N17" i="9"/>
  <c r="M17" i="9"/>
  <c r="L17" i="9"/>
  <c r="K17" i="9"/>
  <c r="J17" i="9"/>
  <c r="I17" i="9"/>
  <c r="H17" i="9"/>
  <c r="G17" i="9"/>
  <c r="F17" i="9"/>
  <c r="E17" i="9"/>
  <c r="N16" i="9"/>
  <c r="M16" i="9"/>
  <c r="L16" i="9"/>
  <c r="K16" i="9"/>
  <c r="J16" i="9"/>
  <c r="I16" i="9"/>
  <c r="H16" i="9"/>
  <c r="G16" i="9"/>
  <c r="F16" i="9"/>
  <c r="E16" i="9"/>
  <c r="N15" i="9"/>
  <c r="M15" i="9"/>
  <c r="L15" i="9"/>
  <c r="K15" i="9"/>
  <c r="J15" i="9"/>
  <c r="I15" i="9"/>
  <c r="H15" i="9"/>
  <c r="G15" i="9"/>
  <c r="F15" i="9"/>
  <c r="E15" i="9"/>
  <c r="N14" i="9"/>
  <c r="M14" i="9"/>
  <c r="L14" i="9"/>
  <c r="K14" i="9"/>
  <c r="J14" i="9"/>
  <c r="I14" i="9"/>
  <c r="H14" i="9"/>
  <c r="G14" i="9"/>
  <c r="F14" i="9"/>
  <c r="E14" i="9"/>
  <c r="N13" i="9"/>
  <c r="M13" i="9"/>
  <c r="L13" i="9"/>
  <c r="K13" i="9"/>
  <c r="J13" i="9"/>
  <c r="I13" i="9"/>
  <c r="H13" i="9"/>
  <c r="G13" i="9"/>
  <c r="F13" i="9"/>
  <c r="E13" i="9"/>
  <c r="N12" i="9"/>
  <c r="M12" i="9"/>
  <c r="L12" i="9"/>
  <c r="K12" i="9"/>
  <c r="J12" i="9"/>
  <c r="I12" i="9"/>
  <c r="H12" i="9"/>
  <c r="G12" i="9"/>
  <c r="F12" i="9"/>
  <c r="E12" i="9"/>
  <c r="N11" i="9"/>
  <c r="M11" i="9"/>
  <c r="L11" i="9"/>
  <c r="K11" i="9"/>
  <c r="J11" i="9"/>
  <c r="I11" i="9"/>
  <c r="H11" i="9"/>
  <c r="G11" i="9"/>
  <c r="F11" i="9"/>
  <c r="E11" i="9"/>
  <c r="N10" i="9"/>
  <c r="M10" i="9"/>
  <c r="L10" i="9"/>
  <c r="K10" i="9"/>
  <c r="J10" i="9"/>
  <c r="I10" i="9"/>
  <c r="H10" i="9"/>
  <c r="G10" i="9"/>
  <c r="F10" i="9"/>
  <c r="E10" i="9"/>
  <c r="N9" i="9"/>
  <c r="M9" i="9"/>
  <c r="L9" i="9"/>
  <c r="K9" i="9"/>
  <c r="J9" i="9"/>
  <c r="I9" i="9"/>
  <c r="H9" i="9"/>
  <c r="G9" i="9"/>
  <c r="F9" i="9"/>
  <c r="E9" i="9"/>
  <c r="C4" i="9"/>
  <c r="C3" i="9"/>
  <c r="AF21" i="7"/>
  <c r="AE21" i="7"/>
  <c r="AF20" i="7"/>
  <c r="AE20" i="7"/>
  <c r="J20" i="7"/>
  <c r="I20" i="7"/>
  <c r="H20" i="7"/>
  <c r="O20" i="7" s="1"/>
  <c r="AF19" i="7"/>
  <c r="AE19" i="7"/>
  <c r="J19" i="7"/>
  <c r="I19" i="7"/>
  <c r="H19" i="7"/>
  <c r="O19" i="7" s="1"/>
  <c r="AF18" i="7"/>
  <c r="AE18" i="7"/>
  <c r="J18" i="7"/>
  <c r="I18" i="7"/>
  <c r="H18" i="7"/>
  <c r="O18" i="7" s="1"/>
  <c r="AF17" i="7"/>
  <c r="AE17" i="7"/>
  <c r="J17" i="7"/>
  <c r="I17" i="7"/>
  <c r="H17" i="7"/>
  <c r="O17" i="7" s="1"/>
  <c r="J16" i="7"/>
  <c r="I16" i="7"/>
  <c r="H16" i="7"/>
  <c r="O16" i="7" s="1"/>
  <c r="J15" i="7"/>
  <c r="I15" i="7"/>
  <c r="H15" i="7"/>
  <c r="O15" i="7" s="1"/>
  <c r="J14" i="7"/>
  <c r="I14" i="7"/>
  <c r="H14" i="7"/>
  <c r="O14" i="7" s="1"/>
  <c r="J13" i="7"/>
  <c r="I13" i="7"/>
  <c r="H13" i="7"/>
  <c r="O13" i="7" s="1"/>
  <c r="J12" i="7"/>
  <c r="I12" i="7"/>
  <c r="H12" i="7"/>
  <c r="O12" i="7" s="1"/>
  <c r="J11" i="7"/>
  <c r="I11" i="7"/>
  <c r="H11" i="7"/>
  <c r="O11" i="7" s="1"/>
  <c r="J10" i="7"/>
  <c r="I10" i="7"/>
  <c r="H10" i="7"/>
  <c r="O10" i="7" s="1"/>
  <c r="V9" i="7"/>
  <c r="V12" i="7" s="1"/>
  <c r="J9" i="7"/>
  <c r="I9" i="7"/>
  <c r="H9" i="7"/>
  <c r="O9" i="7" s="1"/>
  <c r="J8" i="7"/>
  <c r="I8" i="7"/>
  <c r="H8" i="7"/>
  <c r="O8" i="7" s="1"/>
  <c r="AB21" i="1"/>
  <c r="AA21" i="1"/>
  <c r="Z21" i="1"/>
  <c r="AB20" i="1"/>
  <c r="AA20" i="1"/>
  <c r="Z20" i="1"/>
  <c r="AB19" i="1"/>
  <c r="AA19" i="1"/>
  <c r="Z19" i="1"/>
  <c r="I19" i="1"/>
  <c r="H19" i="1"/>
  <c r="AB18" i="1"/>
  <c r="AA18" i="1"/>
  <c r="Z18" i="1"/>
  <c r="AB17" i="1"/>
  <c r="AA17" i="1"/>
  <c r="Z17" i="1"/>
  <c r="AB16" i="1"/>
  <c r="AA16" i="1"/>
  <c r="Z16" i="1"/>
  <c r="AB15" i="1"/>
  <c r="AA15" i="1"/>
  <c r="Z15" i="1"/>
  <c r="AB14" i="1"/>
  <c r="AA14" i="1"/>
  <c r="Z14" i="1"/>
  <c r="AB13" i="1"/>
  <c r="AA13" i="1"/>
  <c r="Z13" i="1"/>
  <c r="AB12" i="1"/>
  <c r="AA12" i="1"/>
  <c r="Z12" i="1"/>
  <c r="AB11" i="1"/>
  <c r="AA11" i="1"/>
  <c r="Z11" i="1"/>
  <c r="AO25" i="7" l="1"/>
  <c r="AN25" i="7"/>
  <c r="AO24" i="7"/>
  <c r="AO23" i="7"/>
  <c r="AN23" i="7" s="1"/>
  <c r="AO21" i="7"/>
  <c r="AO22" i="7"/>
  <c r="AN22" i="7" s="1"/>
  <c r="AO27" i="7"/>
  <c r="AN27" i="7" s="1"/>
  <c r="AN21" i="7"/>
  <c r="AO26" i="7"/>
  <c r="AN26" i="7" s="1"/>
  <c r="P18" i="7"/>
  <c r="H23" i="1"/>
  <c r="J21" i="1" s="1"/>
  <c r="K25" i="11"/>
  <c r="K24" i="11"/>
  <c r="J25" i="11"/>
  <c r="AH20" i="7"/>
  <c r="AG20" i="7" s="1"/>
  <c r="AH19" i="7"/>
  <c r="AG19" i="7" s="1"/>
  <c r="P20" i="7"/>
  <c r="P9" i="7"/>
  <c r="P10" i="7"/>
  <c r="P11" i="7"/>
  <c r="P12" i="7"/>
  <c r="K19" i="1"/>
  <c r="P13" i="7"/>
  <c r="P14" i="7"/>
  <c r="P15" i="7"/>
  <c r="P16" i="7"/>
  <c r="P17" i="7"/>
  <c r="AH18" i="7"/>
  <c r="P19" i="7"/>
  <c r="AH21" i="7"/>
  <c r="AG21" i="7" s="1"/>
  <c r="I22" i="7"/>
  <c r="I23" i="7"/>
  <c r="J24" i="11"/>
  <c r="K23" i="11"/>
  <c r="K22" i="11"/>
  <c r="J22" i="11"/>
  <c r="K20" i="11"/>
  <c r="J20" i="11"/>
  <c r="J23" i="11"/>
  <c r="J21" i="11"/>
  <c r="K21" i="11"/>
  <c r="AN24" i="7" l="1"/>
  <c r="AL31" i="7"/>
  <c r="K18" i="7"/>
  <c r="J22" i="1"/>
  <c r="K13" i="7"/>
  <c r="K17" i="7"/>
  <c r="K12" i="7"/>
  <c r="K10" i="7"/>
  <c r="K14" i="7"/>
  <c r="K15" i="7"/>
  <c r="AE25" i="7"/>
  <c r="AG18" i="7"/>
  <c r="K20" i="7"/>
  <c r="K9" i="7"/>
  <c r="K11" i="7"/>
  <c r="K16" i="7"/>
  <c r="K1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53AAE8-AC82-4560-9F6B-60C34CEE2913}" name="Query - Calculations" description="Connection to the 'Calculations' query in the workbook." type="100" refreshedVersion="8" minRefreshableVersion="5">
    <extLst>
      <ext xmlns:x15="http://schemas.microsoft.com/office/spreadsheetml/2010/11/main" uri="{DE250136-89BD-433C-8126-D09CA5730AF9}">
        <x15:connection id="25e3555a-6655-4d5a-9303-eb1ba772a48c">
          <x15:oledbPr connection="Provider=Microsoft.Mashup.OleDb.1;Data Source=$Workbook$;Location=Calculations;Extended Properties=&quot;&quot;">
            <x15:dbTables>
              <x15:dbTable name="Calculations"/>
            </x15:dbTables>
          </x15:oledbPr>
        </x15:connection>
      </ext>
    </extLst>
  </connection>
  <connection id="2" xr16:uid="{1F165F71-D01E-432E-9C99-0FBC8A2514C9}" name="Query - Date" description="Connection to the 'Date' query in the workbook." type="100" refreshedVersion="8" minRefreshableVersion="5">
    <extLst>
      <ext xmlns:x15="http://schemas.microsoft.com/office/spreadsheetml/2010/11/main" uri="{DE250136-89BD-433C-8126-D09CA5730AF9}">
        <x15:connection id="64404e77-3c9e-4a3c-871a-1e9d36509fb7">
          <x15:oledbPr connection="Provider=Microsoft.Mashup.OleDb.1;Data Source=$Workbook$;Location=Date;Extended Properties=&quot;&quot;">
            <x15:dbTables>
              <x15:dbTable name="Date"/>
            </x15:dbTables>
          </x15:oledbPr>
        </x15:connection>
      </ext>
    </extLst>
  </connection>
  <connection id="3" xr16:uid="{D90A806E-4BF6-4326-B331-C9F1F4E7B5FC}" name="Query - Dim_Customer" description="Connection to the 'Dim_Customer' query in the workbook." type="100" refreshedVersion="8" minRefreshableVersion="5">
    <extLst>
      <ext xmlns:x15="http://schemas.microsoft.com/office/spreadsheetml/2010/11/main" uri="{DE250136-89BD-433C-8126-D09CA5730AF9}">
        <x15:connection id="37a9e6ca-fd3f-4d4c-97c2-8d8264a59515"/>
      </ext>
    </extLst>
  </connection>
  <connection id="4" xr16:uid="{BCFE8E8C-A5FD-4543-80FA-DD8B09297A6D}" name="Query - Dim_Products" description="Connection to the 'Dim_Products' query in the workbook." type="100" refreshedVersion="8" minRefreshableVersion="5">
    <extLst>
      <ext xmlns:x15="http://schemas.microsoft.com/office/spreadsheetml/2010/11/main" uri="{DE250136-89BD-433C-8126-D09CA5730AF9}">
        <x15:connection id="d09baebb-85d2-4871-aed2-4eae54d9409e">
          <x15:oledbPr connection="Provider=Microsoft.Mashup.OleDb.1;Data Source=$Workbook$;Location=Dim_Products;Extended Properties=&quot;&quot;">
            <x15:dbTables>
              <x15:dbTable name="Dim_Products"/>
            </x15:dbTables>
          </x15:oledbPr>
        </x15:connection>
      </ext>
    </extLst>
  </connection>
  <connection id="5" xr16:uid="{495B8312-158C-473F-8413-A946ED208BD6}" name="Query - Dim_SalesPerson" description="Connection to the 'Dim_SalesPerson' query in the workbook." type="100" refreshedVersion="8" minRefreshableVersion="5">
    <extLst>
      <ext xmlns:x15="http://schemas.microsoft.com/office/spreadsheetml/2010/11/main" uri="{DE250136-89BD-433C-8126-D09CA5730AF9}">
        <x15:connection id="52787490-b8dd-43a6-bbaf-771a36335998">
          <x15:oledbPr connection="Provider=Microsoft.Mashup.OleDb.1;Data Source=$Workbook$;Location=Dim_SalesPerson;Extended Properties=&quot;&quot;">
            <x15:dbTables>
              <x15:dbTable name="Dim_SalesPerson"/>
            </x15:dbTables>
          </x15:oledbPr>
        </x15:connection>
      </ext>
    </extLst>
  </connection>
  <connection id="6" xr16:uid="{40283F6E-73A4-4FF5-9F41-1A655AB03AD5}" name="Query - fact_table" description="Connection to the 'fact_table' query in the workbook." type="100" refreshedVersion="8" minRefreshableVersion="5">
    <extLst>
      <ext xmlns:x15="http://schemas.microsoft.com/office/spreadsheetml/2010/11/main" uri="{DE250136-89BD-433C-8126-D09CA5730AF9}">
        <x15:connection id="11582efd-1011-4e21-856c-669a536c6669">
          <x15:oledbPr connection="Provider=Microsoft.Mashup.OleDb.1;Data Source=$Workbook$;Location=fact_table;Extended Properties=&quot;&quot;">
            <x15:dbTables>
              <x15:dbTable name="fact_table"/>
            </x15:dbTables>
          </x15:oledbPr>
        </x15:connection>
      </ext>
    </extLst>
  </connection>
  <connection id="7" xr16:uid="{8304EA9A-88CD-4D36-96BD-F1E251D2CE1C}"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d5085bcc-189c-4cf8-b0e4-2cc16007c935">
          <x15:oledbPr connection="Provider=Microsoft.Mashup.OleDb.1;Data Source=$Workbook$;Location=monthly_store_targets;Extended Properties=&quot;&quot;">
            <x15:dbTables>
              <x15:dbTable name="monthly_store_targets"/>
            </x15:dbTables>
          </x15:oledbPr>
        </x15:connection>
      </ext>
    </extLst>
  </connection>
  <connection id="8" xr16:uid="{27395A85-DB85-4897-9A4B-BF816354B1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<sst xmlns="http://schemas.openxmlformats.org/spreadsheetml/2006/main" count="297" uniqueCount="228">
  <si>
    <t>Total Revenue</t>
  </si>
  <si>
    <t>COGS</t>
  </si>
  <si>
    <t>Profit Margin</t>
  </si>
  <si>
    <t>% Profit Margin</t>
  </si>
  <si>
    <t># Transaction</t>
  </si>
  <si>
    <t>Total Refund</t>
  </si>
  <si>
    <t>Refund Rate</t>
  </si>
  <si>
    <t># Products</t>
  </si>
  <si>
    <t>Total Target</t>
  </si>
  <si>
    <t>Barron-Fleming</t>
  </si>
  <si>
    <t>Berg-Trujillo</t>
  </si>
  <si>
    <t>Lee-Myers</t>
  </si>
  <si>
    <t>Lopez</t>
  </si>
  <si>
    <t>Martinez</t>
  </si>
  <si>
    <t>Miller</t>
  </si>
  <si>
    <t>Myers-Lopez</t>
  </si>
  <si>
    <t>Novak PLC</t>
  </si>
  <si>
    <t>Thomas</t>
  </si>
  <si>
    <t>Valdez</t>
  </si>
  <si>
    <t>Grand Total</t>
  </si>
  <si>
    <t>Store Name</t>
  </si>
  <si>
    <t>PY</t>
  </si>
  <si>
    <t>ΔPY</t>
  </si>
  <si>
    <t>ΔPY%</t>
  </si>
  <si>
    <t>Total Qty</t>
  </si>
  <si>
    <t>Qty Returned</t>
  </si>
  <si>
    <t>Revenue</t>
  </si>
  <si>
    <t>Target</t>
  </si>
  <si>
    <t>Variance</t>
  </si>
  <si>
    <t>Jan</t>
  </si>
  <si>
    <t>Feb</t>
  </si>
  <si>
    <t>Mar</t>
  </si>
  <si>
    <t>Apr</t>
  </si>
  <si>
    <t>May</t>
  </si>
  <si>
    <t>Jun</t>
  </si>
  <si>
    <t>Jul</t>
  </si>
  <si>
    <t>Aug</t>
  </si>
  <si>
    <t>Sep</t>
  </si>
  <si>
    <t>Oct</t>
  </si>
  <si>
    <t>Nov</t>
  </si>
  <si>
    <t>Dec</t>
  </si>
  <si>
    <t>Month</t>
  </si>
  <si>
    <t>Highlight</t>
  </si>
  <si>
    <t>Large-2</t>
  </si>
  <si>
    <t>Large-1</t>
  </si>
  <si>
    <t>WeekType</t>
  </si>
  <si>
    <t>Weekday</t>
  </si>
  <si>
    <t>Weekend</t>
  </si>
  <si>
    <t>Total Revenue2</t>
  </si>
  <si>
    <t>Quarter</t>
  </si>
  <si>
    <t>Q-1</t>
  </si>
  <si>
    <t>Q-2</t>
  </si>
  <si>
    <t>Q-3</t>
  </si>
  <si>
    <t>Q-4</t>
  </si>
  <si>
    <t>Link to the above chart</t>
  </si>
  <si>
    <t>Average</t>
  </si>
  <si>
    <t>+0.00%;-0.0%</t>
  </si>
  <si>
    <t>Caption:</t>
  </si>
  <si>
    <t>Option</t>
  </si>
  <si>
    <t>Combo Box</t>
  </si>
  <si>
    <t>Customer</t>
  </si>
  <si>
    <t>Location</t>
  </si>
  <si>
    <t>Full Name</t>
  </si>
  <si>
    <t>Top 5 Customers</t>
  </si>
  <si>
    <t>Bottom 5 Customers</t>
  </si>
  <si>
    <t>Top 5 Location</t>
  </si>
  <si>
    <t>Florida</t>
  </si>
  <si>
    <t>Maryland</t>
  </si>
  <si>
    <t>Michigan</t>
  </si>
  <si>
    <t>Missouri</t>
  </si>
  <si>
    <t>Virginia</t>
  </si>
  <si>
    <t>Bottom 5 Location</t>
  </si>
  <si>
    <t>Customer Table</t>
  </si>
  <si>
    <t>Location Table</t>
  </si>
  <si>
    <t>Chart</t>
  </si>
  <si>
    <t># Customers</t>
  </si>
  <si>
    <t># Locations</t>
  </si>
  <si>
    <t>0-20</t>
  </si>
  <si>
    <t>21-30</t>
  </si>
  <si>
    <t>31-40</t>
  </si>
  <si>
    <t>41-50</t>
  </si>
  <si>
    <t>51+</t>
  </si>
  <si>
    <t>Customer Age Group</t>
  </si>
  <si>
    <t>Average of Customer Age</t>
  </si>
  <si>
    <t>Average Customer Age</t>
  </si>
  <si>
    <t>Gender</t>
  </si>
  <si>
    <t>Female</t>
  </si>
  <si>
    <t>Male</t>
  </si>
  <si>
    <t>Icon</t>
  </si>
  <si>
    <t>■</t>
  </si>
  <si>
    <t>●</t>
  </si>
  <si>
    <t>New Chart</t>
  </si>
  <si>
    <t>Return Rate</t>
  </si>
  <si>
    <t>Product Name</t>
  </si>
  <si>
    <t>A Splash</t>
  </si>
  <si>
    <t>Above Brew</t>
  </si>
  <si>
    <t>Administration Fusion</t>
  </si>
  <si>
    <t>Against Rush</t>
  </si>
  <si>
    <t>Alone Splash</t>
  </si>
  <si>
    <t>Animal Breeze</t>
  </si>
  <si>
    <t>Any Brew</t>
  </si>
  <si>
    <t>Assume Mist</t>
  </si>
  <si>
    <t>Attorney Mist</t>
  </si>
  <si>
    <t>Audience Fusion</t>
  </si>
  <si>
    <t>Bar Drop</t>
  </si>
  <si>
    <t>Begin Brew</t>
  </si>
  <si>
    <t>Boy Splash</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</si>
  <si>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</si>
  <si>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</si>
  <si>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</si>
  <si>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</si>
  <si>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</si>
  <si>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</si>
  <si>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</si>
  <si>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</si>
  <si>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</si>
  <si>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</si>
  <si>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</si>
  <si>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</si>
  <si>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</si>
  <si>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</si>
  <si>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</si>
  <si>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</si>
  <si>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</si>
  <si>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</si>
  <si>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Ground Rush</t>
  </si>
  <si>
    <t>Heavy Rush</t>
  </si>
  <si>
    <t>Hold Brew</t>
  </si>
  <si>
    <t>Hotel Splash</t>
  </si>
  <si>
    <t>Husband Rush</t>
  </si>
  <si>
    <t>Include Breeze</t>
  </si>
  <si>
    <t>Indeed Splash</t>
  </si>
  <si>
    <t>Into Mist</t>
  </si>
  <si>
    <t>Its Dew</t>
  </si>
  <si>
    <t>Itself Breeze</t>
  </si>
  <si>
    <t>Large Fusion</t>
  </si>
  <si>
    <t>Left Breeze</t>
  </si>
  <si>
    <t>Leg Rush</t>
  </si>
  <si>
    <t>Let Dew</t>
  </si>
  <si>
    <t>Level Splash</t>
  </si>
  <si>
    <t>Majority Rush</t>
  </si>
  <si>
    <t>Management Drop</t>
  </si>
  <si>
    <t>Method Mist</t>
  </si>
  <si>
    <t>Might Mist</t>
  </si>
  <si>
    <t>Mind Dew</t>
  </si>
  <si>
    <t>Minute Rush</t>
  </si>
  <si>
    <t>Name Rush</t>
  </si>
  <si>
    <t>Nice Mist</t>
  </si>
  <si>
    <t>Note Splash</t>
  </si>
  <si>
    <t>Now Mist</t>
  </si>
  <si>
    <t>Of Rush</t>
  </si>
  <si>
    <t>Only Dew</t>
  </si>
  <si>
    <t>Onto Dew</t>
  </si>
  <si>
    <t>Over Splash</t>
  </si>
  <si>
    <t>Own Drop</t>
  </si>
  <si>
    <t>Pay Mist</t>
  </si>
  <si>
    <t>Piece Dew</t>
  </si>
  <si>
    <t>Pm Fusion</t>
  </si>
  <si>
    <t>Point Splash</t>
  </si>
  <si>
    <t>Poor Breeze</t>
  </si>
  <si>
    <t>Property Mist</t>
  </si>
  <si>
    <t>Protect Rush</t>
  </si>
  <si>
    <t>Question Breeze</t>
  </si>
  <si>
    <t>Race Rush</t>
  </si>
  <si>
    <t>Recent Splash</t>
  </si>
  <si>
    <t>Record Fusion</t>
  </si>
  <si>
    <t>Relate Mist</t>
  </si>
  <si>
    <t>Represent Drop</t>
  </si>
  <si>
    <t>Result Splash</t>
  </si>
  <si>
    <t>Return Mist</t>
  </si>
  <si>
    <t>Reveal Rush</t>
  </si>
  <si>
    <t>Sea Drop</t>
  </si>
  <si>
    <t>Second Splash</t>
  </si>
  <si>
    <t>Series Mist</t>
  </si>
  <si>
    <t>Side Brew</t>
  </si>
  <si>
    <t>Society Rush</t>
  </si>
  <si>
    <t>Soldier Splash</t>
  </si>
  <si>
    <t>Somebody Fusion</t>
  </si>
  <si>
    <t>Sometimes Dew</t>
  </si>
  <si>
    <t>Street Breeze</t>
  </si>
  <si>
    <t>Threat Mist</t>
  </si>
  <si>
    <t>Throughout Fusion</t>
  </si>
  <si>
    <t>Too Splash</t>
  </si>
  <si>
    <t>Training Mist</t>
  </si>
  <si>
    <t>Tv Breeze</t>
  </si>
  <si>
    <t>Two Breeze</t>
  </si>
  <si>
    <t>Value Fusion</t>
  </si>
  <si>
    <t>Wait Drop</t>
  </si>
  <si>
    <t>Way Splash</t>
  </si>
  <si>
    <t>West Rush</t>
  </si>
  <si>
    <t>What Rush</t>
  </si>
  <si>
    <t>Window Dew</t>
  </si>
  <si>
    <t>Woman Dew</t>
  </si>
  <si>
    <t>Would Rush</t>
  </si>
  <si>
    <t>Quantity</t>
  </si>
  <si>
    <t>Sun</t>
  </si>
  <si>
    <t>Mon</t>
  </si>
  <si>
    <t>Tue</t>
  </si>
  <si>
    <t>Wed</t>
  </si>
  <si>
    <t>Thu</t>
  </si>
  <si>
    <t>Fri</t>
  </si>
  <si>
    <t>Sat</t>
  </si>
  <si>
    <t>Category</t>
  </si>
  <si>
    <t>Alcoholic Beverage</t>
  </si>
  <si>
    <t>Coffee</t>
  </si>
  <si>
    <t>Energy Drink</t>
  </si>
  <si>
    <t>Juice</t>
  </si>
  <si>
    <t>Soft Drink</t>
  </si>
  <si>
    <t>Sports Drink</t>
  </si>
  <si>
    <t>Tea</t>
  </si>
  <si>
    <t>Water</t>
  </si>
  <si>
    <t>Texas</t>
  </si>
  <si>
    <t>Arizona</t>
  </si>
  <si>
    <t>Tennessee</t>
  </si>
  <si>
    <t>Christina Bradshaw</t>
  </si>
  <si>
    <t>North Carolina</t>
  </si>
  <si>
    <t>New Jersey</t>
  </si>
  <si>
    <t>#333F50</t>
  </si>
  <si>
    <t xml:space="preserve"> </t>
  </si>
  <si>
    <t>Chloe Lopez</t>
  </si>
  <si>
    <t>Sean Peters</t>
  </si>
  <si>
    <t>Thomas Osborne</t>
  </si>
  <si>
    <t>John Bishop</t>
  </si>
  <si>
    <t>Regina Howard</t>
  </si>
  <si>
    <t>Wayne Smith</t>
  </si>
  <si>
    <t>Sandra Fletcher</t>
  </si>
  <si>
    <t>Gina Knight</t>
  </si>
  <si>
    <t>Andrew Morgan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</si>
</sst>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0;\(\$#,##0\);\$#,##0"/>
    <numFmt numFmtId="165" formatCode="0.00%;\-0.00%;0.00%"/>
    <numFmt numFmtId="166" formatCode="[&gt;=1000000]&quot;$&quot;0.0,,&quot;M&quot;;[&gt;=1000]&quot;$&quot;0.0,&quot;K&quot;;0"/>
    <numFmt numFmtId="167" formatCode="[&gt;=1000000]0.0,,&quot;M&quot;;[&gt;=1000]0.0,&quot;K&quot;;0"/>
    <numFmt numFmtId="168" formatCode="\+0.00%;\-0.0%"/>
    <numFmt numFmtId="169" formatCode="[&gt;=1000000]&quot;$&quot;0,,&quot;M&quot;;[&gt;=1000]&quot;$&quot;0,&quot;K&quot;;0"/>
    <numFmt numFmtId="170" formatCode=";;"/>
    <numFmt numFmtId="171" formatCode="_(* #,##0_);_(* \(#,##0\);_(* &quot;-&quot;??_);_(@_)"/>
    <numFmt numFmtId="172" formatCode="[&gt;=1000000]&quot;$&quot;0.0,,&quot;M&quot;;[&gt;=1000]&quot;$&quot;0.0,&quot;K&quot;;0.0"/>
  </numFmts>
  <fonts count="11" x14ac:knownFonts="1">
    <font>
      <sz val="11"/>
      <color theme="1"/>
      <name val="Calibri"/>
      <family val="2"/>
      <scheme val="minor"/>
    </font>
    <font>
      <sz val="10"/>
      <color rgb="FF000000"/>
      <name val="Calibri"/>
      <family val="2"/>
      <scheme val="minor"/>
    </font>
    <font>
      <i/>
      <sz val="10"/>
      <color rgb="FF000000"/>
      <name val="Calibri"/>
      <family val="2"/>
      <scheme val="minor"/>
    </font>
    <font>
      <b/>
      <sz val="11"/>
      <color theme="1"/>
      <name val="Calibri"/>
      <family val="2"/>
      <scheme val="minor"/>
    </font>
    <font>
      <sz val="14"/>
      <color theme="1"/>
      <name val="Calibri"/>
      <family val="2"/>
      <scheme val="minor"/>
    </font>
    <font>
      <b/>
      <sz val="11"/>
      <color theme="0"/>
      <name val="Calibri"/>
      <family val="2"/>
      <scheme val="minor"/>
    </font>
    <font>
      <sz val="11"/>
      <color theme="1"/>
      <name val="Calibri"/>
      <family val="2"/>
      <scheme val="minor"/>
    </font>
    <font>
      <i/>
      <sz val="11"/>
      <color theme="1"/>
      <name val="Calibri"/>
      <family val="2"/>
      <scheme val="minor"/>
    </font>
    <font>
      <b/>
      <sz val="14"/>
      <color rgb="FF00B050"/>
      <name val="Calibri"/>
      <family val="2"/>
      <scheme val="minor"/>
    </font>
    <font>
      <sz val="11"/>
      <color rgb="FF9FE6FF"/>
      <name val="Calibri"/>
      <family val="2"/>
      <scheme val="min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rgb="FFFF0000"/>
        <bgColor indexed="64"/>
      </patternFill>
    </fill>
    <fill>
      <patternFill patternType="solid">
        <fgColor rgb="FF1F95B3"/>
        <bgColor indexed="64"/>
      </patternFill>
    </fill>
    <fill>
      <patternFill patternType="solid">
        <fgColor rgb="FF9FE6FF"/>
        <bgColor indexed="64"/>
      </patternFill>
    </fill>
    <fill>
      <patternFill patternType="solid">
        <fgColor theme="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right/>
      <top/>
      <bottom style="thin">
        <color theme="0" tint="-4.9989318521683403E-2"/>
      </bottom>
      <diagonal/>
    </border>
    <border>
      <left style="thin">
        <color indexed="64"/>
      </left>
      <right style="thin">
        <color theme="0" tint="-4.9989318521683403E-2"/>
      </right>
      <top/>
      <bottom/>
      <diagonal/>
    </border>
  </borders>
  <cellStyleXfs count="2">
    <xf numFmtId="0" fontId="0" fillId="0" borderId="0"/>
    <xf numFmtId="43" fontId="6" fillId="0" borderId="0" applyFont="0" applyFill="0" applyBorder="0" applyAlignment="0" applyProtection="0"/>
  </cellStyleXfs>
  <cellXfs count="56">
    <xf numFmtId="0" fontId="0" fillId="0" borderId="0" xfId="0"/>
    <xf numFmtId="164" fontId="0" fillId="0" borderId="0" xfId="0" applyNumberFormat="1"/>
    <xf numFmtId="165" fontId="0" fillId="0" borderId="0" xfId="0" applyNumberFormat="1"/>
    <xf numFmtId="3" fontId="0" fillId="0" borderId="0" xfId="0" applyNumberFormat="1"/>
    <xf numFmtId="0" fontId="0" fillId="2" borderId="0" xfId="0" applyFill="1"/>
    <xf numFmtId="0" fontId="0" fillId="3" borderId="0" xfId="0" applyFill="1"/>
    <xf numFmtId="0" fontId="0" fillId="0" borderId="0" xfId="0" pivotButton="1"/>
    <xf numFmtId="0" fontId="1" fillId="0" borderId="0" xfId="0" applyFont="1" applyAlignment="1">
      <alignment horizontal="left" vertical="center" indent="3"/>
    </xf>
    <xf numFmtId="0" fontId="1" fillId="0" borderId="0" xfId="0" applyFont="1" applyAlignment="1">
      <alignment vertical="center"/>
    </xf>
    <xf numFmtId="0" fontId="1" fillId="0" borderId="0" xfId="0" applyFont="1" applyAlignment="1">
      <alignment horizontal="left" vertical="center" indent="14"/>
    </xf>
    <xf numFmtId="0" fontId="2" fillId="0" borderId="0" xfId="0" applyFont="1" applyAlignment="1">
      <alignment horizontal="left" vertical="center" indent="7"/>
    </xf>
    <xf numFmtId="166" fontId="0" fillId="0" borderId="0" xfId="0" applyNumberFormat="1"/>
    <xf numFmtId="167" fontId="0" fillId="0" borderId="0" xfId="0" applyNumberFormat="1"/>
    <xf numFmtId="0" fontId="3" fillId="0" borderId="0" xfId="0" applyFont="1"/>
    <xf numFmtId="0" fontId="0" fillId="4" borderId="0" xfId="0" applyFill="1"/>
    <xf numFmtId="0" fontId="0" fillId="5" borderId="0" xfId="0" applyFill="1"/>
    <xf numFmtId="168" fontId="4" fillId="0" borderId="0" xfId="0" applyNumberFormat="1" applyFont="1"/>
    <xf numFmtId="0" fontId="0" fillId="0" borderId="1" xfId="0" pivotButton="1" applyBorder="1"/>
    <xf numFmtId="0" fontId="0" fillId="0" borderId="1" xfId="0" applyBorder="1"/>
    <xf numFmtId="169" fontId="0" fillId="0" borderId="1" xfId="0" applyNumberFormat="1" applyBorder="1"/>
    <xf numFmtId="169" fontId="0" fillId="0" borderId="0" xfId="0" applyNumberFormat="1"/>
    <xf numFmtId="0" fontId="5" fillId="6" borderId="1" xfId="0" applyFont="1" applyFill="1" applyBorder="1"/>
    <xf numFmtId="168" fontId="0" fillId="0" borderId="1" xfId="0" applyNumberFormat="1" applyBorder="1"/>
    <xf numFmtId="168" fontId="0" fillId="0" borderId="0" xfId="0" applyNumberFormat="1"/>
    <xf numFmtId="0" fontId="0" fillId="7" borderId="0" xfId="0" applyFill="1"/>
    <xf numFmtId="0" fontId="5" fillId="8" borderId="0" xfId="0" applyFont="1" applyFill="1"/>
    <xf numFmtId="10" fontId="0" fillId="0" borderId="0" xfId="0" applyNumberFormat="1"/>
    <xf numFmtId="10" fontId="0" fillId="0" borderId="1" xfId="0" applyNumberFormat="1" applyBorder="1"/>
    <xf numFmtId="170" fontId="0" fillId="9" borderId="2" xfId="0" applyNumberFormat="1" applyFill="1" applyBorder="1"/>
    <xf numFmtId="170" fontId="0" fillId="9" borderId="3" xfId="0" applyNumberFormat="1" applyFill="1" applyBorder="1"/>
    <xf numFmtId="170" fontId="0" fillId="9" borderId="4" xfId="0" applyNumberFormat="1" applyFill="1" applyBorder="1"/>
    <xf numFmtId="170" fontId="0" fillId="9" borderId="5" xfId="0" applyNumberFormat="1" applyFill="1" applyBorder="1"/>
    <xf numFmtId="170" fontId="0" fillId="9" borderId="6" xfId="0" applyNumberFormat="1" applyFill="1" applyBorder="1"/>
    <xf numFmtId="170" fontId="0" fillId="9" borderId="7" xfId="0" applyNumberFormat="1" applyFill="1" applyBorder="1"/>
    <xf numFmtId="170" fontId="0" fillId="9" borderId="8" xfId="0" applyNumberFormat="1" applyFill="1" applyBorder="1"/>
    <xf numFmtId="170" fontId="0" fillId="9" borderId="9" xfId="0" applyNumberFormat="1" applyFill="1" applyBorder="1"/>
    <xf numFmtId="170" fontId="0" fillId="9" borderId="10" xfId="0" applyNumberFormat="1" applyFill="1" applyBorder="1"/>
    <xf numFmtId="9" fontId="0" fillId="0" borderId="0" xfId="0" applyNumberFormat="1"/>
    <xf numFmtId="164" fontId="0" fillId="0" borderId="1" xfId="0" applyNumberFormat="1" applyBorder="1"/>
    <xf numFmtId="0" fontId="0" fillId="10" borderId="0" xfId="0" applyFill="1"/>
    <xf numFmtId="0" fontId="3" fillId="0" borderId="1" xfId="0" applyFont="1" applyBorder="1"/>
    <xf numFmtId="0" fontId="0" fillId="11" borderId="1" xfId="0" applyFill="1" applyBorder="1"/>
    <xf numFmtId="0" fontId="7" fillId="0" borderId="0" xfId="0" applyFont="1"/>
    <xf numFmtId="171" fontId="0" fillId="0" borderId="0" xfId="1" applyNumberFormat="1" applyFont="1"/>
    <xf numFmtId="172" fontId="0" fillId="0" borderId="0" xfId="0" applyNumberFormat="1"/>
    <xf numFmtId="0" fontId="0" fillId="8" borderId="0" xfId="0" applyFill="1"/>
    <xf numFmtId="0" fontId="0" fillId="12" borderId="0" xfId="0" applyFill="1"/>
    <xf numFmtId="1" fontId="0" fillId="0" borderId="0" xfId="0" applyNumberFormat="1"/>
    <xf numFmtId="10" fontId="8" fillId="0" borderId="0" xfId="0" applyNumberFormat="1" applyFont="1"/>
    <xf numFmtId="9" fontId="9" fillId="13" borderId="1" xfId="0" applyNumberFormat="1" applyFont="1" applyFill="1" applyBorder="1"/>
    <xf numFmtId="0" fontId="0" fillId="0" borderId="11" xfId="0" applyBorder="1"/>
    <xf numFmtId="0" fontId="0" fillId="0" borderId="12" xfId="0" applyBorder="1"/>
    <xf numFmtId="0" fontId="0" fillId="14" borderId="0" xfId="0" applyFill="1"/>
    <xf numFmtId="0" fontId="3" fillId="15" borderId="0" xfId="0" applyFont="1" applyFill="1"/>
    <xf numFmtId="0" fontId="10" fillId="11" borderId="0" xfId="0" applyFont="1" applyFill="1"/>
    <xf numFmtId="166" fontId="0" fillId="0" borderId="1" xfId="0" applyNumberFormat="1" applyBorder="1"/>
  </cellXfs>
  <cellStyles count="2">
    <cellStyle name="Comma" xfId="1" builtinId="3"/>
    <cellStyle name="Normal" xfId="0" builtinId="0"/>
  </cellStyles>
  <dxfs count="56">
    <dxf>
      <font>
        <color theme="0" tint="-0.499984740745262"/>
      </font>
      <fill>
        <patternFill>
          <bgColor theme="0" tint="-0.499984740745262"/>
        </patternFill>
      </fill>
    </dxf>
    <dxf>
      <font>
        <color rgb="FF1F8CB3"/>
      </font>
    </dxf>
    <dxf>
      <font>
        <color rgb="FF1F8CB3"/>
      </font>
      <fill>
        <patternFill>
          <bgColor rgb="FF1F8CB3"/>
        </patternFill>
      </fill>
    </dxf>
    <dxf>
      <font>
        <color theme="9" tint="0.39994506668294322"/>
      </font>
    </dxf>
    <dxf>
      <font>
        <color rgb="FFFF0000"/>
      </font>
    </dxf>
    <dxf>
      <font>
        <color rgb="FF92D050"/>
      </font>
    </dxf>
    <dxf>
      <font>
        <color rgb="FFFF0000"/>
      </font>
    </dxf>
    <dxf>
      <font>
        <color rgb="FF0070C0"/>
      </font>
      <fill>
        <patternFill>
          <bgColor rgb="FF0070C0"/>
        </patternFill>
      </fill>
      <border>
        <left style="thin">
          <color theme="0" tint="-4.9989318521683403E-2"/>
        </left>
        <right style="thin">
          <color theme="0" tint="-4.9989318521683403E-2"/>
        </right>
        <top style="thin">
          <color theme="0" tint="-4.9989318521683403E-2"/>
        </top>
        <bottom style="thin">
          <color theme="0" tint="-4.9989318521683403E-2"/>
        </bottom>
        <vertical/>
        <horizontal/>
      </border>
    </dxf>
    <dxf>
      <numFmt numFmtId="14" formatCode="0.00%"/>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0.0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gt;=1000000]&quot;$&quot;0,,&quot;M&quot;;[&gt;=1000]&quot;$&quot;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gt;=1000000]0.0,,&quot;M&quot;;[&gt;=1000]0.0,&quot;K&quot;;0"/>
    </dxf>
    <dxf>
      <numFmt numFmtId="167" formatCode="[&gt;=1000000]0.0,,&quot;M&quot;;[&gt;=1000]0.0,&quot;K&quot;;0"/>
    </dxf>
    <dxf>
      <numFmt numFmtId="167" formatCode="[&gt;=1000000]0.0,,&quot;M&quot;;[&gt;=1000]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6" formatCode="[&gt;=1000000]&quot;$&quot;0.0,,&quot;M&quot;;[&gt;=1000]&quot;$&quot;0.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69" formatCode="[&gt;=1000000]&quot;$&quot;0,,&quot;M&quot;;[&gt;=1000]&quot;$&quot;0,&quot;K&quot;;0"/>
    </dxf>
    <dxf>
      <numFmt numFmtId="172" formatCode="[&gt;=1000000]&quot;$&quot;0.0,,&quot;M&quot;;[&gt;=1000]&quot;$&quot;0.0,&quot;K&quot;;0.0"/>
    </dxf>
    <dxf>
      <numFmt numFmtId="169" formatCode="[&gt;=1000000]&quot;$&quot;0,,&quot;M&quot;;[&gt;=1000]&quot;$&quot;0,&quot;K&quot;;0"/>
    </dxf>
    <dxf>
      <numFmt numFmtId="1" formatCode="0"/>
    </dxf>
    <dxf>
      <numFmt numFmtId="14" formatCode="0.00%"/>
    </dxf>
    <dxf>
      <numFmt numFmtId="14" formatCode="0.00%"/>
    </dxf>
    <dxf>
      <numFmt numFmtId="169" formatCode="[&gt;=1000000]&quot;$&quot;0,,&quot;M&quot;;[&gt;=1000]&quot;$&quot;0,&quot;K&quot;;0"/>
    </dxf>
    <dxf>
      <numFmt numFmtId="168" formatCode="\+0.00%;\-0.0%"/>
    </dxf>
    <dxf>
      <font>
        <b val="0"/>
        <i/>
        <color rgb="FF70C7E6"/>
      </font>
      <fill>
        <patternFill>
          <bgColor rgb="FF333F50"/>
        </patternFill>
      </fill>
      <border diagonalUp="0" diagonalDown="0">
        <left/>
        <right/>
        <top/>
        <bottom/>
        <vertical/>
        <horizontal/>
      </border>
    </dxf>
    <dxf>
      <font>
        <color theme="1"/>
      </font>
      <fill>
        <patternFill>
          <bgColor rgb="FF333F50"/>
        </patternFill>
      </fill>
      <border diagonalUp="0" diagonalDown="0">
        <left/>
        <right/>
        <top/>
        <bottom/>
        <vertical/>
        <horizontal/>
      </border>
    </dxf>
    <dxf>
      <font>
        <b val="0"/>
        <i/>
        <color theme="3" tint="0.39994506668294322"/>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s>
  <tableStyles count="2" defaultTableStyle="TableStyleMedium2" defaultPivotStyle="PivotStyleLight16">
    <tableStyle name="SlicerStyleLight1 2" pivot="0" table="0" count="10" xr9:uid="{7AF61C2F-9627-46C4-83DB-08F599CE7C43}">
      <tableStyleElement type="wholeTable" dxfId="55"/>
      <tableStyleElement type="headerRow" dxfId="54"/>
    </tableStyle>
    <tableStyle name="SlicerStyleLight1 2 2" pivot="0" table="0" count="10" xr9:uid="{98EC4BB0-B638-4863-A29B-34B9BFF291A6}">
      <tableStyleElement type="wholeTable" dxfId="53"/>
      <tableStyleElement type="headerRow" dxfId="52"/>
    </tableStyle>
  </tableStyles>
  <colors>
    <mruColors>
      <color rgb="FF4472C4"/>
      <color rgb="FF1F8CB3"/>
      <color rgb="FF333F50"/>
      <color rgb="FF70C7E6"/>
      <color rgb="FF9FE6FF"/>
      <color rgb="FF005392"/>
      <color rgb="FF0070C0"/>
      <color rgb="FF1F95B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0"/>
          </font>
          <fill>
            <patternFill patternType="solid">
              <fgColor theme="4" tint="0.59999389629810485"/>
              <bgColor rgb="FF333F50"/>
            </patternFill>
          </fill>
          <border diagonalUp="0" diagonalDown="0">
            <left/>
            <right/>
            <top/>
            <bottom style="thick">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24994659260841701"/>
          </font>
          <fill>
            <patternFill patternType="solid">
              <fgColor rgb="FFFFFFFF"/>
              <bgColor rgb="FF333F50"/>
            </patternFill>
          </fill>
          <border diagonalUp="0" diagonalDown="0">
            <left/>
            <right/>
            <top/>
            <bottom style="medium">
              <color theme="0" tint="-4.9989318521683403E-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1" tint="0.34998626667073579"/>
          </font>
          <fill>
            <patternFill patternType="solid">
              <fgColor theme="4" tint="0.59999389629810485"/>
              <bgColor theme="0"/>
            </patternFill>
          </fill>
          <border diagonalUp="0" diagonalDown="0">
            <left/>
            <right/>
            <top/>
            <bottom style="thick">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499984740745262"/>
          </font>
          <fill>
            <patternFill patternType="solid">
              <fgColor rgb="FFFFFFFF"/>
              <bgColor theme="0"/>
            </patternFill>
          </fill>
          <border diagonalUp="0" diagonalDown="0">
            <left/>
            <right/>
            <top/>
            <bottom style="medium">
              <color theme="0" tint="-4.9989318521683403E-2"/>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styles" Target="styles.xml"/><Relationship Id="rId47" Type="http://schemas.openxmlformats.org/officeDocument/2006/relationships/customXml" Target="../customXml/item2.xml"/><Relationship Id="rId63" Type="http://schemas.openxmlformats.org/officeDocument/2006/relationships/customXml" Target="../customXml/item18.xml"/><Relationship Id="rId68" Type="http://schemas.openxmlformats.org/officeDocument/2006/relationships/customXml" Target="../customXml/item23.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microsoft.com/office/2007/relationships/slicerCache" Target="slicerCaches/slicerCache2.xml"/><Relationship Id="rId53" Type="http://schemas.openxmlformats.org/officeDocument/2006/relationships/customXml" Target="../customXml/item8.xml"/><Relationship Id="rId58" Type="http://schemas.openxmlformats.org/officeDocument/2006/relationships/customXml" Target="../customXml/item13.xml"/><Relationship Id="rId74" Type="http://schemas.openxmlformats.org/officeDocument/2006/relationships/customXml" Target="../customXml/item29.xml"/><Relationship Id="rId79"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16.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sharedStrings" Target="sharedString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69" Type="http://schemas.openxmlformats.org/officeDocument/2006/relationships/customXml" Target="../customXml/item24.xml"/><Relationship Id="rId77"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6.xml"/><Relationship Id="rId72" Type="http://schemas.openxmlformats.org/officeDocument/2006/relationships/customXml" Target="../customXml/item27.xml"/><Relationship Id="rId80"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3.xml"/><Relationship Id="rId46" Type="http://schemas.openxmlformats.org/officeDocument/2006/relationships/customXml" Target="../customXml/item1.xml"/><Relationship Id="rId59" Type="http://schemas.openxmlformats.org/officeDocument/2006/relationships/customXml" Target="../customXml/item14.xml"/><Relationship Id="rId67" Type="http://schemas.openxmlformats.org/officeDocument/2006/relationships/customXml" Target="../customXml/item22.xml"/><Relationship Id="rId20" Type="http://schemas.openxmlformats.org/officeDocument/2006/relationships/pivotCacheDefinition" Target="pivotCache/pivotCacheDefinition11.xml"/><Relationship Id="rId41" Type="http://schemas.openxmlformats.org/officeDocument/2006/relationships/connections" Target="connections.xml"/><Relationship Id="rId54" Type="http://schemas.openxmlformats.org/officeDocument/2006/relationships/customXml" Target="../customXml/item9.xml"/><Relationship Id="rId62" Type="http://schemas.openxmlformats.org/officeDocument/2006/relationships/customXml" Target="../customXml/item17.xml"/><Relationship Id="rId70" Type="http://schemas.openxmlformats.org/officeDocument/2006/relationships/customXml" Target="../customXml/item25.xml"/><Relationship Id="rId75"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1.xml"/><Relationship Id="rId49" Type="http://schemas.openxmlformats.org/officeDocument/2006/relationships/customXml" Target="../customXml/item4.xml"/><Relationship Id="rId57" Type="http://schemas.openxmlformats.org/officeDocument/2006/relationships/customXml" Target="../customXml/item12.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powerPivotData" Target="model/item.data"/><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73" Type="http://schemas.openxmlformats.org/officeDocument/2006/relationships/customXml" Target="../customXml/item28.xml"/><Relationship Id="rId78" Type="http://schemas.openxmlformats.org/officeDocument/2006/relationships/customXml" Target="../customXml/item33.xml"/><Relationship Id="rId81"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microsoft.com/office/2007/relationships/slicerCache" Target="slicerCaches/slicerCache4.xml"/><Relationship Id="rId34" Type="http://schemas.openxmlformats.org/officeDocument/2006/relationships/pivotCacheDefinition" Target="pivotCache/pivotCacheDefinition25.xml"/><Relationship Id="rId50" Type="http://schemas.openxmlformats.org/officeDocument/2006/relationships/customXml" Target="../customXml/item5.xml"/><Relationship Id="rId55" Type="http://schemas.openxmlformats.org/officeDocument/2006/relationships/customXml" Target="../customXml/item10.xml"/><Relationship Id="rId76"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26.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theme" Target="theme/theme1.xml"/><Relationship Id="rId45" Type="http://schemas.openxmlformats.org/officeDocument/2006/relationships/calcChain" Target="calcChain.xml"/><Relationship Id="rId66"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910712303094096E-2"/>
          <c:y val="0.17496245884249245"/>
          <c:w val="0.9002725928294496"/>
          <c:h val="0.54706813179713476"/>
        </c:manualLayout>
      </c:layout>
      <c:lineChart>
        <c:grouping val="standard"/>
        <c:varyColors val="0"/>
        <c:ser>
          <c:idx val="0"/>
          <c:order val="0"/>
          <c:tx>
            <c:strRef>
              <c:f>'Analysis 02'!$I$8</c:f>
              <c:strCache>
                <c:ptCount val="1"/>
                <c:pt idx="0">
                  <c:v>Total Revenue</c:v>
                </c:pt>
              </c:strCache>
            </c:strRef>
          </c:tx>
          <c:spPr>
            <a:ln w="28575" cap="rnd">
              <a:solidFill>
                <a:srgbClr val="1F8CB3"/>
              </a:solidFill>
              <a:round/>
            </a:ln>
            <a:effectLst/>
          </c:spPr>
          <c:marker>
            <c:symbol val="circle"/>
            <c:size val="5"/>
            <c:spPr>
              <a:solidFill>
                <a:srgbClr val="0070C0"/>
              </a:solidFill>
              <a:ln w="9525">
                <a:solidFill>
                  <a:srgbClr val="0070C0"/>
                </a:solidFill>
              </a:ln>
              <a:effectLst/>
            </c:spPr>
          </c:marker>
          <c:dLbls>
            <c:dLbl>
              <c:idx val="0"/>
              <c:tx>
                <c:rich>
                  <a:bodyPr/>
                  <a:lstStyle/>
                  <a:p>
                    <a:fld id="{926D8D3D-2E29-42FA-BE81-21073721115A}"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A1B-4945-97C5-40CA4FE084F1}"/>
                </c:ext>
              </c:extLst>
            </c:dLbl>
            <c:dLbl>
              <c:idx val="1"/>
              <c:tx>
                <c:rich>
                  <a:bodyPr/>
                  <a:lstStyle/>
                  <a:p>
                    <a:fld id="{87536D7E-CACC-40D5-B4EA-D0B8AD4704CF}"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A1B-4945-97C5-40CA4FE084F1}"/>
                </c:ext>
              </c:extLst>
            </c:dLbl>
            <c:dLbl>
              <c:idx val="2"/>
              <c:tx>
                <c:rich>
                  <a:bodyPr/>
                  <a:lstStyle/>
                  <a:p>
                    <a:fld id="{0A9B915B-1D5B-4379-84C2-2CAC9697C687}"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A1B-4945-97C5-40CA4FE084F1}"/>
                </c:ext>
              </c:extLst>
            </c:dLbl>
            <c:dLbl>
              <c:idx val="3"/>
              <c:tx>
                <c:rich>
                  <a:bodyPr/>
                  <a:lstStyle/>
                  <a:p>
                    <a:fld id="{F0D0EE54-E4E2-44D2-BE1A-6CB282973502}"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A1B-4945-97C5-40CA4FE084F1}"/>
                </c:ext>
              </c:extLst>
            </c:dLbl>
            <c:dLbl>
              <c:idx val="4"/>
              <c:tx>
                <c:rich>
                  <a:bodyPr/>
                  <a:lstStyle/>
                  <a:p>
                    <a:fld id="{6AFE2966-5898-4D62-BEB1-8D134AFA3E49}"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A1B-4945-97C5-40CA4FE084F1}"/>
                </c:ext>
              </c:extLst>
            </c:dLbl>
            <c:dLbl>
              <c:idx val="5"/>
              <c:tx>
                <c:rich>
                  <a:bodyPr/>
                  <a:lstStyle/>
                  <a:p>
                    <a:fld id="{4E41435E-B458-4710-BB3E-A07E5509AF16}"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A1B-4945-97C5-40CA4FE084F1}"/>
                </c:ext>
              </c:extLst>
            </c:dLbl>
            <c:dLbl>
              <c:idx val="6"/>
              <c:tx>
                <c:rich>
                  <a:bodyPr/>
                  <a:lstStyle/>
                  <a:p>
                    <a:fld id="{54989997-789F-4199-8933-25E94A9B9401}"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A1B-4945-97C5-40CA4FE084F1}"/>
                </c:ext>
              </c:extLst>
            </c:dLbl>
            <c:dLbl>
              <c:idx val="7"/>
              <c:tx>
                <c:rich>
                  <a:bodyPr/>
                  <a:lstStyle/>
                  <a:p>
                    <a:fld id="{F4759675-AC8B-4202-862D-A8C3B07B2B4D}"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A1B-4945-97C5-40CA4FE084F1}"/>
                </c:ext>
              </c:extLst>
            </c:dLbl>
            <c:dLbl>
              <c:idx val="8"/>
              <c:tx>
                <c:rich>
                  <a:bodyPr/>
                  <a:lstStyle/>
                  <a:p>
                    <a:fld id="{BB376BC9-FC6E-4DB2-8CF7-F56FF863AA81}"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A1B-4945-97C5-40CA4FE084F1}"/>
                </c:ext>
              </c:extLst>
            </c:dLbl>
            <c:dLbl>
              <c:idx val="9"/>
              <c:tx>
                <c:rich>
                  <a:bodyPr/>
                  <a:lstStyle/>
                  <a:p>
                    <a:fld id="{A2DCB415-5F38-4B23-8826-C508535647E4}"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A1B-4945-97C5-40CA4FE084F1}"/>
                </c:ext>
              </c:extLst>
            </c:dLbl>
            <c:dLbl>
              <c:idx val="10"/>
              <c:tx>
                <c:rich>
                  <a:bodyPr/>
                  <a:lstStyle/>
                  <a:p>
                    <a:fld id="{F0FC3B0A-83EA-4797-9E44-2C2E969B7F2D}"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A1B-4945-97C5-40CA4FE084F1}"/>
                </c:ext>
              </c:extLst>
            </c:dLbl>
            <c:dLbl>
              <c:idx val="11"/>
              <c:tx>
                <c:rich>
                  <a:bodyPr/>
                  <a:lstStyle/>
                  <a:p>
                    <a:fld id="{E839EC0F-0EDE-4700-A91E-33935465ADAC}"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A1B-4945-97C5-40CA4FE084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02'!$I$9:$I$20</c:f>
              <c:numCache>
                <c:formatCode>[&gt;=1000000]"$"0,,"M";[&gt;=1000]"$"0,"K";0</c:formatCode>
                <c:ptCount val="12"/>
                <c:pt idx="0">
                  <c:v>444162.52000000014</c:v>
                </c:pt>
                <c:pt idx="1">
                  <c:v>423741.52000000037</c:v>
                </c:pt>
                <c:pt idx="2">
                  <c:v>468344.26999999955</c:v>
                </c:pt>
                <c:pt idx="3">
                  <c:v>448652.76000000007</c:v>
                </c:pt>
                <c:pt idx="4">
                  <c:v>480720.64000000001</c:v>
                </c:pt>
                <c:pt idx="5">
                  <c:v>455501.13999999996</c:v>
                </c:pt>
                <c:pt idx="6">
                  <c:v>433725.86000000045</c:v>
                </c:pt>
                <c:pt idx="7">
                  <c:v>485766.24999999977</c:v>
                </c:pt>
                <c:pt idx="8">
                  <c:v>443447.4300000004</c:v>
                </c:pt>
                <c:pt idx="9">
                  <c:v>458984.37999999971</c:v>
                </c:pt>
                <c:pt idx="10">
                  <c:v>462537.40999999963</c:v>
                </c:pt>
                <c:pt idx="11">
                  <c:v>441225.2900000001</c:v>
                </c:pt>
              </c:numCache>
            </c:numRef>
          </c:val>
          <c:smooth val="1"/>
          <c:extLst>
            <c:ext xmlns:c15="http://schemas.microsoft.com/office/drawing/2012/chart" uri="{02D57815-91ED-43cb-92C2-25804820EDAC}">
              <c15:datalabelsRange>
                <c15:f>'Analysis 02'!$K$9:$K$20</c15:f>
                <c15:dlblRangeCache>
                  <c:ptCount val="12"/>
                  <c:pt idx="4">
                    <c:v>$481K</c:v>
                  </c:pt>
                  <c:pt idx="7">
                    <c:v>$486K</c:v>
                  </c:pt>
                </c15:dlblRangeCache>
              </c15:datalabelsRange>
            </c:ext>
            <c:ext xmlns:c16="http://schemas.microsoft.com/office/drawing/2014/chart" uri="{C3380CC4-5D6E-409C-BE32-E72D297353CC}">
              <c16:uniqueId val="{0000000C-AA1B-4945-97C5-40CA4FE084F1}"/>
            </c:ext>
          </c:extLst>
        </c:ser>
        <c:ser>
          <c:idx val="1"/>
          <c:order val="1"/>
          <c:tx>
            <c:strRef>
              <c:f>'Analysis 02'!$J$8</c:f>
              <c:strCache>
                <c:ptCount val="1"/>
                <c:pt idx="0">
                  <c:v>Total Target</c:v>
                </c:pt>
              </c:strCache>
            </c:strRef>
          </c:tx>
          <c:spPr>
            <a:ln w="28575" cap="rnd">
              <a:solidFill>
                <a:schemeClr val="bg1">
                  <a:lumMod val="65000"/>
                </a:schemeClr>
              </a:solidFill>
              <a:round/>
            </a:ln>
            <a:effectLst/>
          </c:spPr>
          <c:marker>
            <c:symbol val="none"/>
          </c:marker>
          <c:cat>
            <c:strRef>
              <c:f>'Analysis 02'!$H$9:$H$20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02'!$J$9:$J$20</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AA1B-4945-97C5-40CA4FE084F1}"/>
            </c:ext>
          </c:extLst>
        </c:ser>
        <c:dLbls>
          <c:showLegendKey val="0"/>
          <c:showVal val="0"/>
          <c:showCatName val="0"/>
          <c:showSerName val="0"/>
          <c:showPercent val="0"/>
          <c:showBubbleSize val="0"/>
        </c:dLbls>
        <c:marker val="1"/>
        <c:smooth val="0"/>
        <c:axId val="150342351"/>
        <c:axId val="150341391"/>
      </c:lineChart>
      <c:catAx>
        <c:axId val="15034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41391"/>
        <c:crosses val="autoZero"/>
        <c:auto val="1"/>
        <c:lblAlgn val="ctr"/>
        <c:lblOffset val="100"/>
        <c:noMultiLvlLbl val="0"/>
      </c:catAx>
      <c:valAx>
        <c:axId val="150341391"/>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4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3!Category</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E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50776509186351704"/>
          <c:h val="0.89814814814814814"/>
        </c:manualLayout>
      </c:layout>
      <c:barChart>
        <c:barDir val="bar"/>
        <c:grouping val="clustered"/>
        <c:varyColors val="0"/>
        <c:ser>
          <c:idx val="0"/>
          <c:order val="0"/>
          <c:tx>
            <c:strRef>
              <c:f>'Analysis 3'!$BL$6</c:f>
              <c:strCache>
                <c:ptCount val="1"/>
                <c:pt idx="0">
                  <c:v>Total</c:v>
                </c:pt>
              </c:strCache>
            </c:strRef>
          </c:tx>
          <c:spPr>
            <a:solidFill>
              <a:srgbClr val="9F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3'!$BK$7:$BK$14</c:f>
              <c:strCache>
                <c:ptCount val="8"/>
                <c:pt idx="0">
                  <c:v>Soft Drink</c:v>
                </c:pt>
                <c:pt idx="1">
                  <c:v>Sports Drink</c:v>
                </c:pt>
                <c:pt idx="2">
                  <c:v>Water</c:v>
                </c:pt>
                <c:pt idx="3">
                  <c:v>Tea</c:v>
                </c:pt>
                <c:pt idx="4">
                  <c:v>Energy Drink</c:v>
                </c:pt>
                <c:pt idx="5">
                  <c:v>Coffee</c:v>
                </c:pt>
                <c:pt idx="6">
                  <c:v>Alcoholic Beverage</c:v>
                </c:pt>
                <c:pt idx="7">
                  <c:v>Juice</c:v>
                </c:pt>
              </c:strCache>
            </c:strRef>
          </c:cat>
          <c:val>
            <c:numRef>
              <c:f>'Analysis 3'!$BL$7:$BL$14</c:f>
              <c:numCache>
                <c:formatCode>[&gt;=1000000]"$"0,,"M";[&gt;=1000]"$"0,"K";0</c:formatCode>
                <c:ptCount val="8"/>
                <c:pt idx="0">
                  <c:v>51716.279999999955</c:v>
                </c:pt>
                <c:pt idx="1">
                  <c:v>35701.329999999965</c:v>
                </c:pt>
                <c:pt idx="2">
                  <c:v>30070.049999999974</c:v>
                </c:pt>
                <c:pt idx="3">
                  <c:v>22467.540000000008</c:v>
                </c:pt>
                <c:pt idx="4">
                  <c:v>17528.419999999962</c:v>
                </c:pt>
                <c:pt idx="5">
                  <c:v>11050.019999999997</c:v>
                </c:pt>
                <c:pt idx="6">
                  <c:v>8086.6100000000151</c:v>
                </c:pt>
                <c:pt idx="7">
                  <c:v>6116.9399999999987</c:v>
                </c:pt>
              </c:numCache>
            </c:numRef>
          </c:val>
          <c:extLst>
            <c:ext xmlns:c16="http://schemas.microsoft.com/office/drawing/2014/chart" uri="{C3380CC4-5D6E-409C-BE32-E72D297353CC}">
              <c16:uniqueId val="{00000000-FB70-437A-A3E7-6C1BD38C1841}"/>
            </c:ext>
          </c:extLst>
        </c:ser>
        <c:dLbls>
          <c:dLblPos val="outEnd"/>
          <c:showLegendKey val="0"/>
          <c:showVal val="1"/>
          <c:showCatName val="0"/>
          <c:showSerName val="0"/>
          <c:showPercent val="0"/>
          <c:showBubbleSize val="0"/>
        </c:dLbls>
        <c:gapWidth val="37"/>
        <c:axId val="713168879"/>
        <c:axId val="713169359"/>
      </c:barChart>
      <c:catAx>
        <c:axId val="713168879"/>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3169359"/>
        <c:crosses val="autoZero"/>
        <c:auto val="1"/>
        <c:lblAlgn val="ctr"/>
        <c:lblOffset val="100"/>
        <c:noMultiLvlLbl val="0"/>
      </c:catAx>
      <c:valAx>
        <c:axId val="713169359"/>
        <c:scaling>
          <c:orientation val="minMax"/>
        </c:scaling>
        <c:delete val="1"/>
        <c:axPos val="t"/>
        <c:numFmt formatCode="[&gt;=1000000]&quot;$&quot;0,,&quot;M&quot;;[&gt;=1000]&quot;$&quot;0,&quot;K&quot;;0" sourceLinked="1"/>
        <c:majorTickMark val="none"/>
        <c:minorTickMark val="none"/>
        <c:tickLblPos val="nextTo"/>
        <c:crossAx val="71316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666666666666668E-2"/>
          <c:y val="0.40599653492061566"/>
          <c:w val="0.94666666666666666"/>
          <c:h val="0.55135539785522147"/>
        </c:manualLayout>
      </c:layout>
      <c:barChart>
        <c:barDir val="col"/>
        <c:grouping val="clustered"/>
        <c:varyColors val="0"/>
        <c:ser>
          <c:idx val="0"/>
          <c:order val="0"/>
          <c:tx>
            <c:strRef>
              <c:f>'Analysis 02'!$P$8</c:f>
              <c:strCache>
                <c:ptCount val="1"/>
                <c:pt idx="0">
                  <c:v>Variance</c:v>
                </c:pt>
              </c:strCache>
            </c:strRef>
          </c:tx>
          <c:spPr>
            <a:solidFill>
              <a:srgbClr val="A9D18E"/>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02'!$O$9:$O$20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02'!$P$9:$P$20</c:f>
              <c:numCache>
                <c:formatCode>\+0.00%;\-0.0%</c:formatCode>
                <c:ptCount val="12"/>
                <c:pt idx="0">
                  <c:v>1.1662938853230749E-2</c:v>
                </c:pt>
                <c:pt idx="1">
                  <c:v>-1.7477039225187483E-2</c:v>
                </c:pt>
                <c:pt idx="2">
                  <c:v>5.1063127397096335E-2</c:v>
                </c:pt>
                <c:pt idx="3">
                  <c:v>-9.7517607615581932E-3</c:v>
                </c:pt>
                <c:pt idx="4">
                  <c:v>8.2297063942165932E-2</c:v>
                </c:pt>
                <c:pt idx="5">
                  <c:v>7.9440303901378878E-2</c:v>
                </c:pt>
                <c:pt idx="6">
                  <c:v>-5.0342092932618265E-2</c:v>
                </c:pt>
                <c:pt idx="7">
                  <c:v>0.12516995694038077</c:v>
                </c:pt>
                <c:pt idx="8">
                  <c:v>-7.7522420521256973E-3</c:v>
                </c:pt>
                <c:pt idx="9">
                  <c:v>0.10769470991408368</c:v>
                </c:pt>
                <c:pt idx="10">
                  <c:v>0.1189401530344403</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820-4579-925B-7EC4D0B71396}"/>
            </c:ext>
          </c:extLst>
        </c:ser>
        <c:dLbls>
          <c:showLegendKey val="0"/>
          <c:showVal val="0"/>
          <c:showCatName val="0"/>
          <c:showSerName val="0"/>
          <c:showPercent val="0"/>
          <c:showBubbleSize val="0"/>
        </c:dLbls>
        <c:gapWidth val="59"/>
        <c:overlap val="-27"/>
        <c:axId val="150377391"/>
        <c:axId val="150380751"/>
      </c:barChart>
      <c:catAx>
        <c:axId val="150377391"/>
        <c:scaling>
          <c:orientation val="minMax"/>
        </c:scaling>
        <c:delete val="1"/>
        <c:axPos val="b"/>
        <c:numFmt formatCode="General" sourceLinked="1"/>
        <c:majorTickMark val="none"/>
        <c:minorTickMark val="none"/>
        <c:tickLblPos val="nextTo"/>
        <c:crossAx val="150380751"/>
        <c:crosses val="autoZero"/>
        <c:auto val="1"/>
        <c:lblAlgn val="ctr"/>
        <c:lblOffset val="100"/>
        <c:noMultiLvlLbl val="0"/>
      </c:catAx>
      <c:valAx>
        <c:axId val="150380751"/>
        <c:scaling>
          <c:orientation val="minMax"/>
        </c:scaling>
        <c:delete val="1"/>
        <c:axPos val="l"/>
        <c:numFmt formatCode="\+0.00%;\-0.0%" sourceLinked="1"/>
        <c:majorTickMark val="none"/>
        <c:minorTickMark val="none"/>
        <c:tickLblPos val="nextTo"/>
        <c:crossAx val="15037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84642065786429E-2"/>
          <c:y val="0.2640901771336554"/>
          <c:w val="0.87623071586842716"/>
          <c:h val="0.58648458797722758"/>
        </c:manualLayout>
      </c:layout>
      <c:barChart>
        <c:barDir val="col"/>
        <c:grouping val="clustered"/>
        <c:varyColors val="0"/>
        <c:ser>
          <c:idx val="0"/>
          <c:order val="0"/>
          <c:tx>
            <c:strRef>
              <c:f>'Analysis 02'!$AF$17</c:f>
              <c:strCache>
                <c:ptCount val="1"/>
                <c:pt idx="0">
                  <c:v>Total Revenue</c:v>
                </c:pt>
              </c:strCache>
            </c:strRef>
          </c:tx>
          <c:spPr>
            <a:solidFill>
              <a:srgbClr val="70C7E6"/>
            </a:solidFill>
            <a:ln>
              <a:noFill/>
            </a:ln>
            <a:effectLst/>
          </c:spPr>
          <c:invertIfNegative val="0"/>
          <c:dLbls>
            <c:dLbl>
              <c:idx val="0"/>
              <c:tx>
                <c:rich>
                  <a:bodyPr/>
                  <a:lstStyle/>
                  <a:p>
                    <a:fld id="{FC7E4369-8DEC-4A7C-BD70-75D504937210}" type="CELLRANGE">
                      <a:rPr lang="en-US"/>
                      <a:pPr/>
                      <a:t>[CELLRANGE]</a:t>
                    </a:fld>
                    <a:endParaRPr lang="en-US" baseline="0"/>
                  </a:p>
                  <a:p>
                    <a:fld id="{9CD025BD-3652-4AC5-A9E1-458ECEE76B83}"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FB3-46D6-BEFA-A2CDBE9FB0FB}"/>
                </c:ext>
              </c:extLst>
            </c:dLbl>
            <c:dLbl>
              <c:idx val="1"/>
              <c:tx>
                <c:rich>
                  <a:bodyPr/>
                  <a:lstStyle/>
                  <a:p>
                    <a:fld id="{D9586F2F-C22E-4DE8-BB01-7617FF8FE501}" type="CELLRANGE">
                      <a:rPr lang="en-US"/>
                      <a:pPr/>
                      <a:t>[CELLRANGE]</a:t>
                    </a:fld>
                    <a:endParaRPr lang="en-US" baseline="0"/>
                  </a:p>
                  <a:p>
                    <a:fld id="{08F45175-4C2D-4E32-9DF1-C672B1E55812}"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FB3-46D6-BEFA-A2CDBE9FB0FB}"/>
                </c:ext>
              </c:extLst>
            </c:dLbl>
            <c:dLbl>
              <c:idx val="2"/>
              <c:tx>
                <c:rich>
                  <a:bodyPr/>
                  <a:lstStyle/>
                  <a:p>
                    <a:fld id="{C99E3F2B-8F5B-43A1-B1B4-D2AA9E575648}" type="CELLRANGE">
                      <a:rPr lang="en-US"/>
                      <a:pPr/>
                      <a:t>[CELLRANGE]</a:t>
                    </a:fld>
                    <a:endParaRPr lang="en-US" baseline="0"/>
                  </a:p>
                  <a:p>
                    <a:fld id="{D63BEBC6-133C-47F0-86D1-8C7D205295DD}"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FB3-46D6-BEFA-A2CDBE9FB0FB}"/>
                </c:ext>
              </c:extLst>
            </c:dLbl>
            <c:dLbl>
              <c:idx val="3"/>
              <c:tx>
                <c:rich>
                  <a:bodyPr/>
                  <a:lstStyle/>
                  <a:p>
                    <a:fld id="{0B25FC31-577D-4172-9FFB-DCEFDBB7944C}" type="CELLRANGE">
                      <a:rPr lang="en-US"/>
                      <a:pPr/>
                      <a:t>[CELLRANGE]</a:t>
                    </a:fld>
                    <a:endParaRPr lang="en-US" baseline="0"/>
                  </a:p>
                  <a:p>
                    <a:fld id="{88FD996C-B04C-4734-976B-1C1A321928FF}"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FB3-46D6-BEFA-A2CDBE9FB0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02'!$AE$18:$AE$21</c:f>
              <c:strCache>
                <c:ptCount val="4"/>
                <c:pt idx="0">
                  <c:v>Q-1</c:v>
                </c:pt>
                <c:pt idx="1">
                  <c:v>Q-2</c:v>
                </c:pt>
                <c:pt idx="2">
                  <c:v>Q-3</c:v>
                </c:pt>
                <c:pt idx="3">
                  <c:v>Q-4</c:v>
                </c:pt>
              </c:strCache>
            </c:strRef>
          </c:cat>
          <c:val>
            <c:numRef>
              <c:f>'Analysis 02'!$AF$18:$AF$21</c:f>
              <c:numCache>
                <c:formatCode>[&gt;=1000000]"$"0,,"M";[&gt;=1000]"$"0,"K";0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'Analysis 02'!$AG$9:$AG$12</c15:f>
                <c15:dlblRangeCache>
                  <c:ptCount val="4"/>
                  <c:pt idx="1">
                    <c:v>+3.64%</c:v>
                  </c:pt>
                  <c:pt idx="2">
                    <c:v>-1.6%</c:v>
                  </c:pt>
                  <c:pt idx="3">
                    <c:v>-0.0%</c:v>
                  </c:pt>
                </c15:dlblRangeCache>
              </c15:datalabelsRange>
            </c:ext>
            <c:ext xmlns:c16="http://schemas.microsoft.com/office/drawing/2014/chart" uri="{C3380CC4-5D6E-409C-BE32-E72D297353CC}">
              <c16:uniqueId val="{00000004-0FB3-46D6-BEFA-A2CDBE9FB0FB}"/>
            </c:ext>
          </c:extLst>
        </c:ser>
        <c:ser>
          <c:idx val="1"/>
          <c:order val="1"/>
          <c:tx>
            <c:strRef>
              <c:f>'Analysis 02'!$AG$17</c:f>
              <c:strCache>
                <c:ptCount val="1"/>
                <c:pt idx="0">
                  <c:v>Highlight</c:v>
                </c:pt>
              </c:strCache>
            </c:strRef>
          </c:tx>
          <c:spPr>
            <a:solidFill>
              <a:srgbClr val="1F8CB3"/>
            </a:solidFill>
            <a:ln>
              <a:noFill/>
            </a:ln>
            <a:effectLst/>
          </c:spPr>
          <c:invertIfNegative val="0"/>
          <c:val>
            <c:numRef>
              <c:f>'Analysis 02'!$AG$18:$AG$21</c:f>
              <c:numCache>
                <c:formatCode>[&gt;=1000000]"$"0,,"M";[&gt;=1000]"$"0,"K";0</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5-0FB3-46D6-BEFA-A2CDBE9FB0FB}"/>
            </c:ext>
          </c:extLst>
        </c:ser>
        <c:dLbls>
          <c:showLegendKey val="0"/>
          <c:showVal val="0"/>
          <c:showCatName val="0"/>
          <c:showSerName val="0"/>
          <c:showPercent val="0"/>
          <c:showBubbleSize val="0"/>
        </c:dLbls>
        <c:gapWidth val="114"/>
        <c:overlap val="100"/>
        <c:axId val="1684883280"/>
        <c:axId val="1684883760"/>
      </c:barChart>
      <c:lineChart>
        <c:grouping val="standard"/>
        <c:varyColors val="0"/>
        <c:ser>
          <c:idx val="2"/>
          <c:order val="2"/>
          <c:tx>
            <c:strRef>
              <c:f>'Analysis 02'!$AH$17</c:f>
              <c:strCache>
                <c:ptCount val="1"/>
                <c:pt idx="0">
                  <c:v>Average</c:v>
                </c:pt>
              </c:strCache>
            </c:strRef>
          </c:tx>
          <c:spPr>
            <a:ln w="19050" cap="rnd">
              <a:solidFill>
                <a:schemeClr val="accent3"/>
              </a:solidFill>
              <a:prstDash val="lgDash"/>
              <a:round/>
            </a:ln>
            <a:effectLst/>
          </c:spPr>
          <c:marker>
            <c:symbol val="none"/>
          </c:marker>
          <c:val>
            <c:numRef>
              <c:f>'Analysis 02'!$AH$18:$AH$21</c:f>
              <c:numCache>
                <c:formatCode>[&gt;=1000000]"$"0,,"M";[&gt;=1000]"$"0,"K";0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6-0FB3-46D6-BEFA-A2CDBE9FB0FB}"/>
            </c:ext>
          </c:extLst>
        </c:ser>
        <c:dLbls>
          <c:showLegendKey val="0"/>
          <c:showVal val="0"/>
          <c:showCatName val="0"/>
          <c:showSerName val="0"/>
          <c:showPercent val="0"/>
          <c:showBubbleSize val="0"/>
        </c:dLbls>
        <c:marker val="1"/>
        <c:smooth val="0"/>
        <c:axId val="1684883280"/>
        <c:axId val="1684883760"/>
      </c:lineChart>
      <c:catAx>
        <c:axId val="16848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4883760"/>
        <c:crosses val="autoZero"/>
        <c:auto val="1"/>
        <c:lblAlgn val="ctr"/>
        <c:lblOffset val="100"/>
        <c:noMultiLvlLbl val="0"/>
      </c:catAx>
      <c:valAx>
        <c:axId val="1684883760"/>
        <c:scaling>
          <c:orientation val="minMax"/>
        </c:scaling>
        <c:delete val="1"/>
        <c:axPos val="l"/>
        <c:numFmt formatCode="[&gt;=1000000]&quot;$&quot;0,,&quot;M&quot;;[&gt;=1000]&quot;$&quot;0,&quot;K&quot;;0" sourceLinked="1"/>
        <c:majorTickMark val="none"/>
        <c:minorTickMark val="none"/>
        <c:tickLblPos val="nextTo"/>
        <c:crossAx val="168488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02'!$AM$20</c:f>
              <c:strCache>
                <c:ptCount val="1"/>
                <c:pt idx="0">
                  <c:v>Total Revenue</c:v>
                </c:pt>
              </c:strCache>
            </c:strRef>
          </c:tx>
          <c:spPr>
            <a:solidFill>
              <a:srgbClr val="70C7E6"/>
            </a:solidFill>
            <a:ln>
              <a:noFill/>
            </a:ln>
            <a:effectLst/>
          </c:spPr>
          <c:invertIfNegative val="0"/>
          <c:dLbls>
            <c:dLbl>
              <c:idx val="0"/>
              <c:tx>
                <c:rich>
                  <a:bodyPr/>
                  <a:lstStyle/>
                  <a:p>
                    <a:fld id="{A02B222A-47FF-4855-9494-4F303BA84869}" type="CELLRANGE">
                      <a:rPr lang="en-US"/>
                      <a:pPr/>
                      <a:t>[CELLRANGE]</a:t>
                    </a:fld>
                    <a:endParaRPr lang="en-US" baseline="0"/>
                  </a:p>
                  <a:p>
                    <a:fld id="{A8138C67-E53D-4C7A-9C68-FD12D432B36F}"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39D-4DE7-B709-043FB0EA73A1}"/>
                </c:ext>
              </c:extLst>
            </c:dLbl>
            <c:dLbl>
              <c:idx val="1"/>
              <c:tx>
                <c:rich>
                  <a:bodyPr/>
                  <a:lstStyle/>
                  <a:p>
                    <a:fld id="{F94FE9B5-46C7-46E6-AEF7-7F5D90F09C9C}" type="CELLRANGE">
                      <a:rPr lang="en-US"/>
                      <a:pPr/>
                      <a:t>[CELLRANGE]</a:t>
                    </a:fld>
                    <a:endParaRPr lang="en-US" baseline="0"/>
                  </a:p>
                  <a:p>
                    <a:fld id="{8762BDBE-EB86-4753-9952-39C7162EF52B}"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39D-4DE7-B709-043FB0EA73A1}"/>
                </c:ext>
              </c:extLst>
            </c:dLbl>
            <c:dLbl>
              <c:idx val="2"/>
              <c:tx>
                <c:rich>
                  <a:bodyPr/>
                  <a:lstStyle/>
                  <a:p>
                    <a:fld id="{A87188E0-CCB5-4F87-BB45-537051D57BCF}" type="CELLRANGE">
                      <a:rPr lang="en-US"/>
                      <a:pPr/>
                      <a:t>[CELLRANGE]</a:t>
                    </a:fld>
                    <a:endParaRPr lang="en-US" baseline="0"/>
                  </a:p>
                  <a:p>
                    <a:fld id="{F6B6AF93-CA0F-4B4D-AFF3-C57E07C5253D}"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39D-4DE7-B709-043FB0EA73A1}"/>
                </c:ext>
              </c:extLst>
            </c:dLbl>
            <c:dLbl>
              <c:idx val="3"/>
              <c:tx>
                <c:rich>
                  <a:bodyPr/>
                  <a:lstStyle/>
                  <a:p>
                    <a:fld id="{7AB210C9-3D32-476A-B5CB-943BD2D96513}" type="CELLRANGE">
                      <a:rPr lang="en-US"/>
                      <a:pPr/>
                      <a:t>[CELLRANGE]</a:t>
                    </a:fld>
                    <a:endParaRPr lang="en-US" baseline="0"/>
                  </a:p>
                  <a:p>
                    <a:fld id="{49508CF1-8431-4505-99CC-0B6907679DEA}"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39D-4DE7-B709-043FB0EA73A1}"/>
                </c:ext>
              </c:extLst>
            </c:dLbl>
            <c:dLbl>
              <c:idx val="4"/>
              <c:tx>
                <c:rich>
                  <a:bodyPr/>
                  <a:lstStyle/>
                  <a:p>
                    <a:fld id="{B6C12EEB-6513-4845-BE30-72CA2981479F}" type="CELLRANGE">
                      <a:rPr lang="en-US"/>
                      <a:pPr/>
                      <a:t>[CELLRANGE]</a:t>
                    </a:fld>
                    <a:endParaRPr lang="en-US" baseline="0"/>
                  </a:p>
                  <a:p>
                    <a:fld id="{AE729992-4E6D-4D32-B666-5FA409593591}"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39D-4DE7-B709-043FB0EA73A1}"/>
                </c:ext>
              </c:extLst>
            </c:dLbl>
            <c:dLbl>
              <c:idx val="5"/>
              <c:tx>
                <c:rich>
                  <a:bodyPr/>
                  <a:lstStyle/>
                  <a:p>
                    <a:fld id="{8BF9FDEB-67EE-4713-89CD-3C91A8D8DF9C}" type="CELLRANGE">
                      <a:rPr lang="en-US"/>
                      <a:pPr/>
                      <a:t>[CELLRANGE]</a:t>
                    </a:fld>
                    <a:endParaRPr lang="en-US" baseline="0"/>
                  </a:p>
                  <a:p>
                    <a:fld id="{5FBB1698-04E3-473F-A18C-43A67863E4CA}"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39D-4DE7-B709-043FB0EA73A1}"/>
                </c:ext>
              </c:extLst>
            </c:dLbl>
            <c:dLbl>
              <c:idx val="6"/>
              <c:tx>
                <c:rich>
                  <a:bodyPr/>
                  <a:lstStyle/>
                  <a:p>
                    <a:fld id="{5CA2F0A4-ACF1-45F3-9290-5FED72069A17}" type="CELLRANGE">
                      <a:rPr lang="en-US"/>
                      <a:pPr/>
                      <a:t>[CELLRANGE]</a:t>
                    </a:fld>
                    <a:endParaRPr lang="en-US" baseline="0"/>
                  </a:p>
                  <a:p>
                    <a:fld id="{C71B036B-3734-49FC-BD0E-B895DEA98A45}" type="VALUE">
                      <a:rPr lang="en-US"/>
                      <a:pPr/>
                      <a:t>[VALUE]</a:t>
                    </a:fld>
                    <a:endParaRPr lang="en-PH"/>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39D-4DE7-B709-043FB0EA7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02'!$AL$21:$AL$27</c:f>
              <c:strCache>
                <c:ptCount val="7"/>
                <c:pt idx="0">
                  <c:v>Sun</c:v>
                </c:pt>
                <c:pt idx="1">
                  <c:v>Mon</c:v>
                </c:pt>
                <c:pt idx="2">
                  <c:v>Tue</c:v>
                </c:pt>
                <c:pt idx="3">
                  <c:v>Wed</c:v>
                </c:pt>
                <c:pt idx="4">
                  <c:v>Thu</c:v>
                </c:pt>
                <c:pt idx="5">
                  <c:v>Fri</c:v>
                </c:pt>
                <c:pt idx="6">
                  <c:v>Sat</c:v>
                </c:pt>
              </c:strCache>
            </c:strRef>
          </c:cat>
          <c:val>
            <c:numRef>
              <c:f>'Analysis 02'!$AM$21:$AM$27</c:f>
              <c:numCache>
                <c:formatCode>[&gt;=1000000]"$"0.0,,"M";[&gt;=1000]"$"0.0,"K";0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'Analysis 02'!$AN$9:$AN$15</c15:f>
                <c15:dlblRangeCache>
                  <c:ptCount val="7"/>
                  <c:pt idx="1">
                    <c:v>+3.08%</c:v>
                  </c:pt>
                  <c:pt idx="2">
                    <c:v>-2.2%</c:v>
                  </c:pt>
                  <c:pt idx="3">
                    <c:v>+0.28%</c:v>
                  </c:pt>
                  <c:pt idx="4">
                    <c:v>+2.80%</c:v>
                  </c:pt>
                  <c:pt idx="5">
                    <c:v>-4.2%</c:v>
                  </c:pt>
                  <c:pt idx="6">
                    <c:v>+3.19%</c:v>
                  </c:pt>
                </c15:dlblRangeCache>
              </c15:datalabelsRange>
            </c:ext>
            <c:ext xmlns:c16="http://schemas.microsoft.com/office/drawing/2014/chart" uri="{C3380CC4-5D6E-409C-BE32-E72D297353CC}">
              <c16:uniqueId val="{00000007-039D-4DE7-B709-043FB0EA73A1}"/>
            </c:ext>
          </c:extLst>
        </c:ser>
        <c:ser>
          <c:idx val="1"/>
          <c:order val="1"/>
          <c:tx>
            <c:strRef>
              <c:f>'Analysis 02'!$AN$20</c:f>
              <c:strCache>
                <c:ptCount val="1"/>
                <c:pt idx="0">
                  <c:v>Highlight</c:v>
                </c:pt>
              </c:strCache>
            </c:strRef>
          </c:tx>
          <c:spPr>
            <a:solidFill>
              <a:srgbClr val="1F8CB3"/>
            </a:solidFill>
            <a:ln>
              <a:noFill/>
            </a:ln>
            <a:effectLst/>
          </c:spPr>
          <c:invertIfNegative val="0"/>
          <c:val>
            <c:numRef>
              <c:f>'Analysis 02'!$AN$21:$AN$27</c:f>
              <c:numCache>
                <c:formatCode>[&gt;=1000000]"$"0,,"M";[&gt;=1000]"$"0,"K";0</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08-039D-4DE7-B709-043FB0EA73A1}"/>
            </c:ext>
          </c:extLst>
        </c:ser>
        <c:dLbls>
          <c:showLegendKey val="0"/>
          <c:showVal val="0"/>
          <c:showCatName val="0"/>
          <c:showSerName val="0"/>
          <c:showPercent val="0"/>
          <c:showBubbleSize val="0"/>
        </c:dLbls>
        <c:gapWidth val="114"/>
        <c:overlap val="100"/>
        <c:axId val="640136447"/>
        <c:axId val="640137887"/>
      </c:barChart>
      <c:lineChart>
        <c:grouping val="standard"/>
        <c:varyColors val="0"/>
        <c:ser>
          <c:idx val="2"/>
          <c:order val="2"/>
          <c:tx>
            <c:strRef>
              <c:f>'Analysis 02'!$AO$20</c:f>
              <c:strCache>
                <c:ptCount val="1"/>
                <c:pt idx="0">
                  <c:v>Average</c:v>
                </c:pt>
              </c:strCache>
            </c:strRef>
          </c:tx>
          <c:spPr>
            <a:ln w="19050" cap="rnd">
              <a:solidFill>
                <a:schemeClr val="accent3"/>
              </a:solidFill>
              <a:prstDash val="lgDash"/>
              <a:round/>
            </a:ln>
            <a:effectLst/>
          </c:spPr>
          <c:marker>
            <c:symbol val="none"/>
          </c:marker>
          <c:val>
            <c:numRef>
              <c:f>'Analysis 02'!$AO$21:$AO$27</c:f>
              <c:numCache>
                <c:formatCode>[&gt;=1000000]"$"0.0,,"M";[&gt;=1000]"$"0.0,"K";0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09-039D-4DE7-B709-043FB0EA73A1}"/>
            </c:ext>
          </c:extLst>
        </c:ser>
        <c:dLbls>
          <c:showLegendKey val="0"/>
          <c:showVal val="0"/>
          <c:showCatName val="0"/>
          <c:showSerName val="0"/>
          <c:showPercent val="0"/>
          <c:showBubbleSize val="0"/>
        </c:dLbls>
        <c:marker val="1"/>
        <c:smooth val="0"/>
        <c:axId val="640136447"/>
        <c:axId val="640137887"/>
      </c:lineChart>
      <c:catAx>
        <c:axId val="6401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37887"/>
        <c:crosses val="autoZero"/>
        <c:auto val="1"/>
        <c:lblAlgn val="ctr"/>
        <c:lblOffset val="100"/>
        <c:noMultiLvlLbl val="0"/>
      </c:catAx>
      <c:valAx>
        <c:axId val="640137887"/>
        <c:scaling>
          <c:orientation val="minMax"/>
        </c:scaling>
        <c:delete val="1"/>
        <c:axPos val="l"/>
        <c:numFmt formatCode="[&gt;=1000000]&quot;$&quot;0.0,,&quot;M&quot;;[&gt;=1000]&quot;$&quot;0.0,&quot;K&quot;;0" sourceLinked="1"/>
        <c:majorTickMark val="none"/>
        <c:minorTickMark val="none"/>
        <c:tickLblPos val="nextTo"/>
        <c:crossAx val="64013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666666666666664E-2"/>
          <c:y val="0.25672894587890377"/>
          <c:w val="0.91666666666666663"/>
          <c:h val="0.55115276969907212"/>
        </c:manualLayout>
      </c:layout>
      <c:barChart>
        <c:barDir val="col"/>
        <c:grouping val="clustered"/>
        <c:varyColors val="0"/>
        <c:ser>
          <c:idx val="0"/>
          <c:order val="0"/>
          <c:tx>
            <c:strRef>
              <c:f>'Analysis 3'!$K$20</c:f>
              <c:strCache>
                <c:ptCount val="1"/>
                <c:pt idx="0">
                  <c:v>Profit Margin</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3'!$J$21:$J$25</c:f>
              <c:strCache>
                <c:ptCount val="5"/>
                <c:pt idx="0">
                  <c:v>Texas</c:v>
                </c:pt>
                <c:pt idx="1">
                  <c:v>Florida</c:v>
                </c:pt>
                <c:pt idx="2">
                  <c:v>Maryland</c:v>
                </c:pt>
                <c:pt idx="3">
                  <c:v>Arizona</c:v>
                </c:pt>
                <c:pt idx="4">
                  <c:v>Michigan</c:v>
                </c:pt>
              </c:strCache>
            </c:strRef>
          </c:cat>
          <c:val>
            <c:numRef>
              <c:f>'Analysis 3'!$K$21:$K$25</c:f>
              <c:numCache>
                <c:formatCode>[&gt;=1000000]"$"0,,"M";[&gt;=1000]"$"0,"K";0</c:formatCode>
                <c:ptCount val="5"/>
                <c:pt idx="0">
                  <c:v>1112.9599999999996</c:v>
                </c:pt>
                <c:pt idx="1">
                  <c:v>1292.8699999999999</c:v>
                </c:pt>
                <c:pt idx="2">
                  <c:v>1479.9600000000003</c:v>
                </c:pt>
                <c:pt idx="3">
                  <c:v>1515.44</c:v>
                </c:pt>
                <c:pt idx="4">
                  <c:v>1763.0999999999997</c:v>
                </c:pt>
              </c:numCache>
            </c:numRef>
          </c:val>
          <c:extLst>
            <c:ext xmlns:c16="http://schemas.microsoft.com/office/drawing/2014/chart" uri="{C3380CC4-5D6E-409C-BE32-E72D297353CC}">
              <c16:uniqueId val="{00000000-D413-40A2-9870-6B64FE4D8087}"/>
            </c:ext>
          </c:extLst>
        </c:ser>
        <c:dLbls>
          <c:showLegendKey val="0"/>
          <c:showVal val="0"/>
          <c:showCatName val="0"/>
          <c:showSerName val="0"/>
          <c:showPercent val="0"/>
          <c:showBubbleSize val="0"/>
        </c:dLbls>
        <c:gapWidth val="84"/>
        <c:overlap val="-27"/>
        <c:axId val="161198639"/>
        <c:axId val="161195759"/>
      </c:barChart>
      <c:catAx>
        <c:axId val="16119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5759"/>
        <c:crosses val="autoZero"/>
        <c:auto val="1"/>
        <c:lblAlgn val="ctr"/>
        <c:lblOffset val="100"/>
        <c:noMultiLvlLbl val="0"/>
      </c:catAx>
      <c:valAx>
        <c:axId val="161195759"/>
        <c:scaling>
          <c:orientation val="minMax"/>
        </c:scaling>
        <c:delete val="1"/>
        <c:axPos val="l"/>
        <c:numFmt formatCode="[&gt;=1000000]&quot;$&quot;0,,&quot;M&quot;;[&gt;=1000]&quot;$&quot;0,&quot;K&quot;;0" sourceLinked="1"/>
        <c:majorTickMark val="none"/>
        <c:minorTickMark val="none"/>
        <c:tickLblPos val="nextTo"/>
        <c:crossAx val="16119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3!CustomerAgeGroup</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3'!$Z$8</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3'!$Y$9:$Y$13</c:f>
              <c:strCache>
                <c:ptCount val="5"/>
                <c:pt idx="0">
                  <c:v>0-20</c:v>
                </c:pt>
                <c:pt idx="1">
                  <c:v>21-30</c:v>
                </c:pt>
                <c:pt idx="2">
                  <c:v>31-40</c:v>
                </c:pt>
                <c:pt idx="3">
                  <c:v>41-50</c:v>
                </c:pt>
                <c:pt idx="4">
                  <c:v>51+</c:v>
                </c:pt>
              </c:strCache>
            </c:strRef>
          </c:cat>
          <c:val>
            <c:numRef>
              <c:f>'Analysis 3'!$Z$9:$Z$13</c:f>
              <c:numCache>
                <c:formatCode>[&gt;=1000000]"$"0,,"M";[&gt;=1000]"$"0,"K";0</c:formatCode>
                <c:ptCount val="5"/>
                <c:pt idx="0">
                  <c:v>2140.5100000000002</c:v>
                </c:pt>
                <c:pt idx="1">
                  <c:v>4768.4899999999989</c:v>
                </c:pt>
                <c:pt idx="2">
                  <c:v>10532.110000000006</c:v>
                </c:pt>
                <c:pt idx="3">
                  <c:v>12326.460000000005</c:v>
                </c:pt>
                <c:pt idx="4">
                  <c:v>21948.710000000003</c:v>
                </c:pt>
              </c:numCache>
            </c:numRef>
          </c:val>
          <c:extLst>
            <c:ext xmlns:c16="http://schemas.microsoft.com/office/drawing/2014/chart" uri="{C3380CC4-5D6E-409C-BE32-E72D297353CC}">
              <c16:uniqueId val="{00000000-8442-4217-BAD0-1D6B2653BDC4}"/>
            </c:ext>
          </c:extLst>
        </c:ser>
        <c:dLbls>
          <c:dLblPos val="outEnd"/>
          <c:showLegendKey val="0"/>
          <c:showVal val="1"/>
          <c:showCatName val="0"/>
          <c:showSerName val="0"/>
          <c:showPercent val="0"/>
          <c:showBubbleSize val="0"/>
        </c:dLbls>
        <c:gapWidth val="85"/>
        <c:overlap val="-27"/>
        <c:axId val="1719517215"/>
        <c:axId val="1719520575"/>
      </c:barChart>
      <c:catAx>
        <c:axId val="171951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520575"/>
        <c:crosses val="autoZero"/>
        <c:auto val="1"/>
        <c:lblAlgn val="ctr"/>
        <c:lblOffset val="100"/>
        <c:noMultiLvlLbl val="0"/>
      </c:catAx>
      <c:valAx>
        <c:axId val="1719520575"/>
        <c:scaling>
          <c:orientation val="minMax"/>
        </c:scaling>
        <c:delete val="1"/>
        <c:axPos val="l"/>
        <c:numFmt formatCode="[&gt;=1000000]&quot;$&quot;0,,&quot;M&quot;;[&gt;=1000]&quot;$&quot;0,&quot;K&quot;;0" sourceLinked="1"/>
        <c:majorTickMark val="none"/>
        <c:minorTickMark val="none"/>
        <c:tickLblPos val="nextTo"/>
        <c:crossAx val="17195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106460928408258E-2"/>
          <c:y val="0.30514080247539077"/>
          <c:w val="0.93978707814318352"/>
          <c:h val="0.54097358824064024"/>
        </c:manualLayout>
      </c:layout>
      <c:areaChart>
        <c:grouping val="stacked"/>
        <c:varyColors val="0"/>
        <c:ser>
          <c:idx val="1"/>
          <c:order val="1"/>
          <c:tx>
            <c:strRef>
              <c:f>'Analysis 3'!$AQ$6</c:f>
              <c:strCache>
                <c:ptCount val="1"/>
                <c:pt idx="0">
                  <c:v>New Chart</c:v>
                </c:pt>
              </c:strCache>
            </c:strRef>
          </c:tx>
          <c:spPr>
            <a:gradFill flip="none" rotWithShape="1">
              <a:gsLst>
                <a:gs pos="100000">
                  <a:srgbClr val="0070C0">
                    <a:alpha val="5000"/>
                  </a:srgbClr>
                </a:gs>
                <a:gs pos="78000">
                  <a:srgbClr val="0070C0">
                    <a:alpha val="10000"/>
                  </a:srgbClr>
                </a:gs>
                <a:gs pos="56000">
                  <a:srgbClr val="0070C0">
                    <a:alpha val="24000"/>
                  </a:srgbClr>
                </a:gs>
                <a:gs pos="0">
                  <a:srgbClr val="0070C0">
                    <a:alpha val="30000"/>
                  </a:srgbClr>
                </a:gs>
              </a:gsLst>
              <a:path path="circle">
                <a:fillToRect l="50000" t="-80000" r="50000" b="180000"/>
              </a:path>
              <a:tileRect/>
            </a:gradFill>
            <a:ln>
              <a:noFill/>
            </a:ln>
            <a:effectLst/>
          </c:spPr>
          <c:val>
            <c:numRef>
              <c:f>'Analysis 3'!$AQ$7:$AQ$18</c:f>
              <c:numCache>
                <c:formatCode>[&gt;=1000000]"$"0,,"M";[&gt;=1000]"$"0,"K";0</c:formatCode>
                <c:ptCount val="12"/>
                <c:pt idx="0">
                  <c:v>51716.279999999977</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FA2-4A16-9A37-6081E186C48E}"/>
            </c:ext>
          </c:extLst>
        </c:ser>
        <c:dLbls>
          <c:showLegendKey val="0"/>
          <c:showVal val="0"/>
          <c:showCatName val="0"/>
          <c:showSerName val="0"/>
          <c:showPercent val="0"/>
          <c:showBubbleSize val="0"/>
        </c:dLbls>
        <c:axId val="480344160"/>
        <c:axId val="480344640"/>
      </c:areaChart>
      <c:lineChart>
        <c:grouping val="standard"/>
        <c:varyColors val="0"/>
        <c:ser>
          <c:idx val="0"/>
          <c:order val="0"/>
          <c:tx>
            <c:strRef>
              <c:f>'Analysis 3'!$AP$6</c:f>
              <c:strCache>
                <c:ptCount val="1"/>
                <c:pt idx="0">
                  <c:v>Profit Margin</c:v>
                </c:pt>
              </c:strCache>
            </c:strRef>
          </c:tx>
          <c:spPr>
            <a:ln w="28575" cap="rnd">
              <a:solidFill>
                <a:schemeClr val="accent1"/>
              </a:solidFill>
              <a:round/>
            </a:ln>
            <a:effectLst/>
          </c:spPr>
          <c:marker>
            <c:symbol val="circle"/>
            <c:size val="5"/>
            <c:spPr>
              <a:solidFill>
                <a:srgbClr val="1F8CB3"/>
              </a:solidFill>
              <a:ln w="9525">
                <a:solidFill>
                  <a:srgbClr val="0070C0"/>
                </a:solidFill>
              </a:ln>
              <a:effectLst/>
            </c:spPr>
          </c:marker>
          <c:dLbls>
            <c:dLbl>
              <c:idx val="0"/>
              <c:tx>
                <c:rich>
                  <a:bodyPr/>
                  <a:lstStyle/>
                  <a:p>
                    <a:fld id="{A317CC56-2A59-439B-8B24-C0840E3BF31A}" type="CELLRANGE">
                      <a:rPr lang="en-US"/>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FA2-4A16-9A37-6081E186C48E}"/>
                </c:ext>
              </c:extLst>
            </c:dLbl>
            <c:dLbl>
              <c:idx val="1"/>
              <c:tx>
                <c:rich>
                  <a:bodyPr/>
                  <a:lstStyle/>
                  <a:p>
                    <a:fld id="{6D4E0545-E4B3-4632-916F-CDCBDAA571C9}"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BFA2-4A16-9A37-6081E186C48E}"/>
                </c:ext>
              </c:extLst>
            </c:dLbl>
            <c:dLbl>
              <c:idx val="2"/>
              <c:tx>
                <c:rich>
                  <a:bodyPr/>
                  <a:lstStyle/>
                  <a:p>
                    <a:fld id="{18A633E7-74AD-4C85-96A1-35663DFA9140}"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FA2-4A16-9A37-6081E186C48E}"/>
                </c:ext>
              </c:extLst>
            </c:dLbl>
            <c:dLbl>
              <c:idx val="3"/>
              <c:tx>
                <c:rich>
                  <a:bodyPr/>
                  <a:lstStyle/>
                  <a:p>
                    <a:fld id="{E681018B-AB7A-498C-9BF3-BF2F031A59D9}"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BFA2-4A16-9A37-6081E186C48E}"/>
                </c:ext>
              </c:extLst>
            </c:dLbl>
            <c:dLbl>
              <c:idx val="4"/>
              <c:tx>
                <c:rich>
                  <a:bodyPr/>
                  <a:lstStyle/>
                  <a:p>
                    <a:fld id="{A9371549-9AB9-4461-925C-D90F865C45CB}"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FA2-4A16-9A37-6081E186C48E}"/>
                </c:ext>
              </c:extLst>
            </c:dLbl>
            <c:dLbl>
              <c:idx val="5"/>
              <c:tx>
                <c:rich>
                  <a:bodyPr/>
                  <a:lstStyle/>
                  <a:p>
                    <a:fld id="{B7079D1D-E65B-4A8A-9CE4-5ED901C92A18}"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BFA2-4A16-9A37-6081E186C48E}"/>
                </c:ext>
              </c:extLst>
            </c:dLbl>
            <c:dLbl>
              <c:idx val="6"/>
              <c:tx>
                <c:rich>
                  <a:bodyPr/>
                  <a:lstStyle/>
                  <a:p>
                    <a:fld id="{198378CA-5D75-461A-BEFF-D290B69EA5EA}"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FA2-4A16-9A37-6081E186C48E}"/>
                </c:ext>
              </c:extLst>
            </c:dLbl>
            <c:dLbl>
              <c:idx val="7"/>
              <c:tx>
                <c:rich>
                  <a:bodyPr/>
                  <a:lstStyle/>
                  <a:p>
                    <a:fld id="{2095C847-6E32-4CB3-964A-8086EFFE4A93}"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FA2-4A16-9A37-6081E186C48E}"/>
                </c:ext>
              </c:extLst>
            </c:dLbl>
            <c:dLbl>
              <c:idx val="8"/>
              <c:tx>
                <c:rich>
                  <a:bodyPr/>
                  <a:lstStyle/>
                  <a:p>
                    <a:fld id="{64C5291D-D0FC-43E1-8B04-93D1BE3F2B75}"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FA2-4A16-9A37-6081E186C48E}"/>
                </c:ext>
              </c:extLst>
            </c:dLbl>
            <c:dLbl>
              <c:idx val="9"/>
              <c:tx>
                <c:rich>
                  <a:bodyPr/>
                  <a:lstStyle/>
                  <a:p>
                    <a:fld id="{792638C3-2628-4CE9-B8F0-7AF53DF59108}"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FA2-4A16-9A37-6081E186C48E}"/>
                </c:ext>
              </c:extLst>
            </c:dLbl>
            <c:dLbl>
              <c:idx val="10"/>
              <c:tx>
                <c:rich>
                  <a:bodyPr/>
                  <a:lstStyle/>
                  <a:p>
                    <a:fld id="{2D772FDB-99FE-4B81-B759-AFA609D073AA}"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FA2-4A16-9A37-6081E186C48E}"/>
                </c:ext>
              </c:extLst>
            </c:dLbl>
            <c:dLbl>
              <c:idx val="11"/>
              <c:tx>
                <c:rich>
                  <a:bodyPr/>
                  <a:lstStyle/>
                  <a:p>
                    <a:fld id="{9FEEED54-E495-4DF8-BC04-65CDD922C577}" type="CELLRANGE">
                      <a:rPr lang="en-PH"/>
                      <a:pPr/>
                      <a:t>[CELLRANGE]</a:t>
                    </a:fld>
                    <a:endParaRPr lang="en-PH"/>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FA2-4A16-9A37-6081E186C4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3'!$AO$7:$AO$18</c:f>
              <c:strCache>
                <c:ptCount val="12"/>
                <c:pt idx="0">
                  <c:v>Jul</c:v>
                </c:pt>
                <c:pt idx="1">
                  <c:v>0</c:v>
                </c:pt>
                <c:pt idx="2">
                  <c:v>0</c:v>
                </c:pt>
                <c:pt idx="3">
                  <c:v>0</c:v>
                </c:pt>
                <c:pt idx="4">
                  <c:v>0</c:v>
                </c:pt>
                <c:pt idx="5">
                  <c:v>0</c:v>
                </c:pt>
                <c:pt idx="6">
                  <c:v>0</c:v>
                </c:pt>
                <c:pt idx="7">
                  <c:v>0</c:v>
                </c:pt>
                <c:pt idx="8">
                  <c:v>0</c:v>
                </c:pt>
                <c:pt idx="9">
                  <c:v>0</c:v>
                </c:pt>
                <c:pt idx="10">
                  <c:v>0</c:v>
                </c:pt>
                <c:pt idx="11">
                  <c:v>0</c:v>
                </c:pt>
              </c:strCache>
            </c:strRef>
          </c:cat>
          <c:val>
            <c:numRef>
              <c:f>'Analysis 3'!$AP$7:$AP$18</c:f>
              <c:numCache>
                <c:formatCode>[&gt;=1000000]"$"0,,"M";[&gt;=1000]"$"0,"K";0</c:formatCode>
                <c:ptCount val="12"/>
                <c:pt idx="0">
                  <c:v>51716.279999999977</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'Analysis 3'!$AI$7:$AI$18</c15:f>
                <c15:dlblRangeCache>
                  <c:ptCount val="12"/>
                </c15:dlblRangeCache>
              </c15:datalabelsRange>
            </c:ext>
            <c:ext xmlns:c16="http://schemas.microsoft.com/office/drawing/2014/chart" uri="{C3380CC4-5D6E-409C-BE32-E72D297353CC}">
              <c16:uniqueId val="{0000000D-BFA2-4A16-9A37-6081E186C48E}"/>
            </c:ext>
          </c:extLst>
        </c:ser>
        <c:dLbls>
          <c:showLegendKey val="0"/>
          <c:showVal val="0"/>
          <c:showCatName val="0"/>
          <c:showSerName val="0"/>
          <c:showPercent val="0"/>
          <c:showBubbleSize val="0"/>
        </c:dLbls>
        <c:marker val="1"/>
        <c:smooth val="0"/>
        <c:axId val="480344160"/>
        <c:axId val="480344640"/>
      </c:lineChart>
      <c:catAx>
        <c:axId val="4803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44640"/>
        <c:crosses val="autoZero"/>
        <c:auto val="1"/>
        <c:lblAlgn val="ctr"/>
        <c:lblOffset val="100"/>
        <c:noMultiLvlLbl val="0"/>
      </c:catAx>
      <c:valAx>
        <c:axId val="480344640"/>
        <c:scaling>
          <c:orientation val="minMax"/>
        </c:scaling>
        <c:delete val="1"/>
        <c:axPos val="l"/>
        <c:numFmt formatCode="[&gt;=1000000]&quot;$&quot;0,,&quot;M&quot;;[&gt;=1000]&quot;$&quot;0,&quot;K&quot;;0" sourceLinked="1"/>
        <c:majorTickMark val="none"/>
        <c:minorTickMark val="none"/>
        <c:tickLblPos val="nextTo"/>
        <c:crossAx val="48034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463951907001726"/>
          <c:y val="9.2827004219409287E-2"/>
          <c:w val="0.49494243912580227"/>
          <c:h val="0.81434599156118148"/>
        </c:manualLayout>
      </c:layout>
      <c:barChart>
        <c:barDir val="bar"/>
        <c:grouping val="clustered"/>
        <c:varyColors val="0"/>
        <c:ser>
          <c:idx val="0"/>
          <c:order val="0"/>
          <c:tx>
            <c:strRef>
              <c:f>'Analysis 3'!$BC$15</c:f>
              <c:strCache>
                <c:ptCount val="1"/>
                <c:pt idx="0">
                  <c:v>Quantity</c:v>
                </c:pt>
              </c:strCache>
            </c:strRef>
          </c:tx>
          <c:spPr>
            <a:solidFill>
              <a:srgbClr val="70C7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3'!$BB$16:$BB$20</c:f>
              <c:strCache>
                <c:ptCount val="5"/>
                <c:pt idx="0">
                  <c:v>Common Splash</c:v>
                </c:pt>
                <c:pt idx="1">
                  <c:v>Above Brew</c:v>
                </c:pt>
                <c:pt idx="2">
                  <c:v>Way Splash</c:v>
                </c:pt>
                <c:pt idx="3">
                  <c:v>Few Dew</c:v>
                </c:pt>
                <c:pt idx="4">
                  <c:v>Build Brew</c:v>
                </c:pt>
              </c:strCache>
            </c:strRef>
          </c:cat>
          <c:val>
            <c:numRef>
              <c:f>'Analysis 3'!$BC$16:$BC$20</c:f>
              <c:numCache>
                <c:formatCode>[&gt;=1000000]"$"0,,"M";[&gt;=1000]"$"0,"K";0</c:formatCode>
                <c:ptCount val="5"/>
                <c:pt idx="0">
                  <c:v>422</c:v>
                </c:pt>
                <c:pt idx="1">
                  <c:v>751</c:v>
                </c:pt>
                <c:pt idx="2">
                  <c:v>615</c:v>
                </c:pt>
                <c:pt idx="3">
                  <c:v>678</c:v>
                </c:pt>
                <c:pt idx="4">
                  <c:v>505</c:v>
                </c:pt>
              </c:numCache>
            </c:numRef>
          </c:val>
          <c:extLst>
            <c:ext xmlns:c16="http://schemas.microsoft.com/office/drawing/2014/chart" uri="{C3380CC4-5D6E-409C-BE32-E72D297353CC}">
              <c16:uniqueId val="{00000000-29CA-4B0C-BB82-C2952018A182}"/>
            </c:ext>
          </c:extLst>
        </c:ser>
        <c:dLbls>
          <c:dLblPos val="outEnd"/>
          <c:showLegendKey val="0"/>
          <c:showVal val="1"/>
          <c:showCatName val="0"/>
          <c:showSerName val="0"/>
          <c:showPercent val="0"/>
          <c:showBubbleSize val="0"/>
        </c:dLbls>
        <c:gapWidth val="34"/>
        <c:axId val="57773663"/>
        <c:axId val="57774143"/>
      </c:barChart>
      <c:catAx>
        <c:axId val="577736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57774143"/>
        <c:crosses val="autoZero"/>
        <c:auto val="1"/>
        <c:lblAlgn val="ctr"/>
        <c:lblOffset val="100"/>
        <c:noMultiLvlLbl val="0"/>
      </c:catAx>
      <c:valAx>
        <c:axId val="57774143"/>
        <c:scaling>
          <c:orientation val="minMax"/>
        </c:scaling>
        <c:delete val="1"/>
        <c:axPos val="t"/>
        <c:numFmt formatCode="[&gt;=1000000]&quot;$&quot;0,,&quot;M&quot;;[&gt;=1000]&quot;$&quot;0,&quot;K&quot;;0" sourceLinked="1"/>
        <c:majorTickMark val="none"/>
        <c:minorTickMark val="none"/>
        <c:tickLblPos val="nextTo"/>
        <c:crossAx val="577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3!WeekDay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3'!$AV$6</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3'!$AU$7:$AU$13</c:f>
              <c:strCache>
                <c:ptCount val="7"/>
                <c:pt idx="0">
                  <c:v>Sun</c:v>
                </c:pt>
                <c:pt idx="1">
                  <c:v>Mon</c:v>
                </c:pt>
                <c:pt idx="2">
                  <c:v>Tue</c:v>
                </c:pt>
                <c:pt idx="3">
                  <c:v>Wed</c:v>
                </c:pt>
                <c:pt idx="4">
                  <c:v>Thu</c:v>
                </c:pt>
                <c:pt idx="5">
                  <c:v>Fri</c:v>
                </c:pt>
                <c:pt idx="6">
                  <c:v>Sat</c:v>
                </c:pt>
              </c:strCache>
            </c:strRef>
          </c:cat>
          <c:val>
            <c:numRef>
              <c:f>'Analysis 3'!$AV$7:$AV$13</c:f>
              <c:numCache>
                <c:formatCode>[&gt;=1000000]"$"0,,"M";[&gt;=1000]"$"0,"K";0</c:formatCode>
                <c:ptCount val="7"/>
                <c:pt idx="0">
                  <c:v>9839.4100000000035</c:v>
                </c:pt>
                <c:pt idx="1">
                  <c:v>8437.1800000000021</c:v>
                </c:pt>
                <c:pt idx="2">
                  <c:v>5699.1900000000014</c:v>
                </c:pt>
                <c:pt idx="3">
                  <c:v>6847.3599999999979</c:v>
                </c:pt>
                <c:pt idx="4">
                  <c:v>6910.5</c:v>
                </c:pt>
                <c:pt idx="5">
                  <c:v>6481.909999999998</c:v>
                </c:pt>
                <c:pt idx="6">
                  <c:v>7500.7299999999959</c:v>
                </c:pt>
              </c:numCache>
            </c:numRef>
          </c:val>
          <c:extLst>
            <c:ext xmlns:c16="http://schemas.microsoft.com/office/drawing/2014/chart" uri="{C3380CC4-5D6E-409C-BE32-E72D297353CC}">
              <c16:uniqueId val="{00000000-95C8-43DC-AFEA-9C50F4F142C6}"/>
            </c:ext>
          </c:extLst>
        </c:ser>
        <c:dLbls>
          <c:showLegendKey val="0"/>
          <c:showVal val="0"/>
          <c:showCatName val="0"/>
          <c:showSerName val="0"/>
          <c:showPercent val="0"/>
          <c:showBubbleSize val="0"/>
        </c:dLbls>
        <c:gapWidth val="84"/>
        <c:overlap val="-27"/>
        <c:axId val="640173407"/>
        <c:axId val="640183007"/>
      </c:barChart>
      <c:catAx>
        <c:axId val="6401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3007"/>
        <c:crosses val="autoZero"/>
        <c:auto val="1"/>
        <c:lblAlgn val="ctr"/>
        <c:lblOffset val="100"/>
        <c:noMultiLvlLbl val="0"/>
      </c:catAx>
      <c:valAx>
        <c:axId val="640183007"/>
        <c:scaling>
          <c:orientation val="minMax"/>
        </c:scaling>
        <c:delete val="1"/>
        <c:axPos val="l"/>
        <c:numFmt formatCode="[&gt;=1000000]&quot;$&quot;0,,&quot;M&quot;;[&gt;=1000]&quot;$&quot;0,&quot;K&quot;;0" sourceLinked="1"/>
        <c:majorTickMark val="none"/>
        <c:minorTickMark val="none"/>
        <c:tickLblPos val="nextTo"/>
        <c:crossAx val="6401734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 3'!$H$4"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Style="combo" dx="22" fmlaLink="'Analysis 3'!$H$5" fmlaRange="'Analysis 3'!$J$4:$J$5" noThreeD="1" sel="2" val="0"/>
</file>

<file path=xl/ctrlProps/ctrlProp4.xml><?xml version="1.0" encoding="utf-8"?>
<formControlPr xmlns="http://schemas.microsoft.com/office/spreadsheetml/2009/9/main" objectType="Radio" firstButton="1" fmlaLink="'Analysis 3'!$BF$3" lockText="1" noThreeD="1"/>
</file>

<file path=xl/ctrlProps/ctrlProp5.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microsoft.com/office/2011/relationships/webextension" Target="../webextensions/webextension1.xml"/><Relationship Id="rId5" Type="http://schemas.openxmlformats.org/officeDocument/2006/relationships/hyperlink" Target="#'Profit View'!A1"/><Relationship Id="rId4" Type="http://schemas.openxmlformats.org/officeDocument/2006/relationships/hyperlink" Target="#'Time Frame'!A1"/></Relationships>
</file>

<file path=xl/drawings/_rels/drawing2.xml.rels><?xml version="1.0" encoding="UTF-8" standalone="yes"?>
<Relationships xmlns="http://schemas.openxmlformats.org/package/2006/relationships"><Relationship Id="rId8" Type="http://schemas.openxmlformats.org/officeDocument/2006/relationships/hyperlink" Target="#'Store Dashboard'!A1"/><Relationship Id="rId3" Type="http://schemas.openxmlformats.org/officeDocument/2006/relationships/image" Target="../media/image4.emf"/><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6.emf"/><Relationship Id="rId4" Type="http://schemas.openxmlformats.org/officeDocument/2006/relationships/image" Target="../media/image5.emf"/><Relationship Id="rId9" Type="http://schemas.openxmlformats.org/officeDocument/2006/relationships/hyperlink" Target="#'Profit View'!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Store Dashboard'!A1"/><Relationship Id="rId3" Type="http://schemas.openxmlformats.org/officeDocument/2006/relationships/image" Target="../media/image12.png"/><Relationship Id="rId7" Type="http://schemas.openxmlformats.org/officeDocument/2006/relationships/image" Target="../media/image14.emf"/><Relationship Id="rId12" Type="http://schemas.openxmlformats.org/officeDocument/2006/relationships/hyperlink" Target="#'Time Frame'!A1"/><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image" Target="../media/image13.png"/><Relationship Id="rId9"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0</xdr:col>
      <xdr:colOff>228599</xdr:colOff>
      <xdr:row>4</xdr:row>
      <xdr:rowOff>114298</xdr:rowOff>
    </xdr:from>
    <xdr:to>
      <xdr:col>15</xdr:col>
      <xdr:colOff>457200</xdr:colOff>
      <xdr:row>33</xdr:row>
      <xdr:rowOff>9525</xdr:rowOff>
    </xdr:to>
    <xdr:sp macro="" textlink="">
      <xdr:nvSpPr>
        <xdr:cNvPr id="6" name="Rectangle: Diagonal Corners Rounded 5">
          <a:extLst>
            <a:ext uri="{FF2B5EF4-FFF2-40B4-BE49-F238E27FC236}">
              <a16:creationId xmlns:a16="http://schemas.microsoft.com/office/drawing/2014/main" id="{A59638F3-C706-F0CF-05DA-D07A2519B83D}"/>
            </a:ext>
          </a:extLst>
        </xdr:cNvPr>
        <xdr:cNvSpPr/>
      </xdr:nvSpPr>
      <xdr:spPr>
        <a:xfrm>
          <a:off x="228599" y="876298"/>
          <a:ext cx="9563101" cy="5419727"/>
        </a:xfrm>
        <a:prstGeom prst="round2DiagRect">
          <a:avLst>
            <a:gd name="adj1" fmla="val 6649"/>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0</xdr:colOff>
      <xdr:row>1</xdr:row>
      <xdr:rowOff>180975</xdr:rowOff>
    </xdr:from>
    <xdr:to>
      <xdr:col>4</xdr:col>
      <xdr:colOff>561974</xdr:colOff>
      <xdr:row>16</xdr:row>
      <xdr:rowOff>161925</xdr:rowOff>
    </xdr:to>
    <xdr:sp macro="" textlink="">
      <xdr:nvSpPr>
        <xdr:cNvPr id="10" name="Oval 9">
          <a:extLst>
            <a:ext uri="{FF2B5EF4-FFF2-40B4-BE49-F238E27FC236}">
              <a16:creationId xmlns:a16="http://schemas.microsoft.com/office/drawing/2014/main" id="{FD6F878F-CF76-9387-19FA-D66E4F626BDF}"/>
            </a:ext>
          </a:extLst>
        </xdr:cNvPr>
        <xdr:cNvSpPr/>
      </xdr:nvSpPr>
      <xdr:spPr>
        <a:xfrm>
          <a:off x="0" y="371475"/>
          <a:ext cx="3000374" cy="2838450"/>
        </a:xfrm>
        <a:prstGeom prst="ellipse">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absolute">
    <xdr:from>
      <xdr:col>14</xdr:col>
      <xdr:colOff>447675</xdr:colOff>
      <xdr:row>0</xdr:row>
      <xdr:rowOff>0</xdr:rowOff>
    </xdr:from>
    <xdr:to>
      <xdr:col>21</xdr:col>
      <xdr:colOff>326136</xdr:colOff>
      <xdr:row>38</xdr:row>
      <xdr:rowOff>104394</xdr:rowOff>
    </xdr:to>
    <xdr:sp macro="" textlink="">
      <xdr:nvSpPr>
        <xdr:cNvPr id="3" name="Moon 2">
          <a:extLst>
            <a:ext uri="{FF2B5EF4-FFF2-40B4-BE49-F238E27FC236}">
              <a16:creationId xmlns:a16="http://schemas.microsoft.com/office/drawing/2014/main" id="{0AF67DCD-0778-4563-9D60-B9AEA068F9F7}"/>
            </a:ext>
          </a:extLst>
        </xdr:cNvPr>
        <xdr:cNvSpPr/>
      </xdr:nvSpPr>
      <xdr:spPr>
        <a:xfrm flipH="1">
          <a:off x="8982075"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4" name="Rectangle 3">
          <a:extLst>
            <a:ext uri="{FF2B5EF4-FFF2-40B4-BE49-F238E27FC236}">
              <a16:creationId xmlns:a16="http://schemas.microsoft.com/office/drawing/2014/main" id="{1D52260D-48B1-BC5B-D936-1F42C53DBD9E}"/>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38100</xdr:colOff>
      <xdr:row>5</xdr:row>
      <xdr:rowOff>28574</xdr:rowOff>
    </xdr:from>
    <xdr:to>
      <xdr:col>15</xdr:col>
      <xdr:colOff>285751</xdr:colOff>
      <xdr:row>32</xdr:row>
      <xdr:rowOff>28576</xdr:rowOff>
    </xdr:to>
    <xdr:sp macro="" textlink="">
      <xdr:nvSpPr>
        <xdr:cNvPr id="9" name="Rectangle: Diagonal Corners Rounded 8">
          <a:extLst>
            <a:ext uri="{FF2B5EF4-FFF2-40B4-BE49-F238E27FC236}">
              <a16:creationId xmlns:a16="http://schemas.microsoft.com/office/drawing/2014/main" id="{50E7EAD1-4AAD-C2D5-D9ED-728AFC58D8A7}"/>
            </a:ext>
          </a:extLst>
        </xdr:cNvPr>
        <xdr:cNvSpPr/>
      </xdr:nvSpPr>
      <xdr:spPr>
        <a:xfrm>
          <a:off x="647700" y="981074"/>
          <a:ext cx="8972551" cy="5143502"/>
        </a:xfrm>
        <a:prstGeom prst="round2DiagRect">
          <a:avLst>
            <a:gd name="adj1" fmla="val 7408"/>
            <a:gd name="adj2" fmla="val 0"/>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333375</xdr:colOff>
      <xdr:row>5</xdr:row>
      <xdr:rowOff>180975</xdr:rowOff>
    </xdr:from>
    <xdr:to>
      <xdr:col>15</xdr:col>
      <xdr:colOff>114300</xdr:colOff>
      <xdr:row>31</xdr:row>
      <xdr:rowOff>104775</xdr:rowOff>
    </xdr:to>
    <xdr:sp macro="" textlink="">
      <xdr:nvSpPr>
        <xdr:cNvPr id="11" name="Rectangle: Diagonal Corners Rounded 10">
          <a:extLst>
            <a:ext uri="{FF2B5EF4-FFF2-40B4-BE49-F238E27FC236}">
              <a16:creationId xmlns:a16="http://schemas.microsoft.com/office/drawing/2014/main" id="{6075A611-EC2B-398A-309F-2D79F337B8A8}"/>
            </a:ext>
          </a:extLst>
        </xdr:cNvPr>
        <xdr:cNvSpPr/>
      </xdr:nvSpPr>
      <xdr:spPr>
        <a:xfrm>
          <a:off x="3381375" y="1133475"/>
          <a:ext cx="6067425" cy="4876800"/>
        </a:xfrm>
        <a:prstGeom prst="round2DiagRect">
          <a:avLst>
            <a:gd name="adj1" fmla="val 8268"/>
            <a:gd name="adj2" fmla="val 0"/>
          </a:avLst>
        </a:prstGeom>
        <a:solidFill>
          <a:schemeClr val="bg1"/>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390525</xdr:colOff>
      <xdr:row>8</xdr:row>
      <xdr:rowOff>47624</xdr:rowOff>
    </xdr:from>
    <xdr:to>
      <xdr:col>14</xdr:col>
      <xdr:colOff>742950</xdr:colOff>
      <xdr:row>30</xdr:row>
      <xdr:rowOff>190499</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68C9B6FF-4757-4273-ABBD-D53EF2128261}"/>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68C9B6FF-4757-4273-ABBD-D53EF2128261}"/>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oneCell">
    <xdr:from>
      <xdr:col>1</xdr:col>
      <xdr:colOff>114298</xdr:colOff>
      <xdr:row>8</xdr:row>
      <xdr:rowOff>76200</xdr:rowOff>
    </xdr:from>
    <xdr:to>
      <xdr:col>5</xdr:col>
      <xdr:colOff>57149</xdr:colOff>
      <xdr:row>18</xdr:row>
      <xdr:rowOff>180976</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4443CC4-6A0D-42D4-A630-E814D9F50DA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3898" y="1600200"/>
              <a:ext cx="2381251" cy="20097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114301</xdr:colOff>
      <xdr:row>20</xdr:row>
      <xdr:rowOff>123826</xdr:rowOff>
    </xdr:from>
    <xdr:to>
      <xdr:col>5</xdr:col>
      <xdr:colOff>76200</xdr:colOff>
      <xdr:row>23</xdr:row>
      <xdr:rowOff>85726</xdr:rowOff>
    </xdr:to>
    <xdr:sp macro="" textlink="">
      <xdr:nvSpPr>
        <xdr:cNvPr id="7" name="Rectangle: Diagonal Corners Rounded 6">
          <a:extLst>
            <a:ext uri="{FF2B5EF4-FFF2-40B4-BE49-F238E27FC236}">
              <a16:creationId xmlns:a16="http://schemas.microsoft.com/office/drawing/2014/main" id="{EBAEA791-3817-1CE5-7034-B667C4112126}"/>
            </a:ext>
          </a:extLst>
        </xdr:cNvPr>
        <xdr:cNvSpPr/>
      </xdr:nvSpPr>
      <xdr:spPr>
        <a:xfrm>
          <a:off x="723901" y="393382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161926</xdr:colOff>
      <xdr:row>24</xdr:row>
      <xdr:rowOff>28576</xdr:rowOff>
    </xdr:from>
    <xdr:to>
      <xdr:col>5</xdr:col>
      <xdr:colOff>123825</xdr:colOff>
      <xdr:row>26</xdr:row>
      <xdr:rowOff>180976</xdr:rowOff>
    </xdr:to>
    <xdr:sp macro="" textlink="">
      <xdr:nvSpPr>
        <xdr:cNvPr id="12" name="Rectangle: Diagonal Corners Rounded 11">
          <a:extLst>
            <a:ext uri="{FF2B5EF4-FFF2-40B4-BE49-F238E27FC236}">
              <a16:creationId xmlns:a16="http://schemas.microsoft.com/office/drawing/2014/main" id="{C7EF1D89-4579-430B-8D29-B856D1079B09}"/>
            </a:ext>
          </a:extLst>
        </xdr:cNvPr>
        <xdr:cNvSpPr/>
      </xdr:nvSpPr>
      <xdr:spPr>
        <a:xfrm>
          <a:off x="771526" y="460057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114301</xdr:colOff>
      <xdr:row>27</xdr:row>
      <xdr:rowOff>142876</xdr:rowOff>
    </xdr:from>
    <xdr:to>
      <xdr:col>5</xdr:col>
      <xdr:colOff>76200</xdr:colOff>
      <xdr:row>30</xdr:row>
      <xdr:rowOff>104776</xdr:rowOff>
    </xdr:to>
    <xdr:sp macro="" textlink="">
      <xdr:nvSpPr>
        <xdr:cNvPr id="13" name="Rectangle: Diagonal Corners Rounded 12">
          <a:extLst>
            <a:ext uri="{FF2B5EF4-FFF2-40B4-BE49-F238E27FC236}">
              <a16:creationId xmlns:a16="http://schemas.microsoft.com/office/drawing/2014/main" id="{C344B392-90A6-4F91-BD67-D91CC891CED1}"/>
            </a:ext>
          </a:extLst>
        </xdr:cNvPr>
        <xdr:cNvSpPr/>
      </xdr:nvSpPr>
      <xdr:spPr>
        <a:xfrm>
          <a:off x="723901" y="5286376"/>
          <a:ext cx="2400299" cy="533400"/>
        </a:xfrm>
        <a:prstGeom prst="round2DiagRect">
          <a:avLst>
            <a:gd name="adj1" fmla="val 6065"/>
            <a:gd name="adj2" fmla="val 0"/>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21</xdr:row>
      <xdr:rowOff>114301</xdr:rowOff>
    </xdr:from>
    <xdr:to>
      <xdr:col>1</xdr:col>
      <xdr:colOff>342900</xdr:colOff>
      <xdr:row>22</xdr:row>
      <xdr:rowOff>95251</xdr:rowOff>
    </xdr:to>
    <xdr:sp macro="" textlink="">
      <xdr:nvSpPr>
        <xdr:cNvPr id="14" name="Oval 13">
          <a:extLst>
            <a:ext uri="{FF2B5EF4-FFF2-40B4-BE49-F238E27FC236}">
              <a16:creationId xmlns:a16="http://schemas.microsoft.com/office/drawing/2014/main" id="{90CA910A-32A7-B838-B99E-81DAB633E99D}"/>
            </a:ext>
          </a:extLst>
        </xdr:cNvPr>
        <xdr:cNvSpPr/>
      </xdr:nvSpPr>
      <xdr:spPr>
        <a:xfrm>
          <a:off x="781050" y="4114801"/>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25</xdr:row>
      <xdr:rowOff>28576</xdr:rowOff>
    </xdr:from>
    <xdr:to>
      <xdr:col>1</xdr:col>
      <xdr:colOff>342900</xdr:colOff>
      <xdr:row>26</xdr:row>
      <xdr:rowOff>9526</xdr:rowOff>
    </xdr:to>
    <xdr:sp macro="" textlink="">
      <xdr:nvSpPr>
        <xdr:cNvPr id="15" name="Oval 14">
          <a:extLst>
            <a:ext uri="{FF2B5EF4-FFF2-40B4-BE49-F238E27FC236}">
              <a16:creationId xmlns:a16="http://schemas.microsoft.com/office/drawing/2014/main" id="{2AC6477D-38CC-48FF-8AD1-052E76DC1DC3}"/>
            </a:ext>
          </a:extLst>
        </xdr:cNvPr>
        <xdr:cNvSpPr/>
      </xdr:nvSpPr>
      <xdr:spPr>
        <a:xfrm>
          <a:off x="781050" y="4791076"/>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171450</xdr:colOff>
      <xdr:row>28</xdr:row>
      <xdr:rowOff>133351</xdr:rowOff>
    </xdr:from>
    <xdr:to>
      <xdr:col>1</xdr:col>
      <xdr:colOff>342900</xdr:colOff>
      <xdr:row>29</xdr:row>
      <xdr:rowOff>114301</xdr:rowOff>
    </xdr:to>
    <xdr:sp macro="" textlink="">
      <xdr:nvSpPr>
        <xdr:cNvPr id="16" name="Oval 15">
          <a:extLst>
            <a:ext uri="{FF2B5EF4-FFF2-40B4-BE49-F238E27FC236}">
              <a16:creationId xmlns:a16="http://schemas.microsoft.com/office/drawing/2014/main" id="{0A6E7FFE-810A-4D5B-B552-A26C39EF6705}"/>
            </a:ext>
          </a:extLst>
        </xdr:cNvPr>
        <xdr:cNvSpPr/>
      </xdr:nvSpPr>
      <xdr:spPr>
        <a:xfrm>
          <a:off x="781050" y="5467351"/>
          <a:ext cx="171450" cy="171450"/>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428625</xdr:colOff>
      <xdr:row>21</xdr:row>
      <xdr:rowOff>66676</xdr:rowOff>
    </xdr:from>
    <xdr:to>
      <xdr:col>3</xdr:col>
      <xdr:colOff>295275</xdr:colOff>
      <xdr:row>22</xdr:row>
      <xdr:rowOff>142876</xdr:rowOff>
    </xdr:to>
    <xdr:sp macro="" textlink="">
      <xdr:nvSpPr>
        <xdr:cNvPr id="18" name="TextBox 17">
          <a:extLst>
            <a:ext uri="{FF2B5EF4-FFF2-40B4-BE49-F238E27FC236}">
              <a16:creationId xmlns:a16="http://schemas.microsoft.com/office/drawing/2014/main" id="{D81D425A-3B85-4E69-B275-69D1DC681686}"/>
            </a:ext>
          </a:extLst>
        </xdr:cNvPr>
        <xdr:cNvSpPr txBox="1"/>
      </xdr:nvSpPr>
      <xdr:spPr>
        <a:xfrm>
          <a:off x="1038225" y="406717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Total Revenue</a:t>
          </a:r>
        </a:p>
      </xdr:txBody>
    </xdr:sp>
    <xdr:clientData/>
  </xdr:twoCellAnchor>
  <xdr:twoCellAnchor>
    <xdr:from>
      <xdr:col>1</xdr:col>
      <xdr:colOff>428625</xdr:colOff>
      <xdr:row>24</xdr:row>
      <xdr:rowOff>161926</xdr:rowOff>
    </xdr:from>
    <xdr:to>
      <xdr:col>3</xdr:col>
      <xdr:colOff>295275</xdr:colOff>
      <xdr:row>26</xdr:row>
      <xdr:rowOff>47626</xdr:rowOff>
    </xdr:to>
    <xdr:sp macro="" textlink="">
      <xdr:nvSpPr>
        <xdr:cNvPr id="19" name="TextBox 18">
          <a:extLst>
            <a:ext uri="{FF2B5EF4-FFF2-40B4-BE49-F238E27FC236}">
              <a16:creationId xmlns:a16="http://schemas.microsoft.com/office/drawing/2014/main" id="{8CFBF93E-880B-4A28-933A-5E11476D327F}"/>
            </a:ext>
          </a:extLst>
        </xdr:cNvPr>
        <xdr:cNvSpPr txBox="1"/>
      </xdr:nvSpPr>
      <xdr:spPr>
        <a:xfrm>
          <a:off x="1038225" y="473392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Total Target</a:t>
          </a:r>
        </a:p>
      </xdr:txBody>
    </xdr:sp>
    <xdr:clientData/>
  </xdr:twoCellAnchor>
  <xdr:twoCellAnchor>
    <xdr:from>
      <xdr:col>1</xdr:col>
      <xdr:colOff>428625</xdr:colOff>
      <xdr:row>28</xdr:row>
      <xdr:rowOff>85726</xdr:rowOff>
    </xdr:from>
    <xdr:to>
      <xdr:col>3</xdr:col>
      <xdr:colOff>295275</xdr:colOff>
      <xdr:row>29</xdr:row>
      <xdr:rowOff>161926</xdr:rowOff>
    </xdr:to>
    <xdr:sp macro="" textlink="">
      <xdr:nvSpPr>
        <xdr:cNvPr id="20" name="TextBox 19">
          <a:extLst>
            <a:ext uri="{FF2B5EF4-FFF2-40B4-BE49-F238E27FC236}">
              <a16:creationId xmlns:a16="http://schemas.microsoft.com/office/drawing/2014/main" id="{88BE7FA2-5196-424F-9E35-A7DFA6A86EFD}"/>
            </a:ext>
          </a:extLst>
        </xdr:cNvPr>
        <xdr:cNvSpPr txBox="1"/>
      </xdr:nvSpPr>
      <xdr:spPr>
        <a:xfrm>
          <a:off x="1038225" y="5419726"/>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Variance %</a:t>
          </a:r>
        </a:p>
        <a:p>
          <a:endParaRPr lang="en-PH" sz="1200">
            <a:solidFill>
              <a:schemeClr val="tx1">
                <a:lumMod val="65000"/>
                <a:lumOff val="35000"/>
              </a:schemeClr>
            </a:solidFill>
          </a:endParaRPr>
        </a:p>
      </xdr:txBody>
    </xdr:sp>
    <xdr:clientData/>
  </xdr:twoCellAnchor>
  <xdr:twoCellAnchor>
    <xdr:from>
      <xdr:col>3</xdr:col>
      <xdr:colOff>428625</xdr:colOff>
      <xdr:row>20</xdr:row>
      <xdr:rowOff>171449</xdr:rowOff>
    </xdr:from>
    <xdr:to>
      <xdr:col>4</xdr:col>
      <xdr:colOff>571500</xdr:colOff>
      <xdr:row>23</xdr:row>
      <xdr:rowOff>28574</xdr:rowOff>
    </xdr:to>
    <xdr:sp macro="" textlink="'Analysis 01'!E12">
      <xdr:nvSpPr>
        <xdr:cNvPr id="21" name="TextBox 20">
          <a:extLst>
            <a:ext uri="{FF2B5EF4-FFF2-40B4-BE49-F238E27FC236}">
              <a16:creationId xmlns:a16="http://schemas.microsoft.com/office/drawing/2014/main" id="{C0D89C97-F43F-4916-8BF8-81A307633B10}"/>
            </a:ext>
          </a:extLst>
        </xdr:cNvPr>
        <xdr:cNvSpPr txBox="1"/>
      </xdr:nvSpPr>
      <xdr:spPr>
        <a:xfrm>
          <a:off x="2257425" y="3981449"/>
          <a:ext cx="752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CCE3A50-F3A2-4296-84F4-727F7D850BFA}" type="TxLink">
            <a:rPr lang="en-US" sz="1600" b="0" i="0" u="none" strike="noStrike">
              <a:solidFill>
                <a:schemeClr val="tx1">
                  <a:lumMod val="75000"/>
                  <a:lumOff val="25000"/>
                </a:schemeClr>
              </a:solidFill>
              <a:latin typeface="Calibri"/>
              <a:cs typeface="Calibri"/>
            </a:rPr>
            <a:pPr/>
            <a:t>$5.4M</a:t>
          </a:fld>
          <a:endParaRPr lang="en-US" sz="1600">
            <a:solidFill>
              <a:schemeClr val="tx1">
                <a:lumMod val="75000"/>
                <a:lumOff val="25000"/>
              </a:schemeClr>
            </a:solidFill>
          </a:endParaRPr>
        </a:p>
      </xdr:txBody>
    </xdr:sp>
    <xdr:clientData/>
  </xdr:twoCellAnchor>
  <xdr:twoCellAnchor>
    <xdr:from>
      <xdr:col>3</xdr:col>
      <xdr:colOff>428625</xdr:colOff>
      <xdr:row>24</xdr:row>
      <xdr:rowOff>80964</xdr:rowOff>
    </xdr:from>
    <xdr:to>
      <xdr:col>4</xdr:col>
      <xdr:colOff>571500</xdr:colOff>
      <xdr:row>26</xdr:row>
      <xdr:rowOff>128589</xdr:rowOff>
    </xdr:to>
    <xdr:sp macro="" textlink="'Analysis 01'!O12">
      <xdr:nvSpPr>
        <xdr:cNvPr id="24" name="TextBox 23">
          <a:extLst>
            <a:ext uri="{FF2B5EF4-FFF2-40B4-BE49-F238E27FC236}">
              <a16:creationId xmlns:a16="http://schemas.microsoft.com/office/drawing/2014/main" id="{1FB47FC9-9BFC-47B2-8F38-BAEA28B216CE}"/>
            </a:ext>
          </a:extLst>
        </xdr:cNvPr>
        <xdr:cNvSpPr txBox="1"/>
      </xdr:nvSpPr>
      <xdr:spPr>
        <a:xfrm>
          <a:off x="2257425" y="4652964"/>
          <a:ext cx="752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EBE0F222-31A1-4B30-BAE6-4185164C60F9}" type="TxLink">
            <a:rPr lang="en-US" sz="1600" b="0" i="0" u="none" strike="noStrike">
              <a:solidFill>
                <a:schemeClr val="tx1">
                  <a:lumMod val="75000"/>
                  <a:lumOff val="25000"/>
                </a:schemeClr>
              </a:solidFill>
              <a:latin typeface="Calibri"/>
              <a:ea typeface="+mn-ea"/>
              <a:cs typeface="Calibri"/>
            </a:rPr>
            <a:pPr marL="0" indent="0"/>
            <a:t>$5.3M</a:t>
          </a:fld>
          <a:endParaRPr lang="en-US" sz="1600" b="0" i="0" u="none" strike="noStrike">
            <a:solidFill>
              <a:schemeClr val="tx1">
                <a:lumMod val="75000"/>
                <a:lumOff val="25000"/>
              </a:schemeClr>
            </a:solidFill>
            <a:latin typeface="Calibri"/>
            <a:ea typeface="+mn-ea"/>
            <a:cs typeface="Calibri"/>
          </a:endParaRPr>
        </a:p>
      </xdr:txBody>
    </xdr:sp>
    <xdr:clientData/>
  </xdr:twoCellAnchor>
  <xdr:twoCellAnchor>
    <xdr:from>
      <xdr:col>5</xdr:col>
      <xdr:colOff>409575</xdr:colOff>
      <xdr:row>9</xdr:row>
      <xdr:rowOff>95250</xdr:rowOff>
    </xdr:from>
    <xdr:to>
      <xdr:col>6</xdr:col>
      <xdr:colOff>323850</xdr:colOff>
      <xdr:row>10</xdr:row>
      <xdr:rowOff>171450</xdr:rowOff>
    </xdr:to>
    <xdr:sp macro="" textlink="">
      <xdr:nvSpPr>
        <xdr:cNvPr id="17" name="TextBox 16">
          <a:extLst>
            <a:ext uri="{FF2B5EF4-FFF2-40B4-BE49-F238E27FC236}">
              <a16:creationId xmlns:a16="http://schemas.microsoft.com/office/drawing/2014/main" id="{3F317755-C1F7-C37C-882F-A041078D4B63}"/>
            </a:ext>
          </a:extLst>
        </xdr:cNvPr>
        <xdr:cNvSpPr txBox="1"/>
      </xdr:nvSpPr>
      <xdr:spPr>
        <a:xfrm>
          <a:off x="3457575" y="180975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Store</a:t>
          </a:r>
        </a:p>
      </xdr:txBody>
    </xdr:sp>
    <xdr:clientData/>
  </xdr:twoCellAnchor>
  <mc:AlternateContent xmlns:mc="http://schemas.openxmlformats.org/markup-compatibility/2006">
    <mc:Choice xmlns:a14="http://schemas.microsoft.com/office/drawing/2010/main" Requires="a14">
      <xdr:twoCellAnchor editAs="oneCell">
        <xdr:from>
          <xdr:col>3</xdr:col>
          <xdr:colOff>323850</xdr:colOff>
          <xdr:row>28</xdr:row>
          <xdr:rowOff>71440</xdr:rowOff>
        </xdr:from>
        <xdr:to>
          <xdr:col>5</xdr:col>
          <xdr:colOff>104775</xdr:colOff>
          <xdr:row>29</xdr:row>
          <xdr:rowOff>176213</xdr:rowOff>
        </xdr:to>
        <xdr:pic>
          <xdr:nvPicPr>
            <xdr:cNvPr id="28" name="Picture 27">
              <a:extLst>
                <a:ext uri="{FF2B5EF4-FFF2-40B4-BE49-F238E27FC236}">
                  <a16:creationId xmlns:a16="http://schemas.microsoft.com/office/drawing/2014/main" id="{40B76CA4-C64E-4C82-00B2-62479DF94D82}"/>
                </a:ext>
              </a:extLst>
            </xdr:cNvPr>
            <xdr:cNvPicPr>
              <a:picLocks noChangeAspect="1" noChangeArrowheads="1"/>
              <a:extLst>
                <a:ext uri="{84589F7E-364E-4C9E-8A38-B11213B215E9}">
                  <a14:cameraTool cellRange="'Analysis 01'!$H$23" spid="_x0000_s1232"/>
                </a:ext>
              </a:extLst>
            </xdr:cNvPicPr>
          </xdr:nvPicPr>
          <xdr:blipFill>
            <a:blip xmlns:r="http://schemas.openxmlformats.org/officeDocument/2006/relationships" r:embed="rId3"/>
            <a:srcRect/>
            <a:stretch>
              <a:fillRect/>
            </a:stretch>
          </xdr:blipFill>
          <xdr:spPr bwMode="auto">
            <a:xfrm>
              <a:off x="2152650" y="5405440"/>
              <a:ext cx="1000125" cy="29527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0</xdr:colOff>
      <xdr:row>0</xdr:row>
      <xdr:rowOff>142875</xdr:rowOff>
    </xdr:from>
    <xdr:to>
      <xdr:col>5</xdr:col>
      <xdr:colOff>323851</xdr:colOff>
      <xdr:row>3</xdr:row>
      <xdr:rowOff>0</xdr:rowOff>
    </xdr:to>
    <xdr:sp macro="" textlink="'Analysis 3'!M19">
      <xdr:nvSpPr>
        <xdr:cNvPr id="8" name="TextBox 7">
          <a:extLst>
            <a:ext uri="{FF2B5EF4-FFF2-40B4-BE49-F238E27FC236}">
              <a16:creationId xmlns:a16="http://schemas.microsoft.com/office/drawing/2014/main" id="{98B26DD6-4245-4C19-8FD1-C82810889BBE}"/>
            </a:ext>
          </a:extLst>
        </xdr:cNvPr>
        <xdr:cNvSpPr txBox="1"/>
      </xdr:nvSpPr>
      <xdr:spPr>
        <a:xfrm>
          <a:off x="0" y="14287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6</xdr:col>
      <xdr:colOff>390525</xdr:colOff>
      <xdr:row>1</xdr:row>
      <xdr:rowOff>47625</xdr:rowOff>
    </xdr:from>
    <xdr:to>
      <xdr:col>8</xdr:col>
      <xdr:colOff>219074</xdr:colOff>
      <xdr:row>2</xdr:row>
      <xdr:rowOff>133350</xdr:rowOff>
    </xdr:to>
    <xdr:sp macro="" textlink="">
      <xdr:nvSpPr>
        <xdr:cNvPr id="22" name="Rectangle: Diagonal Corners Rounded 21">
          <a:hlinkClick xmlns:r="http://schemas.openxmlformats.org/officeDocument/2006/relationships" r:id="rId4"/>
          <a:extLst>
            <a:ext uri="{FF2B5EF4-FFF2-40B4-BE49-F238E27FC236}">
              <a16:creationId xmlns:a16="http://schemas.microsoft.com/office/drawing/2014/main" id="{77F57136-5088-4D96-A36B-F9809853DE37}"/>
            </a:ext>
          </a:extLst>
        </xdr:cNvPr>
        <xdr:cNvSpPr/>
      </xdr:nvSpPr>
      <xdr:spPr>
        <a:xfrm>
          <a:off x="40481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Time Frame</a:t>
          </a:r>
        </a:p>
      </xdr:txBody>
    </xdr:sp>
    <xdr:clientData/>
  </xdr:twoCellAnchor>
  <xdr:twoCellAnchor>
    <xdr:from>
      <xdr:col>8</xdr:col>
      <xdr:colOff>409575</xdr:colOff>
      <xdr:row>1</xdr:row>
      <xdr:rowOff>47625</xdr:rowOff>
    </xdr:from>
    <xdr:to>
      <xdr:col>10</xdr:col>
      <xdr:colOff>238124</xdr:colOff>
      <xdr:row>2</xdr:row>
      <xdr:rowOff>133350</xdr:rowOff>
    </xdr:to>
    <xdr:sp macro="" textlink="">
      <xdr:nvSpPr>
        <xdr:cNvPr id="23" name="Rectangle: Diagonal Corners Rounded 22">
          <a:extLst>
            <a:ext uri="{FF2B5EF4-FFF2-40B4-BE49-F238E27FC236}">
              <a16:creationId xmlns:a16="http://schemas.microsoft.com/office/drawing/2014/main" id="{726DFFFF-58A7-48CB-871A-254E3C109C25}"/>
            </a:ext>
          </a:extLst>
        </xdr:cNvPr>
        <xdr:cNvSpPr/>
      </xdr:nvSpPr>
      <xdr:spPr>
        <a:xfrm>
          <a:off x="5286375" y="238125"/>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bg1"/>
              </a:solidFill>
              <a:latin typeface="+mn-lt"/>
              <a:ea typeface="+mn-ea"/>
              <a:cs typeface="+mn-cs"/>
            </a:rPr>
            <a:t>Store</a:t>
          </a:r>
        </a:p>
      </xdr:txBody>
    </xdr:sp>
    <xdr:clientData/>
  </xdr:twoCellAnchor>
  <xdr:twoCellAnchor>
    <xdr:from>
      <xdr:col>10</xdr:col>
      <xdr:colOff>428625</xdr:colOff>
      <xdr:row>1</xdr:row>
      <xdr:rowOff>47625</xdr:rowOff>
    </xdr:from>
    <xdr:to>
      <xdr:col>12</xdr:col>
      <xdr:colOff>257174</xdr:colOff>
      <xdr:row>2</xdr:row>
      <xdr:rowOff>133350</xdr:rowOff>
    </xdr:to>
    <xdr:sp macro="" textlink="">
      <xdr:nvSpPr>
        <xdr:cNvPr id="25" name="Rectangle: Diagonal Corners Rounded 24">
          <a:hlinkClick xmlns:r="http://schemas.openxmlformats.org/officeDocument/2006/relationships" r:id="rId5"/>
          <a:extLst>
            <a:ext uri="{FF2B5EF4-FFF2-40B4-BE49-F238E27FC236}">
              <a16:creationId xmlns:a16="http://schemas.microsoft.com/office/drawing/2014/main" id="{8890C232-C497-416C-8ADF-D5AE354A3C5C}"/>
            </a:ext>
          </a:extLst>
        </xdr:cNvPr>
        <xdr:cNvSpPr/>
      </xdr:nvSpPr>
      <xdr:spPr>
        <a:xfrm>
          <a:off x="65246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tx1">
                  <a:lumMod val="75000"/>
                  <a:lumOff val="25000"/>
                </a:schemeClr>
              </a:solidFill>
              <a:latin typeface="+mn-lt"/>
              <a:ea typeface="+mn-ea"/>
              <a:cs typeface="+mn-cs"/>
            </a:rPr>
            <a:t>Profit 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314324</xdr:colOff>
      <xdr:row>5</xdr:row>
      <xdr:rowOff>28573</xdr:rowOff>
    </xdr:from>
    <xdr:to>
      <xdr:col>16</xdr:col>
      <xdr:colOff>131825</xdr:colOff>
      <xdr:row>31</xdr:row>
      <xdr:rowOff>49909</xdr:rowOff>
    </xdr:to>
    <xdr:sp macro="" textlink="">
      <xdr:nvSpPr>
        <xdr:cNvPr id="2" name="Rectangle: Diagonal Corners Rounded 1">
          <a:extLst>
            <a:ext uri="{FF2B5EF4-FFF2-40B4-BE49-F238E27FC236}">
              <a16:creationId xmlns:a16="http://schemas.microsoft.com/office/drawing/2014/main" id="{CC7E63B6-FB79-4A50-9E34-123723C1FB07}"/>
            </a:ext>
          </a:extLst>
        </xdr:cNvPr>
        <xdr:cNvSpPr/>
      </xdr:nvSpPr>
      <xdr:spPr>
        <a:xfrm>
          <a:off x="4581524" y="981073"/>
          <a:ext cx="5494401" cy="4974336"/>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absolute">
    <xdr:from>
      <xdr:col>14</xdr:col>
      <xdr:colOff>447675</xdr:colOff>
      <xdr:row>0</xdr:row>
      <xdr:rowOff>0</xdr:rowOff>
    </xdr:from>
    <xdr:to>
      <xdr:col>21</xdr:col>
      <xdr:colOff>326136</xdr:colOff>
      <xdr:row>38</xdr:row>
      <xdr:rowOff>104394</xdr:rowOff>
    </xdr:to>
    <xdr:sp macro="" textlink="">
      <xdr:nvSpPr>
        <xdr:cNvPr id="4" name="Moon 3">
          <a:extLst>
            <a:ext uri="{FF2B5EF4-FFF2-40B4-BE49-F238E27FC236}">
              <a16:creationId xmlns:a16="http://schemas.microsoft.com/office/drawing/2014/main" id="{FD7A3991-F50B-4418-80F2-29427A156E76}"/>
            </a:ext>
          </a:extLst>
        </xdr:cNvPr>
        <xdr:cNvSpPr/>
      </xdr:nvSpPr>
      <xdr:spPr>
        <a:xfrm flipH="1">
          <a:off x="8982075"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5" name="Rectangle 4">
          <a:extLst>
            <a:ext uri="{FF2B5EF4-FFF2-40B4-BE49-F238E27FC236}">
              <a16:creationId xmlns:a16="http://schemas.microsoft.com/office/drawing/2014/main" id="{EE723EA1-2620-493A-83F9-4CE0C0ABEDFB}"/>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361950</xdr:colOff>
      <xdr:row>19</xdr:row>
      <xdr:rowOff>161925</xdr:rowOff>
    </xdr:from>
    <xdr:to>
      <xdr:col>16</xdr:col>
      <xdr:colOff>76199</xdr:colOff>
      <xdr:row>30</xdr:row>
      <xdr:rowOff>171448</xdr:rowOff>
    </xdr:to>
    <xdr:graphicFrame macro="">
      <xdr:nvGraphicFramePr>
        <xdr:cNvPr id="23" name="Chart 22">
          <a:extLst>
            <a:ext uri="{FF2B5EF4-FFF2-40B4-BE49-F238E27FC236}">
              <a16:creationId xmlns:a16="http://schemas.microsoft.com/office/drawing/2014/main" id="{8BCAE541-256D-441F-AE1B-8DD0F52E0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10</xdr:row>
      <xdr:rowOff>133350</xdr:rowOff>
    </xdr:from>
    <xdr:to>
      <xdr:col>16</xdr:col>
      <xdr:colOff>38099</xdr:colOff>
      <xdr:row>21</xdr:row>
      <xdr:rowOff>9522</xdr:rowOff>
    </xdr:to>
    <xdr:graphicFrame macro="">
      <xdr:nvGraphicFramePr>
        <xdr:cNvPr id="24" name="Chart 23">
          <a:extLst>
            <a:ext uri="{FF2B5EF4-FFF2-40B4-BE49-F238E27FC236}">
              <a16:creationId xmlns:a16="http://schemas.microsoft.com/office/drawing/2014/main" id="{4777B1B2-9923-46FE-8B34-944F378B3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12</xdr:row>
      <xdr:rowOff>38100</xdr:rowOff>
    </xdr:from>
    <xdr:to>
      <xdr:col>11</xdr:col>
      <xdr:colOff>285750</xdr:colOff>
      <xdr:row>13</xdr:row>
      <xdr:rowOff>171450</xdr:rowOff>
    </xdr:to>
    <xdr:sp macro="" textlink="">
      <xdr:nvSpPr>
        <xdr:cNvPr id="3" name="TextBox 2">
          <a:extLst>
            <a:ext uri="{FF2B5EF4-FFF2-40B4-BE49-F238E27FC236}">
              <a16:creationId xmlns:a16="http://schemas.microsoft.com/office/drawing/2014/main" id="{C4B1A6E8-BE22-9CBA-80C0-29DEBBC3768A}"/>
            </a:ext>
          </a:extLst>
        </xdr:cNvPr>
        <xdr:cNvSpPr txBox="1"/>
      </xdr:nvSpPr>
      <xdr:spPr>
        <a:xfrm>
          <a:off x="4943475" y="2324100"/>
          <a:ext cx="2047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vs Target by Month</a:t>
          </a:r>
        </a:p>
      </xdr:txBody>
    </xdr:sp>
    <xdr:clientData/>
  </xdr:twoCellAnchor>
  <xdr:twoCellAnchor>
    <xdr:from>
      <xdr:col>8</xdr:col>
      <xdr:colOff>190500</xdr:colOff>
      <xdr:row>13</xdr:row>
      <xdr:rowOff>95250</xdr:rowOff>
    </xdr:from>
    <xdr:to>
      <xdr:col>11</xdr:col>
      <xdr:colOff>38100</xdr:colOff>
      <xdr:row>13</xdr:row>
      <xdr:rowOff>95250</xdr:rowOff>
    </xdr:to>
    <xdr:cxnSp macro="">
      <xdr:nvCxnSpPr>
        <xdr:cNvPr id="7" name="Straight Connector 6">
          <a:extLst>
            <a:ext uri="{FF2B5EF4-FFF2-40B4-BE49-F238E27FC236}">
              <a16:creationId xmlns:a16="http://schemas.microsoft.com/office/drawing/2014/main" id="{66E149ED-5F19-0938-296D-8B0EDF9722E9}"/>
            </a:ext>
          </a:extLst>
        </xdr:cNvPr>
        <xdr:cNvCxnSpPr/>
      </xdr:nvCxnSpPr>
      <xdr:spPr>
        <a:xfrm>
          <a:off x="5067300" y="2571750"/>
          <a:ext cx="1676400" cy="0"/>
        </a:xfrm>
        <a:prstGeom prst="line">
          <a:avLst/>
        </a:prstGeom>
        <a:ln w="9525">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238125</xdr:colOff>
      <xdr:row>5</xdr:row>
      <xdr:rowOff>38100</xdr:rowOff>
    </xdr:from>
    <xdr:to>
      <xdr:col>19</xdr:col>
      <xdr:colOff>238125</xdr:colOff>
      <xdr:row>18</xdr:row>
      <xdr:rowOff>85725</xdr:rowOff>
    </xdr:to>
    <mc:AlternateContent xmlns:mc="http://schemas.openxmlformats.org/markup-compatibility/2006">
      <mc:Choice xmlns:a14="http://schemas.microsoft.com/office/drawing/2010/main" Requires="a14">
        <xdr:graphicFrame macro="">
          <xdr:nvGraphicFramePr>
            <xdr:cNvPr id="10" name="Store Name">
              <a:extLst>
                <a:ext uri="{FF2B5EF4-FFF2-40B4-BE49-F238E27FC236}">
                  <a16:creationId xmlns:a16="http://schemas.microsoft.com/office/drawing/2014/main" id="{0344F59A-F212-4AD1-876C-003404EAE92B}"/>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10182225" y="99060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13</xdr:col>
          <xdr:colOff>352425</xdr:colOff>
          <xdr:row>8</xdr:row>
          <xdr:rowOff>28575</xdr:rowOff>
        </xdr:from>
        <xdr:to>
          <xdr:col>15</xdr:col>
          <xdr:colOff>19050</xdr:colOff>
          <xdr:row>10</xdr:row>
          <xdr:rowOff>19050</xdr:rowOff>
        </xdr:to>
        <xdr:pic>
          <xdr:nvPicPr>
            <xdr:cNvPr id="15" name="Picture 14">
              <a:extLst>
                <a:ext uri="{FF2B5EF4-FFF2-40B4-BE49-F238E27FC236}">
                  <a16:creationId xmlns:a16="http://schemas.microsoft.com/office/drawing/2014/main" id="{24D3BF3D-F05C-0A67-2FFD-E966DE0CCEAF}"/>
                </a:ext>
              </a:extLst>
            </xdr:cNvPr>
            <xdr:cNvPicPr>
              <a:picLocks noChangeAspect="1" noChangeArrowheads="1"/>
              <a:extLst>
                <a:ext uri="{84589F7E-364E-4C9E-8A38-B11213B215E9}">
                  <a14:cameraTool cellRange="'Analysis 02'!$V$12" spid="_x0000_s2556"/>
                </a:ext>
              </a:extLst>
            </xdr:cNvPicPr>
          </xdr:nvPicPr>
          <xdr:blipFill>
            <a:blip xmlns:r="http://schemas.openxmlformats.org/officeDocument/2006/relationships" r:embed="rId3"/>
            <a:srcRect/>
            <a:stretch>
              <a:fillRect/>
            </a:stretch>
          </xdr:blipFill>
          <xdr:spPr bwMode="auto">
            <a:xfrm>
              <a:off x="8277225" y="1552575"/>
              <a:ext cx="1076325" cy="3714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xdr:col>
      <xdr:colOff>466725</xdr:colOff>
      <xdr:row>6</xdr:row>
      <xdr:rowOff>95250</xdr:rowOff>
    </xdr:from>
    <xdr:to>
      <xdr:col>9</xdr:col>
      <xdr:colOff>476250</xdr:colOff>
      <xdr:row>8</xdr:row>
      <xdr:rowOff>38100</xdr:rowOff>
    </xdr:to>
    <xdr:sp macro="" textlink="">
      <xdr:nvSpPr>
        <xdr:cNvPr id="16" name="TextBox 15">
          <a:extLst>
            <a:ext uri="{FF2B5EF4-FFF2-40B4-BE49-F238E27FC236}">
              <a16:creationId xmlns:a16="http://schemas.microsoft.com/office/drawing/2014/main" id="{29EAF07F-EC0C-4A11-A069-9AB2CE34E68E}"/>
            </a:ext>
          </a:extLst>
        </xdr:cNvPr>
        <xdr:cNvSpPr txBox="1"/>
      </xdr:nvSpPr>
      <xdr:spPr>
        <a:xfrm>
          <a:off x="4733925" y="1238250"/>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Total Revenue</a:t>
          </a:r>
        </a:p>
        <a:p>
          <a:pPr algn="ctr"/>
          <a:endParaRPr lang="en-PH" sz="1200">
            <a:solidFill>
              <a:schemeClr val="tx1">
                <a:lumMod val="75000"/>
                <a:lumOff val="25000"/>
              </a:schemeClr>
            </a:solidFill>
          </a:endParaRPr>
        </a:p>
      </xdr:txBody>
    </xdr:sp>
    <xdr:clientData/>
  </xdr:twoCellAnchor>
  <xdr:twoCellAnchor>
    <xdr:from>
      <xdr:col>10</xdr:col>
      <xdr:colOff>371475</xdr:colOff>
      <xdr:row>6</xdr:row>
      <xdr:rowOff>95250</xdr:rowOff>
    </xdr:from>
    <xdr:to>
      <xdr:col>12</xdr:col>
      <xdr:colOff>381000</xdr:colOff>
      <xdr:row>8</xdr:row>
      <xdr:rowOff>38100</xdr:rowOff>
    </xdr:to>
    <xdr:sp macro="" textlink="">
      <xdr:nvSpPr>
        <xdr:cNvPr id="17" name="TextBox 16">
          <a:extLst>
            <a:ext uri="{FF2B5EF4-FFF2-40B4-BE49-F238E27FC236}">
              <a16:creationId xmlns:a16="http://schemas.microsoft.com/office/drawing/2014/main" id="{2B49DD2D-E3AD-4BEF-862A-7E87DA18C571}"/>
            </a:ext>
          </a:extLst>
        </xdr:cNvPr>
        <xdr:cNvSpPr txBox="1"/>
      </xdr:nvSpPr>
      <xdr:spPr>
        <a:xfrm>
          <a:off x="6467475" y="1238250"/>
          <a:ext cx="1228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Total Target</a:t>
          </a:r>
        </a:p>
        <a:p>
          <a:pPr algn="ctr"/>
          <a:endParaRPr lang="en-PH" sz="1400">
            <a:solidFill>
              <a:schemeClr val="tx1">
                <a:lumMod val="75000"/>
                <a:lumOff val="25000"/>
              </a:schemeClr>
            </a:solidFill>
          </a:endParaRPr>
        </a:p>
        <a:p>
          <a:pPr algn="ctr"/>
          <a:endParaRPr lang="en-PH" sz="1200">
            <a:solidFill>
              <a:schemeClr val="tx1">
                <a:lumMod val="75000"/>
                <a:lumOff val="25000"/>
              </a:schemeClr>
            </a:solidFill>
          </a:endParaRPr>
        </a:p>
      </xdr:txBody>
    </xdr:sp>
    <xdr:clientData/>
  </xdr:twoCellAnchor>
  <xdr:twoCellAnchor>
    <xdr:from>
      <xdr:col>13</xdr:col>
      <xdr:colOff>276225</xdr:colOff>
      <xdr:row>6</xdr:row>
      <xdr:rowOff>95250</xdr:rowOff>
    </xdr:from>
    <xdr:to>
      <xdr:col>14</xdr:col>
      <xdr:colOff>752474</xdr:colOff>
      <xdr:row>8</xdr:row>
      <xdr:rowOff>38100</xdr:rowOff>
    </xdr:to>
    <xdr:sp macro="" textlink="">
      <xdr:nvSpPr>
        <xdr:cNvPr id="18" name="TextBox 17">
          <a:extLst>
            <a:ext uri="{FF2B5EF4-FFF2-40B4-BE49-F238E27FC236}">
              <a16:creationId xmlns:a16="http://schemas.microsoft.com/office/drawing/2014/main" id="{A7107DCC-A857-4791-98D5-404E9C758CBA}"/>
            </a:ext>
          </a:extLst>
        </xdr:cNvPr>
        <xdr:cNvSpPr txBox="1"/>
      </xdr:nvSpPr>
      <xdr:spPr>
        <a:xfrm>
          <a:off x="8201025" y="1238250"/>
          <a:ext cx="10858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a:solidFill>
                <a:schemeClr val="tx1">
                  <a:lumMod val="75000"/>
                  <a:lumOff val="25000"/>
                </a:schemeClr>
              </a:solidFill>
            </a:rPr>
            <a:t>Variance %</a:t>
          </a:r>
        </a:p>
        <a:p>
          <a:pPr algn="ctr"/>
          <a:endParaRPr lang="en-PH" sz="1400">
            <a:solidFill>
              <a:schemeClr val="tx1">
                <a:lumMod val="75000"/>
                <a:lumOff val="25000"/>
              </a:schemeClr>
            </a:solidFill>
          </a:endParaRPr>
        </a:p>
        <a:p>
          <a:pPr algn="ctr"/>
          <a:endParaRPr lang="en-PH" sz="1400">
            <a:solidFill>
              <a:schemeClr val="tx1">
                <a:lumMod val="75000"/>
                <a:lumOff val="25000"/>
              </a:schemeClr>
            </a:solidFill>
          </a:endParaRPr>
        </a:p>
        <a:p>
          <a:pPr algn="ctr"/>
          <a:endParaRPr lang="en-PH" sz="1200">
            <a:solidFill>
              <a:schemeClr val="tx1">
                <a:lumMod val="75000"/>
                <a:lumOff val="25000"/>
              </a:schemeClr>
            </a:solidFill>
          </a:endParaRPr>
        </a:p>
      </xdr:txBody>
    </xdr:sp>
    <xdr:clientData/>
  </xdr:twoCellAnchor>
  <xdr:twoCellAnchor>
    <xdr:from>
      <xdr:col>7</xdr:col>
      <xdr:colOff>571500</xdr:colOff>
      <xdr:row>8</xdr:row>
      <xdr:rowOff>57150</xdr:rowOff>
    </xdr:from>
    <xdr:to>
      <xdr:col>9</xdr:col>
      <xdr:colOff>342899</xdr:colOff>
      <xdr:row>10</xdr:row>
      <xdr:rowOff>0</xdr:rowOff>
    </xdr:to>
    <xdr:sp macro="" textlink="'Analysis 02'!T9">
      <xdr:nvSpPr>
        <xdr:cNvPr id="19" name="TextBox 18">
          <a:extLst>
            <a:ext uri="{FF2B5EF4-FFF2-40B4-BE49-F238E27FC236}">
              <a16:creationId xmlns:a16="http://schemas.microsoft.com/office/drawing/2014/main" id="{389B11A4-2972-441F-B3D3-0D27893B2FE3}"/>
            </a:ext>
          </a:extLst>
        </xdr:cNvPr>
        <xdr:cNvSpPr txBox="1"/>
      </xdr:nvSpPr>
      <xdr:spPr>
        <a:xfrm>
          <a:off x="4838700" y="1581150"/>
          <a:ext cx="99059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5774C5-031B-45F5-AFAF-59AFEB1C4A33}" type="TxLink">
            <a:rPr lang="en-US" sz="2400" b="0" i="0" u="none" strike="noStrike">
              <a:solidFill>
                <a:srgbClr val="1F8CB3"/>
              </a:solidFill>
              <a:latin typeface="Calibri"/>
              <a:cs typeface="Calibri"/>
            </a:rPr>
            <a:pPr algn="ctr"/>
            <a:t>$5M</a:t>
          </a:fld>
          <a:endParaRPr lang="en-PH" sz="2400">
            <a:solidFill>
              <a:srgbClr val="1F8CB3"/>
            </a:solidFill>
          </a:endParaRPr>
        </a:p>
      </xdr:txBody>
    </xdr:sp>
    <xdr:clientData/>
  </xdr:twoCellAnchor>
  <xdr:twoCellAnchor>
    <xdr:from>
      <xdr:col>10</xdr:col>
      <xdr:colOff>526473</xdr:colOff>
      <xdr:row>8</xdr:row>
      <xdr:rowOff>57150</xdr:rowOff>
    </xdr:from>
    <xdr:to>
      <xdr:col>12</xdr:col>
      <xdr:colOff>361950</xdr:colOff>
      <xdr:row>10</xdr:row>
      <xdr:rowOff>0</xdr:rowOff>
    </xdr:to>
    <xdr:sp macro="" textlink="'Analysis 02'!U9">
      <xdr:nvSpPr>
        <xdr:cNvPr id="20" name="TextBox 19">
          <a:extLst>
            <a:ext uri="{FF2B5EF4-FFF2-40B4-BE49-F238E27FC236}">
              <a16:creationId xmlns:a16="http://schemas.microsoft.com/office/drawing/2014/main" id="{9D1AA00D-A43F-4738-8CE5-4DDF58B81DD9}"/>
            </a:ext>
          </a:extLst>
        </xdr:cNvPr>
        <xdr:cNvSpPr txBox="1"/>
      </xdr:nvSpPr>
      <xdr:spPr>
        <a:xfrm>
          <a:off x="6622473" y="1581150"/>
          <a:ext cx="105467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7495A9-541F-43BD-87C5-60F44FBD1A89}" type="TxLink">
            <a:rPr lang="en-US" sz="2400" b="0" i="0" u="none" strike="noStrike">
              <a:solidFill>
                <a:schemeClr val="tx1">
                  <a:lumMod val="50000"/>
                  <a:lumOff val="50000"/>
                </a:schemeClr>
              </a:solidFill>
              <a:latin typeface="Calibri"/>
              <a:cs typeface="Calibri"/>
            </a:rPr>
            <a:pPr algn="ctr"/>
            <a:t>$5M</a:t>
          </a:fld>
          <a:endParaRPr lang="en-PH" sz="2400">
            <a:solidFill>
              <a:schemeClr val="tx1">
                <a:lumMod val="50000"/>
                <a:lumOff val="50000"/>
              </a:schemeClr>
            </a:solidFill>
          </a:endParaRPr>
        </a:p>
      </xdr:txBody>
    </xdr:sp>
    <xdr:clientData/>
  </xdr:twoCellAnchor>
  <xdr:twoCellAnchor>
    <xdr:from>
      <xdr:col>7</xdr:col>
      <xdr:colOff>457200</xdr:colOff>
      <xdr:row>6</xdr:row>
      <xdr:rowOff>152400</xdr:rowOff>
    </xdr:from>
    <xdr:to>
      <xdr:col>7</xdr:col>
      <xdr:colOff>502919</xdr:colOff>
      <xdr:row>9</xdr:row>
      <xdr:rowOff>142875</xdr:rowOff>
    </xdr:to>
    <xdr:sp macro="" textlink="">
      <xdr:nvSpPr>
        <xdr:cNvPr id="6" name="Rectangle 5">
          <a:extLst>
            <a:ext uri="{FF2B5EF4-FFF2-40B4-BE49-F238E27FC236}">
              <a16:creationId xmlns:a16="http://schemas.microsoft.com/office/drawing/2014/main" id="{041B579E-DA01-05F7-3221-08182755659F}"/>
            </a:ext>
          </a:extLst>
        </xdr:cNvPr>
        <xdr:cNvSpPr/>
      </xdr:nvSpPr>
      <xdr:spPr>
        <a:xfrm>
          <a:off x="4724400"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447675</xdr:colOff>
      <xdr:row>6</xdr:row>
      <xdr:rowOff>152400</xdr:rowOff>
    </xdr:from>
    <xdr:to>
      <xdr:col>10</xdr:col>
      <xdr:colOff>493394</xdr:colOff>
      <xdr:row>9</xdr:row>
      <xdr:rowOff>142875</xdr:rowOff>
    </xdr:to>
    <xdr:sp macro="" textlink="">
      <xdr:nvSpPr>
        <xdr:cNvPr id="8" name="Rectangle 7">
          <a:extLst>
            <a:ext uri="{FF2B5EF4-FFF2-40B4-BE49-F238E27FC236}">
              <a16:creationId xmlns:a16="http://schemas.microsoft.com/office/drawing/2014/main" id="{F8D5F528-082D-4DC7-AD3A-F79AB8439332}"/>
            </a:ext>
          </a:extLst>
        </xdr:cNvPr>
        <xdr:cNvSpPr/>
      </xdr:nvSpPr>
      <xdr:spPr>
        <a:xfrm>
          <a:off x="6543675"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314325</xdr:colOff>
      <xdr:row>6</xdr:row>
      <xdr:rowOff>152400</xdr:rowOff>
    </xdr:from>
    <xdr:to>
      <xdr:col>13</xdr:col>
      <xdr:colOff>360044</xdr:colOff>
      <xdr:row>9</xdr:row>
      <xdr:rowOff>142875</xdr:rowOff>
    </xdr:to>
    <xdr:sp macro="" textlink="">
      <xdr:nvSpPr>
        <xdr:cNvPr id="9" name="Rectangle 8">
          <a:extLst>
            <a:ext uri="{FF2B5EF4-FFF2-40B4-BE49-F238E27FC236}">
              <a16:creationId xmlns:a16="http://schemas.microsoft.com/office/drawing/2014/main" id="{AC120094-B56D-43F7-B26E-564A187ACEF7}"/>
            </a:ext>
          </a:extLst>
        </xdr:cNvPr>
        <xdr:cNvSpPr/>
      </xdr:nvSpPr>
      <xdr:spPr>
        <a:xfrm>
          <a:off x="8239125" y="1295400"/>
          <a:ext cx="45719" cy="561975"/>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200025</xdr:colOff>
      <xdr:row>5</xdr:row>
      <xdr:rowOff>19046</xdr:rowOff>
    </xdr:from>
    <xdr:to>
      <xdr:col>3</xdr:col>
      <xdr:colOff>456057</xdr:colOff>
      <xdr:row>20</xdr:row>
      <xdr:rowOff>133346</xdr:rowOff>
    </xdr:to>
    <xdr:sp macro="" textlink="">
      <xdr:nvSpPr>
        <xdr:cNvPr id="11" name="Rectangle: Diagonal Corners Rounded 10">
          <a:extLst>
            <a:ext uri="{FF2B5EF4-FFF2-40B4-BE49-F238E27FC236}">
              <a16:creationId xmlns:a16="http://schemas.microsoft.com/office/drawing/2014/main" id="{F1F9F15E-DB51-4465-904D-8F4F9B56B06B}"/>
            </a:ext>
          </a:extLst>
        </xdr:cNvPr>
        <xdr:cNvSpPr/>
      </xdr:nvSpPr>
      <xdr:spPr>
        <a:xfrm>
          <a:off x="200025" y="971546"/>
          <a:ext cx="2084832" cy="29718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571500</xdr:colOff>
      <xdr:row>5</xdr:row>
      <xdr:rowOff>47622</xdr:rowOff>
    </xdr:from>
    <xdr:to>
      <xdr:col>7</xdr:col>
      <xdr:colOff>200025</xdr:colOff>
      <xdr:row>20</xdr:row>
      <xdr:rowOff>161922</xdr:rowOff>
    </xdr:to>
    <xdr:sp macro="" textlink="">
      <xdr:nvSpPr>
        <xdr:cNvPr id="12" name="Rectangle: Diagonal Corners Rounded 11">
          <a:extLst>
            <a:ext uri="{FF2B5EF4-FFF2-40B4-BE49-F238E27FC236}">
              <a16:creationId xmlns:a16="http://schemas.microsoft.com/office/drawing/2014/main" id="{A3117EF0-F3F9-DE8D-93C8-9B706D019A6E}"/>
            </a:ext>
          </a:extLst>
        </xdr:cNvPr>
        <xdr:cNvSpPr/>
      </xdr:nvSpPr>
      <xdr:spPr>
        <a:xfrm>
          <a:off x="2400300" y="1000122"/>
          <a:ext cx="2066925" cy="29718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4</xdr:col>
          <xdr:colOff>76200</xdr:colOff>
          <xdr:row>7</xdr:row>
          <xdr:rowOff>104775</xdr:rowOff>
        </xdr:from>
        <xdr:to>
          <xdr:col>5</xdr:col>
          <xdr:colOff>590550</xdr:colOff>
          <xdr:row>12</xdr:row>
          <xdr:rowOff>38100</xdr:rowOff>
        </xdr:to>
        <xdr:pic>
          <xdr:nvPicPr>
            <xdr:cNvPr id="13" name="Picture 12">
              <a:extLst>
                <a:ext uri="{FF2B5EF4-FFF2-40B4-BE49-F238E27FC236}">
                  <a16:creationId xmlns:a16="http://schemas.microsoft.com/office/drawing/2014/main" id="{0B27BAE3-A21E-30BB-EED2-4F8C1F4DBE75}"/>
                </a:ext>
              </a:extLst>
            </xdr:cNvPr>
            <xdr:cNvPicPr>
              <a:picLocks noChangeAspect="1" noChangeArrowheads="1"/>
              <a:extLst>
                <a:ext uri="{84589F7E-364E-4C9E-8A38-B11213B215E9}">
                  <a14:cameraTool cellRange="'Waffle Chart'!$E$9:$N$18" spid="_x0000_s2557"/>
                </a:ext>
              </a:extLst>
            </xdr:cNvPicPr>
          </xdr:nvPicPr>
          <xdr:blipFill>
            <a:blip xmlns:r="http://schemas.openxmlformats.org/officeDocument/2006/relationships" r:embed="rId4"/>
            <a:srcRect/>
            <a:stretch>
              <a:fillRect/>
            </a:stretch>
          </xdr:blipFill>
          <xdr:spPr bwMode="auto">
            <a:xfrm>
              <a:off x="2514600" y="1438275"/>
              <a:ext cx="1123950" cy="8858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15</xdr:row>
          <xdr:rowOff>57149</xdr:rowOff>
        </xdr:from>
        <xdr:to>
          <xdr:col>5</xdr:col>
          <xdr:colOff>561975</xdr:colOff>
          <xdr:row>19</xdr:row>
          <xdr:rowOff>182117</xdr:rowOff>
        </xdr:to>
        <xdr:pic>
          <xdr:nvPicPr>
            <xdr:cNvPr id="14" name="Picture 13">
              <a:extLst>
                <a:ext uri="{FF2B5EF4-FFF2-40B4-BE49-F238E27FC236}">
                  <a16:creationId xmlns:a16="http://schemas.microsoft.com/office/drawing/2014/main" id="{0D27340F-EEA1-FCFC-9AEA-E09462172AEC}"/>
                </a:ext>
              </a:extLst>
            </xdr:cNvPr>
            <xdr:cNvPicPr>
              <a:picLocks noChangeAspect="1" noChangeArrowheads="1"/>
              <a:extLst>
                <a:ext uri="{84589F7E-364E-4C9E-8A38-B11213B215E9}">
                  <a14:cameraTool cellRange="'Waffle Chart'!$E$21:$N$30" spid="_x0000_s2558"/>
                </a:ext>
              </a:extLst>
            </xdr:cNvPicPr>
          </xdr:nvPicPr>
          <xdr:blipFill>
            <a:blip xmlns:r="http://schemas.openxmlformats.org/officeDocument/2006/relationships" r:embed="rId5"/>
            <a:srcRect/>
            <a:stretch>
              <a:fillRect/>
            </a:stretch>
          </xdr:blipFill>
          <xdr:spPr bwMode="auto">
            <a:xfrm>
              <a:off x="2495550" y="2914649"/>
              <a:ext cx="1114425" cy="88696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9525</xdr:colOff>
      <xdr:row>5</xdr:row>
      <xdr:rowOff>66674</xdr:rowOff>
    </xdr:from>
    <xdr:to>
      <xdr:col>5</xdr:col>
      <xdr:colOff>209550</xdr:colOff>
      <xdr:row>6</xdr:row>
      <xdr:rowOff>152400</xdr:rowOff>
    </xdr:to>
    <xdr:sp macro="" textlink="">
      <xdr:nvSpPr>
        <xdr:cNvPr id="21" name="TextBox 20">
          <a:extLst>
            <a:ext uri="{FF2B5EF4-FFF2-40B4-BE49-F238E27FC236}">
              <a16:creationId xmlns:a16="http://schemas.microsoft.com/office/drawing/2014/main" id="{18E3D897-331D-35F7-BB7D-D09B2F51A55A}"/>
            </a:ext>
          </a:extLst>
        </xdr:cNvPr>
        <xdr:cNvSpPr txBox="1"/>
      </xdr:nvSpPr>
      <xdr:spPr>
        <a:xfrm>
          <a:off x="2447925" y="1019174"/>
          <a:ext cx="8096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a:t>
          </a:r>
        </a:p>
      </xdr:txBody>
    </xdr:sp>
    <xdr:clientData/>
  </xdr:twoCellAnchor>
  <xdr:twoCellAnchor>
    <xdr:from>
      <xdr:col>4</xdr:col>
      <xdr:colOff>9525</xdr:colOff>
      <xdr:row>6</xdr:row>
      <xdr:rowOff>38099</xdr:rowOff>
    </xdr:from>
    <xdr:to>
      <xdr:col>5</xdr:col>
      <xdr:colOff>295275</xdr:colOff>
      <xdr:row>7</xdr:row>
      <xdr:rowOff>123825</xdr:rowOff>
    </xdr:to>
    <xdr:sp macro="" textlink="">
      <xdr:nvSpPr>
        <xdr:cNvPr id="25" name="TextBox 24">
          <a:extLst>
            <a:ext uri="{FF2B5EF4-FFF2-40B4-BE49-F238E27FC236}">
              <a16:creationId xmlns:a16="http://schemas.microsoft.com/office/drawing/2014/main" id="{90642762-BB27-B91E-9BEF-F3D214E7CDCD}"/>
            </a:ext>
          </a:extLst>
        </xdr:cNvPr>
        <xdr:cNvSpPr txBox="1"/>
      </xdr:nvSpPr>
      <xdr:spPr>
        <a:xfrm>
          <a:off x="2447925" y="1181099"/>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Generated:</a:t>
          </a:r>
        </a:p>
      </xdr:txBody>
    </xdr:sp>
    <xdr:clientData/>
  </xdr:twoCellAnchor>
  <xdr:twoCellAnchor>
    <xdr:from>
      <xdr:col>4</xdr:col>
      <xdr:colOff>9525</xdr:colOff>
      <xdr:row>13</xdr:row>
      <xdr:rowOff>19049</xdr:rowOff>
    </xdr:from>
    <xdr:to>
      <xdr:col>5</xdr:col>
      <xdr:colOff>209550</xdr:colOff>
      <xdr:row>14</xdr:row>
      <xdr:rowOff>104775</xdr:rowOff>
    </xdr:to>
    <xdr:sp macro="" textlink="">
      <xdr:nvSpPr>
        <xdr:cNvPr id="26" name="TextBox 25">
          <a:extLst>
            <a:ext uri="{FF2B5EF4-FFF2-40B4-BE49-F238E27FC236}">
              <a16:creationId xmlns:a16="http://schemas.microsoft.com/office/drawing/2014/main" id="{3BF3A0E6-D734-0752-89C7-7538DB18E153}"/>
            </a:ext>
          </a:extLst>
        </xdr:cNvPr>
        <xdr:cNvSpPr txBox="1"/>
      </xdr:nvSpPr>
      <xdr:spPr>
        <a:xfrm>
          <a:off x="2447925" y="2495549"/>
          <a:ext cx="80962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a:t>
          </a:r>
        </a:p>
      </xdr:txBody>
    </xdr:sp>
    <xdr:clientData/>
  </xdr:twoCellAnchor>
  <xdr:twoCellAnchor>
    <xdr:from>
      <xdr:col>4</xdr:col>
      <xdr:colOff>9525</xdr:colOff>
      <xdr:row>13</xdr:row>
      <xdr:rowOff>180974</xdr:rowOff>
    </xdr:from>
    <xdr:to>
      <xdr:col>5</xdr:col>
      <xdr:colOff>295275</xdr:colOff>
      <xdr:row>15</xdr:row>
      <xdr:rowOff>76200</xdr:rowOff>
    </xdr:to>
    <xdr:sp macro="" textlink="">
      <xdr:nvSpPr>
        <xdr:cNvPr id="27" name="TextBox 26">
          <a:extLst>
            <a:ext uri="{FF2B5EF4-FFF2-40B4-BE49-F238E27FC236}">
              <a16:creationId xmlns:a16="http://schemas.microsoft.com/office/drawing/2014/main" id="{C1E80C8B-B37D-513C-AD39-453D9C777FCB}"/>
            </a:ext>
          </a:extLst>
        </xdr:cNvPr>
        <xdr:cNvSpPr txBox="1"/>
      </xdr:nvSpPr>
      <xdr:spPr>
        <a:xfrm>
          <a:off x="2447925" y="265747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Generated:</a:t>
          </a:r>
        </a:p>
      </xdr:txBody>
    </xdr:sp>
    <xdr:clientData/>
  </xdr:twoCellAnchor>
  <xdr:twoCellAnchor>
    <xdr:from>
      <xdr:col>5</xdr:col>
      <xdr:colOff>552451</xdr:colOff>
      <xdr:row>7</xdr:row>
      <xdr:rowOff>95249</xdr:rowOff>
    </xdr:from>
    <xdr:to>
      <xdr:col>7</xdr:col>
      <xdr:colOff>285751</xdr:colOff>
      <xdr:row>8</xdr:row>
      <xdr:rowOff>180975</xdr:rowOff>
    </xdr:to>
    <xdr:sp macro="" textlink="">
      <xdr:nvSpPr>
        <xdr:cNvPr id="28" name="TextBox 27">
          <a:extLst>
            <a:ext uri="{FF2B5EF4-FFF2-40B4-BE49-F238E27FC236}">
              <a16:creationId xmlns:a16="http://schemas.microsoft.com/office/drawing/2014/main" id="{80B5A84C-33F2-617C-4531-F43047FF1857}"/>
            </a:ext>
          </a:extLst>
        </xdr:cNvPr>
        <xdr:cNvSpPr txBox="1"/>
      </xdr:nvSpPr>
      <xdr:spPr>
        <a:xfrm>
          <a:off x="3600451" y="1428749"/>
          <a:ext cx="95250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 by</a:t>
          </a:r>
        </a:p>
      </xdr:txBody>
    </xdr:sp>
    <xdr:clientData/>
  </xdr:twoCellAnchor>
  <xdr:twoCellAnchor>
    <xdr:from>
      <xdr:col>5</xdr:col>
      <xdr:colOff>552450</xdr:colOff>
      <xdr:row>8</xdr:row>
      <xdr:rowOff>66674</xdr:rowOff>
    </xdr:from>
    <xdr:to>
      <xdr:col>7</xdr:col>
      <xdr:colOff>228600</xdr:colOff>
      <xdr:row>9</xdr:row>
      <xdr:rowOff>152400</xdr:rowOff>
    </xdr:to>
    <xdr:sp macro="" textlink="">
      <xdr:nvSpPr>
        <xdr:cNvPr id="29" name="TextBox 28">
          <a:extLst>
            <a:ext uri="{FF2B5EF4-FFF2-40B4-BE49-F238E27FC236}">
              <a16:creationId xmlns:a16="http://schemas.microsoft.com/office/drawing/2014/main" id="{7B23BCF9-CFFD-F98F-7E7A-6E08D9C70512}"/>
            </a:ext>
          </a:extLst>
        </xdr:cNvPr>
        <xdr:cNvSpPr txBox="1"/>
      </xdr:nvSpPr>
      <xdr:spPr>
        <a:xfrm>
          <a:off x="3600450" y="159067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rgbClr val="1F8CB3"/>
              </a:solidFill>
            </a:rPr>
            <a:t>Weekends</a:t>
          </a:r>
        </a:p>
      </xdr:txBody>
    </xdr:sp>
    <xdr:clientData/>
  </xdr:twoCellAnchor>
  <xdr:twoCellAnchor>
    <xdr:from>
      <xdr:col>5</xdr:col>
      <xdr:colOff>523876</xdr:colOff>
      <xdr:row>15</xdr:row>
      <xdr:rowOff>38099</xdr:rowOff>
    </xdr:from>
    <xdr:to>
      <xdr:col>7</xdr:col>
      <xdr:colOff>257176</xdr:colOff>
      <xdr:row>16</xdr:row>
      <xdr:rowOff>123825</xdr:rowOff>
    </xdr:to>
    <xdr:sp macro="" textlink="">
      <xdr:nvSpPr>
        <xdr:cNvPr id="30" name="TextBox 29">
          <a:extLst>
            <a:ext uri="{FF2B5EF4-FFF2-40B4-BE49-F238E27FC236}">
              <a16:creationId xmlns:a16="http://schemas.microsoft.com/office/drawing/2014/main" id="{3C9346A9-28DB-4E5A-4026-4A0A67DB9BE7}"/>
            </a:ext>
          </a:extLst>
        </xdr:cNvPr>
        <xdr:cNvSpPr txBox="1"/>
      </xdr:nvSpPr>
      <xdr:spPr>
        <a:xfrm>
          <a:off x="3571876" y="2895599"/>
          <a:ext cx="95250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65000"/>
                  <a:lumOff val="35000"/>
                </a:schemeClr>
              </a:solidFill>
            </a:rPr>
            <a:t>Revenue by</a:t>
          </a:r>
        </a:p>
      </xdr:txBody>
    </xdr:sp>
    <xdr:clientData/>
  </xdr:twoCellAnchor>
  <xdr:twoCellAnchor>
    <xdr:from>
      <xdr:col>5</xdr:col>
      <xdr:colOff>523875</xdr:colOff>
      <xdr:row>16</xdr:row>
      <xdr:rowOff>9524</xdr:rowOff>
    </xdr:from>
    <xdr:to>
      <xdr:col>7</xdr:col>
      <xdr:colOff>200025</xdr:colOff>
      <xdr:row>17</xdr:row>
      <xdr:rowOff>95250</xdr:rowOff>
    </xdr:to>
    <xdr:sp macro="" textlink="">
      <xdr:nvSpPr>
        <xdr:cNvPr id="31" name="TextBox 30">
          <a:extLst>
            <a:ext uri="{FF2B5EF4-FFF2-40B4-BE49-F238E27FC236}">
              <a16:creationId xmlns:a16="http://schemas.microsoft.com/office/drawing/2014/main" id="{7203FC07-15E6-FE6C-2266-11AD548693F9}"/>
            </a:ext>
          </a:extLst>
        </xdr:cNvPr>
        <xdr:cNvSpPr txBox="1"/>
      </xdr:nvSpPr>
      <xdr:spPr>
        <a:xfrm>
          <a:off x="3571875" y="3057524"/>
          <a:ext cx="895350"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50000"/>
                </a:schemeClr>
              </a:solidFill>
            </a:rPr>
            <a:t>Weekdays</a:t>
          </a:r>
        </a:p>
        <a:p>
          <a:endParaRPr lang="en-PH" sz="1200" b="1">
            <a:solidFill>
              <a:schemeClr val="bg1">
                <a:lumMod val="50000"/>
              </a:schemeClr>
            </a:solidFill>
          </a:endParaRPr>
        </a:p>
      </xdr:txBody>
    </xdr:sp>
    <xdr:clientData/>
  </xdr:twoCellAnchor>
  <xdr:twoCellAnchor>
    <xdr:from>
      <xdr:col>5</xdr:col>
      <xdr:colOff>457200</xdr:colOff>
      <xdr:row>9</xdr:row>
      <xdr:rowOff>142875</xdr:rowOff>
    </xdr:from>
    <xdr:to>
      <xdr:col>7</xdr:col>
      <xdr:colOff>371475</xdr:colOff>
      <xdr:row>11</xdr:row>
      <xdr:rowOff>85725</xdr:rowOff>
    </xdr:to>
    <xdr:sp macro="" textlink="'Waffle Chart'!C3">
      <xdr:nvSpPr>
        <xdr:cNvPr id="32" name="TextBox 31">
          <a:extLst>
            <a:ext uri="{FF2B5EF4-FFF2-40B4-BE49-F238E27FC236}">
              <a16:creationId xmlns:a16="http://schemas.microsoft.com/office/drawing/2014/main" id="{6EA9C06E-8397-4A10-A856-0231DD3AC0D2}"/>
            </a:ext>
          </a:extLst>
        </xdr:cNvPr>
        <xdr:cNvSpPr txBox="1"/>
      </xdr:nvSpPr>
      <xdr:spPr>
        <a:xfrm>
          <a:off x="3505200" y="1857375"/>
          <a:ext cx="11334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BB4E4B-3DA4-4665-8313-D28017DDEEB8}" type="TxLink">
            <a:rPr lang="en-US" sz="2400" b="1" i="0" u="none" strike="noStrike">
              <a:solidFill>
                <a:srgbClr val="1F8CB3"/>
              </a:solidFill>
              <a:latin typeface="Calibri"/>
              <a:ea typeface="+mn-ea"/>
              <a:cs typeface="Calibri"/>
            </a:rPr>
            <a:pPr marL="0" indent="0" algn="ctr"/>
            <a:t>29%</a:t>
          </a:fld>
          <a:endParaRPr lang="en-PH" sz="2400" b="1" i="0" u="none" strike="noStrike">
            <a:solidFill>
              <a:srgbClr val="1F8CB3"/>
            </a:solidFill>
            <a:latin typeface="Calibri"/>
            <a:ea typeface="+mn-ea"/>
            <a:cs typeface="Calibri"/>
          </a:endParaRPr>
        </a:p>
      </xdr:txBody>
    </xdr:sp>
    <xdr:clientData/>
  </xdr:twoCellAnchor>
  <xdr:twoCellAnchor>
    <xdr:from>
      <xdr:col>5</xdr:col>
      <xdr:colOff>523875</xdr:colOff>
      <xdr:row>17</xdr:row>
      <xdr:rowOff>95250</xdr:rowOff>
    </xdr:from>
    <xdr:to>
      <xdr:col>7</xdr:col>
      <xdr:colOff>276225</xdr:colOff>
      <xdr:row>19</xdr:row>
      <xdr:rowOff>38100</xdr:rowOff>
    </xdr:to>
    <xdr:sp macro="" textlink="'Waffle Chart'!C4">
      <xdr:nvSpPr>
        <xdr:cNvPr id="33" name="TextBox 32">
          <a:extLst>
            <a:ext uri="{FF2B5EF4-FFF2-40B4-BE49-F238E27FC236}">
              <a16:creationId xmlns:a16="http://schemas.microsoft.com/office/drawing/2014/main" id="{21F2ADA8-CF98-43A7-804E-4E18AE677A80}"/>
            </a:ext>
          </a:extLst>
        </xdr:cNvPr>
        <xdr:cNvSpPr txBox="1"/>
      </xdr:nvSpPr>
      <xdr:spPr>
        <a:xfrm>
          <a:off x="3571875" y="3333750"/>
          <a:ext cx="9715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77D5D8-51E9-45CD-8F34-F56FF425A68A}" type="TxLink">
            <a:rPr lang="en-US" sz="2400" b="1" i="0" u="none" strike="noStrike">
              <a:solidFill>
                <a:schemeClr val="tx1">
                  <a:lumMod val="50000"/>
                  <a:lumOff val="50000"/>
                </a:schemeClr>
              </a:solidFill>
              <a:latin typeface="Calibri"/>
              <a:ea typeface="+mn-ea"/>
              <a:cs typeface="Calibri"/>
            </a:rPr>
            <a:pPr marL="0" indent="0" algn="ctr"/>
            <a:t>71%</a:t>
          </a:fld>
          <a:endParaRPr lang="en-PH" sz="2400" b="1" i="0" u="none" strike="noStrike">
            <a:solidFill>
              <a:schemeClr val="tx1">
                <a:lumMod val="50000"/>
                <a:lumOff val="50000"/>
              </a:schemeClr>
            </a:solidFill>
            <a:latin typeface="Calibri"/>
            <a:ea typeface="+mn-ea"/>
            <a:cs typeface="Calibri"/>
          </a:endParaRPr>
        </a:p>
      </xdr:txBody>
    </xdr:sp>
    <xdr:clientData/>
  </xdr:twoCellAnchor>
  <xdr:twoCellAnchor>
    <xdr:from>
      <xdr:col>5</xdr:col>
      <xdr:colOff>69850</xdr:colOff>
      <xdr:row>6</xdr:row>
      <xdr:rowOff>9525</xdr:rowOff>
    </xdr:from>
    <xdr:to>
      <xdr:col>6</xdr:col>
      <xdr:colOff>171450</xdr:colOff>
      <xdr:row>7</xdr:row>
      <xdr:rowOff>142875</xdr:rowOff>
    </xdr:to>
    <xdr:sp macro="" textlink="'Analysis 02'!Z10">
      <xdr:nvSpPr>
        <xdr:cNvPr id="34" name="TextBox 33">
          <a:extLst>
            <a:ext uri="{FF2B5EF4-FFF2-40B4-BE49-F238E27FC236}">
              <a16:creationId xmlns:a16="http://schemas.microsoft.com/office/drawing/2014/main" id="{3AC7CF64-C387-4C10-804F-3EA49CA55779}"/>
            </a:ext>
          </a:extLst>
        </xdr:cNvPr>
        <xdr:cNvSpPr txBox="1"/>
      </xdr:nvSpPr>
      <xdr:spPr>
        <a:xfrm>
          <a:off x="3117850" y="1152525"/>
          <a:ext cx="711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B838BDF-645D-4357-825E-B40E6C9C5415}" type="TxLink">
            <a:rPr lang="en-US" sz="1100" b="0" i="0" u="none" strike="noStrike">
              <a:solidFill>
                <a:srgbClr val="000000"/>
              </a:solidFill>
              <a:latin typeface="Calibri"/>
              <a:ea typeface="+mn-ea"/>
              <a:cs typeface="Calibri"/>
            </a:rPr>
            <a:pPr marL="0" indent="0" algn="ctr"/>
            <a:t>$2M</a:t>
          </a:fld>
          <a:endParaRPr lang="en-PH" sz="2400" b="1" i="0" u="none" strike="noStrike">
            <a:solidFill>
              <a:srgbClr val="1F8CB3"/>
            </a:solidFill>
            <a:latin typeface="Calibri"/>
            <a:ea typeface="+mn-ea"/>
            <a:cs typeface="Calibri"/>
          </a:endParaRPr>
        </a:p>
      </xdr:txBody>
    </xdr:sp>
    <xdr:clientData/>
  </xdr:twoCellAnchor>
  <xdr:twoCellAnchor>
    <xdr:from>
      <xdr:col>5</xdr:col>
      <xdr:colOff>117475</xdr:colOff>
      <xdr:row>13</xdr:row>
      <xdr:rowOff>152400</xdr:rowOff>
    </xdr:from>
    <xdr:to>
      <xdr:col>6</xdr:col>
      <xdr:colOff>117475</xdr:colOff>
      <xdr:row>15</xdr:row>
      <xdr:rowOff>95250</xdr:rowOff>
    </xdr:to>
    <xdr:sp macro="" textlink="'Analysis 02'!Z9">
      <xdr:nvSpPr>
        <xdr:cNvPr id="35" name="TextBox 34">
          <a:extLst>
            <a:ext uri="{FF2B5EF4-FFF2-40B4-BE49-F238E27FC236}">
              <a16:creationId xmlns:a16="http://schemas.microsoft.com/office/drawing/2014/main" id="{DB2FF7C2-7AD7-415A-A906-C4C694E311FC}"/>
            </a:ext>
          </a:extLst>
        </xdr:cNvPr>
        <xdr:cNvSpPr txBox="1"/>
      </xdr:nvSpPr>
      <xdr:spPr>
        <a:xfrm>
          <a:off x="3165475" y="2628900"/>
          <a:ext cx="609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572A2B-E55B-499D-9095-C2499B314A8A}" type="TxLink">
            <a:rPr lang="en-US" sz="1100" b="0" i="0" u="none" strike="noStrike">
              <a:solidFill>
                <a:srgbClr val="000000"/>
              </a:solidFill>
              <a:latin typeface="Calibri"/>
              <a:ea typeface="+mn-ea"/>
              <a:cs typeface="Calibri"/>
            </a:rPr>
            <a:pPr marL="0" indent="0" algn="ctr"/>
            <a:t>$4M</a:t>
          </a:fld>
          <a:endParaRPr lang="en-PH" sz="2400" b="1" i="0" u="none" strike="noStrike">
            <a:solidFill>
              <a:schemeClr val="tx1">
                <a:lumMod val="50000"/>
                <a:lumOff val="50000"/>
              </a:schemeClr>
            </a:solidFill>
            <a:latin typeface="Calibri"/>
            <a:ea typeface="+mn-ea"/>
            <a:cs typeface="Calibri"/>
          </a:endParaRPr>
        </a:p>
      </xdr:txBody>
    </xdr:sp>
    <xdr:clientData/>
  </xdr:twoCellAnchor>
  <xdr:twoCellAnchor>
    <xdr:from>
      <xdr:col>0</xdr:col>
      <xdr:colOff>142875</xdr:colOff>
      <xdr:row>10</xdr:row>
      <xdr:rowOff>38100</xdr:rowOff>
    </xdr:from>
    <xdr:to>
      <xdr:col>3</xdr:col>
      <xdr:colOff>571501</xdr:colOff>
      <xdr:row>18</xdr:row>
      <xdr:rowOff>47625</xdr:rowOff>
    </xdr:to>
    <xdr:graphicFrame macro="">
      <xdr:nvGraphicFramePr>
        <xdr:cNvPr id="36" name="Chart 35">
          <a:extLst>
            <a:ext uri="{FF2B5EF4-FFF2-40B4-BE49-F238E27FC236}">
              <a16:creationId xmlns:a16="http://schemas.microsoft.com/office/drawing/2014/main" id="{FE59DC32-1A5B-4070-9C0C-35E3CB946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209550</xdr:colOff>
      <xdr:row>5</xdr:row>
      <xdr:rowOff>57149</xdr:rowOff>
    </xdr:from>
    <xdr:to>
      <xdr:col>3</xdr:col>
      <xdr:colOff>123825</xdr:colOff>
      <xdr:row>7</xdr:row>
      <xdr:rowOff>142875</xdr:rowOff>
    </xdr:to>
    <xdr:sp macro="" textlink="">
      <xdr:nvSpPr>
        <xdr:cNvPr id="37" name="TextBox 36">
          <a:extLst>
            <a:ext uri="{FF2B5EF4-FFF2-40B4-BE49-F238E27FC236}">
              <a16:creationId xmlns:a16="http://schemas.microsoft.com/office/drawing/2014/main" id="{B28DE240-5092-613D-8E53-928817502801}"/>
            </a:ext>
          </a:extLst>
        </xdr:cNvPr>
        <xdr:cNvSpPr txBox="1"/>
      </xdr:nvSpPr>
      <xdr:spPr>
        <a:xfrm>
          <a:off x="209550" y="1009649"/>
          <a:ext cx="174307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by Quarter</a:t>
          </a:r>
          <a:r>
            <a:rPr lang="en-PH" sz="1200" baseline="0">
              <a:solidFill>
                <a:schemeClr val="tx1">
                  <a:lumMod val="75000"/>
                  <a:lumOff val="25000"/>
                </a:schemeClr>
              </a:solidFill>
            </a:rPr>
            <a:t> vs Percentage change</a:t>
          </a:r>
          <a:endParaRPr lang="en-PH" sz="1200">
            <a:solidFill>
              <a:schemeClr val="tx1">
                <a:lumMod val="75000"/>
                <a:lumOff val="25000"/>
              </a:schemeClr>
            </a:solidFill>
          </a:endParaRPr>
        </a:p>
      </xdr:txBody>
    </xdr:sp>
    <xdr:clientData/>
  </xdr:twoCellAnchor>
  <xdr:twoCellAnchor>
    <xdr:from>
      <xdr:col>0</xdr:col>
      <xdr:colOff>200025</xdr:colOff>
      <xdr:row>7</xdr:row>
      <xdr:rowOff>95249</xdr:rowOff>
    </xdr:from>
    <xdr:to>
      <xdr:col>3</xdr:col>
      <xdr:colOff>114300</xdr:colOff>
      <xdr:row>9</xdr:row>
      <xdr:rowOff>180975</xdr:rowOff>
    </xdr:to>
    <xdr:sp macro="" textlink="'Analysis 02'!AE25">
      <xdr:nvSpPr>
        <xdr:cNvPr id="38" name="TextBox 37">
          <a:extLst>
            <a:ext uri="{FF2B5EF4-FFF2-40B4-BE49-F238E27FC236}">
              <a16:creationId xmlns:a16="http://schemas.microsoft.com/office/drawing/2014/main" id="{4B9BD32F-1D0E-4E35-B950-3B7F3F4C91AD}"/>
            </a:ext>
          </a:extLst>
        </xdr:cNvPr>
        <xdr:cNvSpPr txBox="1"/>
      </xdr:nvSpPr>
      <xdr:spPr>
        <a:xfrm>
          <a:off x="200025" y="1428749"/>
          <a:ext cx="174307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41B05D-018D-4F1A-85D1-632191FC67DE}" type="TxLink">
            <a:rPr lang="en-US" sz="1100" b="0" i="1" u="none" strike="noStrike">
              <a:solidFill>
                <a:schemeClr val="tx1">
                  <a:lumMod val="65000"/>
                  <a:lumOff val="35000"/>
                </a:schemeClr>
              </a:solidFill>
              <a:latin typeface="Calibri"/>
              <a:cs typeface="Calibri"/>
            </a:rPr>
            <a:pPr/>
            <a:t>The line in the chart indicates  $1,361,702  average Revenue</a:t>
          </a:fld>
          <a:endParaRPr lang="en-PH" sz="1200" i="1">
            <a:solidFill>
              <a:schemeClr val="tx1">
                <a:lumMod val="65000"/>
                <a:lumOff val="35000"/>
              </a:schemeClr>
            </a:solidFill>
          </a:endParaRPr>
        </a:p>
      </xdr:txBody>
    </xdr:sp>
    <xdr:clientData/>
  </xdr:twoCellAnchor>
  <xdr:twoCellAnchor>
    <xdr:from>
      <xdr:col>0</xdr:col>
      <xdr:colOff>428625</xdr:colOff>
      <xdr:row>18</xdr:row>
      <xdr:rowOff>104775</xdr:rowOff>
    </xdr:from>
    <xdr:to>
      <xdr:col>0</xdr:col>
      <xdr:colOff>542925</xdr:colOff>
      <xdr:row>19</xdr:row>
      <xdr:rowOff>28575</xdr:rowOff>
    </xdr:to>
    <xdr:sp macro="" textlink="">
      <xdr:nvSpPr>
        <xdr:cNvPr id="39" name="Oval 38">
          <a:extLst>
            <a:ext uri="{FF2B5EF4-FFF2-40B4-BE49-F238E27FC236}">
              <a16:creationId xmlns:a16="http://schemas.microsoft.com/office/drawing/2014/main" id="{3B2B4AD7-53F9-3E95-DAFB-1B0DCE6D73FD}"/>
            </a:ext>
          </a:extLst>
        </xdr:cNvPr>
        <xdr:cNvSpPr/>
      </xdr:nvSpPr>
      <xdr:spPr>
        <a:xfrm>
          <a:off x="428625" y="3533775"/>
          <a:ext cx="114300" cy="114300"/>
        </a:xfrm>
        <a:prstGeom prst="ellipse">
          <a:avLst/>
        </a:prstGeom>
        <a:solidFill>
          <a:srgbClr val="70C7E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428625</xdr:colOff>
      <xdr:row>19</xdr:row>
      <xdr:rowOff>133350</xdr:rowOff>
    </xdr:from>
    <xdr:to>
      <xdr:col>0</xdr:col>
      <xdr:colOff>542925</xdr:colOff>
      <xdr:row>20</xdr:row>
      <xdr:rowOff>57150</xdr:rowOff>
    </xdr:to>
    <xdr:sp macro="" textlink="">
      <xdr:nvSpPr>
        <xdr:cNvPr id="40" name="Oval 39">
          <a:extLst>
            <a:ext uri="{FF2B5EF4-FFF2-40B4-BE49-F238E27FC236}">
              <a16:creationId xmlns:a16="http://schemas.microsoft.com/office/drawing/2014/main" id="{EC734EDC-2C20-C8CE-ED3A-432AA54567FA}"/>
            </a:ext>
          </a:extLst>
        </xdr:cNvPr>
        <xdr:cNvSpPr/>
      </xdr:nvSpPr>
      <xdr:spPr>
        <a:xfrm>
          <a:off x="428625" y="3752850"/>
          <a:ext cx="114300" cy="114300"/>
        </a:xfrm>
        <a:prstGeom prst="ellipse">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409575</xdr:colOff>
      <xdr:row>19</xdr:row>
      <xdr:rowOff>142875</xdr:rowOff>
    </xdr:from>
    <xdr:to>
      <xdr:col>3</xdr:col>
      <xdr:colOff>266700</xdr:colOff>
      <xdr:row>19</xdr:row>
      <xdr:rowOff>142875</xdr:rowOff>
    </xdr:to>
    <xdr:cxnSp macro="">
      <xdr:nvCxnSpPr>
        <xdr:cNvPr id="42" name="Straight Connector 41">
          <a:extLst>
            <a:ext uri="{FF2B5EF4-FFF2-40B4-BE49-F238E27FC236}">
              <a16:creationId xmlns:a16="http://schemas.microsoft.com/office/drawing/2014/main" id="{57B2BC68-A05B-304A-D206-4B589292B06B}"/>
            </a:ext>
          </a:extLst>
        </xdr:cNvPr>
        <xdr:cNvCxnSpPr/>
      </xdr:nvCxnSpPr>
      <xdr:spPr>
        <a:xfrm>
          <a:off x="1628775" y="3762375"/>
          <a:ext cx="466725" cy="0"/>
        </a:xfrm>
        <a:prstGeom prst="line">
          <a:avLst/>
        </a:prstGeom>
        <a:ln w="19050">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514351</xdr:colOff>
      <xdr:row>18</xdr:row>
      <xdr:rowOff>57150</xdr:rowOff>
    </xdr:from>
    <xdr:to>
      <xdr:col>2</xdr:col>
      <xdr:colOff>209551</xdr:colOff>
      <xdr:row>19</xdr:row>
      <xdr:rowOff>76200</xdr:rowOff>
    </xdr:to>
    <xdr:sp macro="" textlink="">
      <xdr:nvSpPr>
        <xdr:cNvPr id="44" name="TextBox 43">
          <a:extLst>
            <a:ext uri="{FF2B5EF4-FFF2-40B4-BE49-F238E27FC236}">
              <a16:creationId xmlns:a16="http://schemas.microsoft.com/office/drawing/2014/main" id="{612516A0-B3F6-A675-CA67-578670AAA1EE}"/>
            </a:ext>
          </a:extLst>
        </xdr:cNvPr>
        <xdr:cNvSpPr txBox="1"/>
      </xdr:nvSpPr>
      <xdr:spPr>
        <a:xfrm>
          <a:off x="514351" y="348615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Below</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0</xdr:col>
      <xdr:colOff>514351</xdr:colOff>
      <xdr:row>19</xdr:row>
      <xdr:rowOff>76200</xdr:rowOff>
    </xdr:from>
    <xdr:to>
      <xdr:col>2</xdr:col>
      <xdr:colOff>209551</xdr:colOff>
      <xdr:row>20</xdr:row>
      <xdr:rowOff>95250</xdr:rowOff>
    </xdr:to>
    <xdr:sp macro="" textlink="">
      <xdr:nvSpPr>
        <xdr:cNvPr id="46" name="TextBox 45">
          <a:extLst>
            <a:ext uri="{FF2B5EF4-FFF2-40B4-BE49-F238E27FC236}">
              <a16:creationId xmlns:a16="http://schemas.microsoft.com/office/drawing/2014/main" id="{FC1F8CF4-A4EF-4D69-9534-36FFB677590D}"/>
            </a:ext>
          </a:extLst>
        </xdr:cNvPr>
        <xdr:cNvSpPr txBox="1"/>
      </xdr:nvSpPr>
      <xdr:spPr>
        <a:xfrm>
          <a:off x="514351" y="369570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Above</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2</xdr:col>
      <xdr:colOff>247651</xdr:colOff>
      <xdr:row>18</xdr:row>
      <xdr:rowOff>123825</xdr:rowOff>
    </xdr:from>
    <xdr:to>
      <xdr:col>3</xdr:col>
      <xdr:colOff>552451</xdr:colOff>
      <xdr:row>19</xdr:row>
      <xdr:rowOff>142875</xdr:rowOff>
    </xdr:to>
    <xdr:sp macro="" textlink="">
      <xdr:nvSpPr>
        <xdr:cNvPr id="47" name="TextBox 46">
          <a:extLst>
            <a:ext uri="{FF2B5EF4-FFF2-40B4-BE49-F238E27FC236}">
              <a16:creationId xmlns:a16="http://schemas.microsoft.com/office/drawing/2014/main" id="{CB3B3552-CBE7-4E13-A08A-75C553F8CB18}"/>
            </a:ext>
          </a:extLst>
        </xdr:cNvPr>
        <xdr:cNvSpPr txBox="1"/>
      </xdr:nvSpPr>
      <xdr:spPr>
        <a:xfrm>
          <a:off x="1466851" y="355282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Average Line</a:t>
          </a:r>
        </a:p>
      </xdr:txBody>
    </xdr:sp>
    <xdr:clientData/>
  </xdr:twoCellAnchor>
  <xdr:twoCellAnchor>
    <xdr:from>
      <xdr:col>0</xdr:col>
      <xdr:colOff>0</xdr:colOff>
      <xdr:row>0</xdr:row>
      <xdr:rowOff>161925</xdr:rowOff>
    </xdr:from>
    <xdr:to>
      <xdr:col>5</xdr:col>
      <xdr:colOff>323851</xdr:colOff>
      <xdr:row>3</xdr:row>
      <xdr:rowOff>19050</xdr:rowOff>
    </xdr:to>
    <xdr:sp macro="" textlink="'Analysis 3'!M19">
      <xdr:nvSpPr>
        <xdr:cNvPr id="22" name="TextBox 21">
          <a:extLst>
            <a:ext uri="{FF2B5EF4-FFF2-40B4-BE49-F238E27FC236}">
              <a16:creationId xmlns:a16="http://schemas.microsoft.com/office/drawing/2014/main" id="{852D2967-58D5-425A-83E2-0439B4B213E0}"/>
            </a:ext>
          </a:extLst>
        </xdr:cNvPr>
        <xdr:cNvSpPr txBox="1"/>
      </xdr:nvSpPr>
      <xdr:spPr>
        <a:xfrm>
          <a:off x="0" y="16192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0</xdr:col>
      <xdr:colOff>180975</xdr:colOff>
      <xdr:row>21</xdr:row>
      <xdr:rowOff>38100</xdr:rowOff>
    </xdr:from>
    <xdr:to>
      <xdr:col>7</xdr:col>
      <xdr:colOff>238125</xdr:colOff>
      <xdr:row>31</xdr:row>
      <xdr:rowOff>76200</xdr:rowOff>
    </xdr:to>
    <xdr:sp macro="" textlink="">
      <xdr:nvSpPr>
        <xdr:cNvPr id="41" name="Rectangle: Diagonal Corners Rounded 40">
          <a:extLst>
            <a:ext uri="{FF2B5EF4-FFF2-40B4-BE49-F238E27FC236}">
              <a16:creationId xmlns:a16="http://schemas.microsoft.com/office/drawing/2014/main" id="{08FC08B5-20FC-4A04-AAAF-FF336255CFDB}"/>
            </a:ext>
          </a:extLst>
        </xdr:cNvPr>
        <xdr:cNvSpPr/>
      </xdr:nvSpPr>
      <xdr:spPr>
        <a:xfrm>
          <a:off x="180975" y="4038600"/>
          <a:ext cx="4324350" cy="1943100"/>
        </a:xfrm>
        <a:prstGeom prst="round2DiagRect">
          <a:avLst>
            <a:gd name="adj1" fmla="val 473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238125</xdr:colOff>
      <xdr:row>21</xdr:row>
      <xdr:rowOff>28574</xdr:rowOff>
    </xdr:from>
    <xdr:to>
      <xdr:col>6</xdr:col>
      <xdr:colOff>123825</xdr:colOff>
      <xdr:row>23</xdr:row>
      <xdr:rowOff>9525</xdr:rowOff>
    </xdr:to>
    <xdr:sp macro="" textlink="">
      <xdr:nvSpPr>
        <xdr:cNvPr id="43" name="TextBox 42">
          <a:extLst>
            <a:ext uri="{FF2B5EF4-FFF2-40B4-BE49-F238E27FC236}">
              <a16:creationId xmlns:a16="http://schemas.microsoft.com/office/drawing/2014/main" id="{ED9450D6-AFF8-45B8-920D-28801FDD4C80}"/>
            </a:ext>
          </a:extLst>
        </xdr:cNvPr>
        <xdr:cNvSpPr txBox="1"/>
      </xdr:nvSpPr>
      <xdr:spPr>
        <a:xfrm>
          <a:off x="238125" y="4029074"/>
          <a:ext cx="3543300"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tx1">
                  <a:lumMod val="75000"/>
                  <a:lumOff val="25000"/>
                </a:schemeClr>
              </a:solidFill>
            </a:rPr>
            <a:t>Revenue by Weekdays</a:t>
          </a:r>
          <a:r>
            <a:rPr lang="en-PH" sz="1200" baseline="0">
              <a:solidFill>
                <a:schemeClr val="tx1">
                  <a:lumMod val="75000"/>
                  <a:lumOff val="25000"/>
                </a:schemeClr>
              </a:solidFill>
            </a:rPr>
            <a:t> vs Percentage change</a:t>
          </a:r>
          <a:endParaRPr lang="en-PH" sz="1200">
            <a:solidFill>
              <a:schemeClr val="tx1">
                <a:lumMod val="75000"/>
                <a:lumOff val="25000"/>
              </a:schemeClr>
            </a:solidFill>
          </a:endParaRPr>
        </a:p>
      </xdr:txBody>
    </xdr:sp>
    <xdr:clientData/>
  </xdr:twoCellAnchor>
  <xdr:twoCellAnchor>
    <xdr:from>
      <xdr:col>0</xdr:col>
      <xdr:colOff>171450</xdr:colOff>
      <xdr:row>23</xdr:row>
      <xdr:rowOff>142876</xdr:rowOff>
    </xdr:from>
    <xdr:to>
      <xdr:col>7</xdr:col>
      <xdr:colOff>266700</xdr:colOff>
      <xdr:row>29</xdr:row>
      <xdr:rowOff>180976</xdr:rowOff>
    </xdr:to>
    <xdr:graphicFrame macro="">
      <xdr:nvGraphicFramePr>
        <xdr:cNvPr id="45" name="Chart 44">
          <a:extLst>
            <a:ext uri="{FF2B5EF4-FFF2-40B4-BE49-F238E27FC236}">
              <a16:creationId xmlns:a16="http://schemas.microsoft.com/office/drawing/2014/main" id="{6D0F0BA4-D0E0-42EF-802A-AF9EB7F87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381000</xdr:colOff>
      <xdr:row>29</xdr:row>
      <xdr:rowOff>180975</xdr:rowOff>
    </xdr:from>
    <xdr:to>
      <xdr:col>0</xdr:col>
      <xdr:colOff>495300</xdr:colOff>
      <xdr:row>30</xdr:row>
      <xdr:rowOff>104775</xdr:rowOff>
    </xdr:to>
    <xdr:sp macro="" textlink="">
      <xdr:nvSpPr>
        <xdr:cNvPr id="48" name="Oval 47">
          <a:extLst>
            <a:ext uri="{FF2B5EF4-FFF2-40B4-BE49-F238E27FC236}">
              <a16:creationId xmlns:a16="http://schemas.microsoft.com/office/drawing/2014/main" id="{15992877-0D2D-467E-825B-7112CBF84908}"/>
            </a:ext>
          </a:extLst>
        </xdr:cNvPr>
        <xdr:cNvSpPr/>
      </xdr:nvSpPr>
      <xdr:spPr>
        <a:xfrm>
          <a:off x="381000" y="5705475"/>
          <a:ext cx="114300" cy="114300"/>
        </a:xfrm>
        <a:prstGeom prst="ellipse">
          <a:avLst/>
        </a:prstGeom>
        <a:solidFill>
          <a:srgbClr val="70C7E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466726</xdr:colOff>
      <xdr:row>29</xdr:row>
      <xdr:rowOff>133350</xdr:rowOff>
    </xdr:from>
    <xdr:to>
      <xdr:col>2</xdr:col>
      <xdr:colOff>161926</xdr:colOff>
      <xdr:row>30</xdr:row>
      <xdr:rowOff>152400</xdr:rowOff>
    </xdr:to>
    <xdr:sp macro="" textlink="">
      <xdr:nvSpPr>
        <xdr:cNvPr id="49" name="TextBox 48">
          <a:extLst>
            <a:ext uri="{FF2B5EF4-FFF2-40B4-BE49-F238E27FC236}">
              <a16:creationId xmlns:a16="http://schemas.microsoft.com/office/drawing/2014/main" id="{F3153DEA-F07E-4D5A-8EF6-8FF221A5AC90}"/>
            </a:ext>
          </a:extLst>
        </xdr:cNvPr>
        <xdr:cNvSpPr txBox="1"/>
      </xdr:nvSpPr>
      <xdr:spPr>
        <a:xfrm>
          <a:off x="466726" y="5657850"/>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Below</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3</xdr:col>
      <xdr:colOff>142875</xdr:colOff>
      <xdr:row>30</xdr:row>
      <xdr:rowOff>9525</xdr:rowOff>
    </xdr:from>
    <xdr:to>
      <xdr:col>3</xdr:col>
      <xdr:colOff>257175</xdr:colOff>
      <xdr:row>30</xdr:row>
      <xdr:rowOff>123825</xdr:rowOff>
    </xdr:to>
    <xdr:sp macro="" textlink="">
      <xdr:nvSpPr>
        <xdr:cNvPr id="50" name="Oval 49">
          <a:extLst>
            <a:ext uri="{FF2B5EF4-FFF2-40B4-BE49-F238E27FC236}">
              <a16:creationId xmlns:a16="http://schemas.microsoft.com/office/drawing/2014/main" id="{CB80D750-4CC4-4EED-869B-D2E463F96BE2}"/>
            </a:ext>
          </a:extLst>
        </xdr:cNvPr>
        <xdr:cNvSpPr/>
      </xdr:nvSpPr>
      <xdr:spPr>
        <a:xfrm>
          <a:off x="1971675" y="5724525"/>
          <a:ext cx="114300" cy="114300"/>
        </a:xfrm>
        <a:prstGeom prst="ellipse">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228601</xdr:colOff>
      <xdr:row>29</xdr:row>
      <xdr:rowOff>142875</xdr:rowOff>
    </xdr:from>
    <xdr:to>
      <xdr:col>4</xdr:col>
      <xdr:colOff>533401</xdr:colOff>
      <xdr:row>30</xdr:row>
      <xdr:rowOff>161925</xdr:rowOff>
    </xdr:to>
    <xdr:sp macro="" textlink="">
      <xdr:nvSpPr>
        <xdr:cNvPr id="51" name="TextBox 50">
          <a:extLst>
            <a:ext uri="{FF2B5EF4-FFF2-40B4-BE49-F238E27FC236}">
              <a16:creationId xmlns:a16="http://schemas.microsoft.com/office/drawing/2014/main" id="{8A483DFA-A709-4C0D-B28B-0B32587E3D5E}"/>
            </a:ext>
          </a:extLst>
        </xdr:cNvPr>
        <xdr:cNvSpPr txBox="1"/>
      </xdr:nvSpPr>
      <xdr:spPr>
        <a:xfrm>
          <a:off x="2057401" y="566737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Above</a:t>
          </a:r>
          <a:r>
            <a:rPr lang="en-PH" sz="900" baseline="0">
              <a:solidFill>
                <a:schemeClr val="tx1">
                  <a:lumMod val="75000"/>
                  <a:lumOff val="25000"/>
                </a:schemeClr>
              </a:solidFill>
            </a:rPr>
            <a:t> Average</a:t>
          </a:r>
          <a:endParaRPr lang="en-PH" sz="900">
            <a:solidFill>
              <a:schemeClr val="tx1">
                <a:lumMod val="75000"/>
                <a:lumOff val="25000"/>
              </a:schemeClr>
            </a:solidFill>
          </a:endParaRPr>
        </a:p>
      </xdr:txBody>
    </xdr:sp>
    <xdr:clientData/>
  </xdr:twoCellAnchor>
  <xdr:twoCellAnchor>
    <xdr:from>
      <xdr:col>6</xdr:col>
      <xdr:colOff>47625</xdr:colOff>
      <xdr:row>30</xdr:row>
      <xdr:rowOff>142875</xdr:rowOff>
    </xdr:from>
    <xdr:to>
      <xdr:col>6</xdr:col>
      <xdr:colOff>514350</xdr:colOff>
      <xdr:row>30</xdr:row>
      <xdr:rowOff>142875</xdr:rowOff>
    </xdr:to>
    <xdr:cxnSp macro="">
      <xdr:nvCxnSpPr>
        <xdr:cNvPr id="54" name="Straight Connector 53">
          <a:extLst>
            <a:ext uri="{FF2B5EF4-FFF2-40B4-BE49-F238E27FC236}">
              <a16:creationId xmlns:a16="http://schemas.microsoft.com/office/drawing/2014/main" id="{951926A6-F2E8-4613-95F8-2F2D91D751AB}"/>
            </a:ext>
          </a:extLst>
        </xdr:cNvPr>
        <xdr:cNvCxnSpPr/>
      </xdr:nvCxnSpPr>
      <xdr:spPr>
        <a:xfrm>
          <a:off x="3705225" y="5857875"/>
          <a:ext cx="466725" cy="0"/>
        </a:xfrm>
        <a:prstGeom prst="line">
          <a:avLst/>
        </a:prstGeom>
        <a:ln w="19050">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504826</xdr:colOff>
      <xdr:row>29</xdr:row>
      <xdr:rowOff>142875</xdr:rowOff>
    </xdr:from>
    <xdr:to>
      <xdr:col>7</xdr:col>
      <xdr:colOff>200026</xdr:colOff>
      <xdr:row>30</xdr:row>
      <xdr:rowOff>161925</xdr:rowOff>
    </xdr:to>
    <xdr:sp macro="" textlink="">
      <xdr:nvSpPr>
        <xdr:cNvPr id="55" name="TextBox 54">
          <a:extLst>
            <a:ext uri="{FF2B5EF4-FFF2-40B4-BE49-F238E27FC236}">
              <a16:creationId xmlns:a16="http://schemas.microsoft.com/office/drawing/2014/main" id="{7CD37C1B-8A95-4DB0-8726-58A199D5A581}"/>
            </a:ext>
          </a:extLst>
        </xdr:cNvPr>
        <xdr:cNvSpPr txBox="1"/>
      </xdr:nvSpPr>
      <xdr:spPr>
        <a:xfrm>
          <a:off x="3552826" y="566737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a:solidFill>
                <a:schemeClr val="tx1">
                  <a:lumMod val="75000"/>
                  <a:lumOff val="25000"/>
                </a:schemeClr>
              </a:solidFill>
            </a:rPr>
            <a:t>Average Line</a:t>
          </a:r>
        </a:p>
      </xdr:txBody>
    </xdr:sp>
    <xdr:clientData/>
  </xdr:twoCellAnchor>
  <xdr:twoCellAnchor>
    <xdr:from>
      <xdr:col>0</xdr:col>
      <xdr:colOff>228600</xdr:colOff>
      <xdr:row>22</xdr:row>
      <xdr:rowOff>66674</xdr:rowOff>
    </xdr:from>
    <xdr:to>
      <xdr:col>6</xdr:col>
      <xdr:colOff>47625</xdr:colOff>
      <xdr:row>24</xdr:row>
      <xdr:rowOff>152400</xdr:rowOff>
    </xdr:to>
    <xdr:sp macro="" textlink="'Analysis 02'!AL31">
      <xdr:nvSpPr>
        <xdr:cNvPr id="56" name="TextBox 55">
          <a:extLst>
            <a:ext uri="{FF2B5EF4-FFF2-40B4-BE49-F238E27FC236}">
              <a16:creationId xmlns:a16="http://schemas.microsoft.com/office/drawing/2014/main" id="{EA8C2A38-8D56-4919-A4A2-441F6EF72622}"/>
            </a:ext>
          </a:extLst>
        </xdr:cNvPr>
        <xdr:cNvSpPr txBox="1"/>
      </xdr:nvSpPr>
      <xdr:spPr>
        <a:xfrm>
          <a:off x="228600" y="4257674"/>
          <a:ext cx="3476625"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23DD5C-48FB-43A4-9DCD-DC44541EC8CF}" type="TxLink">
            <a:rPr lang="en-US" sz="1100" b="0" i="1" u="none" strike="noStrike">
              <a:solidFill>
                <a:schemeClr val="tx1">
                  <a:lumMod val="65000"/>
                  <a:lumOff val="35000"/>
                </a:schemeClr>
              </a:solidFill>
              <a:latin typeface="Calibri"/>
              <a:ea typeface="+mn-ea"/>
              <a:cs typeface="Calibri"/>
            </a:rPr>
            <a:pPr marL="0" indent="0"/>
            <a:t>The line in the chart indicates  $778,116  average Revenue</a:t>
          </a:fld>
          <a:endParaRPr lang="en-PH" sz="1100" b="0" i="1" u="none" strike="noStrike">
            <a:solidFill>
              <a:schemeClr val="tx1">
                <a:lumMod val="65000"/>
                <a:lumOff val="35000"/>
              </a:schemeClr>
            </a:solidFill>
            <a:latin typeface="Calibri"/>
            <a:ea typeface="+mn-ea"/>
            <a:cs typeface="Calibri"/>
          </a:endParaRPr>
        </a:p>
      </xdr:txBody>
    </xdr:sp>
    <xdr:clientData/>
  </xdr:twoCellAnchor>
  <xdr:twoCellAnchor>
    <xdr:from>
      <xdr:col>6</xdr:col>
      <xdr:colOff>295275</xdr:colOff>
      <xdr:row>1</xdr:row>
      <xdr:rowOff>47625</xdr:rowOff>
    </xdr:from>
    <xdr:to>
      <xdr:col>8</xdr:col>
      <xdr:colOff>123824</xdr:colOff>
      <xdr:row>2</xdr:row>
      <xdr:rowOff>133350</xdr:rowOff>
    </xdr:to>
    <xdr:sp macro="" textlink="">
      <xdr:nvSpPr>
        <xdr:cNvPr id="52" name="Rectangle: Diagonal Corners Rounded 51">
          <a:extLst>
            <a:ext uri="{FF2B5EF4-FFF2-40B4-BE49-F238E27FC236}">
              <a16:creationId xmlns:a16="http://schemas.microsoft.com/office/drawing/2014/main" id="{8C12B167-A4A5-457B-A3DA-46B8B744E445}"/>
            </a:ext>
          </a:extLst>
        </xdr:cNvPr>
        <xdr:cNvSpPr/>
      </xdr:nvSpPr>
      <xdr:spPr>
        <a:xfrm>
          <a:off x="3952875" y="238125"/>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bg1"/>
              </a:solidFill>
              <a:latin typeface="+mn-lt"/>
              <a:ea typeface="+mn-ea"/>
              <a:cs typeface="+mn-cs"/>
            </a:rPr>
            <a:t>Time Frame</a:t>
          </a:r>
        </a:p>
      </xdr:txBody>
    </xdr:sp>
    <xdr:clientData/>
  </xdr:twoCellAnchor>
  <xdr:twoCellAnchor>
    <xdr:from>
      <xdr:col>8</xdr:col>
      <xdr:colOff>314325</xdr:colOff>
      <xdr:row>1</xdr:row>
      <xdr:rowOff>47625</xdr:rowOff>
    </xdr:from>
    <xdr:to>
      <xdr:col>10</xdr:col>
      <xdr:colOff>142874</xdr:colOff>
      <xdr:row>2</xdr:row>
      <xdr:rowOff>133350</xdr:rowOff>
    </xdr:to>
    <xdr:sp macro="" textlink="">
      <xdr:nvSpPr>
        <xdr:cNvPr id="53" name="Rectangle: Diagonal Corners Rounded 52">
          <a:hlinkClick xmlns:r="http://schemas.openxmlformats.org/officeDocument/2006/relationships" r:id="rId8"/>
          <a:extLst>
            <a:ext uri="{FF2B5EF4-FFF2-40B4-BE49-F238E27FC236}">
              <a16:creationId xmlns:a16="http://schemas.microsoft.com/office/drawing/2014/main" id="{431BC133-B3C2-4726-A9DE-F3A025246A17}"/>
            </a:ext>
          </a:extLst>
        </xdr:cNvPr>
        <xdr:cNvSpPr/>
      </xdr:nvSpPr>
      <xdr:spPr>
        <a:xfrm>
          <a:off x="519112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Store</a:t>
          </a:r>
        </a:p>
      </xdr:txBody>
    </xdr:sp>
    <xdr:clientData/>
  </xdr:twoCellAnchor>
  <xdr:twoCellAnchor>
    <xdr:from>
      <xdr:col>10</xdr:col>
      <xdr:colOff>333375</xdr:colOff>
      <xdr:row>1</xdr:row>
      <xdr:rowOff>47625</xdr:rowOff>
    </xdr:from>
    <xdr:to>
      <xdr:col>12</xdr:col>
      <xdr:colOff>161924</xdr:colOff>
      <xdr:row>2</xdr:row>
      <xdr:rowOff>133350</xdr:rowOff>
    </xdr:to>
    <xdr:sp macro="" textlink="">
      <xdr:nvSpPr>
        <xdr:cNvPr id="57" name="Rectangle: Diagonal Corners Rounded 56">
          <a:hlinkClick xmlns:r="http://schemas.openxmlformats.org/officeDocument/2006/relationships" r:id="rId9"/>
          <a:extLst>
            <a:ext uri="{FF2B5EF4-FFF2-40B4-BE49-F238E27FC236}">
              <a16:creationId xmlns:a16="http://schemas.microsoft.com/office/drawing/2014/main" id="{76B71C5B-9DE1-439A-B12D-57B1963B812B}"/>
            </a:ext>
          </a:extLst>
        </xdr:cNvPr>
        <xdr:cNvSpPr/>
      </xdr:nvSpPr>
      <xdr:spPr>
        <a:xfrm>
          <a:off x="6429375" y="238125"/>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PH" sz="1100">
              <a:solidFill>
                <a:schemeClr val="tx1">
                  <a:lumMod val="75000"/>
                  <a:lumOff val="25000"/>
                </a:schemeClr>
              </a:solidFill>
              <a:latin typeface="+mn-lt"/>
              <a:ea typeface="+mn-ea"/>
              <a:cs typeface="+mn-cs"/>
            </a:rPr>
            <a:t>Profit View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134875</xdr:colOff>
      <xdr:row>10</xdr:row>
      <xdr:rowOff>104774</xdr:rowOff>
    </xdr:from>
    <xdr:to>
      <xdr:col>13</xdr:col>
      <xdr:colOff>552451</xdr:colOff>
      <xdr:row>23</xdr:row>
      <xdr:rowOff>88010</xdr:rowOff>
    </xdr:to>
    <xdr:sp macro="" textlink="">
      <xdr:nvSpPr>
        <xdr:cNvPr id="32" name="Rectangle 31">
          <a:extLst>
            <a:ext uri="{FF2B5EF4-FFF2-40B4-BE49-F238E27FC236}">
              <a16:creationId xmlns:a16="http://schemas.microsoft.com/office/drawing/2014/main" id="{1DB785AF-B8F5-36A9-97BD-804B57A64C5C}"/>
            </a:ext>
          </a:extLst>
        </xdr:cNvPr>
        <xdr:cNvSpPr/>
      </xdr:nvSpPr>
      <xdr:spPr>
        <a:xfrm>
          <a:off x="5011675" y="2009774"/>
          <a:ext cx="3465576"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392050</xdr:colOff>
      <xdr:row>10</xdr:row>
      <xdr:rowOff>104774</xdr:rowOff>
    </xdr:from>
    <xdr:to>
      <xdr:col>7</xdr:col>
      <xdr:colOff>593218</xdr:colOff>
      <xdr:row>23</xdr:row>
      <xdr:rowOff>88010</xdr:rowOff>
    </xdr:to>
    <xdr:sp macro="" textlink="">
      <xdr:nvSpPr>
        <xdr:cNvPr id="38" name="Rectangle 37">
          <a:extLst>
            <a:ext uri="{FF2B5EF4-FFF2-40B4-BE49-F238E27FC236}">
              <a16:creationId xmlns:a16="http://schemas.microsoft.com/office/drawing/2014/main" id="{2FD947D9-8302-FA6F-8E2D-07AD70ED116B}"/>
            </a:ext>
          </a:extLst>
        </xdr:cNvPr>
        <xdr:cNvSpPr/>
      </xdr:nvSpPr>
      <xdr:spPr>
        <a:xfrm>
          <a:off x="2830450" y="2009774"/>
          <a:ext cx="2029968"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506350</xdr:colOff>
      <xdr:row>10</xdr:row>
      <xdr:rowOff>104774</xdr:rowOff>
    </xdr:from>
    <xdr:to>
      <xdr:col>4</xdr:col>
      <xdr:colOff>286894</xdr:colOff>
      <xdr:row>23</xdr:row>
      <xdr:rowOff>88010</xdr:rowOff>
    </xdr:to>
    <xdr:sp macro="" textlink="">
      <xdr:nvSpPr>
        <xdr:cNvPr id="39" name="Rectangle 38">
          <a:extLst>
            <a:ext uri="{FF2B5EF4-FFF2-40B4-BE49-F238E27FC236}">
              <a16:creationId xmlns:a16="http://schemas.microsoft.com/office/drawing/2014/main" id="{8277D02E-D7EE-83F1-2D31-3D9B056A9D77}"/>
            </a:ext>
          </a:extLst>
        </xdr:cNvPr>
        <xdr:cNvSpPr/>
      </xdr:nvSpPr>
      <xdr:spPr>
        <a:xfrm>
          <a:off x="1115950" y="2009774"/>
          <a:ext cx="1609344" cy="24597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174499</xdr:colOff>
      <xdr:row>23</xdr:row>
      <xdr:rowOff>190499</xdr:rowOff>
    </xdr:from>
    <xdr:to>
      <xdr:col>13</xdr:col>
      <xdr:colOff>552451</xdr:colOff>
      <xdr:row>33</xdr:row>
      <xdr:rowOff>114299</xdr:rowOff>
    </xdr:to>
    <xdr:sp macro="" textlink="">
      <xdr:nvSpPr>
        <xdr:cNvPr id="40" name="Rectangle 39">
          <a:extLst>
            <a:ext uri="{FF2B5EF4-FFF2-40B4-BE49-F238E27FC236}">
              <a16:creationId xmlns:a16="http://schemas.microsoft.com/office/drawing/2014/main" id="{B63CE35B-7C2C-D314-0B71-41C1CC910B46}"/>
            </a:ext>
          </a:extLst>
        </xdr:cNvPr>
        <xdr:cNvSpPr/>
      </xdr:nvSpPr>
      <xdr:spPr>
        <a:xfrm>
          <a:off x="5660899" y="4571999"/>
          <a:ext cx="2816352" cy="1828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525400</xdr:colOff>
      <xdr:row>23</xdr:row>
      <xdr:rowOff>161924</xdr:rowOff>
    </xdr:from>
    <xdr:to>
      <xdr:col>9</xdr:col>
      <xdr:colOff>56008</xdr:colOff>
      <xdr:row>33</xdr:row>
      <xdr:rowOff>85724</xdr:rowOff>
    </xdr:to>
    <xdr:sp macro="" textlink="">
      <xdr:nvSpPr>
        <xdr:cNvPr id="41" name="Rectangle 40">
          <a:extLst>
            <a:ext uri="{FF2B5EF4-FFF2-40B4-BE49-F238E27FC236}">
              <a16:creationId xmlns:a16="http://schemas.microsoft.com/office/drawing/2014/main" id="{A2F07CDB-CEC3-31FA-37D7-59701922ACA5}"/>
            </a:ext>
          </a:extLst>
        </xdr:cNvPr>
        <xdr:cNvSpPr/>
      </xdr:nvSpPr>
      <xdr:spPr>
        <a:xfrm>
          <a:off x="1135000" y="4543424"/>
          <a:ext cx="4407408" cy="1828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rgbClr val="70C7E6"/>
            </a:solidFill>
          </a:endParaRPr>
        </a:p>
      </xdr:txBody>
    </xdr:sp>
    <xdr:clientData/>
  </xdr:twoCellAnchor>
  <xdr:twoCellAnchor editAs="absolute">
    <xdr:from>
      <xdr:col>16</xdr:col>
      <xdr:colOff>152400</xdr:colOff>
      <xdr:row>0</xdr:row>
      <xdr:rowOff>0</xdr:rowOff>
    </xdr:from>
    <xdr:to>
      <xdr:col>23</xdr:col>
      <xdr:colOff>221361</xdr:colOff>
      <xdr:row>38</xdr:row>
      <xdr:rowOff>104394</xdr:rowOff>
    </xdr:to>
    <xdr:sp macro="" textlink="">
      <xdr:nvSpPr>
        <xdr:cNvPr id="4" name="Moon 3">
          <a:extLst>
            <a:ext uri="{FF2B5EF4-FFF2-40B4-BE49-F238E27FC236}">
              <a16:creationId xmlns:a16="http://schemas.microsoft.com/office/drawing/2014/main" id="{8765E4A4-443A-4E25-A72D-2445D47CEB12}"/>
            </a:ext>
          </a:extLst>
        </xdr:cNvPr>
        <xdr:cNvSpPr/>
      </xdr:nvSpPr>
      <xdr:spPr>
        <a:xfrm flipH="1">
          <a:off x="10096500" y="0"/>
          <a:ext cx="4336161" cy="7343394"/>
        </a:xfrm>
        <a:prstGeom prst="moon">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47624</xdr:colOff>
      <xdr:row>0</xdr:row>
      <xdr:rowOff>114300</xdr:rowOff>
    </xdr:from>
    <xdr:to>
      <xdr:col>14</xdr:col>
      <xdr:colOff>629792</xdr:colOff>
      <xdr:row>3</xdr:row>
      <xdr:rowOff>54864</xdr:rowOff>
    </xdr:to>
    <xdr:sp macro="" textlink="">
      <xdr:nvSpPr>
        <xdr:cNvPr id="5" name="Rectangle 4">
          <a:extLst>
            <a:ext uri="{FF2B5EF4-FFF2-40B4-BE49-F238E27FC236}">
              <a16:creationId xmlns:a16="http://schemas.microsoft.com/office/drawing/2014/main" id="{83666F24-804D-4EAD-B474-A2432EA49DF8}"/>
            </a:ext>
          </a:extLst>
        </xdr:cNvPr>
        <xdr:cNvSpPr/>
      </xdr:nvSpPr>
      <xdr:spPr>
        <a:xfrm>
          <a:off x="47624" y="114300"/>
          <a:ext cx="9116568" cy="512064"/>
        </a:xfrm>
        <a:prstGeom prst="rect">
          <a:avLst/>
        </a:prstGeom>
        <a:gradFill flip="none" rotWithShape="1">
          <a:gsLst>
            <a:gs pos="0">
              <a:schemeClr val="bg1">
                <a:lumMod val="95000"/>
              </a:schemeClr>
            </a:gs>
            <a:gs pos="52000">
              <a:schemeClr val="bg1"/>
            </a:gs>
            <a:gs pos="100000">
              <a:schemeClr val="bg1">
                <a:lumMod val="95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8</xdr:col>
          <xdr:colOff>466725</xdr:colOff>
          <xdr:row>10</xdr:row>
          <xdr:rowOff>114300</xdr:rowOff>
        </xdr:from>
        <xdr:to>
          <xdr:col>9</xdr:col>
          <xdr:colOff>85725</xdr:colOff>
          <xdr:row>12</xdr:row>
          <xdr:rowOff>9525</xdr:rowOff>
        </xdr:to>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504825</xdr:colOff>
          <xdr:row>10</xdr:row>
          <xdr:rowOff>114300</xdr:rowOff>
        </xdr:from>
        <xdr:to>
          <xdr:col>11</xdr:col>
          <xdr:colOff>123825</xdr:colOff>
          <xdr:row>12</xdr:row>
          <xdr:rowOff>9525</xdr:rowOff>
        </xdr:to>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247650</xdr:colOff>
          <xdr:row>10</xdr:row>
          <xdr:rowOff>180975</xdr:rowOff>
        </xdr:from>
        <xdr:to>
          <xdr:col>13</xdr:col>
          <xdr:colOff>476250</xdr:colOff>
          <xdr:row>12</xdr:row>
          <xdr:rowOff>47625</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333375</xdr:colOff>
      <xdr:row>5</xdr:row>
      <xdr:rowOff>95250</xdr:rowOff>
    </xdr:from>
    <xdr:to>
      <xdr:col>3</xdr:col>
      <xdr:colOff>86487</xdr:colOff>
      <xdr:row>9</xdr:row>
      <xdr:rowOff>47625</xdr:rowOff>
    </xdr:to>
    <xdr:grpSp>
      <xdr:nvGrpSpPr>
        <xdr:cNvPr id="28" name="Group 27">
          <a:extLst>
            <a:ext uri="{FF2B5EF4-FFF2-40B4-BE49-F238E27FC236}">
              <a16:creationId xmlns:a16="http://schemas.microsoft.com/office/drawing/2014/main" id="{21B83E6F-8442-74FB-D0B9-9BDA95480C3A}"/>
            </a:ext>
          </a:extLst>
        </xdr:cNvPr>
        <xdr:cNvGrpSpPr/>
      </xdr:nvGrpSpPr>
      <xdr:grpSpPr>
        <a:xfrm>
          <a:off x="333375" y="1047750"/>
          <a:ext cx="1581912" cy="714375"/>
          <a:chOff x="333375" y="1047750"/>
          <a:chExt cx="1581912" cy="714375"/>
        </a:xfrm>
      </xdr:grpSpPr>
      <xdr:sp macro="" textlink="">
        <xdr:nvSpPr>
          <xdr:cNvPr id="3" name="Rectangle: Rounded Corners 2">
            <a:extLst>
              <a:ext uri="{FF2B5EF4-FFF2-40B4-BE49-F238E27FC236}">
                <a16:creationId xmlns:a16="http://schemas.microsoft.com/office/drawing/2014/main" id="{D0D8D81C-150B-8A40-7CB7-07DC9D162D77}"/>
              </a:ext>
            </a:extLst>
          </xdr:cNvPr>
          <xdr:cNvSpPr/>
        </xdr:nvSpPr>
        <xdr:spPr>
          <a:xfrm>
            <a:off x="333375" y="1047750"/>
            <a:ext cx="1581912" cy="695325"/>
          </a:xfrm>
          <a:prstGeom prst="roundRect">
            <a:avLst/>
          </a:prstGeom>
          <a:gradFill flip="none" rotWithShape="1">
            <a:gsLst>
              <a:gs pos="0">
                <a:srgbClr val="1F8CB3"/>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9" name="Oval 8">
            <a:extLst>
              <a:ext uri="{FF2B5EF4-FFF2-40B4-BE49-F238E27FC236}">
                <a16:creationId xmlns:a16="http://schemas.microsoft.com/office/drawing/2014/main" id="{9642C949-F1C1-4769-4F9D-A48028955EAF}"/>
              </a:ext>
            </a:extLst>
          </xdr:cNvPr>
          <xdr:cNvSpPr/>
        </xdr:nvSpPr>
        <xdr:spPr>
          <a:xfrm>
            <a:off x="409575" y="1147762"/>
            <a:ext cx="495300" cy="495300"/>
          </a:xfrm>
          <a:prstGeom prst="ellipse">
            <a:avLst/>
          </a:prstGeom>
          <a:solidFill>
            <a:srgbClr val="1F8CB3">
              <a:alpha val="4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4" name="Picture 13">
            <a:extLst>
              <a:ext uri="{FF2B5EF4-FFF2-40B4-BE49-F238E27FC236}">
                <a16:creationId xmlns:a16="http://schemas.microsoft.com/office/drawing/2014/main" id="{8DB4031F-9AF0-740E-D4EF-BAB8862F4FB5}"/>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485776" y="1209674"/>
            <a:ext cx="342899" cy="342901"/>
          </a:xfrm>
          <a:prstGeom prst="rect">
            <a:avLst/>
          </a:prstGeom>
        </xdr:spPr>
      </xdr:pic>
      <xdr:sp macro="" textlink="">
        <xdr:nvSpPr>
          <xdr:cNvPr id="21" name="TextBox 20">
            <a:extLst>
              <a:ext uri="{FF2B5EF4-FFF2-40B4-BE49-F238E27FC236}">
                <a16:creationId xmlns:a16="http://schemas.microsoft.com/office/drawing/2014/main" id="{EFFFA4CE-DC92-D9D8-8A33-05264DF875E0}"/>
              </a:ext>
            </a:extLst>
          </xdr:cNvPr>
          <xdr:cNvSpPr txBox="1"/>
        </xdr:nvSpPr>
        <xdr:spPr>
          <a:xfrm>
            <a:off x="962025" y="1438275"/>
            <a:ext cx="6953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COGS</a:t>
            </a:r>
          </a:p>
        </xdr:txBody>
      </xdr:sp>
      <xdr:sp macro="" textlink="'Analysis 3'!R10">
        <xdr:nvSpPr>
          <xdr:cNvPr id="25" name="TextBox 24">
            <a:extLst>
              <a:ext uri="{FF2B5EF4-FFF2-40B4-BE49-F238E27FC236}">
                <a16:creationId xmlns:a16="http://schemas.microsoft.com/office/drawing/2014/main" id="{0FC4438A-3271-B01F-FA21-8E2503110810}"/>
              </a:ext>
            </a:extLst>
          </xdr:cNvPr>
          <xdr:cNvSpPr txBox="1"/>
        </xdr:nvSpPr>
        <xdr:spPr>
          <a:xfrm>
            <a:off x="876301" y="116205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857EDC-A754-4C12-8358-EAB4F57458E2}" type="TxLink">
              <a:rPr lang="en-US" sz="1800" b="1" i="0" u="none" strike="noStrike">
                <a:solidFill>
                  <a:schemeClr val="bg1"/>
                </a:solidFill>
                <a:latin typeface="Calibri"/>
                <a:cs typeface="Calibri"/>
              </a:rPr>
              <a:pPr algn="ctr"/>
              <a:t>$39.0K</a:t>
            </a:fld>
            <a:endParaRPr lang="en-PH" sz="1800" b="1">
              <a:solidFill>
                <a:schemeClr val="bg1"/>
              </a:solidFill>
            </a:endParaRPr>
          </a:p>
        </xdr:txBody>
      </xdr:sp>
    </xdr:grpSp>
    <xdr:clientData/>
  </xdr:twoCellAnchor>
  <xdr:twoCellAnchor>
    <xdr:from>
      <xdr:col>4</xdr:col>
      <xdr:colOff>76200</xdr:colOff>
      <xdr:row>5</xdr:row>
      <xdr:rowOff>95250</xdr:rowOff>
    </xdr:from>
    <xdr:to>
      <xdr:col>6</xdr:col>
      <xdr:colOff>438912</xdr:colOff>
      <xdr:row>9</xdr:row>
      <xdr:rowOff>28575</xdr:rowOff>
    </xdr:to>
    <xdr:grpSp>
      <xdr:nvGrpSpPr>
        <xdr:cNvPr id="27" name="Group 26">
          <a:extLst>
            <a:ext uri="{FF2B5EF4-FFF2-40B4-BE49-F238E27FC236}">
              <a16:creationId xmlns:a16="http://schemas.microsoft.com/office/drawing/2014/main" id="{02A6FA7B-F22C-00C4-DC73-1CF74A231130}"/>
            </a:ext>
          </a:extLst>
        </xdr:cNvPr>
        <xdr:cNvGrpSpPr/>
      </xdr:nvGrpSpPr>
      <xdr:grpSpPr>
        <a:xfrm>
          <a:off x="2514600" y="1047750"/>
          <a:ext cx="1581912" cy="695325"/>
          <a:chOff x="2311400" y="1047750"/>
          <a:chExt cx="1581912" cy="695325"/>
        </a:xfrm>
      </xdr:grpSpPr>
      <xdr:sp macro="" textlink="">
        <xdr:nvSpPr>
          <xdr:cNvPr id="6" name="Rectangle: Rounded Corners 5">
            <a:extLst>
              <a:ext uri="{FF2B5EF4-FFF2-40B4-BE49-F238E27FC236}">
                <a16:creationId xmlns:a16="http://schemas.microsoft.com/office/drawing/2014/main" id="{0C82E9A9-B17E-A5F0-A3DF-41B88073FFE2}"/>
              </a:ext>
            </a:extLst>
          </xdr:cNvPr>
          <xdr:cNvSpPr/>
        </xdr:nvSpPr>
        <xdr:spPr>
          <a:xfrm>
            <a:off x="2311400" y="1047750"/>
            <a:ext cx="1581912" cy="695325"/>
          </a:xfrm>
          <a:prstGeom prst="roundRect">
            <a:avLst/>
          </a:prstGeom>
          <a:gradFill flip="none" rotWithShape="1">
            <a:gsLst>
              <a:gs pos="0">
                <a:schemeClr val="bg1"/>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0" name="Oval 9">
            <a:extLst>
              <a:ext uri="{FF2B5EF4-FFF2-40B4-BE49-F238E27FC236}">
                <a16:creationId xmlns:a16="http://schemas.microsoft.com/office/drawing/2014/main" id="{7057684B-600A-4714-6EAE-19FBCA3FE572}"/>
              </a:ext>
            </a:extLst>
          </xdr:cNvPr>
          <xdr:cNvSpPr/>
        </xdr:nvSpPr>
        <xdr:spPr>
          <a:xfrm>
            <a:off x="2390775" y="1147762"/>
            <a:ext cx="495300" cy="495300"/>
          </a:xfrm>
          <a:prstGeom prst="ellipse">
            <a:avLst/>
          </a:prstGeom>
          <a:solidFill>
            <a:schemeClr val="bg1">
              <a:lumMod val="85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6" name="Picture 15">
            <a:extLst>
              <a:ext uri="{FF2B5EF4-FFF2-40B4-BE49-F238E27FC236}">
                <a16:creationId xmlns:a16="http://schemas.microsoft.com/office/drawing/2014/main" id="{3B7F020F-123C-99C6-40F5-CB978C56CB42}"/>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2495551" y="1228725"/>
            <a:ext cx="313714" cy="313714"/>
          </a:xfrm>
          <a:prstGeom prst="rect">
            <a:avLst/>
          </a:prstGeom>
        </xdr:spPr>
      </xdr:pic>
      <xdr:sp macro="" textlink="">
        <xdr:nvSpPr>
          <xdr:cNvPr id="22" name="TextBox 21">
            <a:extLst>
              <a:ext uri="{FF2B5EF4-FFF2-40B4-BE49-F238E27FC236}">
                <a16:creationId xmlns:a16="http://schemas.microsoft.com/office/drawing/2014/main" id="{2D85AD68-B777-17E8-51FA-7BB5B059C932}"/>
              </a:ext>
            </a:extLst>
          </xdr:cNvPr>
          <xdr:cNvSpPr txBox="1"/>
        </xdr:nvSpPr>
        <xdr:spPr>
          <a:xfrm>
            <a:off x="2800350" y="1419225"/>
            <a:ext cx="10191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Total Revenue</a:t>
            </a:r>
          </a:p>
        </xdr:txBody>
      </xdr:sp>
      <xdr:sp macro="" textlink="'Analysis 3'!S10">
        <xdr:nvSpPr>
          <xdr:cNvPr id="29" name="TextBox 28">
            <a:extLst>
              <a:ext uri="{FF2B5EF4-FFF2-40B4-BE49-F238E27FC236}">
                <a16:creationId xmlns:a16="http://schemas.microsoft.com/office/drawing/2014/main" id="{EE3D0EF5-11C9-85D9-0859-BC18DD7D9460}"/>
              </a:ext>
            </a:extLst>
          </xdr:cNvPr>
          <xdr:cNvSpPr txBox="1"/>
        </xdr:nvSpPr>
        <xdr:spPr>
          <a:xfrm>
            <a:off x="2867026" y="115252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893F00-E7A2-41D1-8DF6-68469D02419B}" type="TxLink">
              <a:rPr lang="en-US" sz="1800" b="1" i="0" u="none" strike="noStrike">
                <a:solidFill>
                  <a:schemeClr val="bg1"/>
                </a:solidFill>
                <a:latin typeface="Calibri"/>
                <a:cs typeface="Calibri"/>
              </a:rPr>
              <a:pPr algn="ctr"/>
              <a:t>$90.7K</a:t>
            </a:fld>
            <a:endParaRPr lang="en-PH" sz="1800" b="1">
              <a:solidFill>
                <a:schemeClr val="bg1"/>
              </a:solidFill>
            </a:endParaRPr>
          </a:p>
        </xdr:txBody>
      </xdr:sp>
    </xdr:grpSp>
    <xdr:clientData/>
  </xdr:twoCellAnchor>
  <xdr:twoCellAnchor>
    <xdr:from>
      <xdr:col>7</xdr:col>
      <xdr:colOff>428625</xdr:colOff>
      <xdr:row>5</xdr:row>
      <xdr:rowOff>95250</xdr:rowOff>
    </xdr:from>
    <xdr:to>
      <xdr:col>10</xdr:col>
      <xdr:colOff>181737</xdr:colOff>
      <xdr:row>9</xdr:row>
      <xdr:rowOff>47625</xdr:rowOff>
    </xdr:to>
    <xdr:grpSp>
      <xdr:nvGrpSpPr>
        <xdr:cNvPr id="26" name="Group 25">
          <a:extLst>
            <a:ext uri="{FF2B5EF4-FFF2-40B4-BE49-F238E27FC236}">
              <a16:creationId xmlns:a16="http://schemas.microsoft.com/office/drawing/2014/main" id="{5C4B4924-D436-42F6-BAA7-EED9A1D1D320}"/>
            </a:ext>
          </a:extLst>
        </xdr:cNvPr>
        <xdr:cNvGrpSpPr/>
      </xdr:nvGrpSpPr>
      <xdr:grpSpPr>
        <a:xfrm>
          <a:off x="4695825" y="1047750"/>
          <a:ext cx="1581912" cy="714375"/>
          <a:chOff x="4289425" y="1047750"/>
          <a:chExt cx="1581912" cy="714375"/>
        </a:xfrm>
      </xdr:grpSpPr>
      <xdr:sp macro="" textlink="">
        <xdr:nvSpPr>
          <xdr:cNvPr id="7" name="Rectangle: Rounded Corners 6">
            <a:extLst>
              <a:ext uri="{FF2B5EF4-FFF2-40B4-BE49-F238E27FC236}">
                <a16:creationId xmlns:a16="http://schemas.microsoft.com/office/drawing/2014/main" id="{96E8F997-2E7F-D7CE-6535-6C04AFE1F4DA}"/>
              </a:ext>
            </a:extLst>
          </xdr:cNvPr>
          <xdr:cNvSpPr/>
        </xdr:nvSpPr>
        <xdr:spPr>
          <a:xfrm>
            <a:off x="4289425" y="1047750"/>
            <a:ext cx="1581912" cy="695325"/>
          </a:xfrm>
          <a:prstGeom prst="roundRect">
            <a:avLst/>
          </a:prstGeom>
          <a:gradFill flip="none" rotWithShape="1">
            <a:gsLst>
              <a:gs pos="0">
                <a:schemeClr val="accent2">
                  <a:lumMod val="60000"/>
                  <a:lumOff val="40000"/>
                </a:schemeClr>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1" name="Oval 10">
            <a:extLst>
              <a:ext uri="{FF2B5EF4-FFF2-40B4-BE49-F238E27FC236}">
                <a16:creationId xmlns:a16="http://schemas.microsoft.com/office/drawing/2014/main" id="{222AC165-7218-6E7B-D7B9-3818BADB9683}"/>
              </a:ext>
            </a:extLst>
          </xdr:cNvPr>
          <xdr:cNvSpPr/>
        </xdr:nvSpPr>
        <xdr:spPr>
          <a:xfrm>
            <a:off x="4371975" y="1147762"/>
            <a:ext cx="495300" cy="495300"/>
          </a:xfrm>
          <a:prstGeom prst="ellipse">
            <a:avLst/>
          </a:prstGeom>
          <a:solidFill>
            <a:schemeClr val="accent4">
              <a:lumMod val="60000"/>
              <a:lumOff val="40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8" name="Picture 17">
            <a:extLst>
              <a:ext uri="{FF2B5EF4-FFF2-40B4-BE49-F238E27FC236}">
                <a16:creationId xmlns:a16="http://schemas.microsoft.com/office/drawing/2014/main" id="{CA54AE09-F106-32A2-26F2-4F53D7BA66B6}"/>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4419600" y="1247775"/>
            <a:ext cx="410575" cy="257175"/>
          </a:xfrm>
          <a:prstGeom prst="rect">
            <a:avLst/>
          </a:prstGeom>
        </xdr:spPr>
      </xdr:pic>
      <xdr:sp macro="" textlink="">
        <xdr:nvSpPr>
          <xdr:cNvPr id="23" name="TextBox 22">
            <a:extLst>
              <a:ext uri="{FF2B5EF4-FFF2-40B4-BE49-F238E27FC236}">
                <a16:creationId xmlns:a16="http://schemas.microsoft.com/office/drawing/2014/main" id="{A63534CD-EDB2-2DCA-4F35-8D0ED09F0F42}"/>
              </a:ext>
            </a:extLst>
          </xdr:cNvPr>
          <xdr:cNvSpPr txBox="1"/>
        </xdr:nvSpPr>
        <xdr:spPr>
          <a:xfrm>
            <a:off x="4848225" y="1438275"/>
            <a:ext cx="9810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Profit Margin</a:t>
            </a:r>
          </a:p>
        </xdr:txBody>
      </xdr:sp>
      <xdr:sp macro="" textlink="'Analysis 3'!T10">
        <xdr:nvSpPr>
          <xdr:cNvPr id="30" name="TextBox 29">
            <a:extLst>
              <a:ext uri="{FF2B5EF4-FFF2-40B4-BE49-F238E27FC236}">
                <a16:creationId xmlns:a16="http://schemas.microsoft.com/office/drawing/2014/main" id="{DBA7356B-BF15-FAD7-AFA0-A288C2351D3B}"/>
              </a:ext>
            </a:extLst>
          </xdr:cNvPr>
          <xdr:cNvSpPr txBox="1"/>
        </xdr:nvSpPr>
        <xdr:spPr>
          <a:xfrm>
            <a:off x="4876801" y="115252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3497C-760A-4779-9782-C3E875344AA8}" type="TxLink">
              <a:rPr lang="en-US" sz="1800" b="1" i="0" u="none" strike="noStrike">
                <a:solidFill>
                  <a:schemeClr val="bg1"/>
                </a:solidFill>
                <a:latin typeface="Calibri"/>
                <a:cs typeface="Calibri"/>
              </a:rPr>
              <a:pPr algn="ctr"/>
              <a:t>$51.7K</a:t>
            </a:fld>
            <a:endParaRPr lang="en-PH" sz="1800" b="1">
              <a:solidFill>
                <a:schemeClr val="bg1"/>
              </a:solidFill>
            </a:endParaRPr>
          </a:p>
        </xdr:txBody>
      </xdr:sp>
    </xdr:grpSp>
    <xdr:clientData/>
  </xdr:twoCellAnchor>
  <xdr:twoCellAnchor>
    <xdr:from>
      <xdr:col>11</xdr:col>
      <xdr:colOff>171450</xdr:colOff>
      <xdr:row>5</xdr:row>
      <xdr:rowOff>95250</xdr:rowOff>
    </xdr:from>
    <xdr:to>
      <xdr:col>13</xdr:col>
      <xdr:colOff>552451</xdr:colOff>
      <xdr:row>9</xdr:row>
      <xdr:rowOff>57150</xdr:rowOff>
    </xdr:to>
    <xdr:grpSp>
      <xdr:nvGrpSpPr>
        <xdr:cNvPr id="19" name="Group 18">
          <a:extLst>
            <a:ext uri="{FF2B5EF4-FFF2-40B4-BE49-F238E27FC236}">
              <a16:creationId xmlns:a16="http://schemas.microsoft.com/office/drawing/2014/main" id="{249C2AE1-261C-3C15-52F5-1A1767E930C9}"/>
            </a:ext>
          </a:extLst>
        </xdr:cNvPr>
        <xdr:cNvGrpSpPr/>
      </xdr:nvGrpSpPr>
      <xdr:grpSpPr>
        <a:xfrm>
          <a:off x="6877050" y="1047750"/>
          <a:ext cx="1600201" cy="723900"/>
          <a:chOff x="6267450" y="1047750"/>
          <a:chExt cx="1600201" cy="723900"/>
        </a:xfrm>
      </xdr:grpSpPr>
      <xdr:sp macro="" textlink="">
        <xdr:nvSpPr>
          <xdr:cNvPr id="8" name="Rectangle: Rounded Corners 7">
            <a:extLst>
              <a:ext uri="{FF2B5EF4-FFF2-40B4-BE49-F238E27FC236}">
                <a16:creationId xmlns:a16="http://schemas.microsoft.com/office/drawing/2014/main" id="{FC6F0215-F5BC-E6F7-AAE9-D85830B3AD82}"/>
              </a:ext>
            </a:extLst>
          </xdr:cNvPr>
          <xdr:cNvSpPr/>
        </xdr:nvSpPr>
        <xdr:spPr>
          <a:xfrm>
            <a:off x="6267450" y="1047750"/>
            <a:ext cx="1581912" cy="695325"/>
          </a:xfrm>
          <a:prstGeom prst="roundRect">
            <a:avLst/>
          </a:prstGeom>
          <a:gradFill flip="none" rotWithShape="1">
            <a:gsLst>
              <a:gs pos="0">
                <a:schemeClr val="accent1">
                  <a:lumMod val="60000"/>
                  <a:lumOff val="40000"/>
                </a:schemeClr>
              </a:gs>
              <a:gs pos="35000">
                <a:srgbClr val="333F50"/>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12" name="Oval 11">
            <a:extLst>
              <a:ext uri="{FF2B5EF4-FFF2-40B4-BE49-F238E27FC236}">
                <a16:creationId xmlns:a16="http://schemas.microsoft.com/office/drawing/2014/main" id="{84821A4B-5E6E-8E86-305F-1F816EDF18DD}"/>
              </a:ext>
            </a:extLst>
          </xdr:cNvPr>
          <xdr:cNvSpPr/>
        </xdr:nvSpPr>
        <xdr:spPr>
          <a:xfrm>
            <a:off x="6353175" y="1147762"/>
            <a:ext cx="495300" cy="495300"/>
          </a:xfrm>
          <a:prstGeom prst="ellipse">
            <a:avLst/>
          </a:prstGeom>
          <a:solidFill>
            <a:schemeClr val="bg1">
              <a:lumMod val="85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20" name="Picture 19">
            <a:extLst>
              <a:ext uri="{FF2B5EF4-FFF2-40B4-BE49-F238E27FC236}">
                <a16:creationId xmlns:a16="http://schemas.microsoft.com/office/drawing/2014/main" id="{5CCB3FA4-D9ED-BCEE-EA4E-3DBF85EF6088}"/>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429375" y="1209064"/>
            <a:ext cx="333375" cy="333375"/>
          </a:xfrm>
          <a:prstGeom prst="rect">
            <a:avLst/>
          </a:prstGeom>
        </xdr:spPr>
      </xdr:pic>
      <xdr:sp macro="" textlink="">
        <xdr:nvSpPr>
          <xdr:cNvPr id="24" name="TextBox 23">
            <a:extLst>
              <a:ext uri="{FF2B5EF4-FFF2-40B4-BE49-F238E27FC236}">
                <a16:creationId xmlns:a16="http://schemas.microsoft.com/office/drawing/2014/main" id="{F1DD9B0D-379C-F0DF-09C5-9BA7D2251626}"/>
              </a:ext>
            </a:extLst>
          </xdr:cNvPr>
          <xdr:cNvSpPr txBox="1"/>
        </xdr:nvSpPr>
        <xdr:spPr>
          <a:xfrm>
            <a:off x="6734175" y="1447800"/>
            <a:ext cx="11334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100" b="1">
                <a:solidFill>
                  <a:schemeClr val="bg1">
                    <a:lumMod val="85000"/>
                  </a:schemeClr>
                </a:solidFill>
              </a:rPr>
              <a:t>% Profit</a:t>
            </a:r>
            <a:r>
              <a:rPr lang="en-PH" sz="1100" b="1" baseline="0">
                <a:solidFill>
                  <a:schemeClr val="bg1">
                    <a:lumMod val="85000"/>
                  </a:schemeClr>
                </a:solidFill>
              </a:rPr>
              <a:t> Margin</a:t>
            </a:r>
            <a:endParaRPr lang="en-PH" sz="1100" b="1">
              <a:solidFill>
                <a:schemeClr val="bg1">
                  <a:lumMod val="85000"/>
                </a:schemeClr>
              </a:solidFill>
            </a:endParaRPr>
          </a:p>
        </xdr:txBody>
      </xdr:sp>
      <xdr:sp macro="" textlink="'Analysis 3'!U10">
        <xdr:nvSpPr>
          <xdr:cNvPr id="31" name="TextBox 30">
            <a:extLst>
              <a:ext uri="{FF2B5EF4-FFF2-40B4-BE49-F238E27FC236}">
                <a16:creationId xmlns:a16="http://schemas.microsoft.com/office/drawing/2014/main" id="{174C1880-E0FE-8967-2CF6-24F5D449D364}"/>
              </a:ext>
            </a:extLst>
          </xdr:cNvPr>
          <xdr:cNvSpPr txBox="1"/>
        </xdr:nvSpPr>
        <xdr:spPr>
          <a:xfrm>
            <a:off x="6867526" y="1171575"/>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5BF8B1-8FD3-482A-AB2A-46011DE93FDC}" type="TxLink">
              <a:rPr lang="en-US" sz="1800" b="1" i="0" u="none" strike="noStrike">
                <a:solidFill>
                  <a:schemeClr val="bg1"/>
                </a:solidFill>
                <a:latin typeface="Calibri"/>
                <a:cs typeface="Calibri"/>
              </a:rPr>
              <a:pPr algn="ctr"/>
              <a:t>57.02%</a:t>
            </a:fld>
            <a:endParaRPr lang="en-PH" sz="1800" b="1">
              <a:solidFill>
                <a:schemeClr val="bg1"/>
              </a:solidFill>
            </a:endParaRPr>
          </a:p>
        </xdr:txBody>
      </xdr:sp>
    </xdr:grpSp>
    <xdr:clientData/>
  </xdr:twoCellAnchor>
  <xdr:twoCellAnchor>
    <xdr:from>
      <xdr:col>14</xdr:col>
      <xdr:colOff>266700</xdr:colOff>
      <xdr:row>5</xdr:row>
      <xdr:rowOff>0</xdr:rowOff>
    </xdr:from>
    <xdr:to>
      <xdr:col>19</xdr:col>
      <xdr:colOff>333375</xdr:colOff>
      <xdr:row>33</xdr:row>
      <xdr:rowOff>124968</xdr:rowOff>
    </xdr:to>
    <xdr:grpSp>
      <xdr:nvGrpSpPr>
        <xdr:cNvPr id="17" name="Group 16">
          <a:extLst>
            <a:ext uri="{FF2B5EF4-FFF2-40B4-BE49-F238E27FC236}">
              <a16:creationId xmlns:a16="http://schemas.microsoft.com/office/drawing/2014/main" id="{64F31F0F-40FD-2BFF-0E78-410E0A4DAC62}"/>
            </a:ext>
          </a:extLst>
        </xdr:cNvPr>
        <xdr:cNvGrpSpPr/>
      </xdr:nvGrpSpPr>
      <xdr:grpSpPr>
        <a:xfrm>
          <a:off x="8801100" y="952500"/>
          <a:ext cx="3305175" cy="5458968"/>
          <a:chOff x="8801100" y="809625"/>
          <a:chExt cx="3305175" cy="5458968"/>
        </a:xfrm>
        <a:solidFill>
          <a:srgbClr val="005392"/>
        </a:solidFill>
      </xdr:grpSpPr>
      <xdr:grpSp>
        <xdr:nvGrpSpPr>
          <xdr:cNvPr id="37" name="Group 36">
            <a:extLst>
              <a:ext uri="{FF2B5EF4-FFF2-40B4-BE49-F238E27FC236}">
                <a16:creationId xmlns:a16="http://schemas.microsoft.com/office/drawing/2014/main" id="{045D391B-E938-D068-FBB4-4E246BD4B626}"/>
              </a:ext>
            </a:extLst>
          </xdr:cNvPr>
          <xdr:cNvGrpSpPr/>
        </xdr:nvGrpSpPr>
        <xdr:grpSpPr>
          <a:xfrm>
            <a:off x="8801100" y="809625"/>
            <a:ext cx="2676525" cy="5458968"/>
            <a:chOff x="8858250" y="876300"/>
            <a:chExt cx="2676525" cy="5458968"/>
          </a:xfrm>
          <a:grpFill/>
        </xdr:grpSpPr>
        <xdr:sp macro="" textlink="">
          <xdr:nvSpPr>
            <xdr:cNvPr id="34" name="Rectangle 33">
              <a:extLst>
                <a:ext uri="{FF2B5EF4-FFF2-40B4-BE49-F238E27FC236}">
                  <a16:creationId xmlns:a16="http://schemas.microsoft.com/office/drawing/2014/main" id="{FC2AD551-8651-88E7-5907-646B9D12483E}"/>
                </a:ext>
              </a:extLst>
            </xdr:cNvPr>
            <xdr:cNvSpPr/>
          </xdr:nvSpPr>
          <xdr:spPr>
            <a:xfrm>
              <a:off x="10544175" y="1114425"/>
              <a:ext cx="647700" cy="48768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5" name="Rectangle 34">
              <a:extLst>
                <a:ext uri="{FF2B5EF4-FFF2-40B4-BE49-F238E27FC236}">
                  <a16:creationId xmlns:a16="http://schemas.microsoft.com/office/drawing/2014/main" id="{6497AB36-588A-3FB2-4B29-26CDBF8E3D0B}"/>
                </a:ext>
              </a:extLst>
            </xdr:cNvPr>
            <xdr:cNvSpPr/>
          </xdr:nvSpPr>
          <xdr:spPr>
            <a:xfrm>
              <a:off x="10706100" y="1462088"/>
              <a:ext cx="647700" cy="418147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6" name="Rectangle 35">
              <a:extLst>
                <a:ext uri="{FF2B5EF4-FFF2-40B4-BE49-F238E27FC236}">
                  <a16:creationId xmlns:a16="http://schemas.microsoft.com/office/drawing/2014/main" id="{BC5FDD06-5761-EAB8-FB6E-F05D85DAA899}"/>
                </a:ext>
              </a:extLst>
            </xdr:cNvPr>
            <xdr:cNvSpPr/>
          </xdr:nvSpPr>
          <xdr:spPr>
            <a:xfrm>
              <a:off x="10887075" y="1800225"/>
              <a:ext cx="647700" cy="35052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33" name="Rectangle: Diagonal Corners Rounded 32">
              <a:extLst>
                <a:ext uri="{FF2B5EF4-FFF2-40B4-BE49-F238E27FC236}">
                  <a16:creationId xmlns:a16="http://schemas.microsoft.com/office/drawing/2014/main" id="{F2FFAD56-2685-BD85-FC3C-46EFC3E83DF3}"/>
                </a:ext>
              </a:extLst>
            </xdr:cNvPr>
            <xdr:cNvSpPr/>
          </xdr:nvSpPr>
          <xdr:spPr>
            <a:xfrm>
              <a:off x="8858250" y="876300"/>
              <a:ext cx="2148840" cy="5458968"/>
            </a:xfrm>
            <a:prstGeom prst="round2DiagRect">
              <a:avLst>
                <a:gd name="adj1" fmla="val 8216"/>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sp macro="" textlink="">
        <xdr:nvSpPr>
          <xdr:cNvPr id="13" name="Oval 12">
            <a:extLst>
              <a:ext uri="{FF2B5EF4-FFF2-40B4-BE49-F238E27FC236}">
                <a16:creationId xmlns:a16="http://schemas.microsoft.com/office/drawing/2014/main" id="{D74535E9-5834-1793-93A6-BD6B704289B0}"/>
              </a:ext>
            </a:extLst>
          </xdr:cNvPr>
          <xdr:cNvSpPr/>
        </xdr:nvSpPr>
        <xdr:spPr>
          <a:xfrm>
            <a:off x="10810875" y="2085975"/>
            <a:ext cx="1295400" cy="2790825"/>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xdr:from>
      <xdr:col>8</xdr:col>
      <xdr:colOff>171450</xdr:colOff>
      <xdr:row>15</xdr:row>
      <xdr:rowOff>47625</xdr:rowOff>
    </xdr:from>
    <xdr:to>
      <xdr:col>13</xdr:col>
      <xdr:colOff>476250</xdr:colOff>
      <xdr:row>23</xdr:row>
      <xdr:rowOff>57149</xdr:rowOff>
    </xdr:to>
    <xdr:graphicFrame macro="">
      <xdr:nvGraphicFramePr>
        <xdr:cNvPr id="2" name="Chart 1">
          <a:extLst>
            <a:ext uri="{FF2B5EF4-FFF2-40B4-BE49-F238E27FC236}">
              <a16:creationId xmlns:a16="http://schemas.microsoft.com/office/drawing/2014/main" id="{DE0EA235-E61A-49A3-806C-5375D8195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152401</xdr:colOff>
      <xdr:row>10</xdr:row>
      <xdr:rowOff>95250</xdr:rowOff>
    </xdr:from>
    <xdr:to>
      <xdr:col>8</xdr:col>
      <xdr:colOff>552451</xdr:colOff>
      <xdr:row>12</xdr:row>
      <xdr:rowOff>38100</xdr:rowOff>
    </xdr:to>
    <xdr:sp macro="" textlink="">
      <xdr:nvSpPr>
        <xdr:cNvPr id="42" name="TextBox 41">
          <a:extLst>
            <a:ext uri="{FF2B5EF4-FFF2-40B4-BE49-F238E27FC236}">
              <a16:creationId xmlns:a16="http://schemas.microsoft.com/office/drawing/2014/main" id="{0A0E42E1-EE33-48F0-BC97-B5CE1F6C0A99}"/>
            </a:ext>
          </a:extLst>
        </xdr:cNvPr>
        <xdr:cNvSpPr txBox="1"/>
      </xdr:nvSpPr>
      <xdr:spPr>
        <a:xfrm>
          <a:off x="5029201" y="2000250"/>
          <a:ext cx="400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tx1">
                  <a:lumMod val="75000"/>
                  <a:lumOff val="25000"/>
                </a:schemeClr>
              </a:solidFill>
            </a:rPr>
            <a:t>Top</a:t>
          </a:r>
        </a:p>
      </xdr:txBody>
    </xdr:sp>
    <xdr:clientData/>
  </xdr:twoCellAnchor>
  <xdr:twoCellAnchor>
    <xdr:from>
      <xdr:col>9</xdr:col>
      <xdr:colOff>581025</xdr:colOff>
      <xdr:row>10</xdr:row>
      <xdr:rowOff>95250</xdr:rowOff>
    </xdr:from>
    <xdr:to>
      <xdr:col>10</xdr:col>
      <xdr:colOff>581027</xdr:colOff>
      <xdr:row>12</xdr:row>
      <xdr:rowOff>38100</xdr:rowOff>
    </xdr:to>
    <xdr:sp macro="" textlink="">
      <xdr:nvSpPr>
        <xdr:cNvPr id="45" name="TextBox 44">
          <a:extLst>
            <a:ext uri="{FF2B5EF4-FFF2-40B4-BE49-F238E27FC236}">
              <a16:creationId xmlns:a16="http://schemas.microsoft.com/office/drawing/2014/main" id="{8B5C1496-0BE6-409F-8D30-D41729383DB8}"/>
            </a:ext>
          </a:extLst>
        </xdr:cNvPr>
        <xdr:cNvSpPr txBox="1"/>
      </xdr:nvSpPr>
      <xdr:spPr>
        <a:xfrm>
          <a:off x="6067425" y="2000250"/>
          <a:ext cx="609602"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tx1">
                  <a:lumMod val="75000"/>
                  <a:lumOff val="25000"/>
                </a:schemeClr>
              </a:solidFill>
            </a:rPr>
            <a:t>Bottom</a:t>
          </a:r>
        </a:p>
      </xdr:txBody>
    </xdr:sp>
    <xdr:clientData/>
  </xdr:twoCellAnchor>
  <xdr:twoCellAnchor>
    <xdr:from>
      <xdr:col>8</xdr:col>
      <xdr:colOff>180974</xdr:colOff>
      <xdr:row>11</xdr:row>
      <xdr:rowOff>161925</xdr:rowOff>
    </xdr:from>
    <xdr:to>
      <xdr:col>12</xdr:col>
      <xdr:colOff>133349</xdr:colOff>
      <xdr:row>13</xdr:row>
      <xdr:rowOff>104775</xdr:rowOff>
    </xdr:to>
    <xdr:sp macro="" textlink="'Analysis 3'!M19">
      <xdr:nvSpPr>
        <xdr:cNvPr id="46" name="TextBox 45">
          <a:extLst>
            <a:ext uri="{FF2B5EF4-FFF2-40B4-BE49-F238E27FC236}">
              <a16:creationId xmlns:a16="http://schemas.microsoft.com/office/drawing/2014/main" id="{2B751E88-53CC-415B-AD8E-63A2372F54D8}"/>
            </a:ext>
          </a:extLst>
        </xdr:cNvPr>
        <xdr:cNvSpPr txBox="1"/>
      </xdr:nvSpPr>
      <xdr:spPr>
        <a:xfrm>
          <a:off x="5057774" y="2257425"/>
          <a:ext cx="2390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D353C8-734E-40C1-AD17-ED95ED064012}" type="TxLink">
            <a:rPr lang="en-US" sz="1400" b="0" i="0" u="none" strike="noStrike">
              <a:solidFill>
                <a:schemeClr val="tx1">
                  <a:lumMod val="75000"/>
                  <a:lumOff val="25000"/>
                </a:schemeClr>
              </a:solidFill>
              <a:latin typeface="Calibri"/>
              <a:cs typeface="Calibri"/>
            </a:rPr>
            <a:pPr algn="ctr"/>
            <a:t>Least-5 Profitable Location</a:t>
          </a:fld>
          <a:endParaRPr lang="en-PH" sz="1100" b="0">
            <a:solidFill>
              <a:schemeClr val="tx1">
                <a:lumMod val="75000"/>
                <a:lumOff val="25000"/>
              </a:schemeClr>
            </a:solidFill>
          </a:endParaRPr>
        </a:p>
      </xdr:txBody>
    </xdr:sp>
    <xdr:clientData/>
  </xdr:twoCellAnchor>
  <xdr:twoCellAnchor>
    <xdr:from>
      <xdr:col>8</xdr:col>
      <xdr:colOff>247650</xdr:colOff>
      <xdr:row>12</xdr:row>
      <xdr:rowOff>85724</xdr:rowOff>
    </xdr:from>
    <xdr:to>
      <xdr:col>8</xdr:col>
      <xdr:colOff>352425</xdr:colOff>
      <xdr:row>12</xdr:row>
      <xdr:rowOff>190499</xdr:rowOff>
    </xdr:to>
    <xdr:sp macro="" textlink="">
      <xdr:nvSpPr>
        <xdr:cNvPr id="48" name="Oval 47">
          <a:extLst>
            <a:ext uri="{FF2B5EF4-FFF2-40B4-BE49-F238E27FC236}">
              <a16:creationId xmlns:a16="http://schemas.microsoft.com/office/drawing/2014/main" id="{0C354057-9102-4692-800B-F40EA8EB8BBE}"/>
            </a:ext>
          </a:extLst>
        </xdr:cNvPr>
        <xdr:cNvSpPr/>
      </xdr:nvSpPr>
      <xdr:spPr>
        <a:xfrm flipH="1">
          <a:off x="5124450" y="237172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304800</xdr:colOff>
      <xdr:row>13</xdr:row>
      <xdr:rowOff>38100</xdr:rowOff>
    </xdr:from>
    <xdr:to>
      <xdr:col>9</xdr:col>
      <xdr:colOff>485775</xdr:colOff>
      <xdr:row>15</xdr:row>
      <xdr:rowOff>133350</xdr:rowOff>
    </xdr:to>
    <xdr:sp macro="" textlink="'Analysis 3'!M20">
      <xdr:nvSpPr>
        <xdr:cNvPr id="49" name="TextBox 48">
          <a:extLst>
            <a:ext uri="{FF2B5EF4-FFF2-40B4-BE49-F238E27FC236}">
              <a16:creationId xmlns:a16="http://schemas.microsoft.com/office/drawing/2014/main" id="{6E97E68E-A442-4862-B3E0-969ADA1A75DA}"/>
            </a:ext>
          </a:extLst>
        </xdr:cNvPr>
        <xdr:cNvSpPr txBox="1"/>
      </xdr:nvSpPr>
      <xdr:spPr>
        <a:xfrm>
          <a:off x="5181600" y="2514600"/>
          <a:ext cx="7905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426746-247A-4C4D-96D1-029AC6D408C1}" type="TxLink">
            <a:rPr lang="en-US" sz="1100" b="0" i="0" u="none" strike="noStrike">
              <a:solidFill>
                <a:schemeClr val="tx1">
                  <a:lumMod val="75000"/>
                  <a:lumOff val="25000"/>
                </a:schemeClr>
              </a:solidFill>
              <a:latin typeface="Calibri"/>
              <a:cs typeface="Calibri"/>
            </a:rPr>
            <a:pPr algn="l"/>
            <a:t>Total Sales Locations</a:t>
          </a:fld>
          <a:endParaRPr lang="en-PH" sz="1100" b="0">
            <a:solidFill>
              <a:schemeClr val="tx1">
                <a:lumMod val="75000"/>
                <a:lumOff val="25000"/>
              </a:schemeClr>
            </a:solidFill>
          </a:endParaRPr>
        </a:p>
      </xdr:txBody>
    </xdr:sp>
    <xdr:clientData/>
  </xdr:twoCellAnchor>
  <xdr:twoCellAnchor>
    <xdr:from>
      <xdr:col>9</xdr:col>
      <xdr:colOff>428625</xdr:colOff>
      <xdr:row>13</xdr:row>
      <xdr:rowOff>19050</xdr:rowOff>
    </xdr:from>
    <xdr:to>
      <xdr:col>10</xdr:col>
      <xdr:colOff>552450</xdr:colOff>
      <xdr:row>15</xdr:row>
      <xdr:rowOff>114300</xdr:rowOff>
    </xdr:to>
    <xdr:sp macro="" textlink="'Analysis 3'!M21">
      <xdr:nvSpPr>
        <xdr:cNvPr id="50" name="TextBox 49">
          <a:extLst>
            <a:ext uri="{FF2B5EF4-FFF2-40B4-BE49-F238E27FC236}">
              <a16:creationId xmlns:a16="http://schemas.microsoft.com/office/drawing/2014/main" id="{8308DF61-928D-A4F0-503B-D24878FB956F}"/>
            </a:ext>
          </a:extLst>
        </xdr:cNvPr>
        <xdr:cNvSpPr txBox="1"/>
      </xdr:nvSpPr>
      <xdr:spPr>
        <a:xfrm>
          <a:off x="5915025" y="2495550"/>
          <a:ext cx="7334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083F8A-A040-4E43-BB6B-C6318FCDFD37}" type="TxLink">
            <a:rPr lang="en-US" sz="2800" b="0" i="0" u="none" strike="noStrike">
              <a:solidFill>
                <a:srgbClr val="1F8CB3"/>
              </a:solidFill>
              <a:latin typeface="Calibri"/>
              <a:cs typeface="Calibri"/>
            </a:rPr>
            <a:pPr algn="ctr"/>
            <a:t>20</a:t>
          </a:fld>
          <a:endParaRPr lang="en-PH" sz="2800" b="0">
            <a:solidFill>
              <a:srgbClr val="1F8CB3"/>
            </a:solidFill>
          </a:endParaRPr>
        </a:p>
      </xdr:txBody>
    </xdr:sp>
    <xdr:clientData/>
  </xdr:twoCellAnchor>
  <xdr:twoCellAnchor>
    <xdr:from>
      <xdr:col>8</xdr:col>
      <xdr:colOff>315851</xdr:colOff>
      <xdr:row>13</xdr:row>
      <xdr:rowOff>104775</xdr:rowOff>
    </xdr:from>
    <xdr:to>
      <xdr:col>8</xdr:col>
      <xdr:colOff>361950</xdr:colOff>
      <xdr:row>15</xdr:row>
      <xdr:rowOff>57151</xdr:rowOff>
    </xdr:to>
    <xdr:sp macro="" textlink="">
      <xdr:nvSpPr>
        <xdr:cNvPr id="51" name="Rectangle 50">
          <a:extLst>
            <a:ext uri="{FF2B5EF4-FFF2-40B4-BE49-F238E27FC236}">
              <a16:creationId xmlns:a16="http://schemas.microsoft.com/office/drawing/2014/main" id="{BCBD4BC7-2643-36B0-BC05-C1C004F8727C}"/>
            </a:ext>
          </a:extLst>
        </xdr:cNvPr>
        <xdr:cNvSpPr/>
      </xdr:nvSpPr>
      <xdr:spPr>
        <a:xfrm>
          <a:off x="5192651" y="2581275"/>
          <a:ext cx="46099" cy="333376"/>
        </a:xfrm>
        <a:prstGeom prst="rect">
          <a:avLst/>
        </a:prstGeom>
        <a:solidFill>
          <a:srgbClr val="1F8CB3">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361950</xdr:colOff>
      <xdr:row>10</xdr:row>
      <xdr:rowOff>104775</xdr:rowOff>
    </xdr:from>
    <xdr:to>
      <xdr:col>1</xdr:col>
      <xdr:colOff>352425</xdr:colOff>
      <xdr:row>23</xdr:row>
      <xdr:rowOff>95251</xdr:rowOff>
    </xdr:to>
    <xdr:sp macro="" textlink="">
      <xdr:nvSpPr>
        <xdr:cNvPr id="52" name="Rectangle: Diagonal Corners Rounded 51">
          <a:extLst>
            <a:ext uri="{FF2B5EF4-FFF2-40B4-BE49-F238E27FC236}">
              <a16:creationId xmlns:a16="http://schemas.microsoft.com/office/drawing/2014/main" id="{899BAA89-13BA-45D6-D852-95BE6D207994}"/>
            </a:ext>
          </a:extLst>
        </xdr:cNvPr>
        <xdr:cNvSpPr/>
      </xdr:nvSpPr>
      <xdr:spPr>
        <a:xfrm>
          <a:off x="361950" y="2009775"/>
          <a:ext cx="600075" cy="2466976"/>
        </a:xfrm>
        <a:prstGeom prst="round2DiagRect">
          <a:avLst/>
        </a:prstGeom>
        <a:gradFill flip="none" rotWithShape="1">
          <a:gsLst>
            <a:gs pos="0">
              <a:schemeClr val="bg1"/>
            </a:gs>
            <a:gs pos="37000">
              <a:srgbClr val="1F95B3"/>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PH" sz="2400"/>
            <a:t>Customer Analysis</a:t>
          </a:r>
        </a:p>
      </xdr:txBody>
    </xdr:sp>
    <xdr:clientData/>
  </xdr:twoCellAnchor>
  <xdr:twoCellAnchor>
    <xdr:from>
      <xdr:col>0</xdr:col>
      <xdr:colOff>333375</xdr:colOff>
      <xdr:row>23</xdr:row>
      <xdr:rowOff>180976</xdr:rowOff>
    </xdr:from>
    <xdr:to>
      <xdr:col>1</xdr:col>
      <xdr:colOff>323850</xdr:colOff>
      <xdr:row>33</xdr:row>
      <xdr:rowOff>123826</xdr:rowOff>
    </xdr:to>
    <xdr:sp macro="" textlink="">
      <xdr:nvSpPr>
        <xdr:cNvPr id="53" name="Rectangle: Diagonal Corners Rounded 52">
          <a:extLst>
            <a:ext uri="{FF2B5EF4-FFF2-40B4-BE49-F238E27FC236}">
              <a16:creationId xmlns:a16="http://schemas.microsoft.com/office/drawing/2014/main" id="{15CC0C7E-8313-126B-A310-C4D2FF9EEE3D}"/>
            </a:ext>
          </a:extLst>
        </xdr:cNvPr>
        <xdr:cNvSpPr/>
      </xdr:nvSpPr>
      <xdr:spPr>
        <a:xfrm>
          <a:off x="333375" y="4562476"/>
          <a:ext cx="600075" cy="1847850"/>
        </a:xfrm>
        <a:prstGeom prst="round2DiagRect">
          <a:avLst/>
        </a:prstGeom>
        <a:gradFill flip="none" rotWithShape="1">
          <a:gsLst>
            <a:gs pos="0">
              <a:schemeClr val="bg1"/>
            </a:gs>
            <a:gs pos="37000">
              <a:srgbClr val="1F95B3"/>
            </a:gs>
            <a:gs pos="100000">
              <a:srgbClr val="333F50"/>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PH" sz="2400"/>
            <a:t>Time Frame</a:t>
          </a:r>
        </a:p>
      </xdr:txBody>
    </xdr:sp>
    <xdr:clientData/>
  </xdr:twoCellAnchor>
  <xdr:twoCellAnchor>
    <xdr:from>
      <xdr:col>4</xdr:col>
      <xdr:colOff>285751</xdr:colOff>
      <xdr:row>15</xdr:row>
      <xdr:rowOff>133349</xdr:rowOff>
    </xdr:from>
    <xdr:to>
      <xdr:col>8</xdr:col>
      <xdr:colOff>66675</xdr:colOff>
      <xdr:row>23</xdr:row>
      <xdr:rowOff>66674</xdr:rowOff>
    </xdr:to>
    <xdr:graphicFrame macro="">
      <xdr:nvGraphicFramePr>
        <xdr:cNvPr id="15" name="Chart 14">
          <a:extLst>
            <a:ext uri="{FF2B5EF4-FFF2-40B4-BE49-F238E27FC236}">
              <a16:creationId xmlns:a16="http://schemas.microsoft.com/office/drawing/2014/main" id="{1DB0E8B2-9EAE-4483-B843-2B579113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495300</xdr:colOff>
      <xdr:row>13</xdr:row>
      <xdr:rowOff>38100</xdr:rowOff>
    </xdr:from>
    <xdr:to>
      <xdr:col>6</xdr:col>
      <xdr:colOff>295275</xdr:colOff>
      <xdr:row>15</xdr:row>
      <xdr:rowOff>133350</xdr:rowOff>
    </xdr:to>
    <xdr:sp macro="" textlink="'Analysis 3'!M20">
      <xdr:nvSpPr>
        <xdr:cNvPr id="43" name="TextBox 42">
          <a:extLst>
            <a:ext uri="{FF2B5EF4-FFF2-40B4-BE49-F238E27FC236}">
              <a16:creationId xmlns:a16="http://schemas.microsoft.com/office/drawing/2014/main" id="{3F1DB734-11D9-1905-EF9B-032287FDAF87}"/>
            </a:ext>
          </a:extLst>
        </xdr:cNvPr>
        <xdr:cNvSpPr txBox="1"/>
      </xdr:nvSpPr>
      <xdr:spPr>
        <a:xfrm>
          <a:off x="2933700" y="2514600"/>
          <a:ext cx="1019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tx1">
                  <a:lumMod val="75000"/>
                  <a:lumOff val="25000"/>
                </a:schemeClr>
              </a:solidFill>
              <a:latin typeface="Calibri"/>
              <a:cs typeface="Calibri"/>
            </a:rPr>
            <a:t>Average Customer Age</a:t>
          </a:r>
          <a:endParaRPr lang="en-PH" sz="1100" b="0">
            <a:solidFill>
              <a:schemeClr val="tx1">
                <a:lumMod val="75000"/>
                <a:lumOff val="25000"/>
              </a:schemeClr>
            </a:solidFill>
          </a:endParaRPr>
        </a:p>
      </xdr:txBody>
    </xdr:sp>
    <xdr:clientData/>
  </xdr:twoCellAnchor>
  <xdr:twoCellAnchor>
    <xdr:from>
      <xdr:col>4</xdr:col>
      <xdr:colOff>506351</xdr:colOff>
      <xdr:row>13</xdr:row>
      <xdr:rowOff>104775</xdr:rowOff>
    </xdr:from>
    <xdr:to>
      <xdr:col>4</xdr:col>
      <xdr:colOff>552450</xdr:colOff>
      <xdr:row>15</xdr:row>
      <xdr:rowOff>57151</xdr:rowOff>
    </xdr:to>
    <xdr:sp macro="" textlink="">
      <xdr:nvSpPr>
        <xdr:cNvPr id="44" name="Rectangle 43">
          <a:extLst>
            <a:ext uri="{FF2B5EF4-FFF2-40B4-BE49-F238E27FC236}">
              <a16:creationId xmlns:a16="http://schemas.microsoft.com/office/drawing/2014/main" id="{2CC29FF4-EE5D-420F-8DF1-901EC1AB9EFA}"/>
            </a:ext>
          </a:extLst>
        </xdr:cNvPr>
        <xdr:cNvSpPr/>
      </xdr:nvSpPr>
      <xdr:spPr>
        <a:xfrm>
          <a:off x="2944751" y="2581275"/>
          <a:ext cx="46099" cy="333376"/>
        </a:xfrm>
        <a:prstGeom prst="rect">
          <a:avLst/>
        </a:prstGeom>
        <a:solidFill>
          <a:srgbClr val="1F8CB3">
            <a:alpha val="4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400049</xdr:colOff>
      <xdr:row>11</xdr:row>
      <xdr:rowOff>19050</xdr:rowOff>
    </xdr:from>
    <xdr:to>
      <xdr:col>7</xdr:col>
      <xdr:colOff>457200</xdr:colOff>
      <xdr:row>12</xdr:row>
      <xdr:rowOff>152400</xdr:rowOff>
    </xdr:to>
    <xdr:sp macro="" textlink="'Analysis 3'!M19">
      <xdr:nvSpPr>
        <xdr:cNvPr id="47" name="TextBox 46">
          <a:extLst>
            <a:ext uri="{FF2B5EF4-FFF2-40B4-BE49-F238E27FC236}">
              <a16:creationId xmlns:a16="http://schemas.microsoft.com/office/drawing/2014/main" id="{8F5EDEE1-BB89-4AED-AC4D-C85E238388AE}"/>
            </a:ext>
          </a:extLst>
        </xdr:cNvPr>
        <xdr:cNvSpPr txBox="1"/>
      </xdr:nvSpPr>
      <xdr:spPr>
        <a:xfrm>
          <a:off x="2838449" y="2114550"/>
          <a:ext cx="1885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a:t>
          </a:r>
          <a:r>
            <a:rPr lang="en-US" sz="1200" b="0" i="0" u="none" strike="noStrike" baseline="0">
              <a:solidFill>
                <a:schemeClr val="tx1">
                  <a:lumMod val="75000"/>
                  <a:lumOff val="25000"/>
                </a:schemeClr>
              </a:solidFill>
              <a:latin typeface="Calibri"/>
              <a:cs typeface="Calibri"/>
            </a:rPr>
            <a:t> by Customer Age</a:t>
          </a:r>
          <a:endParaRPr lang="en-PH" sz="1200" b="0">
            <a:solidFill>
              <a:schemeClr val="tx1">
                <a:lumMod val="75000"/>
                <a:lumOff val="25000"/>
              </a:schemeClr>
            </a:solidFill>
          </a:endParaRPr>
        </a:p>
      </xdr:txBody>
    </xdr:sp>
    <xdr:clientData/>
  </xdr:twoCellAnchor>
  <xdr:twoCellAnchor>
    <xdr:from>
      <xdr:col>4</xdr:col>
      <xdr:colOff>466725</xdr:colOff>
      <xdr:row>11</xdr:row>
      <xdr:rowOff>133349</xdr:rowOff>
    </xdr:from>
    <xdr:to>
      <xdr:col>4</xdr:col>
      <xdr:colOff>571500</xdr:colOff>
      <xdr:row>12</xdr:row>
      <xdr:rowOff>47624</xdr:rowOff>
    </xdr:to>
    <xdr:sp macro="" textlink="">
      <xdr:nvSpPr>
        <xdr:cNvPr id="54" name="Oval 53">
          <a:extLst>
            <a:ext uri="{FF2B5EF4-FFF2-40B4-BE49-F238E27FC236}">
              <a16:creationId xmlns:a16="http://schemas.microsoft.com/office/drawing/2014/main" id="{2576C837-7886-4438-A515-021AEEC2C7A7}"/>
            </a:ext>
          </a:extLst>
        </xdr:cNvPr>
        <xdr:cNvSpPr/>
      </xdr:nvSpPr>
      <xdr:spPr>
        <a:xfrm flipH="1">
          <a:off x="2905125" y="22288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mc:AlternateContent xmlns:mc="http://schemas.openxmlformats.org/markup-compatibility/2006">
    <mc:Choice xmlns:a14="http://schemas.microsoft.com/office/drawing/2010/main" Requires="a14">
      <xdr:twoCellAnchor editAs="oneCell">
        <xdr:from>
          <xdr:col>2</xdr:col>
          <xdr:colOff>38101</xdr:colOff>
          <xdr:row>13</xdr:row>
          <xdr:rowOff>9525</xdr:rowOff>
        </xdr:from>
        <xdr:to>
          <xdr:col>4</xdr:col>
          <xdr:colOff>108333</xdr:colOff>
          <xdr:row>19</xdr:row>
          <xdr:rowOff>76200</xdr:rowOff>
        </xdr:to>
        <xdr:pic>
          <xdr:nvPicPr>
            <xdr:cNvPr id="55" name="Picture 54">
              <a:extLst>
                <a:ext uri="{FF2B5EF4-FFF2-40B4-BE49-F238E27FC236}">
                  <a16:creationId xmlns:a16="http://schemas.microsoft.com/office/drawing/2014/main" id="{DC26710A-C559-2CF4-6A72-834FA54D7D0E}"/>
                </a:ext>
              </a:extLst>
            </xdr:cNvPr>
            <xdr:cNvPicPr>
              <a:picLocks noChangeAspect="1" noChangeArrowheads="1"/>
              <a:extLst>
                <a:ext uri="{84589F7E-364E-4C9E-8A38-B11213B215E9}">
                  <a14:cameraTool cellRange="'Gender Chart'!$C$10:$L$19" spid="_x0000_s3146"/>
                </a:ext>
              </a:extLst>
            </xdr:cNvPicPr>
          </xdr:nvPicPr>
          <xdr:blipFill>
            <a:blip xmlns:r="http://schemas.openxmlformats.org/officeDocument/2006/relationships" r:embed="rId7"/>
            <a:srcRect/>
            <a:stretch>
              <a:fillRect/>
            </a:stretch>
          </xdr:blipFill>
          <xdr:spPr bwMode="auto">
            <a:xfrm>
              <a:off x="1257301" y="2486025"/>
              <a:ext cx="1289432" cy="12096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542925</xdr:colOff>
      <xdr:row>11</xdr:row>
      <xdr:rowOff>9525</xdr:rowOff>
    </xdr:from>
    <xdr:to>
      <xdr:col>4</xdr:col>
      <xdr:colOff>209551</xdr:colOff>
      <xdr:row>12</xdr:row>
      <xdr:rowOff>142875</xdr:rowOff>
    </xdr:to>
    <xdr:sp macro="" textlink="'Analysis 3'!M19">
      <xdr:nvSpPr>
        <xdr:cNvPr id="57" name="TextBox 56">
          <a:extLst>
            <a:ext uri="{FF2B5EF4-FFF2-40B4-BE49-F238E27FC236}">
              <a16:creationId xmlns:a16="http://schemas.microsoft.com/office/drawing/2014/main" id="{1EE2DAC8-5044-46FD-A4B1-2F74E55CAB89}"/>
            </a:ext>
          </a:extLst>
        </xdr:cNvPr>
        <xdr:cNvSpPr txBox="1"/>
      </xdr:nvSpPr>
      <xdr:spPr>
        <a:xfrm>
          <a:off x="1152525" y="2105025"/>
          <a:ext cx="149542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 by Gender</a:t>
          </a:r>
        </a:p>
      </xdr:txBody>
    </xdr:sp>
    <xdr:clientData/>
  </xdr:twoCellAnchor>
  <xdr:twoCellAnchor>
    <xdr:from>
      <xdr:col>2</xdr:col>
      <xdr:colOff>0</xdr:colOff>
      <xdr:row>11</xdr:row>
      <xdr:rowOff>123824</xdr:rowOff>
    </xdr:from>
    <xdr:to>
      <xdr:col>2</xdr:col>
      <xdr:colOff>104775</xdr:colOff>
      <xdr:row>12</xdr:row>
      <xdr:rowOff>38099</xdr:rowOff>
    </xdr:to>
    <xdr:sp macro="" textlink="">
      <xdr:nvSpPr>
        <xdr:cNvPr id="58" name="Oval 57">
          <a:extLst>
            <a:ext uri="{FF2B5EF4-FFF2-40B4-BE49-F238E27FC236}">
              <a16:creationId xmlns:a16="http://schemas.microsoft.com/office/drawing/2014/main" id="{771A782B-2C06-4928-99D2-6C57DDB9DB7D}"/>
            </a:ext>
          </a:extLst>
        </xdr:cNvPr>
        <xdr:cNvSpPr/>
      </xdr:nvSpPr>
      <xdr:spPr>
        <a:xfrm flipH="1">
          <a:off x="1219200" y="221932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76199</xdr:colOff>
      <xdr:row>20</xdr:row>
      <xdr:rowOff>104775</xdr:rowOff>
    </xdr:from>
    <xdr:to>
      <xdr:col>2</xdr:col>
      <xdr:colOff>180974</xdr:colOff>
      <xdr:row>21</xdr:row>
      <xdr:rowOff>28574</xdr:rowOff>
    </xdr:to>
    <xdr:sp macro="" textlink="">
      <xdr:nvSpPr>
        <xdr:cNvPr id="60" name="Rectangle 59">
          <a:extLst>
            <a:ext uri="{FF2B5EF4-FFF2-40B4-BE49-F238E27FC236}">
              <a16:creationId xmlns:a16="http://schemas.microsoft.com/office/drawing/2014/main" id="{BF026EA7-20F1-4F68-818F-DDB6923B4EE7}"/>
            </a:ext>
          </a:extLst>
        </xdr:cNvPr>
        <xdr:cNvSpPr/>
      </xdr:nvSpPr>
      <xdr:spPr>
        <a:xfrm>
          <a:off x="1295399" y="3914775"/>
          <a:ext cx="104775" cy="114299"/>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57149</xdr:colOff>
      <xdr:row>21</xdr:row>
      <xdr:rowOff>171450</xdr:rowOff>
    </xdr:from>
    <xdr:to>
      <xdr:col>2</xdr:col>
      <xdr:colOff>161924</xdr:colOff>
      <xdr:row>22</xdr:row>
      <xdr:rowOff>95249</xdr:rowOff>
    </xdr:to>
    <xdr:sp macro="" textlink="">
      <xdr:nvSpPr>
        <xdr:cNvPr id="61" name="Rectangle 60">
          <a:extLst>
            <a:ext uri="{FF2B5EF4-FFF2-40B4-BE49-F238E27FC236}">
              <a16:creationId xmlns:a16="http://schemas.microsoft.com/office/drawing/2014/main" id="{68AFC80D-5F24-459E-9A72-2BAA563CEE1F}"/>
            </a:ext>
          </a:extLst>
        </xdr:cNvPr>
        <xdr:cNvSpPr/>
      </xdr:nvSpPr>
      <xdr:spPr>
        <a:xfrm>
          <a:off x="1276349" y="4171950"/>
          <a:ext cx="104775" cy="114299"/>
        </a:xfrm>
        <a:prstGeom prst="rect">
          <a:avLst/>
        </a:prstGeom>
        <a:solidFill>
          <a:srgbClr val="9FE6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38099</xdr:colOff>
      <xdr:row>20</xdr:row>
      <xdr:rowOff>0</xdr:rowOff>
    </xdr:from>
    <xdr:to>
      <xdr:col>3</xdr:col>
      <xdr:colOff>171450</xdr:colOff>
      <xdr:row>21</xdr:row>
      <xdr:rowOff>133350</xdr:rowOff>
    </xdr:to>
    <xdr:sp macro="" textlink="'Analysis 3'!M19">
      <xdr:nvSpPr>
        <xdr:cNvPr id="62" name="TextBox 61">
          <a:extLst>
            <a:ext uri="{FF2B5EF4-FFF2-40B4-BE49-F238E27FC236}">
              <a16:creationId xmlns:a16="http://schemas.microsoft.com/office/drawing/2014/main" id="{B47401DB-D196-4A8B-ADB8-302F6EF75FE9}"/>
            </a:ext>
          </a:extLst>
        </xdr:cNvPr>
        <xdr:cNvSpPr txBox="1"/>
      </xdr:nvSpPr>
      <xdr:spPr>
        <a:xfrm>
          <a:off x="1257299" y="381000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Male</a:t>
          </a:r>
          <a:endParaRPr lang="en-PH" sz="1200" b="0">
            <a:solidFill>
              <a:schemeClr val="tx1">
                <a:lumMod val="75000"/>
                <a:lumOff val="25000"/>
              </a:schemeClr>
            </a:solidFill>
          </a:endParaRPr>
        </a:p>
      </xdr:txBody>
    </xdr:sp>
    <xdr:clientData/>
  </xdr:twoCellAnchor>
  <xdr:twoCellAnchor>
    <xdr:from>
      <xdr:col>2</xdr:col>
      <xdr:colOff>104774</xdr:colOff>
      <xdr:row>21</xdr:row>
      <xdr:rowOff>57150</xdr:rowOff>
    </xdr:from>
    <xdr:to>
      <xdr:col>3</xdr:col>
      <xdr:colOff>238125</xdr:colOff>
      <xdr:row>23</xdr:row>
      <xdr:rowOff>0</xdr:rowOff>
    </xdr:to>
    <xdr:sp macro="" textlink="'Analysis 3'!M19">
      <xdr:nvSpPr>
        <xdr:cNvPr id="3072" name="TextBox 3071">
          <a:extLst>
            <a:ext uri="{FF2B5EF4-FFF2-40B4-BE49-F238E27FC236}">
              <a16:creationId xmlns:a16="http://schemas.microsoft.com/office/drawing/2014/main" id="{0CDAC608-8758-4FA1-95CB-AD53F7213FD9}"/>
            </a:ext>
          </a:extLst>
        </xdr:cNvPr>
        <xdr:cNvSpPr txBox="1"/>
      </xdr:nvSpPr>
      <xdr:spPr>
        <a:xfrm>
          <a:off x="1323974" y="405765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Female</a:t>
          </a:r>
          <a:endParaRPr lang="en-PH" sz="1200" b="0">
            <a:solidFill>
              <a:schemeClr val="tx1">
                <a:lumMod val="75000"/>
                <a:lumOff val="25000"/>
              </a:schemeClr>
            </a:solidFill>
          </a:endParaRPr>
        </a:p>
      </xdr:txBody>
    </xdr:sp>
    <xdr:clientData/>
  </xdr:twoCellAnchor>
  <xdr:twoCellAnchor>
    <xdr:from>
      <xdr:col>3</xdr:col>
      <xdr:colOff>57149</xdr:colOff>
      <xdr:row>20</xdr:row>
      <xdr:rowOff>9525</xdr:rowOff>
    </xdr:from>
    <xdr:to>
      <xdr:col>4</xdr:col>
      <xdr:colOff>190500</xdr:colOff>
      <xdr:row>21</xdr:row>
      <xdr:rowOff>142875</xdr:rowOff>
    </xdr:to>
    <xdr:sp macro="" textlink="'Analysis 3'!AC16">
      <xdr:nvSpPr>
        <xdr:cNvPr id="3073" name="TextBox 3072">
          <a:extLst>
            <a:ext uri="{FF2B5EF4-FFF2-40B4-BE49-F238E27FC236}">
              <a16:creationId xmlns:a16="http://schemas.microsoft.com/office/drawing/2014/main" id="{4639E2DD-E4FC-4E0F-BDAA-6D5014AEB013}"/>
            </a:ext>
          </a:extLst>
        </xdr:cNvPr>
        <xdr:cNvSpPr txBox="1"/>
      </xdr:nvSpPr>
      <xdr:spPr>
        <a:xfrm>
          <a:off x="1885949" y="3819525"/>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5EA646-83DC-47D1-9A39-24E0578C5991}" type="TxLink">
            <a:rPr lang="en-US" sz="1100" b="1" i="0" u="none" strike="noStrike">
              <a:solidFill>
                <a:srgbClr val="0070C0"/>
              </a:solidFill>
              <a:latin typeface="Calibri"/>
              <a:cs typeface="Calibri"/>
            </a:rPr>
            <a:pPr algn="ctr"/>
            <a:t>51.65%</a:t>
          </a:fld>
          <a:endParaRPr lang="en-PH" sz="1200" b="1">
            <a:solidFill>
              <a:srgbClr val="0070C0"/>
            </a:solidFill>
          </a:endParaRPr>
        </a:p>
      </xdr:txBody>
    </xdr:sp>
    <xdr:clientData/>
  </xdr:twoCellAnchor>
  <xdr:twoCellAnchor>
    <xdr:from>
      <xdr:col>3</xdr:col>
      <xdr:colOff>57149</xdr:colOff>
      <xdr:row>21</xdr:row>
      <xdr:rowOff>57150</xdr:rowOff>
    </xdr:from>
    <xdr:to>
      <xdr:col>4</xdr:col>
      <xdr:colOff>190500</xdr:colOff>
      <xdr:row>23</xdr:row>
      <xdr:rowOff>0</xdr:rowOff>
    </xdr:to>
    <xdr:sp macro="" textlink="'Analysis 3'!AC15">
      <xdr:nvSpPr>
        <xdr:cNvPr id="3077" name="TextBox 3076">
          <a:extLst>
            <a:ext uri="{FF2B5EF4-FFF2-40B4-BE49-F238E27FC236}">
              <a16:creationId xmlns:a16="http://schemas.microsoft.com/office/drawing/2014/main" id="{FAD314B3-2C01-4A64-ADE2-F88D907E2ED3}"/>
            </a:ext>
          </a:extLst>
        </xdr:cNvPr>
        <xdr:cNvSpPr txBox="1"/>
      </xdr:nvSpPr>
      <xdr:spPr>
        <a:xfrm>
          <a:off x="1885949" y="4057650"/>
          <a:ext cx="7429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027B-5047-4A0B-9DD0-F576BB7002CC}" type="TxLink">
            <a:rPr lang="en-US" sz="1100" b="1" i="0" u="none" strike="noStrike">
              <a:solidFill>
                <a:srgbClr val="70C7E6"/>
              </a:solidFill>
              <a:latin typeface="Calibri"/>
              <a:cs typeface="Calibri"/>
            </a:rPr>
            <a:pPr algn="ctr"/>
            <a:t>48.35%</a:t>
          </a:fld>
          <a:endParaRPr lang="en-PH" sz="1200" b="1">
            <a:solidFill>
              <a:srgbClr val="70C7E6"/>
            </a:solidFill>
          </a:endParaRPr>
        </a:p>
      </xdr:txBody>
    </xdr:sp>
    <xdr:clientData/>
  </xdr:twoCellAnchor>
  <xdr:twoCellAnchor>
    <xdr:from>
      <xdr:col>1</xdr:col>
      <xdr:colOff>409575</xdr:colOff>
      <xdr:row>23</xdr:row>
      <xdr:rowOff>104774</xdr:rowOff>
    </xdr:from>
    <xdr:to>
      <xdr:col>9</xdr:col>
      <xdr:colOff>172975</xdr:colOff>
      <xdr:row>33</xdr:row>
      <xdr:rowOff>114300</xdr:rowOff>
    </xdr:to>
    <xdr:graphicFrame macro="">
      <xdr:nvGraphicFramePr>
        <xdr:cNvPr id="3078" name="Chart 3077">
          <a:extLst>
            <a:ext uri="{FF2B5EF4-FFF2-40B4-BE49-F238E27FC236}">
              <a16:creationId xmlns:a16="http://schemas.microsoft.com/office/drawing/2014/main" id="{C8AFEF27-C049-465F-965C-93A97593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361949</xdr:colOff>
      <xdr:row>23</xdr:row>
      <xdr:rowOff>171450</xdr:rowOff>
    </xdr:from>
    <xdr:to>
      <xdr:col>6</xdr:col>
      <xdr:colOff>523875</xdr:colOff>
      <xdr:row>25</xdr:row>
      <xdr:rowOff>114300</xdr:rowOff>
    </xdr:to>
    <xdr:sp macro="" textlink="'Analysis 3'!M19">
      <xdr:nvSpPr>
        <xdr:cNvPr id="3079" name="TextBox 3078">
          <a:extLst>
            <a:ext uri="{FF2B5EF4-FFF2-40B4-BE49-F238E27FC236}">
              <a16:creationId xmlns:a16="http://schemas.microsoft.com/office/drawing/2014/main" id="{FA675F97-4911-4620-9053-4FB0818788D1}"/>
            </a:ext>
          </a:extLst>
        </xdr:cNvPr>
        <xdr:cNvSpPr txBox="1"/>
      </xdr:nvSpPr>
      <xdr:spPr>
        <a:xfrm>
          <a:off x="971549" y="4552950"/>
          <a:ext cx="320992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lumMod val="75000"/>
                  <a:lumOff val="25000"/>
                </a:schemeClr>
              </a:solidFill>
              <a:latin typeface="Calibri"/>
              <a:cs typeface="Calibri"/>
            </a:rPr>
            <a:t>Profit Trend</a:t>
          </a:r>
          <a:r>
            <a:rPr lang="en-US" sz="1200" b="0" i="0" u="none" strike="noStrike" baseline="0">
              <a:solidFill>
                <a:schemeClr val="tx1">
                  <a:lumMod val="75000"/>
                  <a:lumOff val="25000"/>
                </a:schemeClr>
              </a:solidFill>
              <a:latin typeface="Calibri"/>
              <a:cs typeface="Calibri"/>
            </a:rPr>
            <a:t> and </a:t>
          </a:r>
          <a:r>
            <a:rPr lang="en-US" sz="1200" b="1" i="0" u="none" strike="noStrike" baseline="0">
              <a:solidFill>
                <a:schemeClr val="tx1">
                  <a:lumMod val="75000"/>
                  <a:lumOff val="25000"/>
                </a:schemeClr>
              </a:solidFill>
              <a:latin typeface="Calibri"/>
              <a:cs typeface="Calibri"/>
            </a:rPr>
            <a:t>MoM Growth Rate</a:t>
          </a:r>
          <a:endParaRPr lang="en-PH" sz="1200" b="1">
            <a:solidFill>
              <a:schemeClr val="tx1">
                <a:lumMod val="75000"/>
                <a:lumOff val="25000"/>
              </a:schemeClr>
            </a:solidFill>
          </a:endParaRPr>
        </a:p>
      </xdr:txBody>
    </xdr:sp>
    <xdr:clientData/>
  </xdr:twoCellAnchor>
  <xdr:twoCellAnchor>
    <xdr:from>
      <xdr:col>2</xdr:col>
      <xdr:colOff>85725</xdr:colOff>
      <xdr:row>24</xdr:row>
      <xdr:rowOff>95249</xdr:rowOff>
    </xdr:from>
    <xdr:to>
      <xdr:col>2</xdr:col>
      <xdr:colOff>190500</xdr:colOff>
      <xdr:row>25</xdr:row>
      <xdr:rowOff>9524</xdr:rowOff>
    </xdr:to>
    <xdr:sp macro="" textlink="">
      <xdr:nvSpPr>
        <xdr:cNvPr id="3080" name="Oval 3079">
          <a:extLst>
            <a:ext uri="{FF2B5EF4-FFF2-40B4-BE49-F238E27FC236}">
              <a16:creationId xmlns:a16="http://schemas.microsoft.com/office/drawing/2014/main" id="{A936F379-B957-4C03-9A9A-98DFA87A80D3}"/>
            </a:ext>
          </a:extLst>
        </xdr:cNvPr>
        <xdr:cNvSpPr/>
      </xdr:nvSpPr>
      <xdr:spPr>
        <a:xfrm flipH="1">
          <a:off x="1304925" y="46672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352424</xdr:colOff>
      <xdr:row>24</xdr:row>
      <xdr:rowOff>28575</xdr:rowOff>
    </xdr:from>
    <xdr:to>
      <xdr:col>11</xdr:col>
      <xdr:colOff>571500</xdr:colOff>
      <xdr:row>25</xdr:row>
      <xdr:rowOff>161925</xdr:rowOff>
    </xdr:to>
    <xdr:sp macro="" textlink="'Analysis 3'!M19">
      <xdr:nvSpPr>
        <xdr:cNvPr id="3082" name="TextBox 3081">
          <a:extLst>
            <a:ext uri="{FF2B5EF4-FFF2-40B4-BE49-F238E27FC236}">
              <a16:creationId xmlns:a16="http://schemas.microsoft.com/office/drawing/2014/main" id="{2881C2CA-0A4D-47DD-89A6-9BC408FDA5C8}"/>
            </a:ext>
          </a:extLst>
        </xdr:cNvPr>
        <xdr:cNvSpPr txBox="1"/>
      </xdr:nvSpPr>
      <xdr:spPr>
        <a:xfrm>
          <a:off x="5838824" y="4600575"/>
          <a:ext cx="14382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1">
                  <a:lumMod val="75000"/>
                  <a:lumOff val="25000"/>
                </a:schemeClr>
              </a:solidFill>
              <a:latin typeface="Calibri"/>
              <a:cs typeface="Calibri"/>
            </a:rPr>
            <a:t>Profit by</a:t>
          </a:r>
          <a:r>
            <a:rPr lang="en-US" sz="1200" b="0" i="0" u="none" strike="noStrike" baseline="0">
              <a:solidFill>
                <a:schemeClr val="tx1">
                  <a:lumMod val="75000"/>
                  <a:lumOff val="25000"/>
                </a:schemeClr>
              </a:solidFill>
              <a:latin typeface="Calibri"/>
              <a:cs typeface="Calibri"/>
            </a:rPr>
            <a:t> Weekday</a:t>
          </a:r>
          <a:endParaRPr lang="en-PH" sz="1200" b="1">
            <a:solidFill>
              <a:schemeClr val="tx1">
                <a:lumMod val="75000"/>
                <a:lumOff val="25000"/>
              </a:schemeClr>
            </a:solidFill>
          </a:endParaRPr>
        </a:p>
      </xdr:txBody>
    </xdr:sp>
    <xdr:clientData/>
  </xdr:twoCellAnchor>
  <xdr:twoCellAnchor>
    <xdr:from>
      <xdr:col>9</xdr:col>
      <xdr:colOff>295275</xdr:colOff>
      <xdr:row>24</xdr:row>
      <xdr:rowOff>142874</xdr:rowOff>
    </xdr:from>
    <xdr:to>
      <xdr:col>9</xdr:col>
      <xdr:colOff>400050</xdr:colOff>
      <xdr:row>25</xdr:row>
      <xdr:rowOff>57149</xdr:rowOff>
    </xdr:to>
    <xdr:sp macro="" textlink="">
      <xdr:nvSpPr>
        <xdr:cNvPr id="3083" name="Oval 3082">
          <a:extLst>
            <a:ext uri="{FF2B5EF4-FFF2-40B4-BE49-F238E27FC236}">
              <a16:creationId xmlns:a16="http://schemas.microsoft.com/office/drawing/2014/main" id="{A4EDF03A-579A-4259-A8E1-6F6441198402}"/>
            </a:ext>
          </a:extLst>
        </xdr:cNvPr>
        <xdr:cNvSpPr/>
      </xdr:nvSpPr>
      <xdr:spPr>
        <a:xfrm flipH="1">
          <a:off x="5781675" y="47148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400049</xdr:colOff>
      <xdr:row>5</xdr:row>
      <xdr:rowOff>142875</xdr:rowOff>
    </xdr:from>
    <xdr:to>
      <xdr:col>16</xdr:col>
      <xdr:colOff>133350</xdr:colOff>
      <xdr:row>6</xdr:row>
      <xdr:rowOff>171450</xdr:rowOff>
    </xdr:to>
    <xdr:sp macro="" textlink="'Analysis 3'!M19">
      <xdr:nvSpPr>
        <xdr:cNvPr id="3084" name="TextBox 3083">
          <a:extLst>
            <a:ext uri="{FF2B5EF4-FFF2-40B4-BE49-F238E27FC236}">
              <a16:creationId xmlns:a16="http://schemas.microsoft.com/office/drawing/2014/main" id="{F8B7AC7B-4E5E-4D78-A4FC-236AD6C5FFBC}"/>
            </a:ext>
          </a:extLst>
        </xdr:cNvPr>
        <xdr:cNvSpPr txBox="1"/>
      </xdr:nvSpPr>
      <xdr:spPr>
        <a:xfrm>
          <a:off x="8934449" y="1095375"/>
          <a:ext cx="1143001"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lumMod val="95000"/>
                </a:schemeClr>
              </a:solidFill>
              <a:latin typeface="Calibri"/>
              <a:cs typeface="Calibri"/>
            </a:rPr>
            <a:t>Product Sold</a:t>
          </a:r>
        </a:p>
      </xdr:txBody>
    </xdr:sp>
    <xdr:clientData/>
  </xdr:twoCellAnchor>
  <xdr:twoCellAnchor>
    <xdr:from>
      <xdr:col>14</xdr:col>
      <xdr:colOff>419099</xdr:colOff>
      <xdr:row>6</xdr:row>
      <xdr:rowOff>80962</xdr:rowOff>
    </xdr:from>
    <xdr:to>
      <xdr:col>16</xdr:col>
      <xdr:colOff>95250</xdr:colOff>
      <xdr:row>9</xdr:row>
      <xdr:rowOff>90487</xdr:rowOff>
    </xdr:to>
    <xdr:sp macro="" textlink="'Analysis 3'!M19">
      <xdr:nvSpPr>
        <xdr:cNvPr id="3085" name="TextBox 3084">
          <a:extLst>
            <a:ext uri="{FF2B5EF4-FFF2-40B4-BE49-F238E27FC236}">
              <a16:creationId xmlns:a16="http://schemas.microsoft.com/office/drawing/2014/main" id="{FF9B1BE8-60D5-40B2-ABBC-9BF1A9873081}"/>
            </a:ext>
          </a:extLst>
        </xdr:cNvPr>
        <xdr:cNvSpPr txBox="1"/>
      </xdr:nvSpPr>
      <xdr:spPr>
        <a:xfrm>
          <a:off x="8953499" y="1223962"/>
          <a:ext cx="1085851"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latin typeface="Calibri"/>
              <a:cs typeface="Calibri"/>
            </a:rPr>
            <a:t>Product Return Rate</a:t>
          </a:r>
        </a:p>
      </xdr:txBody>
    </xdr:sp>
    <xdr:clientData/>
  </xdr:twoCellAnchor>
  <xdr:twoCellAnchor>
    <xdr:from>
      <xdr:col>14</xdr:col>
      <xdr:colOff>438149</xdr:colOff>
      <xdr:row>8</xdr:row>
      <xdr:rowOff>190499</xdr:rowOff>
    </xdr:from>
    <xdr:to>
      <xdr:col>16</xdr:col>
      <xdr:colOff>114300</xdr:colOff>
      <xdr:row>12</xdr:row>
      <xdr:rowOff>9524</xdr:rowOff>
    </xdr:to>
    <xdr:sp macro="" textlink="'Analysis 3'!M19">
      <xdr:nvSpPr>
        <xdr:cNvPr id="3086" name="TextBox 3085">
          <a:extLst>
            <a:ext uri="{FF2B5EF4-FFF2-40B4-BE49-F238E27FC236}">
              <a16:creationId xmlns:a16="http://schemas.microsoft.com/office/drawing/2014/main" id="{76049187-704E-BE98-5A64-4F187FF4CEE9}"/>
            </a:ext>
          </a:extLst>
        </xdr:cNvPr>
        <xdr:cNvSpPr txBox="1"/>
      </xdr:nvSpPr>
      <xdr:spPr>
        <a:xfrm>
          <a:off x="8972549" y="1714499"/>
          <a:ext cx="1085851"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latin typeface="Calibri"/>
              <a:cs typeface="Calibri"/>
            </a:rPr>
            <a:t>Product Refund Rate</a:t>
          </a:r>
        </a:p>
      </xdr:txBody>
    </xdr:sp>
    <xdr:clientData/>
  </xdr:twoCellAnchor>
  <xdr:twoCellAnchor>
    <xdr:from>
      <xdr:col>14</xdr:col>
      <xdr:colOff>361950</xdr:colOff>
      <xdr:row>6</xdr:row>
      <xdr:rowOff>19049</xdr:rowOff>
    </xdr:from>
    <xdr:to>
      <xdr:col>14</xdr:col>
      <xdr:colOff>466725</xdr:colOff>
      <xdr:row>6</xdr:row>
      <xdr:rowOff>123824</xdr:rowOff>
    </xdr:to>
    <xdr:sp macro="" textlink="">
      <xdr:nvSpPr>
        <xdr:cNvPr id="3087" name="Oval 3086">
          <a:extLst>
            <a:ext uri="{FF2B5EF4-FFF2-40B4-BE49-F238E27FC236}">
              <a16:creationId xmlns:a16="http://schemas.microsoft.com/office/drawing/2014/main" id="{8A7964F1-F66A-4DC7-9036-505751001B10}"/>
            </a:ext>
          </a:extLst>
        </xdr:cNvPr>
        <xdr:cNvSpPr/>
      </xdr:nvSpPr>
      <xdr:spPr>
        <a:xfrm flipH="1">
          <a:off x="8896350" y="1162049"/>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411101</xdr:colOff>
      <xdr:row>7</xdr:row>
      <xdr:rowOff>19050</xdr:rowOff>
    </xdr:from>
    <xdr:to>
      <xdr:col>14</xdr:col>
      <xdr:colOff>457200</xdr:colOff>
      <xdr:row>8</xdr:row>
      <xdr:rowOff>161926</xdr:rowOff>
    </xdr:to>
    <xdr:sp macro="" textlink="">
      <xdr:nvSpPr>
        <xdr:cNvPr id="3088" name="Rectangle 3087">
          <a:extLst>
            <a:ext uri="{FF2B5EF4-FFF2-40B4-BE49-F238E27FC236}">
              <a16:creationId xmlns:a16="http://schemas.microsoft.com/office/drawing/2014/main" id="{FBE93C12-23B6-450A-3654-BCB5FE3AC820}"/>
            </a:ext>
          </a:extLst>
        </xdr:cNvPr>
        <xdr:cNvSpPr/>
      </xdr:nvSpPr>
      <xdr:spPr>
        <a:xfrm>
          <a:off x="8945501" y="1352550"/>
          <a:ext cx="46099" cy="333376"/>
        </a:xfrm>
        <a:prstGeom prst="rect">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411101</xdr:colOff>
      <xdr:row>9</xdr:row>
      <xdr:rowOff>133350</xdr:rowOff>
    </xdr:from>
    <xdr:to>
      <xdr:col>14</xdr:col>
      <xdr:colOff>457200</xdr:colOff>
      <xdr:row>11</xdr:row>
      <xdr:rowOff>85726</xdr:rowOff>
    </xdr:to>
    <xdr:sp macro="" textlink="">
      <xdr:nvSpPr>
        <xdr:cNvPr id="3089" name="Rectangle 3088">
          <a:extLst>
            <a:ext uri="{FF2B5EF4-FFF2-40B4-BE49-F238E27FC236}">
              <a16:creationId xmlns:a16="http://schemas.microsoft.com/office/drawing/2014/main" id="{41A87957-5C7C-2482-379D-517126CFA632}"/>
            </a:ext>
          </a:extLst>
        </xdr:cNvPr>
        <xdr:cNvSpPr/>
      </xdr:nvSpPr>
      <xdr:spPr>
        <a:xfrm>
          <a:off x="8945501" y="1847850"/>
          <a:ext cx="46099" cy="333376"/>
        </a:xfrm>
        <a:prstGeom prst="rect">
          <a:avLst/>
        </a:prstGeom>
        <a:solidFill>
          <a:srgbClr val="1F8CB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16</xdr:col>
      <xdr:colOff>114300</xdr:colOff>
      <xdr:row>6</xdr:row>
      <xdr:rowOff>161925</xdr:rowOff>
    </xdr:from>
    <xdr:to>
      <xdr:col>17</xdr:col>
      <xdr:colOff>447675</xdr:colOff>
      <xdr:row>9</xdr:row>
      <xdr:rowOff>66675</xdr:rowOff>
    </xdr:to>
    <xdr:sp macro="" textlink="'Analysis 3'!AY16">
      <xdr:nvSpPr>
        <xdr:cNvPr id="3090" name="TextBox 3089">
          <a:extLst>
            <a:ext uri="{FF2B5EF4-FFF2-40B4-BE49-F238E27FC236}">
              <a16:creationId xmlns:a16="http://schemas.microsoft.com/office/drawing/2014/main" id="{0FF19699-4B0F-25E6-02B7-D5B13A553792}"/>
            </a:ext>
          </a:extLst>
        </xdr:cNvPr>
        <xdr:cNvSpPr txBox="1"/>
      </xdr:nvSpPr>
      <xdr:spPr>
        <a:xfrm>
          <a:off x="10058400" y="1304925"/>
          <a:ext cx="9429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D5C7C5-3A7B-4870-9740-6959554F444A}" type="TxLink">
            <a:rPr lang="en-US" sz="2000" b="0" i="0" u="none" strike="noStrike">
              <a:solidFill>
                <a:schemeClr val="bg1"/>
              </a:solidFill>
              <a:latin typeface="Calibri"/>
              <a:ea typeface="+mn-ea"/>
              <a:cs typeface="Calibri"/>
            </a:rPr>
            <a:pPr marL="0" indent="0" algn="ctr"/>
            <a:t>8.11%</a:t>
          </a:fld>
          <a:endParaRPr lang="en-PH" sz="2000" b="0" i="0" u="none" strike="noStrike">
            <a:solidFill>
              <a:schemeClr val="bg1"/>
            </a:solidFill>
            <a:latin typeface="Calibri"/>
            <a:ea typeface="+mn-ea"/>
            <a:cs typeface="Calibri"/>
          </a:endParaRPr>
        </a:p>
      </xdr:txBody>
    </xdr:sp>
    <xdr:clientData/>
  </xdr:twoCellAnchor>
  <xdr:twoCellAnchor>
    <xdr:from>
      <xdr:col>16</xdr:col>
      <xdr:colOff>142875</xdr:colOff>
      <xdr:row>10</xdr:row>
      <xdr:rowOff>38100</xdr:rowOff>
    </xdr:from>
    <xdr:to>
      <xdr:col>17</xdr:col>
      <xdr:colOff>409575</xdr:colOff>
      <xdr:row>12</xdr:row>
      <xdr:rowOff>133350</xdr:rowOff>
    </xdr:to>
    <xdr:sp macro="" textlink="'Analysis 3'!AW7">
      <xdr:nvSpPr>
        <xdr:cNvPr id="3092" name="TextBox 3091">
          <a:extLst>
            <a:ext uri="{FF2B5EF4-FFF2-40B4-BE49-F238E27FC236}">
              <a16:creationId xmlns:a16="http://schemas.microsoft.com/office/drawing/2014/main" id="{9F3219AD-063C-C4CB-5BBC-3F4EFA757597}"/>
            </a:ext>
          </a:extLst>
        </xdr:cNvPr>
        <xdr:cNvSpPr txBox="1"/>
      </xdr:nvSpPr>
      <xdr:spPr>
        <a:xfrm>
          <a:off x="10086975" y="1943100"/>
          <a:ext cx="876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02D895-6FDE-4FEF-A55B-AC5812672440}" type="TxLink">
            <a:rPr lang="en-US" sz="2000" b="0" i="0" u="none" strike="noStrike">
              <a:solidFill>
                <a:schemeClr val="bg1"/>
              </a:solidFill>
              <a:latin typeface="Calibri"/>
              <a:ea typeface="+mn-ea"/>
              <a:cs typeface="Calibri"/>
            </a:rPr>
            <a:pPr marL="0" indent="0" algn="ctr"/>
            <a:t> </a:t>
          </a:fld>
          <a:endParaRPr lang="en-PH" sz="2000" b="0" i="0" u="none" strike="noStrike">
            <a:solidFill>
              <a:schemeClr val="bg1"/>
            </a:solidFill>
            <a:latin typeface="Calibri"/>
            <a:ea typeface="+mn-ea"/>
            <a:cs typeface="Calibri"/>
          </a:endParaRPr>
        </a:p>
      </xdr:txBody>
    </xdr:sp>
    <xdr:clientData/>
  </xdr:twoCellAnchor>
  <xdr:twoCellAnchor>
    <xdr:from>
      <xdr:col>16</xdr:col>
      <xdr:colOff>104775</xdr:colOff>
      <xdr:row>5</xdr:row>
      <xdr:rowOff>0</xdr:rowOff>
    </xdr:from>
    <xdr:to>
      <xdr:col>17</xdr:col>
      <xdr:colOff>228600</xdr:colOff>
      <xdr:row>7</xdr:row>
      <xdr:rowOff>95250</xdr:rowOff>
    </xdr:to>
    <xdr:sp macro="" textlink="'Analysis 3'!AW16">
      <xdr:nvSpPr>
        <xdr:cNvPr id="3093" name="TextBox 3092">
          <a:extLst>
            <a:ext uri="{FF2B5EF4-FFF2-40B4-BE49-F238E27FC236}">
              <a16:creationId xmlns:a16="http://schemas.microsoft.com/office/drawing/2014/main" id="{DBAB90B8-99B5-794A-2F23-889FE1B77B3C}"/>
            </a:ext>
          </a:extLst>
        </xdr:cNvPr>
        <xdr:cNvSpPr txBox="1"/>
      </xdr:nvSpPr>
      <xdr:spPr>
        <a:xfrm>
          <a:off x="10048875" y="952500"/>
          <a:ext cx="7334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4BEA19-E1C5-437B-A8FD-534A5231F928}" type="TxLink">
            <a:rPr lang="en-US" sz="2000" b="0" i="0" u="none" strike="noStrike">
              <a:solidFill>
                <a:schemeClr val="bg1"/>
              </a:solidFill>
              <a:latin typeface="Calibri"/>
              <a:ea typeface="+mn-ea"/>
              <a:cs typeface="Calibri"/>
            </a:rPr>
            <a:pPr marL="0" indent="0" algn="ctr"/>
            <a:t>21</a:t>
          </a:fld>
          <a:endParaRPr lang="en-PH" sz="2000" b="0" i="0" u="none" strike="noStrike">
            <a:solidFill>
              <a:schemeClr val="bg1"/>
            </a:solidFill>
            <a:latin typeface="Calibri"/>
            <a:ea typeface="+mn-ea"/>
            <a:cs typeface="Calibri"/>
          </a:endParaRPr>
        </a:p>
      </xdr:txBody>
    </xdr:sp>
    <xdr:clientData/>
  </xdr:twoCellAnchor>
  <xdr:twoCellAnchor>
    <xdr:from>
      <xdr:col>14</xdr:col>
      <xdr:colOff>342900</xdr:colOff>
      <xdr:row>12</xdr:row>
      <xdr:rowOff>171450</xdr:rowOff>
    </xdr:from>
    <xdr:to>
      <xdr:col>15</xdr:col>
      <xdr:colOff>123825</xdr:colOff>
      <xdr:row>14</xdr:row>
      <xdr:rowOff>114300</xdr:rowOff>
    </xdr:to>
    <xdr:sp macro="" textlink="">
      <xdr:nvSpPr>
        <xdr:cNvPr id="3095" name="TextBox 3094">
          <a:extLst>
            <a:ext uri="{FF2B5EF4-FFF2-40B4-BE49-F238E27FC236}">
              <a16:creationId xmlns:a16="http://schemas.microsoft.com/office/drawing/2014/main" id="{C34FC6F1-2351-30A0-6773-F06624749D3E}"/>
            </a:ext>
          </a:extLst>
        </xdr:cNvPr>
        <xdr:cNvSpPr txBox="1"/>
      </xdr:nvSpPr>
      <xdr:spPr>
        <a:xfrm>
          <a:off x="8877300" y="2457450"/>
          <a:ext cx="581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bg1"/>
              </a:solidFill>
            </a:rPr>
            <a:t>Profit</a:t>
          </a:r>
        </a:p>
      </xdr:txBody>
    </xdr:sp>
    <xdr:clientData/>
  </xdr:twoCellAnchor>
  <xdr:twoCellAnchor>
    <xdr:from>
      <xdr:col>16</xdr:col>
      <xdr:colOff>266699</xdr:colOff>
      <xdr:row>12</xdr:row>
      <xdr:rowOff>171450</xdr:rowOff>
    </xdr:from>
    <xdr:to>
      <xdr:col>17</xdr:col>
      <xdr:colOff>361950</xdr:colOff>
      <xdr:row>14</xdr:row>
      <xdr:rowOff>114300</xdr:rowOff>
    </xdr:to>
    <xdr:sp macro="" textlink="">
      <xdr:nvSpPr>
        <xdr:cNvPr id="3096" name="TextBox 3095">
          <a:extLst>
            <a:ext uri="{FF2B5EF4-FFF2-40B4-BE49-F238E27FC236}">
              <a16:creationId xmlns:a16="http://schemas.microsoft.com/office/drawing/2014/main" id="{66C4D802-E847-7132-4DB4-3FC297B8D15A}"/>
            </a:ext>
          </a:extLst>
        </xdr:cNvPr>
        <xdr:cNvSpPr txBox="1"/>
      </xdr:nvSpPr>
      <xdr:spPr>
        <a:xfrm>
          <a:off x="10210799" y="2457450"/>
          <a:ext cx="7048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00" b="0">
              <a:solidFill>
                <a:schemeClr val="bg1"/>
              </a:solidFill>
            </a:rPr>
            <a:t>Quantity</a:t>
          </a:r>
        </a:p>
      </xdr:txBody>
    </xdr:sp>
    <xdr:clientData/>
  </xdr:twoCellAnchor>
  <mc:AlternateContent xmlns:mc="http://schemas.openxmlformats.org/markup-compatibility/2006">
    <mc:Choice xmlns:a14="http://schemas.microsoft.com/office/drawing/2010/main" Requires="a14">
      <xdr:twoCellAnchor editAs="oneCell">
        <xdr:from>
          <xdr:col>14</xdr:col>
          <xdr:colOff>781050</xdr:colOff>
          <xdr:row>13</xdr:row>
          <xdr:rowOff>57150</xdr:rowOff>
        </xdr:from>
        <xdr:to>
          <xdr:col>15</xdr:col>
          <xdr:colOff>180975</xdr:colOff>
          <xdr:row>14</xdr:row>
          <xdr:rowOff>57150</xdr:rowOff>
        </xdr:to>
        <xdr:sp macro="" textlink="">
          <xdr:nvSpPr>
            <xdr:cNvPr id="3101" name="Option Button 29" hidden="1">
              <a:extLst>
                <a:ext uri="{63B3BB69-23CF-44E3-9099-C40C66FF867C}">
                  <a14:compatExt spid="_x0000_s310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238125</xdr:colOff>
          <xdr:row>13</xdr:row>
          <xdr:rowOff>66675</xdr:rowOff>
        </xdr:from>
        <xdr:to>
          <xdr:col>17</xdr:col>
          <xdr:colOff>438150</xdr:colOff>
          <xdr:row>14</xdr:row>
          <xdr:rowOff>66675</xdr:rowOff>
        </xdr:to>
        <xdr:sp macro="" textlink="">
          <xdr:nvSpPr>
            <xdr:cNvPr id="3102" name="Option Button 30" hidden="1">
              <a:extLst>
                <a:ext uri="{63B3BB69-23CF-44E3-9099-C40C66FF867C}">
                  <a14:compatExt spid="_x0000_s310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428625</xdr:colOff>
          <xdr:row>13</xdr:row>
          <xdr:rowOff>19050</xdr:rowOff>
        </xdr:from>
        <xdr:to>
          <xdr:col>18</xdr:col>
          <xdr:colOff>19050</xdr:colOff>
          <xdr:row>14</xdr:row>
          <xdr:rowOff>66675</xdr:rowOff>
        </xdr:to>
        <xdr:sp macro="" textlink="">
          <xdr:nvSpPr>
            <xdr:cNvPr id="3104" name="Group Box 32" hidden="1">
              <a:extLst>
                <a:ext uri="{63B3BB69-23CF-44E3-9099-C40C66FF867C}">
                  <a14:compatExt spid="_x0000_s310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14</xdr:col>
      <xdr:colOff>352425</xdr:colOff>
      <xdr:row>12</xdr:row>
      <xdr:rowOff>57150</xdr:rowOff>
    </xdr:from>
    <xdr:to>
      <xdr:col>18</xdr:col>
      <xdr:colOff>457200</xdr:colOff>
      <xdr:row>12</xdr:row>
      <xdr:rowOff>57150</xdr:rowOff>
    </xdr:to>
    <xdr:cxnSp macro="">
      <xdr:nvCxnSpPr>
        <xdr:cNvPr id="63" name="Straight Connector 62">
          <a:extLst>
            <a:ext uri="{FF2B5EF4-FFF2-40B4-BE49-F238E27FC236}">
              <a16:creationId xmlns:a16="http://schemas.microsoft.com/office/drawing/2014/main" id="{69F09AA9-E7B6-59B6-01A0-980AA3093D81}"/>
            </a:ext>
          </a:extLst>
        </xdr:cNvPr>
        <xdr:cNvCxnSpPr/>
      </xdr:nvCxnSpPr>
      <xdr:spPr>
        <a:xfrm>
          <a:off x="8886825" y="2343150"/>
          <a:ext cx="2733675" cy="0"/>
        </a:xfrm>
        <a:prstGeom prst="line">
          <a:avLst/>
        </a:prstGeom>
        <a:ln w="22225">
          <a:gradFill flip="none" rotWithShape="1">
            <a:gsLst>
              <a:gs pos="8000">
                <a:srgbClr val="005392"/>
              </a:gs>
              <a:gs pos="52000">
                <a:schemeClr val="bg1"/>
              </a:gs>
              <a:gs pos="91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381000</xdr:colOff>
      <xdr:row>15</xdr:row>
      <xdr:rowOff>9526</xdr:rowOff>
    </xdr:from>
    <xdr:to>
      <xdr:col>19</xdr:col>
      <xdr:colOff>28575</xdr:colOff>
      <xdr:row>22</xdr:row>
      <xdr:rowOff>180976</xdr:rowOff>
    </xdr:to>
    <xdr:graphicFrame macro="">
      <xdr:nvGraphicFramePr>
        <xdr:cNvPr id="3091" name="Chart 3090">
          <a:extLst>
            <a:ext uri="{FF2B5EF4-FFF2-40B4-BE49-F238E27FC236}">
              <a16:creationId xmlns:a16="http://schemas.microsoft.com/office/drawing/2014/main" id="{B41D1730-52BE-47F0-9E22-D51212C30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142876</xdr:colOff>
      <xdr:row>26</xdr:row>
      <xdr:rowOff>0</xdr:rowOff>
    </xdr:from>
    <xdr:to>
      <xdr:col>13</xdr:col>
      <xdr:colOff>561976</xdr:colOff>
      <xdr:row>33</xdr:row>
      <xdr:rowOff>114300</xdr:rowOff>
    </xdr:to>
    <xdr:graphicFrame macro="">
      <xdr:nvGraphicFramePr>
        <xdr:cNvPr id="3094" name="Chart 3093">
          <a:extLst>
            <a:ext uri="{FF2B5EF4-FFF2-40B4-BE49-F238E27FC236}">
              <a16:creationId xmlns:a16="http://schemas.microsoft.com/office/drawing/2014/main" id="{32325524-080C-4B93-B408-5600CE1C1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609600</xdr:colOff>
      <xdr:row>14</xdr:row>
      <xdr:rowOff>57150</xdr:rowOff>
    </xdr:from>
    <xdr:to>
      <xdr:col>19</xdr:col>
      <xdr:colOff>123825</xdr:colOff>
      <xdr:row>15</xdr:row>
      <xdr:rowOff>123825</xdr:rowOff>
    </xdr:to>
    <xdr:sp macro="" textlink="'Analysis 3'!BH3">
      <xdr:nvSpPr>
        <xdr:cNvPr id="3097" name="TextBox 3096">
          <a:extLst>
            <a:ext uri="{FF2B5EF4-FFF2-40B4-BE49-F238E27FC236}">
              <a16:creationId xmlns:a16="http://schemas.microsoft.com/office/drawing/2014/main" id="{F287B72D-5AC6-4EF4-8493-EC1FDFC08A02}"/>
            </a:ext>
          </a:extLst>
        </xdr:cNvPr>
        <xdr:cNvSpPr txBox="1"/>
      </xdr:nvSpPr>
      <xdr:spPr>
        <a:xfrm>
          <a:off x="9144000" y="2724150"/>
          <a:ext cx="2752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73C4B2-BC71-44FD-9219-0475FC9740E8}" type="TxLink">
            <a:rPr lang="en-US" sz="1200" b="0" i="0" u="none" strike="noStrike">
              <a:solidFill>
                <a:schemeClr val="bg1">
                  <a:lumMod val="95000"/>
                </a:schemeClr>
              </a:solidFill>
              <a:latin typeface="Calibri"/>
              <a:ea typeface="+mn-ea"/>
              <a:cs typeface="Calibri"/>
            </a:rPr>
            <a:pPr marL="0" indent="0" algn="l"/>
            <a:t>Quantity contributing to profit</a:t>
          </a:fld>
          <a:endParaRPr lang="en-US" sz="1200" b="0" i="0" u="none" strike="noStrike">
            <a:solidFill>
              <a:schemeClr val="bg1">
                <a:lumMod val="95000"/>
              </a:schemeClr>
            </a:solidFill>
            <a:latin typeface="Calibri"/>
            <a:ea typeface="+mn-ea"/>
            <a:cs typeface="Calibri"/>
          </a:endParaRPr>
        </a:p>
      </xdr:txBody>
    </xdr:sp>
    <xdr:clientData/>
  </xdr:twoCellAnchor>
  <xdr:twoCellAnchor>
    <xdr:from>
      <xdr:col>14</xdr:col>
      <xdr:colOff>552450</xdr:colOff>
      <xdr:row>14</xdr:row>
      <xdr:rowOff>142874</xdr:rowOff>
    </xdr:from>
    <xdr:to>
      <xdr:col>14</xdr:col>
      <xdr:colOff>657225</xdr:colOff>
      <xdr:row>15</xdr:row>
      <xdr:rowOff>57149</xdr:rowOff>
    </xdr:to>
    <xdr:sp macro="" textlink="">
      <xdr:nvSpPr>
        <xdr:cNvPr id="3098" name="Oval 3097">
          <a:extLst>
            <a:ext uri="{FF2B5EF4-FFF2-40B4-BE49-F238E27FC236}">
              <a16:creationId xmlns:a16="http://schemas.microsoft.com/office/drawing/2014/main" id="{79F4180B-B29F-EE94-8D4F-1D677D6F2C9F}"/>
            </a:ext>
          </a:extLst>
        </xdr:cNvPr>
        <xdr:cNvSpPr/>
      </xdr:nvSpPr>
      <xdr:spPr>
        <a:xfrm flipH="1">
          <a:off x="9086850" y="28098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304800</xdr:colOff>
      <xdr:row>23</xdr:row>
      <xdr:rowOff>57150</xdr:rowOff>
    </xdr:from>
    <xdr:to>
      <xdr:col>18</xdr:col>
      <xdr:colOff>409575</xdr:colOff>
      <xdr:row>23</xdr:row>
      <xdr:rowOff>57150</xdr:rowOff>
    </xdr:to>
    <xdr:cxnSp macro="">
      <xdr:nvCxnSpPr>
        <xdr:cNvPr id="3099" name="Straight Connector 3098">
          <a:extLst>
            <a:ext uri="{FF2B5EF4-FFF2-40B4-BE49-F238E27FC236}">
              <a16:creationId xmlns:a16="http://schemas.microsoft.com/office/drawing/2014/main" id="{B503D067-3AC9-063C-C635-74518D611AFE}"/>
            </a:ext>
          </a:extLst>
        </xdr:cNvPr>
        <xdr:cNvCxnSpPr/>
      </xdr:nvCxnSpPr>
      <xdr:spPr>
        <a:xfrm>
          <a:off x="8839200" y="4438650"/>
          <a:ext cx="2733675" cy="0"/>
        </a:xfrm>
        <a:prstGeom prst="line">
          <a:avLst/>
        </a:prstGeom>
        <a:ln w="22225">
          <a:gradFill flip="none" rotWithShape="1">
            <a:gsLst>
              <a:gs pos="8000">
                <a:srgbClr val="005392"/>
              </a:gs>
              <a:gs pos="52000">
                <a:schemeClr val="bg1"/>
              </a:gs>
              <a:gs pos="91000">
                <a:srgbClr val="005392"/>
              </a:gs>
            </a:gsLst>
            <a:lin ang="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619125</xdr:colOff>
      <xdr:row>23</xdr:row>
      <xdr:rowOff>95250</xdr:rowOff>
    </xdr:from>
    <xdr:to>
      <xdr:col>19</xdr:col>
      <xdr:colOff>133350</xdr:colOff>
      <xdr:row>24</xdr:row>
      <xdr:rowOff>161925</xdr:rowOff>
    </xdr:to>
    <xdr:sp macro="" textlink="'Analysis 3'!BH3">
      <xdr:nvSpPr>
        <xdr:cNvPr id="3100" name="TextBox 3099">
          <a:extLst>
            <a:ext uri="{FF2B5EF4-FFF2-40B4-BE49-F238E27FC236}">
              <a16:creationId xmlns:a16="http://schemas.microsoft.com/office/drawing/2014/main" id="{7986B216-9F42-9D0E-B03C-BE40F0666906}"/>
            </a:ext>
          </a:extLst>
        </xdr:cNvPr>
        <xdr:cNvSpPr txBox="1"/>
      </xdr:nvSpPr>
      <xdr:spPr>
        <a:xfrm>
          <a:off x="9153525" y="4476750"/>
          <a:ext cx="2752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bg1">
                  <a:lumMod val="95000"/>
                </a:schemeClr>
              </a:solidFill>
              <a:latin typeface="Calibri"/>
              <a:ea typeface="+mn-ea"/>
              <a:cs typeface="Calibri"/>
            </a:rPr>
            <a:t>Profit by Product</a:t>
          </a:r>
          <a:r>
            <a:rPr lang="en-US" sz="1200" b="0" i="0" u="none" strike="noStrike" baseline="0">
              <a:solidFill>
                <a:schemeClr val="bg1">
                  <a:lumMod val="95000"/>
                </a:schemeClr>
              </a:solidFill>
              <a:latin typeface="Calibri"/>
              <a:ea typeface="+mn-ea"/>
              <a:cs typeface="Calibri"/>
            </a:rPr>
            <a:t> Category</a:t>
          </a:r>
          <a:endParaRPr lang="en-US" sz="1200" b="0" i="0" u="none" strike="noStrike">
            <a:solidFill>
              <a:schemeClr val="bg1">
                <a:lumMod val="95000"/>
              </a:schemeClr>
            </a:solidFill>
            <a:latin typeface="Calibri"/>
            <a:ea typeface="+mn-ea"/>
            <a:cs typeface="Calibri"/>
          </a:endParaRPr>
        </a:p>
      </xdr:txBody>
    </xdr:sp>
    <xdr:clientData/>
  </xdr:twoCellAnchor>
  <xdr:twoCellAnchor>
    <xdr:from>
      <xdr:col>14</xdr:col>
      <xdr:colOff>561975</xdr:colOff>
      <xdr:row>23</xdr:row>
      <xdr:rowOff>180974</xdr:rowOff>
    </xdr:from>
    <xdr:to>
      <xdr:col>14</xdr:col>
      <xdr:colOff>666750</xdr:colOff>
      <xdr:row>24</xdr:row>
      <xdr:rowOff>95249</xdr:rowOff>
    </xdr:to>
    <xdr:sp macro="" textlink="">
      <xdr:nvSpPr>
        <xdr:cNvPr id="3103" name="Oval 3102">
          <a:extLst>
            <a:ext uri="{FF2B5EF4-FFF2-40B4-BE49-F238E27FC236}">
              <a16:creationId xmlns:a16="http://schemas.microsoft.com/office/drawing/2014/main" id="{39AF28B3-921C-6EEC-D139-AD6176B4211C}"/>
            </a:ext>
          </a:extLst>
        </xdr:cNvPr>
        <xdr:cNvSpPr/>
      </xdr:nvSpPr>
      <xdr:spPr>
        <a:xfrm flipH="1">
          <a:off x="9096375" y="4562474"/>
          <a:ext cx="104775" cy="104775"/>
        </a:xfrm>
        <a:prstGeom prst="ellipse">
          <a:avLst/>
        </a:prstGeom>
        <a:solidFill>
          <a:schemeClr val="bg1">
            <a:lumMod val="85000"/>
            <a:alpha val="8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16</xdr:col>
      <xdr:colOff>114300</xdr:colOff>
      <xdr:row>9</xdr:row>
      <xdr:rowOff>19050</xdr:rowOff>
    </xdr:from>
    <xdr:to>
      <xdr:col>17</xdr:col>
      <xdr:colOff>447675</xdr:colOff>
      <xdr:row>11</xdr:row>
      <xdr:rowOff>114300</xdr:rowOff>
    </xdr:to>
    <xdr:sp macro="" textlink="'Analysis 3'!AX16">
      <xdr:nvSpPr>
        <xdr:cNvPr id="3105" name="TextBox 3104">
          <a:extLst>
            <a:ext uri="{FF2B5EF4-FFF2-40B4-BE49-F238E27FC236}">
              <a16:creationId xmlns:a16="http://schemas.microsoft.com/office/drawing/2014/main" id="{4EFB180A-0FC2-4920-8181-33694B15D255}"/>
            </a:ext>
          </a:extLst>
        </xdr:cNvPr>
        <xdr:cNvSpPr txBox="1"/>
      </xdr:nvSpPr>
      <xdr:spPr>
        <a:xfrm>
          <a:off x="10058400" y="1733550"/>
          <a:ext cx="9429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A37246-6824-4443-B6FD-20F59A3A9278}" type="TxLink">
            <a:rPr lang="en-US" sz="2000" b="0" i="0" u="none" strike="noStrike">
              <a:solidFill>
                <a:schemeClr val="bg1"/>
              </a:solidFill>
              <a:latin typeface="Calibri"/>
              <a:ea typeface="+mn-ea"/>
              <a:cs typeface="Calibri"/>
            </a:rPr>
            <a:pPr marL="0" indent="0" algn="ctr"/>
            <a:t>8.16%</a:t>
          </a:fld>
          <a:endParaRPr lang="en-PH" sz="2000" b="0" i="0" u="none" strike="noStrike">
            <a:solidFill>
              <a:schemeClr val="bg1"/>
            </a:solidFill>
            <a:latin typeface="Calibri"/>
            <a:ea typeface="+mn-ea"/>
            <a:cs typeface="Calibri"/>
          </a:endParaRPr>
        </a:p>
      </xdr:txBody>
    </xdr:sp>
    <xdr:clientData/>
  </xdr:twoCellAnchor>
  <xdr:twoCellAnchor>
    <xdr:from>
      <xdr:col>14</xdr:col>
      <xdr:colOff>438150</xdr:colOff>
      <xdr:row>13</xdr:row>
      <xdr:rowOff>28575</xdr:rowOff>
    </xdr:from>
    <xdr:to>
      <xdr:col>18</xdr:col>
      <xdr:colOff>19050</xdr:colOff>
      <xdr:row>14</xdr:row>
      <xdr:rowOff>57150</xdr:rowOff>
    </xdr:to>
    <xdr:sp macro="" textlink="">
      <xdr:nvSpPr>
        <xdr:cNvPr id="3106" name="Rectangle 3105">
          <a:extLst>
            <a:ext uri="{FF2B5EF4-FFF2-40B4-BE49-F238E27FC236}">
              <a16:creationId xmlns:a16="http://schemas.microsoft.com/office/drawing/2014/main" id="{BF8FEDFD-6361-99B2-DBA1-A7324F809B31}"/>
            </a:ext>
          </a:extLst>
        </xdr:cNvPr>
        <xdr:cNvSpPr/>
      </xdr:nvSpPr>
      <xdr:spPr>
        <a:xfrm>
          <a:off x="8972550" y="2505075"/>
          <a:ext cx="2209800" cy="219075"/>
        </a:xfrm>
        <a:prstGeom prst="rect">
          <a:avLst/>
        </a:prstGeom>
        <a:noFill/>
        <a:ln w="25400">
          <a:solidFill>
            <a:srgbClr val="00539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14</xdr:col>
      <xdr:colOff>276226</xdr:colOff>
      <xdr:row>24</xdr:row>
      <xdr:rowOff>123825</xdr:rowOff>
    </xdr:from>
    <xdr:to>
      <xdr:col>17</xdr:col>
      <xdr:colOff>542925</xdr:colOff>
      <xdr:row>33</xdr:row>
      <xdr:rowOff>66675</xdr:rowOff>
    </xdr:to>
    <xdr:graphicFrame macro="">
      <xdr:nvGraphicFramePr>
        <xdr:cNvPr id="3107" name="Chart 3106">
          <a:extLst>
            <a:ext uri="{FF2B5EF4-FFF2-40B4-BE49-F238E27FC236}">
              <a16:creationId xmlns:a16="http://schemas.microsoft.com/office/drawing/2014/main" id="{1FC13E70-DEC4-4BA6-A3AE-C045B955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0</xdr:row>
      <xdr:rowOff>161925</xdr:rowOff>
    </xdr:from>
    <xdr:to>
      <xdr:col>5</xdr:col>
      <xdr:colOff>323851</xdr:colOff>
      <xdr:row>3</xdr:row>
      <xdr:rowOff>19050</xdr:rowOff>
    </xdr:to>
    <xdr:sp macro="" textlink="'Analysis 3'!M19">
      <xdr:nvSpPr>
        <xdr:cNvPr id="3108" name="TextBox 3107">
          <a:extLst>
            <a:ext uri="{FF2B5EF4-FFF2-40B4-BE49-F238E27FC236}">
              <a16:creationId xmlns:a16="http://schemas.microsoft.com/office/drawing/2014/main" id="{EC1A3075-D9ED-40E6-8183-0A273F0A138B}"/>
            </a:ext>
          </a:extLst>
        </xdr:cNvPr>
        <xdr:cNvSpPr txBox="1"/>
      </xdr:nvSpPr>
      <xdr:spPr>
        <a:xfrm>
          <a:off x="0" y="161925"/>
          <a:ext cx="33718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gradFill>
                <a:gsLst>
                  <a:gs pos="0">
                    <a:srgbClr val="00B0F0"/>
                  </a:gs>
                  <a:gs pos="91000">
                    <a:srgbClr val="002060"/>
                  </a:gs>
                </a:gsLst>
                <a:lin ang="0" scaled="1"/>
              </a:gradFill>
              <a:latin typeface="Calibri"/>
              <a:cs typeface="Calibri"/>
            </a:rPr>
            <a:t>KIX Business</a:t>
          </a:r>
          <a:r>
            <a:rPr lang="en-US" sz="2000" b="1" i="0" u="none" strike="noStrike" baseline="0">
              <a:gradFill>
                <a:gsLst>
                  <a:gs pos="0">
                    <a:srgbClr val="00B0F0"/>
                  </a:gs>
                  <a:gs pos="91000">
                    <a:srgbClr val="002060"/>
                  </a:gs>
                </a:gsLst>
                <a:lin ang="0" scaled="1"/>
              </a:gradFill>
              <a:latin typeface="Calibri"/>
              <a:cs typeface="Calibri"/>
            </a:rPr>
            <a:t> Dashboard</a:t>
          </a:r>
          <a:endParaRPr lang="en-PH" sz="2000" b="1">
            <a:gradFill>
              <a:gsLst>
                <a:gs pos="0">
                  <a:srgbClr val="00B0F0"/>
                </a:gs>
                <a:gs pos="91000">
                  <a:srgbClr val="002060"/>
                </a:gs>
              </a:gsLst>
              <a:lin ang="0" scaled="1"/>
            </a:gradFill>
          </a:endParaRPr>
        </a:p>
      </xdr:txBody>
    </xdr:sp>
    <xdr:clientData/>
  </xdr:twoCellAnchor>
  <xdr:twoCellAnchor>
    <xdr:from>
      <xdr:col>19</xdr:col>
      <xdr:colOff>323850</xdr:colOff>
      <xdr:row>4</xdr:row>
      <xdr:rowOff>123824</xdr:rowOff>
    </xdr:from>
    <xdr:to>
      <xdr:col>22</xdr:col>
      <xdr:colOff>361950</xdr:colOff>
      <xdr:row>33</xdr:row>
      <xdr:rowOff>38099</xdr:rowOff>
    </xdr:to>
    <xdr:grpSp>
      <xdr:nvGrpSpPr>
        <xdr:cNvPr id="3112" name="Group 3111">
          <a:extLst>
            <a:ext uri="{FF2B5EF4-FFF2-40B4-BE49-F238E27FC236}">
              <a16:creationId xmlns:a16="http://schemas.microsoft.com/office/drawing/2014/main" id="{A5C7B578-0CF8-1170-3C2B-6541381DB4C1}"/>
            </a:ext>
          </a:extLst>
        </xdr:cNvPr>
        <xdr:cNvGrpSpPr/>
      </xdr:nvGrpSpPr>
      <xdr:grpSpPr>
        <a:xfrm>
          <a:off x="12096750" y="885824"/>
          <a:ext cx="1866900" cy="5438775"/>
          <a:chOff x="10439400" y="962024"/>
          <a:chExt cx="1866900" cy="5438775"/>
        </a:xfrm>
      </xdr:grpSpPr>
      <xdr:sp macro="" textlink="">
        <xdr:nvSpPr>
          <xdr:cNvPr id="3109" name="Rectangle: Diagonal Corners Rounded 3108">
            <a:extLst>
              <a:ext uri="{FF2B5EF4-FFF2-40B4-BE49-F238E27FC236}">
                <a16:creationId xmlns:a16="http://schemas.microsoft.com/office/drawing/2014/main" id="{E4B846D7-9EBE-4C5E-53D0-1CC63348D8B5}"/>
              </a:ext>
            </a:extLst>
          </xdr:cNvPr>
          <xdr:cNvSpPr/>
        </xdr:nvSpPr>
        <xdr:spPr>
          <a:xfrm>
            <a:off x="10439400" y="962024"/>
            <a:ext cx="1866900" cy="5438775"/>
          </a:xfrm>
          <a:prstGeom prst="round2Diag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mc:AlternateContent xmlns:mc="http://schemas.openxmlformats.org/markup-compatibility/2006">
        <mc:Choice xmlns:a14="http://schemas.microsoft.com/office/drawing/2010/main" Requires="a14">
          <xdr:graphicFrame macro="">
            <xdr:nvGraphicFramePr>
              <xdr:cNvPr id="56" name="Month 2">
                <a:extLst>
                  <a:ext uri="{FF2B5EF4-FFF2-40B4-BE49-F238E27FC236}">
                    <a16:creationId xmlns:a16="http://schemas.microsoft.com/office/drawing/2014/main" id="{620BB380-D938-4FA7-A454-FA05D19D3B4F}"/>
                  </a:ext>
                </a:extLst>
              </xdr:cNvPr>
              <xdr:cNvGraphicFramePr/>
            </xdr:nvGraphicFramePr>
            <xdr:xfrm>
              <a:off x="10467975" y="1238251"/>
              <a:ext cx="1828800" cy="2133599"/>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2125325" y="1162051"/>
                <a:ext cx="1828800" cy="21335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9" name="Category">
                <a:extLst>
                  <a:ext uri="{FF2B5EF4-FFF2-40B4-BE49-F238E27FC236}">
                    <a16:creationId xmlns:a16="http://schemas.microsoft.com/office/drawing/2014/main" id="{EA8104C9-3F58-406D-82E4-0E8DEB8297AB}"/>
                  </a:ext>
                </a:extLst>
              </xdr:cNvPr>
              <xdr:cNvGraphicFramePr/>
            </xdr:nvGraphicFramePr>
            <xdr:xfrm>
              <a:off x="10467975" y="3667125"/>
              <a:ext cx="1828800" cy="252412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125325" y="35909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342900</xdr:colOff>
      <xdr:row>1</xdr:row>
      <xdr:rowOff>19050</xdr:rowOff>
    </xdr:from>
    <xdr:to>
      <xdr:col>8</xdr:col>
      <xdr:colOff>171449</xdr:colOff>
      <xdr:row>2</xdr:row>
      <xdr:rowOff>104775</xdr:rowOff>
    </xdr:to>
    <xdr:sp macro="" textlink="">
      <xdr:nvSpPr>
        <xdr:cNvPr id="3113" name="Rectangle: Diagonal Corners Rounded 3112">
          <a:hlinkClick xmlns:r="http://schemas.openxmlformats.org/officeDocument/2006/relationships" r:id="rId12"/>
          <a:extLst>
            <a:ext uri="{FF2B5EF4-FFF2-40B4-BE49-F238E27FC236}">
              <a16:creationId xmlns:a16="http://schemas.microsoft.com/office/drawing/2014/main" id="{3A25AC11-C00A-6F5F-E9A2-45B39AB1BCCE}"/>
            </a:ext>
          </a:extLst>
        </xdr:cNvPr>
        <xdr:cNvSpPr/>
      </xdr:nvSpPr>
      <xdr:spPr>
        <a:xfrm>
          <a:off x="4000500" y="209550"/>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Time Frame</a:t>
          </a:r>
        </a:p>
      </xdr:txBody>
    </xdr:sp>
    <xdr:clientData/>
  </xdr:twoCellAnchor>
  <xdr:twoCellAnchor>
    <xdr:from>
      <xdr:col>8</xdr:col>
      <xdr:colOff>361950</xdr:colOff>
      <xdr:row>1</xdr:row>
      <xdr:rowOff>19050</xdr:rowOff>
    </xdr:from>
    <xdr:to>
      <xdr:col>10</xdr:col>
      <xdr:colOff>190499</xdr:colOff>
      <xdr:row>2</xdr:row>
      <xdr:rowOff>104775</xdr:rowOff>
    </xdr:to>
    <xdr:sp macro="" textlink="">
      <xdr:nvSpPr>
        <xdr:cNvPr id="3114" name="Rectangle: Diagonal Corners Rounded 3113">
          <a:hlinkClick xmlns:r="http://schemas.openxmlformats.org/officeDocument/2006/relationships" r:id="rId13"/>
          <a:extLst>
            <a:ext uri="{FF2B5EF4-FFF2-40B4-BE49-F238E27FC236}">
              <a16:creationId xmlns:a16="http://schemas.microsoft.com/office/drawing/2014/main" id="{B3F0EADF-36A8-0FE4-7BE4-E226454F26EE}"/>
            </a:ext>
          </a:extLst>
        </xdr:cNvPr>
        <xdr:cNvSpPr/>
      </xdr:nvSpPr>
      <xdr:spPr>
        <a:xfrm>
          <a:off x="5238750" y="209550"/>
          <a:ext cx="1047749" cy="276225"/>
        </a:xfrm>
        <a:prstGeom prst="round2Diag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tx1">
                  <a:lumMod val="75000"/>
                  <a:lumOff val="25000"/>
                </a:schemeClr>
              </a:solidFill>
            </a:rPr>
            <a:t>Store</a:t>
          </a:r>
        </a:p>
      </xdr:txBody>
    </xdr:sp>
    <xdr:clientData/>
  </xdr:twoCellAnchor>
  <xdr:twoCellAnchor>
    <xdr:from>
      <xdr:col>10</xdr:col>
      <xdr:colOff>381000</xdr:colOff>
      <xdr:row>1</xdr:row>
      <xdr:rowOff>19050</xdr:rowOff>
    </xdr:from>
    <xdr:to>
      <xdr:col>12</xdr:col>
      <xdr:colOff>209549</xdr:colOff>
      <xdr:row>2</xdr:row>
      <xdr:rowOff>104775</xdr:rowOff>
    </xdr:to>
    <xdr:sp macro="" textlink="">
      <xdr:nvSpPr>
        <xdr:cNvPr id="3115" name="Rectangle: Diagonal Corners Rounded 3114">
          <a:extLst>
            <a:ext uri="{FF2B5EF4-FFF2-40B4-BE49-F238E27FC236}">
              <a16:creationId xmlns:a16="http://schemas.microsoft.com/office/drawing/2014/main" id="{1FC9A5AC-47AF-1153-3D4C-E2B3DC3665A7}"/>
            </a:ext>
          </a:extLst>
        </xdr:cNvPr>
        <xdr:cNvSpPr/>
      </xdr:nvSpPr>
      <xdr:spPr>
        <a:xfrm>
          <a:off x="6477000" y="209550"/>
          <a:ext cx="1047749" cy="276225"/>
        </a:xfrm>
        <a:prstGeom prst="round2DiagRect">
          <a:avLst/>
        </a:prstGeom>
        <a:solidFill>
          <a:srgbClr val="4472C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solidFill>
                <a:schemeClr val="bg1"/>
              </a:solidFill>
            </a:rPr>
            <a:t>Profit View</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0.02083</cdr:x>
      <cdr:y>0.06322</cdr:y>
    </cdr:from>
    <cdr:to>
      <cdr:x>0.56667</cdr:x>
      <cdr:y>0.14943</cdr:y>
    </cdr:to>
    <cdr:sp macro="" textlink="">
      <cdr:nvSpPr>
        <cdr:cNvPr id="3" name="Rectangle 2">
          <a:extLst xmlns:a="http://schemas.openxmlformats.org/drawingml/2006/main">
            <a:ext uri="{FF2B5EF4-FFF2-40B4-BE49-F238E27FC236}">
              <a16:creationId xmlns:a16="http://schemas.microsoft.com/office/drawing/2014/main" id="{95C109C0-CD04-AB86-8EF8-14527D9755A3}"/>
            </a:ext>
          </a:extLst>
        </cdr:cNvPr>
        <cdr:cNvSpPr/>
      </cdr:nvSpPr>
      <cdr:spPr>
        <a:xfrm xmlns:a="http://schemas.openxmlformats.org/drawingml/2006/main">
          <a:off x="47624" y="1047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0.17816</cdr:y>
    </cdr:from>
    <cdr:to>
      <cdr:x>0.56667</cdr:x>
      <cdr:y>0.26437</cdr:y>
    </cdr:to>
    <cdr:sp macro="" textlink="">
      <cdr:nvSpPr>
        <cdr:cNvPr id="12" name="Rectangle 11">
          <a:extLst xmlns:a="http://schemas.openxmlformats.org/drawingml/2006/main">
            <a:ext uri="{FF2B5EF4-FFF2-40B4-BE49-F238E27FC236}">
              <a16:creationId xmlns:a16="http://schemas.microsoft.com/office/drawing/2014/main" id="{BE160781-7A7F-98B4-14A3-46EBC0295C8D}"/>
            </a:ext>
          </a:extLst>
        </cdr:cNvPr>
        <cdr:cNvSpPr/>
      </cdr:nvSpPr>
      <cdr:spPr>
        <a:xfrm xmlns:a="http://schemas.openxmlformats.org/drawingml/2006/main">
          <a:off x="47624" y="2952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0.2931</cdr:y>
    </cdr:from>
    <cdr:to>
      <cdr:x>0.56667</cdr:x>
      <cdr:y>0.37931</cdr:y>
    </cdr:to>
    <cdr:sp macro="" textlink="">
      <cdr:nvSpPr>
        <cdr:cNvPr id="13" name="Rectangle 12">
          <a:extLst xmlns:a="http://schemas.openxmlformats.org/drawingml/2006/main">
            <a:ext uri="{FF2B5EF4-FFF2-40B4-BE49-F238E27FC236}">
              <a16:creationId xmlns:a16="http://schemas.microsoft.com/office/drawing/2014/main" id="{C3F43EEA-765F-333C-74CF-0A445646A7CC}"/>
            </a:ext>
          </a:extLst>
        </cdr:cNvPr>
        <cdr:cNvSpPr/>
      </cdr:nvSpPr>
      <cdr:spPr>
        <a:xfrm xmlns:a="http://schemas.openxmlformats.org/drawingml/2006/main">
          <a:off x="47624" y="48577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0.4023</cdr:y>
    </cdr:from>
    <cdr:to>
      <cdr:x>0.56667</cdr:x>
      <cdr:y>0.48851</cdr:y>
    </cdr:to>
    <cdr:sp macro="" textlink="">
      <cdr:nvSpPr>
        <cdr:cNvPr id="14" name="Rectangle 13">
          <a:extLst xmlns:a="http://schemas.openxmlformats.org/drawingml/2006/main">
            <a:ext uri="{FF2B5EF4-FFF2-40B4-BE49-F238E27FC236}">
              <a16:creationId xmlns:a16="http://schemas.microsoft.com/office/drawing/2014/main" id="{D102A6F7-9551-C7DA-592C-353E7F3C805E}"/>
            </a:ext>
          </a:extLst>
        </cdr:cNvPr>
        <cdr:cNvSpPr/>
      </cdr:nvSpPr>
      <cdr:spPr>
        <a:xfrm xmlns:a="http://schemas.openxmlformats.org/drawingml/2006/main">
          <a:off x="47624" y="6667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0.51724</cdr:y>
    </cdr:from>
    <cdr:to>
      <cdr:x>0.56667</cdr:x>
      <cdr:y>0.60345</cdr:y>
    </cdr:to>
    <cdr:sp macro="" textlink="">
      <cdr:nvSpPr>
        <cdr:cNvPr id="15" name="Rectangle 14">
          <a:extLst xmlns:a="http://schemas.openxmlformats.org/drawingml/2006/main">
            <a:ext uri="{FF2B5EF4-FFF2-40B4-BE49-F238E27FC236}">
              <a16:creationId xmlns:a16="http://schemas.microsoft.com/office/drawing/2014/main" id="{E960B2E8-C57F-22FA-066E-CB0EF888FEA7}"/>
            </a:ext>
          </a:extLst>
        </cdr:cNvPr>
        <cdr:cNvSpPr/>
      </cdr:nvSpPr>
      <cdr:spPr>
        <a:xfrm xmlns:a="http://schemas.openxmlformats.org/drawingml/2006/main">
          <a:off x="47624" y="8572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0.63218</cdr:y>
    </cdr:from>
    <cdr:to>
      <cdr:x>0.56667</cdr:x>
      <cdr:y>0.71839</cdr:y>
    </cdr:to>
    <cdr:sp macro="" textlink="">
      <cdr:nvSpPr>
        <cdr:cNvPr id="16" name="Rectangle 15">
          <a:extLst xmlns:a="http://schemas.openxmlformats.org/drawingml/2006/main">
            <a:ext uri="{FF2B5EF4-FFF2-40B4-BE49-F238E27FC236}">
              <a16:creationId xmlns:a16="http://schemas.microsoft.com/office/drawing/2014/main" id="{10B55688-9B29-944B-59BF-3025DFC9CC57}"/>
            </a:ext>
          </a:extLst>
        </cdr:cNvPr>
        <cdr:cNvSpPr/>
      </cdr:nvSpPr>
      <cdr:spPr>
        <a:xfrm xmlns:a="http://schemas.openxmlformats.org/drawingml/2006/main">
          <a:off x="47624" y="104775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0.74138</cdr:y>
    </cdr:from>
    <cdr:to>
      <cdr:x>0.56667</cdr:x>
      <cdr:y>0.82759</cdr:y>
    </cdr:to>
    <cdr:sp macro="" textlink="">
      <cdr:nvSpPr>
        <cdr:cNvPr id="17" name="Rectangle 16">
          <a:extLst xmlns:a="http://schemas.openxmlformats.org/drawingml/2006/main">
            <a:ext uri="{FF2B5EF4-FFF2-40B4-BE49-F238E27FC236}">
              <a16:creationId xmlns:a16="http://schemas.microsoft.com/office/drawing/2014/main" id="{6FF9531D-EB18-C58F-0A8B-A33ABC53788D}"/>
            </a:ext>
          </a:extLst>
        </cdr:cNvPr>
        <cdr:cNvSpPr/>
      </cdr:nvSpPr>
      <cdr:spPr>
        <a:xfrm xmlns:a="http://schemas.openxmlformats.org/drawingml/2006/main">
          <a:off x="47624" y="1228725"/>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dr:relSizeAnchor xmlns:cdr="http://schemas.openxmlformats.org/drawingml/2006/chartDrawing">
    <cdr:from>
      <cdr:x>0.02083</cdr:x>
      <cdr:y>0.85057</cdr:y>
    </cdr:from>
    <cdr:to>
      <cdr:x>0.56667</cdr:x>
      <cdr:y>0.93678</cdr:y>
    </cdr:to>
    <cdr:sp macro="" textlink="">
      <cdr:nvSpPr>
        <cdr:cNvPr id="18" name="Rectangle 17">
          <a:extLst xmlns:a="http://schemas.openxmlformats.org/drawingml/2006/main">
            <a:ext uri="{FF2B5EF4-FFF2-40B4-BE49-F238E27FC236}">
              <a16:creationId xmlns:a16="http://schemas.microsoft.com/office/drawing/2014/main" id="{228E0146-0EBD-1E53-4294-DEC175546459}"/>
            </a:ext>
          </a:extLst>
        </cdr:cNvPr>
        <cdr:cNvSpPr/>
      </cdr:nvSpPr>
      <cdr:spPr>
        <a:xfrm xmlns:a="http://schemas.openxmlformats.org/drawingml/2006/main">
          <a:off x="47624" y="1409700"/>
          <a:ext cx="1247775" cy="142876"/>
        </a:xfrm>
        <a:prstGeom xmlns:a="http://schemas.openxmlformats.org/drawingml/2006/main" prst="rect">
          <a:avLst/>
        </a:prstGeom>
        <a:solidFill xmlns:a="http://schemas.openxmlformats.org/drawingml/2006/main">
          <a:srgbClr val="9FE6FF">
            <a:alpha val="30000"/>
          </a:srgb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PH" kern="12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16</xdr:col>
      <xdr:colOff>228600</xdr:colOff>
      <xdr:row>8</xdr:row>
      <xdr:rowOff>19050</xdr:rowOff>
    </xdr:from>
    <xdr:to>
      <xdr:col>19</xdr:col>
      <xdr:colOff>228600</xdr:colOff>
      <xdr:row>26</xdr:row>
      <xdr:rowOff>161925</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2069F80D-4EA5-406B-A197-FFF95BE3628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067300" y="159067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236111" createdVersion="8" refreshedVersion="8" minRefreshableVersion="3" recordCount="0" supportSubquery="1" supportAdvancedDrill="1" xr:uid="{0A8131A3-226A-4A1A-A6FF-D5DF69C35251}">
  <cacheSource type="external" connectionId="8"/>
  <cacheFields count="3">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Customers]" caption="# Customers" numFmtId="0" hierarchy="51" level="32767"/>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oneField="1">
      <fieldsUsage count="1">
        <fieldUsage x="2"/>
      </fieldsUsage>
    </cacheHierarchy>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14583332" createdVersion="8" refreshedVersion="8" minRefreshableVersion="3" recordCount="0" supportSubquery="1" supportAdvancedDrill="1" xr:uid="{D127CF1D-4CFC-420B-A4F5-AF5D56EE2CAF}">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im_Customer].[Gender].[Gender]" caption="Gender" numFmtId="0" hierarchy="11" level="1">
      <sharedItems count="2">
        <s v="Female"/>
        <s v="Male"/>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2" memberValueDatatype="130" unbalanced="0">
      <fieldsUsage count="2">
        <fieldUsage x="-1"/>
        <fieldUsage x="3"/>
      </fieldsUsage>
    </cacheHierarchy>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16898149" createdVersion="8" refreshedVersion="8" minRefreshableVersion="3" recordCount="0" supportSubquery="1" supportAdvancedDrill="1" xr:uid="{442A7BE8-C989-4560-A0E4-E2A834DB595D}">
  <cacheSource type="external" connectionId="8"/>
  <cacheFields count="9">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Locations]" caption="# Locations" numFmtId="0" hierarchy="52" level="32767"/>
    <cacheField name="[Measures].[COGS]" caption="COGS" numFmtId="0" hierarchy="40" level="32767"/>
    <cacheField name="[Measures].[Total Revenue]" caption="Total Revenue" numFmtId="0" hierarchy="39" level="32767"/>
    <cacheField name="[Measures].[Profit Margin]" caption="Profit Margin" numFmtId="0" hierarchy="41" level="32767"/>
    <cacheField name="[Measures].[% Profit Margin]" caption="% Profit Margin" numFmtId="0" hierarchy="42"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7"/>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8"/>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4"/>
      </fieldsUsage>
    </cacheHierarchy>
    <cacheHierarchy uniqueName="[Measures].[COGS]" caption="COGS" measure="1" displayFolder="" measureGroup="Calculations" count="0" oneField="1">
      <fieldsUsage count="1">
        <fieldUsage x="3"/>
      </fieldsUsage>
    </cacheHierarchy>
    <cacheHierarchy uniqueName="[Measures].[Profit Margin]" caption="Profit Margin" measure="1" displayFolder="" measureGroup="Calculations" count="0" oneField="1">
      <fieldsUsage count="1">
        <fieldUsage x="5"/>
      </fieldsUsage>
    </cacheHierarchy>
    <cacheHierarchy uniqueName="[Measures].[% Profit Margin]" caption="% Profit Margin" measure="1" displayFolder="" measureGroup="Calculations" count="0" oneField="1">
      <fieldsUsage count="1">
        <fieldUsage x="6"/>
      </fieldsUsage>
    </cacheHierarchy>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oneField="1">
      <fieldsUsage count="1">
        <fieldUsage x="2"/>
      </fieldsUsage>
    </cacheHierarchy>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1909722" createdVersion="8" refreshedVersion="8" minRefreshableVersion="3" recordCount="0" supportSubquery="1" supportAdvancedDrill="1" xr:uid="{DDCCE5D8-CDF5-4199-884E-D4710B6380EE}">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ate].[Month].[Month]" caption="Month" numFmtId="0" hierarchy="3" level="1">
      <sharedItems count="1">
        <s v="Jul"/>
      </sharedItems>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21296298" createdVersion="8" refreshedVersion="8" minRefreshableVersion="3" recordCount="0" supportSubquery="1" supportAdvancedDrill="1" xr:uid="{4CE21AAB-DC33-425B-9490-D83E9319D3CC}">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Date].[Month].[Month]" caption="Month" numFmtId="0" hierarchy="3" level="1">
      <sharedItems count="1">
        <s v="Jul"/>
      </sharedItems>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23495369" createdVersion="8" refreshedVersion="8" minRefreshableVersion="3" recordCount="0" supportSubquery="1" supportAdvancedDrill="1" xr:uid="{F2380DBA-E4E3-4DA5-95CD-2C2D619291E9}">
  <cacheSource type="external" connectionId="8"/>
  <cacheFields count="7">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 Products]" caption="# Products" numFmtId="0" hierarchy="46" level="32767"/>
    <cacheField name="[Measures].[Refund Rate]" caption="Refund Rate" numFmtId="0" hierarchy="45" level="32767"/>
    <cacheField name="[Measures].[Return Rate]" caption="Return Rate" numFmtId="0" hierarchy="54"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6"/>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oneField="1">
      <fieldsUsage count="1">
        <fieldUsage x="3"/>
      </fieldsUsage>
    </cacheHierarchy>
    <cacheHierarchy uniqueName="[Measures].[# Products]" caption="# Products" measure="1" displayFolder="" measureGroup="Calculations" count="0" oneField="1">
      <fieldsUsage count="1">
        <fieldUsage x="2"/>
      </fieldsUsage>
    </cacheHierarchy>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oneField="1">
      <fieldsUsage count="1">
        <fieldUsage x="4"/>
      </fieldsUsage>
    </cacheHierarchy>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25925925" createdVersion="8" refreshedVersion="8" minRefreshableVersion="3" recordCount="0" supportSubquery="1" supportAdvancedDrill="1" xr:uid="{FBCB22B8-C9F4-4A18-8561-B55E4872790D}">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Average of Customer Age]" caption="Average of Customer Age" numFmtId="0" hierarchy="38" level="32767"/>
    <cacheField name="[Measures].[Average Customer Age]" caption="Average Customer Age" numFmtId="0" hierarchy="53"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oneField="1">
      <fieldsUsage count="1">
        <fieldUsage x="2"/>
      </fieldsUsage>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oneField="1">
      <fieldsUsage count="1">
        <fieldUsage x="3"/>
      </fieldsUsage>
    </cacheHierarchy>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28472219" createdVersion="8" refreshedVersion="8" minRefreshableVersion="3" recordCount="0" supportSubquery="1" supportAdvancedDrill="1" xr:uid="{7B2D7AFB-8522-4278-B245-97797C0CC435}">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5">
        <s v="Above Brew"/>
        <s v="Build Brew"/>
        <s v="Common Splash"/>
        <s v="Few Dew"/>
        <s v="Way Splash"/>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30555558" createdVersion="8" refreshedVersion="8" minRefreshableVersion="3" recordCount="0" supportSubquery="1" supportAdvancedDrill="1" xr:uid="{40D8A81E-46D6-4128-8B9C-922408769F80}">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Measures].[Profit Margin]" caption="Profit Margin" numFmtId="0" hierarchy="41" level="32767"/>
    <cacheField name="[Dim_Customer].[Location].[Location]" caption="Location" numFmtId="0" hierarchy="12" level="1">
      <sharedItems count="5">
        <s v="Missouri"/>
        <s v="New Jersey"/>
        <s v="North Carolina"/>
        <s v="Tennessee"/>
        <s v="Virginia"/>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3263889" createdVersion="8" refreshedVersion="8" minRefreshableVersion="3" recordCount="0" supportSubquery="1" supportAdvancedDrill="1" xr:uid="{7F57C368-439A-45A2-A0CD-92AC25ECA59F}">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Date].[Weekday].[Weekday]" caption="Weekday" numFmtId="0" hierarchy="5" level="1">
      <sharedItems count="7">
        <s v="Sun"/>
        <s v="Mon"/>
        <s v="Tue"/>
        <s v="Wed"/>
        <s v="Thu"/>
        <s v="Fri"/>
        <s v="Sat"/>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2"/>
      </fieldsUsage>
    </cacheHierarchy>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3"/>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88425924" createdVersion="8" refreshedVersion="8" minRefreshableVersion="3" recordCount="0" supportSubquery="1" supportAdvancedDrill="1" xr:uid="{96CED7E6-C6D2-4EEB-B44E-74AC75EB7C7C}">
  <cacheSource type="external" connectionId="8"/>
  <cacheFields count="4">
    <cacheField name="[Date].[Month].[Month]" caption="Month" numFmtId="0" hierarchy="3" level="1">
      <sharedItems count="12">
        <s v="Jan"/>
        <s v="Feb"/>
        <s v="Mar"/>
        <s v="Apr"/>
        <s v="May"/>
        <s v="Jun"/>
        <s v="Jul"/>
        <s v="Aug"/>
        <s v="Sep"/>
        <s v="Oct"/>
        <s v="Nov"/>
        <s v="Dec"/>
      </sharedItems>
    </cacheField>
    <cacheField name="[Measures].[Total Revenue]" caption="Total Revenue" numFmtId="0" hierarchy="39" level="32767"/>
    <cacheField name="[Measures].[Total Target]" caption="Total Target" numFmtId="0" hierarchy="49" level="32767"/>
    <cacheField name="[Dim_SalesPerson].[Store Name].[Store Name]" caption="Store Name" numFmtId="0" hierarchy="17"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3"/>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5254627" createdVersion="8" refreshedVersion="8" minRefreshableVersion="3" recordCount="0" supportSubquery="1" supportAdvancedDrill="1" xr:uid="{F77816C1-77EC-4066-A29B-8A54AE406D5E}">
  <cacheSource type="external" connectionId="8"/>
  <cacheFields count="12">
    <cacheField name="[Measures].[Total Revenue]" caption="Total Revenue" numFmtId="0" hierarchy="39" level="32767"/>
    <cacheField name="[Measures].[COGS]" caption="COGS" numFmtId="0" hierarchy="40" level="32767"/>
    <cacheField name="[Measures].[Profit Margin]" caption="Profit Margin" numFmtId="0" hierarchy="41" level="32767"/>
    <cacheField name="[Measures].[% Profit Margin]" caption="% Profit Margin" numFmtId="0" hierarchy="42" level="32767"/>
    <cacheField name="[Measures].[# Transaction]" caption="# Transaction" numFmtId="0" hierarchy="43" level="32767"/>
    <cacheField name="[Measures].[Total Refund]" caption="Total Refund" numFmtId="0" hierarchy="44" level="32767"/>
    <cacheField name="[Measures].[Refund Rate]" caption="Refund Rate" numFmtId="0" hierarchy="45" level="32767"/>
    <cacheField name="[Measures].[# Products]" caption="# Products" numFmtId="0" hierarchy="46" level="32767"/>
    <cacheField name="[Measures].[Qty Returned]" caption="Qty Returned" numFmtId="0" hierarchy="47" level="32767"/>
    <cacheField name="[Measures].[Total Qty]" caption="Total Qty" numFmtId="0" hierarchy="48" level="32767"/>
    <cacheField name="[Measures].[Total Target]" caption="Total Target" numFmtId="0" hierarchy="49" level="32767"/>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 Transaction]" caption="# Transaction"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 Products]" caption="# Products" measure="1" displayFolder="" measureGroup="Calculations" count="0" oneField="1">
      <fieldsUsage count="1">
        <fieldUsage x="7"/>
      </fieldsUsage>
    </cacheHierarchy>
    <cacheHierarchy uniqueName="[Measures].[Qty Returned]" caption="Qty Returned" measure="1" displayFolder="" measureGroup="Calculations" count="0" oneField="1">
      <fieldsUsage count="1">
        <fieldUsage x="8"/>
      </fieldsUsage>
    </cacheHierarchy>
    <cacheHierarchy uniqueName="[Measures].[Total Qty]" caption="Total Qty"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0277779" createdVersion="8" refreshedVersion="8" minRefreshableVersion="3" recordCount="0" supportSubquery="1" supportAdvancedDrill="1" xr:uid="{9B816854-CC0C-46D8-B686-23076D7246D8}">
  <cacheSource type="external" connectionId="8"/>
  <cacheFields count="3">
    <cacheField name="[Measures].[Total Revenue]" caption="Total Revenue" numFmtId="0" hierarchy="39" level="32767"/>
    <cacheField name="[Measures].[Total Target]" caption="Total Target" numFmtId="0" hierarchy="49" level="32767"/>
    <cacheField name="[Dim_SalesPerson].[Store Name].[Store Name]" caption="Store Name" numFmtId="0" hierarchy="17"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2361112" createdVersion="8" refreshedVersion="8" minRefreshableVersion="3" recordCount="0" supportSubquery="1" supportAdvancedDrill="1" xr:uid="{C72EE701-6480-4055-9510-C2B92EAFA5D7}">
  <cacheSource type="external" connectionId="8"/>
  <cacheFields count="4">
    <cacheField name="[Measures].[Total Revenue]" caption="Total Revenue" numFmtId="0" hierarchy="39" level="32767"/>
    <cacheField name="[Date].[WeekType].[WeekType]" caption="WeekType" numFmtId="0" hierarchy="7" level="1">
      <sharedItems count="2">
        <s v="Weekday"/>
        <s v="Weekend"/>
      </sharedItems>
    </cacheField>
    <cacheField name="[Dim_SalesPerson].[Store Name].[Store Name]" caption="Store Name" numFmtId="0" hierarchy="17" level="1">
      <sharedItems containsSemiMixedTypes="0" containsNonDate="0" containsString="0"/>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4328705" createdVersion="8" refreshedVersion="8" minRefreshableVersion="3" recordCount="0" supportSubquery="1" supportAdvancedDrill="1" xr:uid="{F8AF6E87-673F-489E-B400-029A31D9797A}">
  <cacheSource type="external" connectionId="8"/>
  <cacheFields count="4">
    <cacheField name="[Measures].[Total Revenue]" caption="Total Revenue" numFmtId="0" hierarchy="39" level="32767"/>
    <cacheField name="[Dim_SalesPerson].[Store Name].[Store Name]" caption="Store Name" numFmtId="0" hierarchy="17" level="1">
      <sharedItems containsSemiMixedTypes="0" containsNonDate="0" containsString="0"/>
    </cacheField>
    <cacheField name="[Date].[Quarter].[Quarter]" caption="Quarter" numFmtId="0" hierarchy="8" level="1">
      <sharedItems count="4">
        <s v="Q-1"/>
        <s v="Q-2"/>
        <s v="Q-3"/>
        <s v="Q-4"/>
      </sharedItems>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2"/>
      </fieldsUsage>
    </cacheHierarchy>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8496412037" createdVersion="8" refreshedVersion="8" minRefreshableVersion="3" recordCount="0" supportSubquery="1" supportAdvancedDrill="1" xr:uid="{3372715B-6123-47D2-8554-27067234254D}">
  <cacheSource type="external" connectionId="8"/>
  <cacheFields count="4">
    <cacheField name="[Measures].[Total Revenue]" caption="Total Revenue" numFmtId="0" hierarchy="39" level="32767"/>
    <cacheField name="[Dim_SalesPerson].[Store Name].[Store Name]" caption="Store Name" numFmtId="0" hierarchy="17" level="1">
      <sharedItems containsSemiMixedTypes="0" containsNonDate="0" containsString="0"/>
    </cacheField>
    <cacheField name="[Date].[Weekday].[Weekday]" caption="Weekday" numFmtId="0" hierarchy="5" level="1">
      <sharedItems count="7">
        <s v="Sun"/>
        <s v="Mon"/>
        <s v="Tue"/>
        <s v="Wed"/>
        <s v="Thu"/>
        <s v="Fri"/>
        <s v="Sat"/>
      </sharedItems>
    </cacheField>
    <cacheField name="Dummy0" numFmtId="0" hierarchy="63" level="32767">
      <extLst>
        <ext xmlns:x14="http://schemas.microsoft.com/office/spreadsheetml/2009/9/main" uri="{63CAB8AC-B538-458d-9737-405883B0398D}">
          <x14:cacheField ignore="1"/>
        </ext>
      </extLst>
    </cacheField>
  </cacheFields>
  <cacheHierarchies count="64">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2"/>
      </fieldsUsage>
    </cacheHierarchy>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63310183" createdVersion="3" refreshedVersion="8" minRefreshableVersion="3" recordCount="0" supportSubquery="1" supportAdvancedDrill="1" xr:uid="{03583D69-2435-45E9-86EE-68B11A5B7B46}">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724495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894560188" createdVersion="3" refreshedVersion="8" minRefreshableVersion="3" recordCount="0" supportSubquery="1" supportAdvancedDrill="1" xr:uid="{87808CD8-FAEA-4446-827F-F555E48BEFA4}">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9738280"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90752315" createdVersion="3" refreshedVersion="8" minRefreshableVersion="3" recordCount="0" supportSubquery="1" supportAdvancedDrill="1" xr:uid="{4706598C-B0C0-43BE-9EFD-2FB3C812773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068843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5.805900810185" createdVersion="8" refreshedVersion="8" minRefreshableVersion="3" recordCount="0" supportSubquery="1" supportAdvancedDrill="1" xr:uid="{75371D07-CFF5-43B7-9ADA-67B2DDE167C6}">
  <cacheSource type="external" connectionId="8"/>
  <cacheFields count="4">
    <cacheField name="[Measures].[Total Revenue]" caption="Total Revenue" numFmtId="0" hierarchy="39" level="32767"/>
    <cacheField name="[Dim_SalesPerson].[Store Name].[Store Name]" caption="Store Name" numFmtId="0" hierarchy="17" level="1">
      <sharedItems count="10">
        <s v="Barron-Fleming"/>
        <s v="Berg-Trujillo"/>
        <s v="Lee-Myers"/>
        <s v="Lopez"/>
        <s v="Martinez"/>
        <s v="Miller"/>
        <s v="Myers-Lopez"/>
        <s v="Novak PLC"/>
        <s v="Thomas"/>
        <s v="Valdez"/>
      </sharedItems>
    </cacheField>
    <cacheField name="[Date].[Month].[Month]" caption="Month" numFmtId="0" hierarchy="3" level="1">
      <sharedItems containsSemiMixedTypes="0" containsNonDate="0" containsString="0"/>
    </cacheField>
    <cacheField name="[Measures].[Total Target]" caption="Total Target" numFmtId="0" hierarchy="49" level="32767"/>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1"/>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3"/>
      </fieldsUsage>
    </cacheHierarchy>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49733796" createdVersion="8" refreshedVersion="8" minRefreshableVersion="3" recordCount="0" supportSubquery="1" supportAdvancedDrill="1" xr:uid="{0F711E9E-936F-49A3-B554-AD9B23B5F626}">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Total Qty]" caption="Total Qty" numFmtId="0" hierarchy="48" level="32767"/>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oneField="1">
      <fieldsUsage count="1">
        <fieldUsage x="4"/>
      </fieldsUsage>
    </cacheHierarchy>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499421299" createdVersion="8" refreshedVersion="8" minRefreshableVersion="3" recordCount="0" supportSubquery="1" supportAdvancedDrill="1" xr:uid="{2A083606-C591-4E7C-B0AC-CD542C2FBE37}">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Measures].[Profit Margin]" caption="Profit Margin" numFmtId="0" hierarchy="41" level="32767"/>
    <cacheField name="[products_table].[Product Name].[Product Name]" caption="Product Name" numFmtId="0" hierarchy="30" level="1">
      <sharedItems count="5">
        <s v="Attorney Mist"/>
        <s v="Begin Brew"/>
        <s v="Common Splash"/>
        <s v="Eight Brew"/>
        <s v="Onto Dew"/>
      </sharedItems>
    </cacheField>
    <cacheField name="[products_table].[Category].[Category]" caption="Category" numFmtId="0" hierarchy="31" level="1">
      <sharedItems count="8">
        <s v="Alcoholic Beverage"/>
        <s v="Coffee"/>
        <s v="Energy Drink"/>
        <s v="Juice"/>
        <s v="Soft Drink"/>
        <s v="Sports Drink"/>
        <s v="Tea"/>
        <s v="Water"/>
      </sharedItems>
    </cacheField>
    <cacheField name="[Date].[Month].[Month]" caption="Month" numFmtId="0" hierarchy="3"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5"/>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3"/>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05439818" createdVersion="8" refreshedVersion="8" minRefreshableVersion="3" recordCount="0" supportSubquery="1" supportAdvancedDrill="1" xr:uid="{38E2E716-16CB-42C8-9FE2-CCE23A3D1EA2}">
  <cacheSource type="external" connectionId="8"/>
  <cacheFields count="4">
    <cacheField name="[Dim_Customer].[Full Name].[Full Name]" caption="Full Name" numFmtId="0" hierarchy="10" level="1">
      <sharedItems count="5">
        <s v="Chloe Lopez"/>
        <s v="Christina Bradshaw"/>
        <s v="John Bishop"/>
        <s v="Sean Peters"/>
        <s v="Thomas Osborne"/>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2" memberValueDatatype="2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2" memberValueDatatype="20" unbalanced="0"/>
    <cacheHierarchy uniqueName="[Date].[Weekday]" caption="Weekday" attribute="1" defaultMemberUniqueName="[Date].[Weekday].[All]" allUniqueName="[Date].[Weekday].[All]" dimensionUniqueName="[Date]" displayFolder="" count="2" memberValueDatatype="130" unbalanced="0"/>
    <cacheHierarchy uniqueName="[Date].[DayNum]" caption="DayNum" attribute="1" defaultMemberUniqueName="[Date].[DayNum].[All]" allUniqueName="[Date].[DayNum].[All]" dimensionUniqueName="[Date]" displayFolder="" count="2" memberValueDatatype="20" unbalanced="0"/>
    <cacheHierarchy uniqueName="[Date].[WeekType]" caption="WeekType" attribute="1" defaultMemberUniqueName="[Date].[WeekType].[All]" allUniqueName="[Date].[WeekTyp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im_Customer].[Customer ID]" caption="Customer ID" attribute="1" defaultMemberUniqueName="[Dim_Customer].[Customer ID].[All]" allUniqueName="[Dim_Customer].[Customer ID].[All]" dimensionUniqueName="[Dim_Customer]" displayFolder="" count="2"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2"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cacheHierarchy uniqueName="[Dim_Customer].[Customer Age]" caption="Customer Age" attribute="1" defaultMemberUniqueName="[Dim_Customer].[Customer Age].[All]" allUniqueName="[Dim_Customer].[Customer Age].[All]" dimensionUniqueName="[Dim_Customer]" displayFolder="" count="2"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2" memberValueDatatype="20" unbalanced="0"/>
    <cacheHierarchy uniqueName="[Dim_SalesPerson].[FullName]" caption="FullName" attribute="1" defaultMemberUniqueName="[Dim_SalesPerson].[FullName].[All]" allUniqueName="[Dim_SalesPerson].[FullName].[All]" dimensionUniqueName="[Dim_SalesPerson]" displayFolder="" count="2"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2" memberValueDatatype="20" unbalanced="0"/>
    <cacheHierarchy uniqueName="[fact_table].[Product ID]" caption="Product ID" attribute="1" defaultMemberUniqueName="[fact_table].[Product ID].[All]" allUniqueName="[fact_table].[Product ID].[All]" dimensionUniqueName="[fact_table]" displayFolder="" count="2" memberValueDatatype="20" unbalanced="0"/>
    <cacheHierarchy uniqueName="[fact_table].[Customer ID]" caption="Customer ID" attribute="1" defaultMemberUniqueName="[fact_table].[Customer ID].[All]" allUniqueName="[fact_table].[Customer ID].[All]" dimensionUniqueName="[fact_table]" displayFolder="" count="2" memberValueDatatype="20" unbalanced="0"/>
    <cacheHierarchy uniqueName="[fact_table].[Sales Person ID]" caption="Sales Person ID" attribute="1" defaultMemberUniqueName="[fact_table].[Sales Person ID].[All]" allUniqueName="[fact_table].[Sales Person ID].[All]" dimensionUniqueName="[fact_table]" displayFolder="" count="2" memberValueDatatype="2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2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20" unbalanced="0"/>
    <cacheHierarchy uniqueName="[products_table].[Product ID]" caption="Product ID" attribute="1" defaultMemberUniqueName="[products_table].[Product ID].[All]" allUniqueName="[products_table].[Product ID].[All]" dimensionUniqueName="[products_table]" displayFolder="" count="2"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07986112" createdVersion="8" refreshedVersion="8" minRefreshableVersion="3" recordCount="0" supportSubquery="1" supportAdvancedDrill="1" xr:uid="{6B7CE5F1-DEB8-4412-9D17-02E7CDF6066C}">
  <cacheSource type="external" connectionId="8"/>
  <cacheFields count="4">
    <cacheField name="[Dim_Customer].[Full Name].[Full Name]" caption="Full Name" numFmtId="0" hierarchy="10" level="1">
      <sharedItems count="5">
        <s v="Andrew Morgan"/>
        <s v="Gina Knight"/>
        <s v="Regina Howard"/>
        <s v="Sandra Fletcher"/>
        <s v="Wayne Smith"/>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10069445" createdVersion="8" refreshedVersion="8" minRefreshableVersion="3" recordCount="0" supportSubquery="1" supportAdvancedDrill="1" xr:uid="{5830BC5E-62C4-46E6-A2F0-04026B3CA743}">
  <cacheSource type="external" connectionId="8"/>
  <cacheFields count="5">
    <cacheField name="[Dim_Customer].[Full Name].[Full Name]" caption="Full Name" numFmtId="0" hierarchy="10" level="1">
      <sharedItems count="5">
        <s v="Bobby Abbott"/>
        <s v="Christine Hawkins"/>
        <s v="Jeffery Powell"/>
        <s v="Lisa West"/>
        <s v="Travis Ewing"/>
      </sharedItems>
    </cacheField>
    <cacheField name="[Measures].[Profit Margin]" caption="Profit Margin" numFmtId="0" hierarchy="41" level="32767"/>
    <cacheField name="[Dim_Customer].[Location].[Location]" caption="Location" numFmtId="0" hierarchy="12" level="1">
      <sharedItems count="5">
        <s v="Arizona"/>
        <s v="Florida"/>
        <s v="Maryland"/>
        <s v="Michigan"/>
        <s v="Texas"/>
      </sharedItems>
    </cacheField>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4"/>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9.810512384262" createdVersion="8" refreshedVersion="8" minRefreshableVersion="3" recordCount="0" supportSubquery="1" supportAdvancedDrill="1" xr:uid="{04D1B8C3-98CE-4D63-8452-288938CF1826}">
  <cacheSource type="external" connectionId="8"/>
  <cacheFields count="6">
    <cacheField name="[Dim_Customer].[Full Name].[Full Name]" caption="Full Name" numFmtId="0" hierarchy="10" level="1">
      <sharedItems count="5">
        <s v="Bobby Abbott"/>
        <s v="Christine Hawkins"/>
        <s v="Jeffery Powell"/>
        <s v="Lisa West"/>
        <s v="Travis Ewing"/>
      </sharedItems>
    </cacheField>
    <cacheField name="[Dim_Customer].[Location].[Location]" caption="Location" numFmtId="0" hierarchy="12" level="1">
      <sharedItems count="5">
        <s v="Florida"/>
        <s v="Indiana"/>
        <s v="Maryland"/>
        <s v="New York"/>
        <s v="Wisconsin"/>
      </sharedItems>
    </cacheField>
    <cacheField name="[Dim_Customer].[Customer Age Group].[Customer Age Group]" caption="Customer Age Group" numFmtId="0" hierarchy="14" level="1">
      <sharedItems count="5">
        <s v="0-20"/>
        <s v="21-30"/>
        <s v="31-40"/>
        <s v="41-50"/>
        <s v="51+"/>
      </sharedItems>
    </cacheField>
    <cacheField name="[Measures].[Profit Margin]" caption="Profit Margin" numFmtId="0" hierarchy="41" level="32767"/>
    <cacheField name="[Date].[Month].[Month]" caption="Month" numFmtId="0" hierarchy="3" level="1">
      <sharedItems containsSemiMixedTypes="0" containsNonDate="0" containsString="0"/>
    </cacheField>
    <cacheField name="[products_table].[Category].[Category]" caption="Category" numFmtId="0" hierarchy="31" level="1">
      <sharedItems containsSemiMixedTypes="0" containsNonDate="0" containsString="0"/>
    </cacheField>
  </cacheFields>
  <cacheHierarchies count="63">
    <cacheHierarchy uniqueName="[Calculations].[Measures]" caption="Measures" attribute="1" defaultMemberUniqueName="[Calculations].[Measures].[All]" allUniqueName="[Calculations].[Measures].[All]" dimensionUniqueName="[Calculations]"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Num]" caption="DayNum" attribute="1" defaultMemberUniqueName="[Date].[DayNum].[All]" allUniqueName="[Date].[Day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Customer Age]" caption="Customer Age" attribute="1" defaultMemberUniqueName="[Dim_Customer].[Customer Age].[All]" allUniqueName="[Dim_Customer].[Customer Age].[All]" dimensionUniqueName="[Dim_Customer]" displayFolder="" count="0" memberValueDatatype="20" unbalanced="0"/>
    <cacheHierarchy uniqueName="[Dim_Customer].[Customer Age Group]" caption="Customer Age Group" attribute="1" defaultMemberUniqueName="[Dim_Customer].[Customer Age Group].[All]" allUniqueName="[Dim_Customer].[Customer Age Group].[All]" dimensionUniqueName="[Dim_Customer]" displayFolder="" count="2" memberValueDatatype="130" unbalanced="0">
      <fieldsUsage count="2">
        <fieldUsage x="-1"/>
        <fieldUsage x="2"/>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Name]" caption="FullName" attribute="1" defaultMemberUniqueName="[Dim_SalesPerson].[FullName].[All]" allUniqueName="[Dim_SalesPerson].[Full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5"/>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Count of Full Name]" caption="Count of Full Name" measure="1" displayFolder="" measureGroup="Dim_Customer" count="0">
      <extLst>
        <ext xmlns:x15="http://schemas.microsoft.com/office/spreadsheetml/2010/11/main" uri="{B97F6D7D-B522-45F9-BDA1-12C45D357490}">
          <x15:cacheHierarchy aggregatedColumn="10"/>
        </ext>
      </extLst>
    </cacheHierarchy>
    <cacheHierarchy uniqueName="[Measures].[Count of Location]" caption="Count of Location" measure="1" displayFolder="" measureGroup="Dim_Customer" count="0">
      <extLst>
        <ext xmlns:x15="http://schemas.microsoft.com/office/spreadsheetml/2010/11/main" uri="{B97F6D7D-B522-45F9-BDA1-12C45D357490}">
          <x15:cacheHierarchy aggregatedColumn="12"/>
        </ext>
      </extLst>
    </cacheHierarchy>
    <cacheHierarchy uniqueName="[Measures].[Distinct Count of Location]" caption="Distinct Count of Location" measure="1" displayFolder="" measureGroup="Dim_Customer" count="0">
      <extLst>
        <ext xmlns:x15="http://schemas.microsoft.com/office/spreadsheetml/2010/11/main" uri="{B97F6D7D-B522-45F9-BDA1-12C45D357490}">
          <x15:cacheHierarchy aggregatedColumn="12"/>
        </ext>
      </extLst>
    </cacheHierarchy>
    <cacheHierarchy uniqueName="[Measures].[Sum of Customer Age]" caption="Sum of Customer Age" measure="1" displayFolder="" measureGroup="Dim_Customer" count="0">
      <extLst>
        <ext xmlns:x15="http://schemas.microsoft.com/office/spreadsheetml/2010/11/main" uri="{B97F6D7D-B522-45F9-BDA1-12C45D357490}">
          <x15:cacheHierarchy aggregatedColumn="13"/>
        </ext>
      </extLst>
    </cacheHierarchy>
    <cacheHierarchy uniqueName="[Measures].[Average of Customer Age]" caption="Average of Customer Age" measure="1" displayFolder="" measureGroup="Dim_Customer"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3"/>
      </fieldsUsage>
    </cacheHierarchy>
    <cacheHierarchy uniqueName="[Measures].[% Profit Margin]" caption="% Profit Margin" measure="1" displayFolder="" measureGroup="Calculations" count="0"/>
    <cacheHierarchy uniqueName="[Measures].[# Transaction]" caption="# Transaction"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Variance]" caption="Variance"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Dim_Customer]" caption="__XL_Count Dim_Customer" measure="1" displayFolder="" measureGroup="Dim_Customer"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ate" uniqueName="[Date]" caption="Date"/>
    <dimension name="Dim_Customer" uniqueName="[Dim_Customer]" caption="Dim_Customer"/>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caption="Date"/>
    <measureGroup name="Dim_Customer" caption="Dim_Customer"/>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6A845-752A-41B1-A93F-F65D83F3353D}" name="TpLocation" cacheId="16" applyNumberFormats="0" applyBorderFormats="0" applyFontFormats="0" applyPatternFormats="0" applyAlignmentFormats="0" applyWidthHeightFormats="1" dataCaption="Values" tag="b497c368-ba8f-441e-914f-6468969a07b3" updatedVersion="8" minRefreshableVersion="3" useAutoFormatting="1" rowGrandTotals="0" colGrandTotals="0" itemPrintTitles="1" createdVersion="8" indent="0" compact="0" compactData="0" multipleFieldFilters="0">
  <location ref="I9:J14"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4"/>
    </i>
    <i>
      <x v="2"/>
    </i>
    <i>
      <x/>
    </i>
    <i>
      <x v="1"/>
    </i>
    <i>
      <x v="3"/>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2" type="count" id="3" iMeasureHier="41">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11AF96-B982-4191-946A-1E9D53FD1525}" name="CustomerAgeGroup" cacheId="8" applyNumberFormats="0" applyBorderFormats="0" applyFontFormats="0" applyPatternFormats="0" applyAlignmentFormats="0" applyWidthHeightFormats="1" dataCaption="Values" tag="e51a6560-afba-4356-a44d-a71f44507986" updatedVersion="8" minRefreshableVersion="3" useAutoFormatting="1" rowGrandTotals="0" colGrandTotals="0" itemPrintTitles="1" createdVersion="8" indent="0" compact="0" compactData="0" multipleFieldFilters="0" chartFormat="4">
  <location ref="Y8:Z13"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sortType="ascending"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x v="4"/>
    </i>
  </rowItems>
  <colItems count="1">
    <i/>
  </colItems>
  <dataFields count="1">
    <dataField fld="3" subtotal="count" baseField="0" baseItem="0" numFmtId="169"/>
  </dataFields>
  <formats count="1">
    <format dxfId="4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6C25B5-ABFA-484A-964E-404662FFE329}" name="KPI3" cacheId="10" applyNumberFormats="0" applyBorderFormats="0" applyFontFormats="0" applyPatternFormats="0" applyAlignmentFormats="0" applyWidthHeightFormats="1" dataCaption="Values" tag="db3a8899-bf7b-4d2a-85cb-e48411949563" updatedVersion="8" minRefreshableVersion="3" useAutoFormatting="1" subtotalHiddenItems="1" rowGrandTotals="0" colGrandTotals="0" itemPrintTitles="1" createdVersion="8" indent="0" compact="0" compactData="0" multipleFieldFilters="0">
  <location ref="Q9:U10" firstHeaderRow="0" firstDataRow="1" firstDataCol="0"/>
  <pivotFields count="9">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5">
    <i>
      <x/>
    </i>
    <i i="1">
      <x v="1"/>
    </i>
    <i i="2">
      <x v="2"/>
    </i>
    <i i="3">
      <x v="3"/>
    </i>
    <i i="4">
      <x v="4"/>
    </i>
  </colItems>
  <dataFields count="5">
    <dataField fld="2" subtotal="count" baseField="0" baseItem="0"/>
    <dataField fld="3" subtotal="count" baseField="0" baseItem="0" numFmtId="172"/>
    <dataField fld="4" subtotal="count" baseField="0" baseItem="0" numFmtId="172"/>
    <dataField fld="5" subtotal="count" baseField="0" baseItem="0" numFmtId="172"/>
    <dataField fld="6" subtotal="count" baseField="0" baseItem="0"/>
  </dataFields>
  <formats count="1">
    <format dxfId="45">
      <pivotArea outline="0" fieldPosition="0">
        <references count="1">
          <reference field="4294967294" count="3" selected="0">
            <x v="1"/>
            <x v="2"/>
            <x v="3"/>
          </reference>
        </references>
      </pivotArea>
    </format>
  </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410639-0FD2-42B8-B825-08724342E3E0}" name="WeekDay" cacheId="17"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8">
  <location ref="AU6:AV13"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fld="3" subtotal="count" baseField="0" baseItem="0"/>
  </dataFields>
  <formats count="1">
    <format dxfId="4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879F79-61CA-487F-9C8A-CE4A03FF0672}" name="BTLocation" cacheId="7" applyNumberFormats="0" applyBorderFormats="0" applyFontFormats="0" applyPatternFormats="0" applyAlignmentFormats="0" applyWidthHeightFormats="1" dataCaption="Values" tag="ea741bf0-721d-4a34-81cc-c2513761c262" updatedVersion="8" minRefreshableVersion="3" useAutoFormatting="1" rowGrandTotals="0" colGrandTotals="0" itemPrintTitles="1" createdVersion="8" indent="0" compact="0" compactData="0" multipleFieldFilters="0">
  <location ref="L9:M14"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4"/>
    </i>
    <i>
      <x v="1"/>
    </i>
    <i>
      <x v="2"/>
    </i>
    <i>
      <x/>
    </i>
    <i>
      <x v="3"/>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4" iMeasureHier="41">
      <autoFilter ref="A1">
        <filterColumn colId="0">
          <top10 top="0" val="5" filterVal="5"/>
        </filterColumn>
      </autoFilter>
    </filter>
    <filter fld="0" type="count" id="2" iMeasureHier="41">
      <autoFilter ref="A1">
        <filterColumn colId="0">
          <top10 top="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1213EB-0BDB-4983-8C90-F99422731A63}" name="ProductKPI2" cacheId="14" applyNumberFormats="0" applyBorderFormats="0" applyFontFormats="0" applyPatternFormats="0" applyAlignmentFormats="0" applyWidthHeightFormats="1" dataCaption="Values" tag="6adcf260-2754-45c8-ad1b-6a4055b94e98" updatedVersion="8" minRefreshableVersion="3" useAutoFormatting="1" subtotalHiddenItems="1" rowGrandTotals="0" colGrandTotals="0" itemPrintTitles="1" createdVersion="8" indent="0" compact="0" compactData="0" multipleFieldFilters="0">
  <location ref="AB8:AC9" firstHeaderRow="0" firstDataRow="1" firstDataCol="0"/>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2">
    <i>
      <x/>
    </i>
    <i i="1">
      <x v="1"/>
    </i>
  </colItems>
  <dataFields count="2">
    <dataField name="Average of Customer Age" fld="2" subtotal="average" baseField="0" baseItem="0" numFmtId="1"/>
    <dataField fld="3" subtotal="count" baseField="0" baseItem="0"/>
  </dataFields>
  <formats count="1">
    <format dxfId="47">
      <pivotArea outline="0" fieldPosition="0">
        <references count="1">
          <reference field="4294967294" count="1" selected="0">
            <x v="0"/>
          </reference>
        </references>
      </pivotArea>
    </format>
  </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A6E5AF5-7B22-4E28-AEF9-BFC2389C3189}" name="ProductKPI" cacheId="13"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8">
  <location ref="AW15:AY16" firstHeaderRow="0" firstDataRow="1" firstDataCol="0"/>
  <pivotFields count="7">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fld="2" subtotal="count" baseField="0" baseItem="0"/>
    <dataField fld="3" subtotal="count" baseField="0" baseItem="0" numFmtId="10"/>
    <dataField fld="4" subtotal="count" baseField="0" baseItem="0" numFmtId="10"/>
  </dataFields>
  <formats count="3">
    <format dxfId="50">
      <pivotArea outline="0" collapsedLevelsAreSubtotals="1" fieldPosition="0"/>
    </format>
    <format dxfId="49">
      <pivotArea outline="0" fieldPosition="0">
        <references count="1">
          <reference field="4294967294" count="1" selected="0">
            <x v="1"/>
          </reference>
        </references>
      </pivotArea>
    </format>
    <format dxfId="48">
      <pivotArea outline="0" fieldPosition="0">
        <references count="1">
          <reference field="4294967294" count="1" selected="0">
            <x v="2"/>
          </reference>
        </references>
      </pivotArea>
    </format>
  </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FD8EF1-9570-4191-89FE-19AFA243690A}" name="Month2" cacheId="12" applyNumberFormats="0" applyBorderFormats="0" applyFontFormats="0" applyPatternFormats="0" applyAlignmentFormats="0" applyWidthHeightFormats="1" dataCaption="Values" tag="b8890d37-eaeb-46c6-be5f-0611bd6a7d09" updatedVersion="8" minRefreshableVersion="3" useAutoFormatting="1" subtotalHiddenItems="1" rowGrandTotals="0" colGrandTotals="0" itemPrintTitles="1" createdVersion="8" indent="0" compact="0" compactData="0" multipleFieldFilters="0">
  <location ref="AH6:AI7"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2" subtotal="count" showDataAs="percentDiff" baseField="3" baseItem="1048828" numFmtId="168"/>
  </dataFields>
  <formats count="1">
    <format dxfId="51">
      <pivotArea outline="0" collapsedLevelsAreSubtotals="1" fieldPosition="0"/>
    </format>
  </format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A97E2D-DE67-4F44-81B6-0E5BFD1CF588}" name="Store_RevenueTarget" cacheId="2" applyNumberFormats="0" applyBorderFormats="0" applyFontFormats="0" applyPatternFormats="0" applyAlignmentFormats="0" applyWidthHeightFormats="1" dataCaption="Values" tag="4902dd41-efd2-4da4-96b9-2e9a927d81de" updatedVersion="8" minRefreshableVersion="3" useAutoFormatting="1" subtotalHiddenItems="1" itemPrintTitles="1" createdVersion="8" indent="0" compact="0" compactData="0" multipleFieldFilters="0">
  <location ref="U11:W22" firstHeaderRow="0" firstDataRow="1" firstDataCol="1"/>
  <pivotFields count="4">
    <pivotField dataField="1" compact="0" outline="0" showAll="0"/>
    <pivotField axis="axisRow" compact="0" allDrilled="1" outline="0" showAll="0" dataSourceSort="1" defaultAttributeDrillState="1">
      <items count="11">
        <item x="0"/>
        <item x="1"/>
        <item x="2"/>
        <item x="3"/>
        <item x="4"/>
        <item x="5"/>
        <item x="6"/>
        <item x="7"/>
        <item x="8"/>
        <item x="9"/>
        <item t="default"/>
      </items>
    </pivotField>
    <pivotField compact="0" allDrilled="1" outline="0" showAll="0" dataSourceSort="1" defaultAttributeDrillState="1"/>
    <pivotField dataField="1" compact="0" outline="0"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3" subtotal="count" baseField="0" baseItem="0"/>
  </dataField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activeTabTopLevelEntity name="[Dim_SalesPerson]"/>
        <x15:activeTabTopLevelEntity name="[Date]"/>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680EA0-F1D9-43F2-A95C-C28051B475F6}" name="KPI" cacheId="1" applyNumberFormats="0" applyBorderFormats="0" applyFontFormats="0" applyPatternFormats="0" applyAlignmentFormats="0" applyWidthHeightFormats="1" dataCaption="Values" tag="fe4c2f66-a27a-4e65-ab94-f0da5fc780cb" updatedVersion="8" minRefreshableVersion="3" useAutoFormatting="1" subtotalHiddenItems="1" itemPrintTitles="1" createdVersion="8" indent="0" multipleFieldFilters="0">
  <location ref="E11:O12" firstHeaderRow="0" firstDataRow="1" firstDataCol="0"/>
  <pivotFields count="12">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6"/>
    <dataField fld="1" subtotal="count" baseField="0" baseItem="0" numFmtId="166"/>
    <dataField fld="2" subtotal="count" baseField="0" baseItem="0" numFmtId="166"/>
    <dataField fld="3" subtotal="count" baseField="0" baseItem="0"/>
    <dataField fld="4" subtotal="count" baseField="0" baseItem="0" numFmtId="167"/>
    <dataField fld="5" subtotal="count" baseField="0" baseItem="0" numFmtId="166"/>
    <dataField fld="6" subtotal="count" baseField="0" baseItem="0"/>
    <dataField fld="7" subtotal="count" baseField="0" baseItem="0"/>
    <dataField fld="8" subtotal="count" baseField="0" baseItem="0" numFmtId="167"/>
    <dataField fld="9" subtotal="count" baseField="0" baseItem="0" numFmtId="167"/>
    <dataField fld="10" subtotal="count" baseField="0" baseItem="0" numFmtId="166"/>
  </dataFields>
  <formats count="8">
    <format dxfId="40">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5"/>
          </reference>
        </references>
      </pivotArea>
    </format>
    <format dxfId="36">
      <pivotArea outline="0" collapsedLevelsAreSubtotals="1" fieldPosition="0">
        <references count="1">
          <reference field="4294967294" count="1" selected="0">
            <x v="10"/>
          </reference>
        </references>
      </pivotArea>
    </format>
    <format dxfId="35">
      <pivotArea outline="0" collapsedLevelsAreSubtotals="1" fieldPosition="0">
        <references count="1">
          <reference field="4294967294" count="1" selected="0">
            <x v="9"/>
          </reference>
        </references>
      </pivotArea>
    </format>
    <format dxfId="34">
      <pivotArea outline="0" collapsedLevelsAreSubtotals="1" fieldPosition="0">
        <references count="1">
          <reference field="4294967294" count="1" selected="0">
            <x v="8"/>
          </reference>
        </references>
      </pivotArea>
    </format>
    <format dxfId="33">
      <pivotArea outline="0" collapsedLevelsAreSubtotals="1" fieldPosition="0">
        <references count="1">
          <reference field="4294967294" count="1" selected="0">
            <x v="4"/>
          </reference>
        </references>
      </pivotArea>
    </format>
  </format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3D1E49A-3231-4525-B2A2-66113BE4E2DC}"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Y8:AA10" firstHeaderRow="0" firstDataRow="1" firstDataCol="1"/>
  <pivotFields count="4">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5">
    <format dxfId="12">
      <pivotArea type="all" dataOnly="0" outline="0" fieldPosition="0"/>
    </format>
    <format dxfId="11">
      <pivotArea outline="0" collapsedLevelsAreSubtotals="1" fieldPosition="0"/>
    </format>
    <format dxfId="10">
      <pivotArea dataOnly="0" labelOnly="1" outline="0" fieldPosition="0">
        <references count="1">
          <reference field="4294967294" count="1">
            <x v="0"/>
          </reference>
        </references>
      </pivotArea>
    </format>
    <format dxfId="9">
      <pivotArea outline="0" collapsedLevelsAreSubtotals="1" fieldPosition="0"/>
    </format>
    <format dxfId="8">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67332-5493-4BC8-A6E3-285B0726E0B7}" name="BtCustomer" cacheId="6" applyNumberFormats="0" applyBorderFormats="0" applyFontFormats="0" applyPatternFormats="0" applyAlignmentFormats="0" applyWidthHeightFormats="1" dataCaption="Values" tag="497e53fd-f54e-4749-99b3-f48733304711" updatedVersion="8" minRefreshableVersion="3" useAutoFormatting="1" rowGrandTotals="0" colGrandTotals="0" itemPrintTitles="1" createdVersion="8" indent="0" compact="0" compactData="0" multipleFieldFilters="0">
  <location ref="F9:G14" firstHeaderRow="1" firstDataRow="1" firstDataCol="1"/>
  <pivotFields count="4">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5">
    <i>
      <x v="2"/>
    </i>
    <i>
      <x v="4"/>
    </i>
    <i>
      <x v="3"/>
    </i>
    <i>
      <x v="1"/>
    </i>
    <i>
      <x/>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1">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F57FBCB-B101-46C4-8342-8C49BAE37140}" name="PivotTable4" cacheId="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
  <location ref="AE8:AG12"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2" baseItem="1048828" numFmtId="168">
      <extLst>
        <ext xmlns:x14="http://schemas.microsoft.com/office/spreadsheetml/2009/9/main" uri="{E15A36E0-9728-4e99-A89B-3F7291B0FE68}">
          <x14:dataField sourceField="0" uniqueName="[__Xl2].[Measures].[Total Revenue]"/>
        </ext>
      </extLst>
    </dataField>
  </dataFields>
  <formats count="5">
    <format dxfId="17">
      <pivotArea type="all" dataOnly="0" outline="0" fieldPosition="0"/>
    </format>
    <format dxfId="16">
      <pivotArea outline="0" collapsedLevelsAreSubtotals="1" fieldPosition="0"/>
    </format>
    <format dxfId="15">
      <pivotArea dataOnly="0" labelOnly="1" outline="0" fieldPosition="0">
        <references count="1">
          <reference field="4294967294" count="1">
            <x v="0"/>
          </reference>
        </references>
      </pivotArea>
    </format>
    <format dxfId="14">
      <pivotArea outline="0" fieldPosition="0">
        <references count="1">
          <reference field="4294967294" count="1">
            <x v="1"/>
          </reference>
        </references>
      </pivotArea>
    </format>
    <format dxfId="13">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F0E283-B5F3-4F4A-8CBC-BA97045BA8FE}" name="PivotTable17" cacheId="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
  <location ref="AL8:AN15"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7">
    <i>
      <x/>
    </i>
    <i>
      <x v="1"/>
    </i>
    <i>
      <x v="2"/>
    </i>
    <i>
      <x v="3"/>
    </i>
    <i>
      <x v="4"/>
    </i>
    <i>
      <x v="5"/>
    </i>
    <i>
      <x v="6"/>
    </i>
  </rowItems>
  <colFields count="1">
    <field x="-2"/>
  </colFields>
  <colItems count="2">
    <i>
      <x/>
    </i>
    <i i="1">
      <x v="1"/>
    </i>
  </colItems>
  <dataFields count="2">
    <dataField fld="0" subtotal="count" baseField="0" baseItem="0"/>
    <dataField name="Total Revenue2" fld="3" subtotal="count" showDataAs="percentDiff" baseField="2" baseItem="1048828" numFmtId="168">
      <extLst>
        <ext xmlns:x14="http://schemas.microsoft.com/office/spreadsheetml/2009/9/main" uri="{E15A36E0-9728-4e99-A89B-3F7291B0FE68}">
          <x14:dataField sourceField="0" uniqueName="[__Xl2].[Measures].[Total Revenue]"/>
        </ext>
      </extLst>
    </dataField>
  </dataFields>
  <formats count="5">
    <format dxfId="22">
      <pivotArea type="all" dataOnly="0" outline="0" fieldPosition="0"/>
    </format>
    <format dxfId="21">
      <pivotArea outline="0" collapsedLevelsAreSubtotals="1" fieldPosition="0"/>
    </format>
    <format dxfId="20">
      <pivotArea dataOnly="0" labelOnly="1" outline="0" fieldPosition="0">
        <references count="1">
          <reference field="4294967294" count="1">
            <x v="0"/>
          </reference>
        </references>
      </pivotArea>
    </format>
    <format dxfId="19">
      <pivotArea outline="0" fieldPosition="0">
        <references count="1">
          <reference field="4294967294" count="1">
            <x v="1"/>
          </reference>
        </references>
      </pivotArea>
    </format>
    <format dxfId="18">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4444D75-2E22-4AD1-8F59-3932A6442787}"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T8:U9"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4">
    <format dxfId="26">
      <pivotArea type="all" dataOnly="0" outline="0" fieldPosition="0"/>
    </format>
    <format dxfId="25">
      <pivotArea outline="0" collapsedLevelsAreSubtotals="1" fieldPosition="0"/>
    </format>
    <format dxfId="24">
      <pivotArea dataOnly="0" labelOnly="1" outline="0" fieldPosition="0">
        <references count="1">
          <reference field="4294967294" count="2">
            <x v="0"/>
            <x v="1"/>
          </reference>
        </references>
      </pivotArea>
    </format>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10849F8-72FF-408D-9173-FFA644153EA6}"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8:E20"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6">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outline="0" fieldPosition="0">
        <references count="1">
          <reference field="0" count="0"/>
        </references>
      </pivotArea>
    </format>
    <format dxfId="28">
      <pivotArea dataOnly="0" labelOnly="1" outline="0" fieldPosition="0">
        <references count="1">
          <reference field="4294967294" count="2">
            <x v="0"/>
            <x v="1"/>
          </reference>
        </references>
      </pivotArea>
    </format>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B3363-8AA5-4326-95CF-3E84A5E16DB8}" name="TopProducts" cacheId="15"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4">
  <location ref="BB6:BC11"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5">
    <i>
      <x v="2"/>
    </i>
    <i>
      <x/>
    </i>
    <i>
      <x v="4"/>
    </i>
    <i>
      <x v="3"/>
    </i>
    <i>
      <x v="1"/>
    </i>
  </rowItems>
  <colItems count="1">
    <i/>
  </colItems>
  <dataFields count="1">
    <dataField fld="2" subtotal="count" baseField="0" baseItem="0"/>
  </dataFields>
  <formats count="1">
    <format dxfId="41">
      <pivotArea outline="0" collapsedLevelsAreSubtotals="1" fieldPosition="0"/>
    </format>
  </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1">
      <autoFilter ref="A1">
        <filterColumn colId="0">
          <top10 top="0" val="5" filterVal="5"/>
        </filterColumn>
      </autoFilter>
    </filter>
    <filter fld="1" type="count" id="4" iMeasureHier="41">
      <autoFilter ref="A1">
        <filterColumn colId="0">
          <top10 top="0" val="5" filterVal="5"/>
        </filterColumn>
      </autoFilter>
    </filter>
    <filter fld="3" type="count" id="5" iMeasureHier="4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88CF4C-F29E-4D8F-9D5D-94A68B62AE15}" name="PivotTable5" cacheId="0" applyNumberFormats="0" applyBorderFormats="0" applyFontFormats="0" applyPatternFormats="0" applyAlignmentFormats="0" applyWidthHeightFormats="1" dataCaption="Values" tag="9e73dc38-0b88-44fb-9114-8b4877b0840f" updatedVersion="8" minRefreshableVersion="3" useAutoFormatting="1" rowGrandTotals="0" colGrandTotals="0" itemPrintTitles="1" createdVersion="8" indent="0" compact="0" compactData="0" multipleFieldFilters="0">
  <location ref="P9:P10" firstHeaderRow="1" firstDataRow="1" firstDataCol="0"/>
  <pivotFields count="3">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s>
  <rowItems count="1">
    <i/>
  </rowItems>
  <colItems count="1">
    <i/>
  </colItems>
  <dataFields count="1">
    <dataField fld="2"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23089-C28A-4580-98E7-8841F5FA3367}" name="AllProducts" cacheId="3"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4">
  <location ref="BF6:BH106" firstHeaderRow="0"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compact="0" outline="0" subtotalTop="0" showAll="0" defaultSubtotal="0"/>
    <pivotField compact="0" allDrilled="1" outline="0" subtotalTop="0" showAll="0" dataSourceSort="1" defaultSubtotal="0" defaultAttributeDrillState="1"/>
  </pivotFields>
  <rowFields count="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2">
    <i>
      <x/>
    </i>
    <i i="1">
      <x v="1"/>
    </i>
  </colItems>
  <dataFields count="2">
    <dataField fld="2" subtotal="count" baseField="0" baseItem="0"/>
    <dataField fld="4" subtotal="count" baseField="0" baseItem="0"/>
  </dataFields>
  <formats count="1">
    <format dxfId="42">
      <pivotArea outline="0" collapsedLevelsAreSubtotals="1" fieldPosition="0"/>
    </format>
  </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FD4A43-CE76-45C6-A1AB-17F9D03265AF}" name="Category" cacheId="4" applyNumberFormats="0" applyBorderFormats="0" applyFontFormats="0" applyPatternFormats="0" applyAlignmentFormats="0" applyWidthHeightFormats="1" dataCaption="Values" tag="f6c6cbdc-eb90-456d-bd76-5e4d1e5eac27" updatedVersion="8" minRefreshableVersion="3" useAutoFormatting="1" subtotalHiddenItems="1" rowGrandTotals="0" colGrandTotals="0" itemPrintTitles="1" createdVersion="8" indent="0" compact="0" compactData="0" multipleFieldFilters="0" chartFormat="12">
  <location ref="BK6:BL14"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4"/>
  </rowFields>
  <rowItems count="8">
    <i>
      <x v="4"/>
    </i>
    <i>
      <x v="5"/>
    </i>
    <i>
      <x v="7"/>
    </i>
    <i>
      <x v="6"/>
    </i>
    <i>
      <x v="2"/>
    </i>
    <i>
      <x v="1"/>
    </i>
    <i>
      <x/>
    </i>
    <i>
      <x v="3"/>
    </i>
  </rowItems>
  <colItems count="1">
    <i/>
  </colItems>
  <dataFields count="1">
    <dataField fld="2" subtotal="count" baseField="0" baseItem="0"/>
  </dataFields>
  <formats count="1">
    <format dxfId="43">
      <pivotArea outline="0" collapsedLevelsAreSubtotals="1" fieldPosition="0"/>
    </format>
  </formats>
  <chartFormats count="1">
    <chartFormat chart="11" format="4"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2" iMeasureHier="41">
      <autoFilter ref="A1">
        <filterColumn colId="0">
          <top10 top="0" val="5" filterVal="5"/>
        </filterColumn>
      </autoFilter>
    </filter>
    <filter fld="1" type="count" id="4" iMeasureHier="41">
      <autoFilter ref="A1">
        <filterColumn colId="0">
          <top10 top="0" val="5" filterVal="5"/>
        </filterColumn>
      </autoFilter>
    </filter>
    <filter fld="3" type="count" id="5" iMeasureHier="41">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8A599C-0940-41DE-8DA5-EB0CD7EF168C}" name="Month1" cacheId="11" applyNumberFormats="0" applyBorderFormats="0" applyFontFormats="0" applyPatternFormats="0" applyAlignmentFormats="0" applyWidthHeightFormats="1" dataCaption="Values" tag="d96eea02-695e-4f2c-b05c-bda526356082" updatedVersion="8" minRefreshableVersion="3" useAutoFormatting="1" subtotalHiddenItems="1" rowGrandTotals="0" colGrandTotals="0" itemPrintTitles="1" createdVersion="8" indent="0" compact="0" compactData="0" multipleFieldFilters="0">
  <location ref="AL6:AM7" firstHeaderRow="1" firstDataRow="1" firstDataCol="1"/>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2" subtotal="count" baseField="0" baseItem="0"/>
  </dataFields>
  <pivotHierarchies count="6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04014A-8D77-4821-9011-AF10D88F638D}" name="CustomerGender" cacheId="9" applyNumberFormats="0" applyBorderFormats="0" applyFontFormats="0" applyPatternFormats="0" applyAlignmentFormats="0" applyWidthHeightFormats="1" dataCaption="Values" tag="b1f58e10-9fe6-40b0-8fff-79d8908f5e2f" updatedVersion="8" minRefreshableVersion="3" useAutoFormatting="1" subtotalHiddenItems="1" rowGrandTotals="0" colGrandTotals="0" itemPrintTitles="1" createdVersion="8" indent="0" compact="0" compactData="0" multipleFieldFilters="0">
  <location ref="AB14:AC16" firstHeaderRow="1" firstDataRow="1" firstDataCol="1"/>
  <pivotFields count="6">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2">
    <i>
      <x/>
    </i>
    <i>
      <x v="1"/>
    </i>
  </rowItems>
  <colItems count="1">
    <i/>
  </colItems>
  <dataFields count="1">
    <dataField fld="2" subtotal="count" showDataAs="percentOfTotal" baseField="0" baseItem="0" numFmtId="10"/>
  </dataField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top="0" val="5" filterVal="5"/>
        </filterColumn>
      </autoFilter>
    </filter>
    <filter fld="1" type="count" id="4" iMeasureHier="41">
      <autoFilter ref="A1">
        <filterColumn colId="0">
          <top10 top="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01584B-C6AE-487D-B615-0BE5B12DD145}" name="BtCustomer2" cacheId="5" applyNumberFormats="0" applyBorderFormats="0" applyFontFormats="0" applyPatternFormats="0" applyAlignmentFormats="0" applyWidthHeightFormats="1" dataCaption="Values" tag="e4aebb7d-63b4-454a-afcb-e3a284866095" updatedVersion="8" minRefreshableVersion="3" useAutoFormatting="1" rowGrandTotals="0" colGrandTotals="0" itemPrintTitles="1" createdVersion="8" indent="0" compact="0" compactData="0" multipleFieldFilters="0">
  <location ref="C9:D14" firstHeaderRow="1" firstDataRow="1" firstDataCol="1"/>
  <pivotFields count="4">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5">
    <i>
      <x/>
    </i>
    <i>
      <x v="1"/>
    </i>
    <i>
      <x v="3"/>
    </i>
    <i>
      <x v="4"/>
    </i>
    <i>
      <x v="2"/>
    </i>
  </rowItems>
  <colItems count="1">
    <i/>
  </colItems>
  <dataFields count="1">
    <dataField fld="1" subtotal="count" baseField="0" baseItem="0"/>
  </dataFields>
  <pivotHierarchies count="63">
    <pivotHierarchy dragToData="1"/>
    <pivotHierarchy dragToData="1"/>
    <pivotHierarchy dragToData="1"/>
    <pivotHierarchy multipleItemSelectionAllowed="1" dragToData="1">
      <members count="1" level="1">
        <member name="[Date].[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_table].[Category].&amp;[Soft Drin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09FE23-0A4F-4C65-BC6C-A8044A2D9BD8}" sourceName="[Date].[Month]">
  <pivotTables>
    <pivotTable tabId="1" name="Store_RevenueTarget"/>
    <pivotTable tabId="1" name="KPI"/>
  </pivotTables>
  <data>
    <olap pivotCacheId="929738280">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4B53527-095D-497F-9AF0-E2940B977649}" sourceName="[Dim_SalesPerson].[Store Name]">
  <pivotTables>
    <pivotTable tabId="7" name="PivotTable1"/>
    <pivotTable tabId="7" name="PivotTable2"/>
    <pivotTable tabId="7" name="PivotTable3"/>
    <pivotTable tabId="7" name="PivotTable4"/>
    <pivotTable tabId="7" name="PivotTable17"/>
  </pivotTables>
  <data>
    <olap pivotCacheId="1340688436">
      <levels count="2">
        <level uniqueName="[Dim_SalesPerson].[Store Name].[(All)]" sourceCaption="(All)" count="0"/>
        <level uniqueName="[Dim_SalesPerson].[Store Name].[Store Name]" sourceCaption="Store Name" count="10">
          <ranges>
            <range startItem="0">
              <i n="[Dim_SalesPerson].[Store Name].&amp;[Barron-Fleming]" c="Barron-Fleming"/>
              <i n="[Dim_SalesPerson].[Store Name].&amp;[Berg-Trujillo]" c="Berg-Trujillo"/>
              <i n="[Dim_SalesPerson].[Store Name].&amp;[Lee-Myers]" c="Lee-Myers"/>
              <i n="[Dim_SalesPerson].[Store Name].&amp;[Lopez]" c="Lopez"/>
              <i n="[Dim_SalesPerson].[Store Name].&amp;[Martinez]" c="Martinez"/>
              <i n="[Dim_SalesPerson].[Store Name].&amp;[Miller]" c="Miller"/>
              <i n="[Dim_SalesPerson].[Store Name].&amp;[Myers-Lopez]" c="Myers-Lopez"/>
              <i n="[Dim_SalesPerson].[Store Name].&amp;[Novak PLC]" c="Novak PLC"/>
              <i n="[Dim_SalesPerson].[Store Name].&amp;[Thomas]" c="Thomas"/>
              <i n="[Dim_SalesPerson].[Store Name].&amp;[Valdez]" c="Valdez"/>
            </range>
          </ranges>
        </level>
      </levels>
      <selections count="1">
        <selection n="[Dim_SalesPerson].[Stor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692D76CA-4A60-4E55-B064-759AD2284A61}" sourceName="[Date].[Month]">
  <pivotTables>
    <pivotTable tabId="11" name="BtCustomer2"/>
    <pivotTable tabId="11" name="ProductKPI"/>
    <pivotTable tabId="11" name="TopProducts"/>
    <pivotTable tabId="11" name="WeekDay"/>
    <pivotTable tabId="11" name="Month1"/>
    <pivotTable tabId="11" name="Month2"/>
    <pivotTable tabId="11" name="CustomerGender"/>
    <pivotTable tabId="11" name="BtCustomer"/>
    <pivotTable tabId="11" name="BTLocation"/>
    <pivotTable tabId="11" name="CustomerAgeGroup"/>
    <pivotTable tabId="11" name="KPI3"/>
    <pivotTable tabId="11" name="ProductKPI2"/>
    <pivotTable tabId="11" name="TpLocation"/>
    <pivotTable tabId="11" name="AllProducts"/>
    <pivotTable tabId="11" name="Category"/>
  </pivotTables>
  <data>
    <olap pivotCacheId="1377244952">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mp;[Ju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52E8468-9910-4DF9-8F9A-0E718FD0D301}" sourceName="[products_table].[Category]">
  <pivotTables>
    <pivotTable tabId="11" name="BtCustomer2"/>
    <pivotTable tabId="11" name="BtCustomer"/>
    <pivotTable tabId="11" name="BTLocation"/>
    <pivotTable tabId="11" name="CustomerAgeGroup"/>
    <pivotTable tabId="11" name="CustomerGender"/>
    <pivotTable tabId="11" name="KPI3"/>
    <pivotTable tabId="11" name="Month1"/>
    <pivotTable tabId="11" name="Month2"/>
    <pivotTable tabId="11" name="ProductKPI"/>
    <pivotTable tabId="11" name="ProductKPI2"/>
    <pivotTable tabId="11" name="TopProducts"/>
    <pivotTable tabId="11" name="TpLocation"/>
    <pivotTable tabId="11" name="WeekDay"/>
  </pivotTables>
  <data>
    <olap pivotCacheId="1377244952">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mp;[Soft Drin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8DAA049-51DC-4A1B-81A6-BD328FF6299E}" cache="Slicer_Month" caption="Filter by Month" columnCount="3" level="1" style="SlicerStyleLight1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D1891896-D92D-4D02-A08C-BB0FF91A71FE}" cache="Slicer_Store_Name" caption="Store Name" level="1" style="SlicerStyleLight1 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B78036D-F4B4-44D0-8AF2-6B0809835CD0}" cache="Slicer_Month2" caption="Month" columnCount="2" level="1" style="SlicerStyleLight1 2 2" rowHeight="241300"/>
  <slicer name="Category" xr10:uid="{5D8C9D54-49F8-4CB3-8693-DD5E5D8ECF5D}" cache="Slicer_Category" caption="Category" level="1" style="SlicerStyleLight1 2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25756A4-8AF8-4DAF-AC8F-0E9F376577F8}" cache="Slicer_Month2" caption="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68C9B6FF-4757-4273-ABBD-D53EF2128261}">
  <we:reference id="wa200004689" version="1.0.0.0" store="en-US" storeType="OMEX"/>
  <we:alternateReferences>
    <we:reference id="wa200004689" version="1.0.0.0" store="wa200004689" storeType="OMEX"/>
  </we:alternateReferences>
  <we:properties>
    <we:property name="SourceData" value="{&quot;range&quot;:&quot;'Analysis 01'!Z11:AB21&quot;,&quot;worksheetId&quot;:&quot;{9CFDC32A-F2B3-443A-8170-C241D0A2B77C}&quot;}"/>
    <we:property name="ZBILicenseSettings" value="{&quot;userInfo&quot;:{&quot;name&quot;:&quot;Gian Lansang&quot;,&quot;email&quot;:&quot;chokulitz2k22@gmail.com&quot;,&quot;userId&quot;:&quot;00000000-0000-0000-3095-edcad0d9922b&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 %&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5,&quot;titleFontColor&quot;:&quot;#2A4A61&quot;,&quot;titleText&quot;:&quot;Total Revenue vs Total Target by Store&quot;,&quot;titleFontFamily&quot;:&quot;Calibri, helvetica, arial, sans-serif&quot;,&quot;titleFontWeight&quot;:&quot;normal&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percent&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8FFF265F-1608-4EE5-81D8-DFD41BCAA162}"/>
  </we:bindings>
  <we:snapshot xmlns:r="http://schemas.openxmlformats.org/officeDocument/2006/relationships" r:embed="rId1"/>
</we:webextension>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microsoft.com/office/2007/relationships/slicer" Target="../slicers/slicer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E6EDC-9C2E-4494-800E-E0FD72758C35}">
  <sheetPr codeName="Sheet1"/>
  <dimension ref="A1"/>
  <sheetViews>
    <sheetView workbookViewId="0">
      <selection sqref="A1:D11"/>
    </sheetView>
  </sheetViews>
  <sheetFormatPr defaultRowHeight="15" x14ac:dyDescent="0.25"/>
  <cols>
    <col min="1" max="1" width="16.85546875" bestFit="1" customWidth="1"/>
    <col min="2" max="2" width="20.140625" bestFit="1" customWidth="1"/>
    <col min="3" max="3" width="14.85546875" bestFit="1" customWidth="1"/>
    <col min="4" max="4" width="10"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FBF6-7525-4B50-8E32-D4DC79BC3CAB}">
  <sheetPr codeName="Sheet2"/>
  <dimension ref="P1:T3"/>
  <sheetViews>
    <sheetView showGridLines="0" showRowColHeaders="0" workbookViewId="0"/>
  </sheetViews>
  <sheetFormatPr defaultRowHeight="15" x14ac:dyDescent="0.25"/>
  <cols>
    <col min="1" max="14" width="9.140625" style="4"/>
    <col min="15" max="15" width="12" style="4" customWidth="1"/>
    <col min="16" max="16384" width="9.140625" style="4"/>
  </cols>
  <sheetData>
    <row r="1" spans="16:20" x14ac:dyDescent="0.25">
      <c r="P1" s="5"/>
      <c r="Q1" s="5"/>
      <c r="R1" s="5"/>
      <c r="S1" s="5"/>
      <c r="T1" s="5"/>
    </row>
    <row r="2" spans="16:20" x14ac:dyDescent="0.25">
      <c r="Q2" s="5"/>
      <c r="R2" s="5"/>
      <c r="S2" s="5"/>
      <c r="T2" s="5"/>
    </row>
    <row r="3" spans="16:20" x14ac:dyDescent="0.25">
      <c r="Q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EC92D-A976-40AA-8163-7018F9C93DDF}">
  <sheetPr codeName="Sheet3"/>
  <dimension ref="P1:T3"/>
  <sheetViews>
    <sheetView showGridLines="0" showRowColHeaders="0" tabSelected="1" workbookViewId="0">
      <selection activeCell="J5" sqref="J5"/>
    </sheetView>
  </sheetViews>
  <sheetFormatPr defaultRowHeight="15" x14ac:dyDescent="0.25"/>
  <cols>
    <col min="1" max="14" width="9.140625" style="4"/>
    <col min="15" max="15" width="12" style="4" customWidth="1"/>
    <col min="16" max="16384" width="9.140625" style="4"/>
  </cols>
  <sheetData>
    <row r="1" spans="16:20" x14ac:dyDescent="0.25">
      <c r="P1" s="5"/>
      <c r="Q1" s="5"/>
      <c r="R1" s="5"/>
      <c r="S1" s="5"/>
      <c r="T1" s="5"/>
    </row>
    <row r="2" spans="16:20" x14ac:dyDescent="0.25">
      <c r="Q2" s="5"/>
      <c r="R2" s="5"/>
      <c r="S2" s="5"/>
      <c r="T2" s="5"/>
    </row>
    <row r="3" spans="16:20" x14ac:dyDescent="0.25">
      <c r="Q3"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F5D02-AE02-4890-A475-06B69EDE483A}">
  <sheetPr codeName="Sheet4"/>
  <dimension ref="P1:U2"/>
  <sheetViews>
    <sheetView showGridLines="0" showRowColHeaders="0" topLeftCell="D1" workbookViewId="0">
      <selection activeCell="X11" sqref="X11"/>
    </sheetView>
  </sheetViews>
  <sheetFormatPr defaultRowHeight="15" x14ac:dyDescent="0.25"/>
  <cols>
    <col min="1" max="14" width="9.140625" style="4"/>
    <col min="15" max="15" width="12" style="4" customWidth="1"/>
    <col min="16" max="16384" width="9.140625" style="4"/>
  </cols>
  <sheetData>
    <row r="1" spans="16:21" x14ac:dyDescent="0.25">
      <c r="P1" s="4" t="s">
        <v>218</v>
      </c>
      <c r="R1" s="5"/>
      <c r="S1" s="5"/>
      <c r="T1" s="5"/>
      <c r="U1" s="5"/>
    </row>
    <row r="2" spans="16:21" x14ac:dyDescent="0.25">
      <c r="R2" s="45"/>
      <c r="S2" s="5"/>
      <c r="T2" s="5"/>
      <c r="U2" s="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4" r:id="rId3" name="Option Button 2">
              <controlPr defaultSize="0" autoFill="0" autoLine="0" autoPict="0">
                <anchor moveWithCells="1">
                  <from>
                    <xdr:col>8</xdr:col>
                    <xdr:colOff>466725</xdr:colOff>
                    <xdr:row>10</xdr:row>
                    <xdr:rowOff>114300</xdr:rowOff>
                  </from>
                  <to>
                    <xdr:col>9</xdr:col>
                    <xdr:colOff>85725</xdr:colOff>
                    <xdr:row>12</xdr:row>
                    <xdr:rowOff>9525</xdr:rowOff>
                  </to>
                </anchor>
              </controlPr>
            </control>
          </mc:Choice>
        </mc:AlternateContent>
        <mc:AlternateContent xmlns:mc="http://schemas.openxmlformats.org/markup-compatibility/2006">
          <mc:Choice Requires="x14">
            <control shapeId="3075" r:id="rId4" name="Option Button 3">
              <controlPr defaultSize="0" autoFill="0" autoLine="0" autoPict="0">
                <anchor moveWithCells="1">
                  <from>
                    <xdr:col>10</xdr:col>
                    <xdr:colOff>504825</xdr:colOff>
                    <xdr:row>10</xdr:row>
                    <xdr:rowOff>114300</xdr:rowOff>
                  </from>
                  <to>
                    <xdr:col>11</xdr:col>
                    <xdr:colOff>123825</xdr:colOff>
                    <xdr:row>12</xdr:row>
                    <xdr:rowOff>9525</xdr:rowOff>
                  </to>
                </anchor>
              </controlPr>
            </control>
          </mc:Choice>
        </mc:AlternateContent>
        <mc:AlternateContent xmlns:mc="http://schemas.openxmlformats.org/markup-compatibility/2006">
          <mc:Choice Requires="x14">
            <control shapeId="3076" r:id="rId5" name="Drop Down 4">
              <controlPr defaultSize="0" autoLine="0" autoPict="0">
                <anchor moveWithCells="1">
                  <from>
                    <xdr:col>12</xdr:col>
                    <xdr:colOff>247650</xdr:colOff>
                    <xdr:row>10</xdr:row>
                    <xdr:rowOff>180975</xdr:rowOff>
                  </from>
                  <to>
                    <xdr:col>13</xdr:col>
                    <xdr:colOff>476250</xdr:colOff>
                    <xdr:row>12</xdr:row>
                    <xdr:rowOff>47625</xdr:rowOff>
                  </to>
                </anchor>
              </controlPr>
            </control>
          </mc:Choice>
        </mc:AlternateContent>
        <mc:AlternateContent xmlns:mc="http://schemas.openxmlformats.org/markup-compatibility/2006">
          <mc:Choice Requires="x14">
            <control shapeId="3101" r:id="rId6" name="Option Button 29">
              <controlPr defaultSize="0" autoFill="0" autoLine="0" autoPict="0">
                <anchor moveWithCells="1">
                  <from>
                    <xdr:col>14</xdr:col>
                    <xdr:colOff>781050</xdr:colOff>
                    <xdr:row>13</xdr:row>
                    <xdr:rowOff>57150</xdr:rowOff>
                  </from>
                  <to>
                    <xdr:col>15</xdr:col>
                    <xdr:colOff>180975</xdr:colOff>
                    <xdr:row>14</xdr:row>
                    <xdr:rowOff>57150</xdr:rowOff>
                  </to>
                </anchor>
              </controlPr>
            </control>
          </mc:Choice>
        </mc:AlternateContent>
        <mc:AlternateContent xmlns:mc="http://schemas.openxmlformats.org/markup-compatibility/2006">
          <mc:Choice Requires="x14">
            <control shapeId="3102" r:id="rId7" name="Option Button 30">
              <controlPr defaultSize="0" autoFill="0" autoLine="0" autoPict="0">
                <anchor moveWithCells="1">
                  <from>
                    <xdr:col>17</xdr:col>
                    <xdr:colOff>238125</xdr:colOff>
                    <xdr:row>13</xdr:row>
                    <xdr:rowOff>66675</xdr:rowOff>
                  </from>
                  <to>
                    <xdr:col>17</xdr:col>
                    <xdr:colOff>438150</xdr:colOff>
                    <xdr:row>14</xdr:row>
                    <xdr:rowOff>66675</xdr:rowOff>
                  </to>
                </anchor>
              </controlPr>
            </control>
          </mc:Choice>
        </mc:AlternateContent>
        <mc:AlternateContent xmlns:mc="http://schemas.openxmlformats.org/markup-compatibility/2006">
          <mc:Choice Requires="x14">
            <control shapeId="3104" r:id="rId8" name="Group Box 32">
              <controlPr defaultSize="0" autoFill="0" autoPict="0">
                <anchor moveWithCells="1">
                  <from>
                    <xdr:col>14</xdr:col>
                    <xdr:colOff>428625</xdr:colOff>
                    <xdr:row>13</xdr:row>
                    <xdr:rowOff>19050</xdr:rowOff>
                  </from>
                  <to>
                    <xdr:col>18</xdr:col>
                    <xdr:colOff>19050</xdr:colOff>
                    <xdr:row>14</xdr:row>
                    <xdr:rowOff>66675</xdr:rowOff>
                  </to>
                </anchor>
              </controlPr>
            </control>
          </mc:Choice>
        </mc:AlternateContent>
      </controls>
    </mc:Choice>
  </mc:AlternateContent>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A5EC-FF21-4F02-ACB8-C1F9DA72CF6B}">
  <sheetPr codeName="Sheet5"/>
  <dimension ref="C2:BL106"/>
  <sheetViews>
    <sheetView topLeftCell="AX1" workbookViewId="0">
      <selection activeCell="BC2" sqref="BC2"/>
    </sheetView>
  </sheetViews>
  <sheetFormatPr defaultRowHeight="15" x14ac:dyDescent="0.25"/>
  <cols>
    <col min="3" max="3" width="18.140625" bestFit="1" customWidth="1"/>
    <col min="4" max="4" width="12.7109375" bestFit="1" customWidth="1"/>
    <col min="5" max="5" width="9.5703125" bestFit="1" customWidth="1"/>
    <col min="6" max="6" width="15.28515625" bestFit="1" customWidth="1"/>
    <col min="7" max="7" width="12.7109375" bestFit="1" customWidth="1"/>
    <col min="8" max="8" width="12.5703125" bestFit="1" customWidth="1"/>
    <col min="9" max="9" width="14" bestFit="1" customWidth="1"/>
    <col min="10" max="10" width="12.7109375" bestFit="1" customWidth="1"/>
    <col min="11" max="11" width="12.5703125" bestFit="1" customWidth="1"/>
    <col min="12" max="12" width="10.7109375" bestFit="1" customWidth="1"/>
    <col min="13" max="13" width="12.7109375" bestFit="1" customWidth="1"/>
    <col min="16" max="16" width="11.85546875" bestFit="1" customWidth="1"/>
    <col min="17" max="17" width="10.7109375" bestFit="1" customWidth="1"/>
    <col min="18" max="18" width="6.7109375" bestFit="1" customWidth="1"/>
    <col min="19" max="19" width="13.85546875" bestFit="1" customWidth="1"/>
    <col min="20" max="20" width="12.7109375" bestFit="1" customWidth="1"/>
    <col min="21" max="21" width="14.85546875" bestFit="1" customWidth="1"/>
    <col min="23" max="23" width="5.140625" style="46" customWidth="1"/>
    <col min="25" max="25" width="22" bestFit="1" customWidth="1"/>
    <col min="26" max="26" width="12.7109375" bestFit="1" customWidth="1"/>
    <col min="28" max="28" width="23.85546875" bestFit="1" customWidth="1"/>
    <col min="29" max="29" width="21.5703125" bestFit="1" customWidth="1"/>
    <col min="30" max="30" width="23.85546875" bestFit="1" customWidth="1"/>
    <col min="32" max="32" width="5.42578125" style="52" customWidth="1"/>
    <col min="34" max="34" width="9.28515625" bestFit="1" customWidth="1"/>
    <col min="35" max="35" width="12.7109375" bestFit="1" customWidth="1"/>
    <col min="38" max="38" width="9.28515625" bestFit="1" customWidth="1"/>
    <col min="39" max="39" width="12.7109375" bestFit="1" customWidth="1"/>
    <col min="45" max="45" width="5.140625" style="52" customWidth="1"/>
    <col min="47" max="47" width="11.7109375" bestFit="1" customWidth="1"/>
    <col min="48" max="48" width="12.7109375" bestFit="1" customWidth="1"/>
    <col min="49" max="49" width="10.140625" bestFit="1" customWidth="1"/>
    <col min="50" max="50" width="11.85546875" bestFit="1" customWidth="1"/>
    <col min="51" max="51" width="11.42578125" bestFit="1" customWidth="1"/>
    <col min="54" max="54" width="16" bestFit="1" customWidth="1"/>
    <col min="55" max="55" width="12.7109375" bestFit="1" customWidth="1"/>
    <col min="58" max="58" width="20.85546875" bestFit="1" customWidth="1"/>
    <col min="59" max="59" width="12.7109375" bestFit="1" customWidth="1"/>
    <col min="60" max="60" width="9" bestFit="1" customWidth="1"/>
    <col min="63" max="63" width="18.140625" bestFit="1" customWidth="1"/>
    <col min="64" max="64" width="12.7109375" bestFit="1" customWidth="1"/>
  </cols>
  <sheetData>
    <row r="2" spans="3:64" x14ac:dyDescent="0.25">
      <c r="BC2" t="s">
        <v>217</v>
      </c>
    </row>
    <row r="3" spans="3:64" x14ac:dyDescent="0.25">
      <c r="AY3" t="s">
        <v>92</v>
      </c>
      <c r="BE3" s="53" t="s">
        <v>58</v>
      </c>
      <c r="BF3" s="54">
        <v>2</v>
      </c>
      <c r="BH3" t="str">
        <f>_xlfn.TEXTJOIN(" ",,IF(BF3=1,"Top-5 Profitable Products","Quantity contributing to profit"))</f>
        <v>Quantity contributing to profit</v>
      </c>
    </row>
    <row r="4" spans="3:64" x14ac:dyDescent="0.25">
      <c r="G4" s="13" t="s">
        <v>58</v>
      </c>
      <c r="H4" s="41">
        <v>2</v>
      </c>
      <c r="J4" s="42" t="s">
        <v>60</v>
      </c>
      <c r="AY4" t="s">
        <v>92</v>
      </c>
    </row>
    <row r="5" spans="3:64" x14ac:dyDescent="0.25">
      <c r="G5" s="13" t="s">
        <v>59</v>
      </c>
      <c r="H5" s="41">
        <v>2</v>
      </c>
      <c r="J5" s="42" t="s">
        <v>61</v>
      </c>
    </row>
    <row r="6" spans="3:64" x14ac:dyDescent="0.25">
      <c r="AH6" s="6" t="s">
        <v>41</v>
      </c>
      <c r="AI6" t="s">
        <v>2</v>
      </c>
      <c r="AL6" s="6" t="s">
        <v>41</v>
      </c>
      <c r="AM6" t="s">
        <v>2</v>
      </c>
      <c r="AO6" t="str">
        <f>AL6</f>
        <v>Month</v>
      </c>
      <c r="AP6" t="str">
        <f>AM6</f>
        <v>Profit Margin</v>
      </c>
      <c r="AQ6" t="s">
        <v>91</v>
      </c>
      <c r="AU6" s="6" t="s">
        <v>46</v>
      </c>
      <c r="AV6" t="s">
        <v>2</v>
      </c>
      <c r="BB6" s="6" t="s">
        <v>93</v>
      </c>
      <c r="BC6" t="s">
        <v>2</v>
      </c>
      <c r="BD6" t="s">
        <v>194</v>
      </c>
      <c r="BF6" s="6" t="s">
        <v>93</v>
      </c>
      <c r="BG6" t="s">
        <v>2</v>
      </c>
      <c r="BH6" t="s">
        <v>24</v>
      </c>
      <c r="BK6" s="6" t="s">
        <v>202</v>
      </c>
      <c r="BL6" t="s">
        <v>2</v>
      </c>
    </row>
    <row r="7" spans="3:64" x14ac:dyDescent="0.25">
      <c r="AH7" t="s">
        <v>35</v>
      </c>
      <c r="AI7" s="23"/>
      <c r="AL7" t="s">
        <v>35</v>
      </c>
      <c r="AM7" s="1">
        <v>51716.279999999977</v>
      </c>
      <c r="AO7" t="str">
        <f t="shared" ref="AO7:AP18" si="0">AL7</f>
        <v>Jul</v>
      </c>
      <c r="AP7" s="20">
        <f t="shared" si="0"/>
        <v>51716.279999999977</v>
      </c>
      <c r="AQ7" s="20">
        <f t="shared" ref="AQ7:AQ18" si="1">AP7</f>
        <v>51716.279999999977</v>
      </c>
      <c r="AU7" t="s">
        <v>195</v>
      </c>
      <c r="AV7" s="20">
        <v>9839.4100000000035</v>
      </c>
      <c r="BB7" t="s">
        <v>112</v>
      </c>
      <c r="BC7" s="20">
        <v>5810.9400000000005</v>
      </c>
      <c r="BD7">
        <f>VLOOKUP($BB$7,$BF$7:$BH$106,3,TRUE)</f>
        <v>422</v>
      </c>
      <c r="BF7" t="s">
        <v>94</v>
      </c>
      <c r="BG7" s="20">
        <v>2251.9700000000012</v>
      </c>
      <c r="BH7" s="20">
        <v>371</v>
      </c>
      <c r="BK7" t="s">
        <v>207</v>
      </c>
      <c r="BL7" s="20">
        <v>51716.279999999955</v>
      </c>
    </row>
    <row r="8" spans="3:64" x14ac:dyDescent="0.25">
      <c r="C8" s="13" t="s">
        <v>63</v>
      </c>
      <c r="F8" s="13" t="s">
        <v>64</v>
      </c>
      <c r="I8" s="13" t="s">
        <v>65</v>
      </c>
      <c r="L8" s="13" t="s">
        <v>71</v>
      </c>
      <c r="M8" s="13"/>
      <c r="Y8" s="6" t="s">
        <v>82</v>
      </c>
      <c r="Z8" t="s">
        <v>2</v>
      </c>
      <c r="AB8" t="s">
        <v>83</v>
      </c>
      <c r="AC8" t="s">
        <v>84</v>
      </c>
      <c r="AO8">
        <f t="shared" si="0"/>
        <v>0</v>
      </c>
      <c r="AP8" s="20">
        <f t="shared" si="0"/>
        <v>0</v>
      </c>
      <c r="AQ8" s="20">
        <f t="shared" si="1"/>
        <v>0</v>
      </c>
      <c r="AU8" t="s">
        <v>196</v>
      </c>
      <c r="AV8" s="20">
        <v>8437.1800000000021</v>
      </c>
      <c r="BB8" t="s">
        <v>95</v>
      </c>
      <c r="BC8" s="20">
        <v>5677.5600000000031</v>
      </c>
      <c r="BD8">
        <f>VLOOKUP(BB8,BF7:BH106,3,TRUE)</f>
        <v>751</v>
      </c>
      <c r="BF8" t="s">
        <v>95</v>
      </c>
      <c r="BG8" s="20">
        <v>5677.5600000000031</v>
      </c>
      <c r="BH8" s="20">
        <v>751</v>
      </c>
      <c r="BK8" t="s">
        <v>208</v>
      </c>
      <c r="BL8" s="20">
        <v>35701.329999999965</v>
      </c>
    </row>
    <row r="9" spans="3:64" x14ac:dyDescent="0.25">
      <c r="C9" s="6" t="s">
        <v>62</v>
      </c>
      <c r="D9" t="s">
        <v>2</v>
      </c>
      <c r="F9" s="6" t="s">
        <v>62</v>
      </c>
      <c r="G9" t="s">
        <v>2</v>
      </c>
      <c r="I9" s="6" t="s">
        <v>61</v>
      </c>
      <c r="J9" t="s">
        <v>2</v>
      </c>
      <c r="L9" s="6" t="s">
        <v>61</v>
      </c>
      <c r="M9" t="s">
        <v>2</v>
      </c>
      <c r="P9" t="s">
        <v>75</v>
      </c>
      <c r="Q9" t="s">
        <v>76</v>
      </c>
      <c r="R9" t="s">
        <v>1</v>
      </c>
      <c r="S9" t="s">
        <v>0</v>
      </c>
      <c r="T9" t="s">
        <v>2</v>
      </c>
      <c r="U9" t="s">
        <v>3</v>
      </c>
      <c r="Y9" t="s">
        <v>77</v>
      </c>
      <c r="Z9" s="20">
        <v>2140.5100000000002</v>
      </c>
      <c r="AB9" s="47">
        <v>46.363333333333337</v>
      </c>
      <c r="AC9" s="47">
        <v>46.363333333333337</v>
      </c>
      <c r="AO9">
        <f t="shared" si="0"/>
        <v>0</v>
      </c>
      <c r="AP9" s="20">
        <f t="shared" si="0"/>
        <v>0</v>
      </c>
      <c r="AQ9" s="20">
        <f t="shared" si="1"/>
        <v>0</v>
      </c>
      <c r="AU9" t="s">
        <v>197</v>
      </c>
      <c r="AV9" s="20">
        <v>5699.1900000000014</v>
      </c>
      <c r="BB9" t="s">
        <v>188</v>
      </c>
      <c r="BC9" s="20">
        <v>4446.4499999999989</v>
      </c>
      <c r="BD9">
        <f t="shared" ref="BD9:BD11" si="2">VLOOKUP(BB9,BF8:BH107,3,TRUE)</f>
        <v>615</v>
      </c>
      <c r="BF9" t="s">
        <v>96</v>
      </c>
      <c r="BG9" s="20">
        <v>4941.7199999999993</v>
      </c>
      <c r="BH9" s="20">
        <v>636</v>
      </c>
      <c r="BK9" t="s">
        <v>210</v>
      </c>
      <c r="BL9" s="20">
        <v>30070.049999999974</v>
      </c>
    </row>
    <row r="10" spans="3:64" x14ac:dyDescent="0.25">
      <c r="C10" t="s">
        <v>219</v>
      </c>
      <c r="D10" s="1">
        <v>1071.72</v>
      </c>
      <c r="F10" t="s">
        <v>223</v>
      </c>
      <c r="G10" s="1">
        <v>-192</v>
      </c>
      <c r="I10" t="s">
        <v>70</v>
      </c>
      <c r="J10" s="1">
        <v>4231.2099999999991</v>
      </c>
      <c r="L10" t="s">
        <v>211</v>
      </c>
      <c r="M10" s="1">
        <v>1112.9599999999996</v>
      </c>
      <c r="P10" s="3">
        <v>600</v>
      </c>
      <c r="Q10" s="3">
        <v>20</v>
      </c>
      <c r="R10" s="44">
        <v>38988.07</v>
      </c>
      <c r="S10" s="44">
        <v>90704.349999999977</v>
      </c>
      <c r="T10" s="44">
        <v>51716.279999999977</v>
      </c>
      <c r="U10" s="2">
        <v>0.57016317299004948</v>
      </c>
      <c r="Y10" t="s">
        <v>78</v>
      </c>
      <c r="Z10" s="20">
        <v>4768.4899999999989</v>
      </c>
      <c r="AO10">
        <f t="shared" si="0"/>
        <v>0</v>
      </c>
      <c r="AP10" s="20">
        <f t="shared" si="0"/>
        <v>0</v>
      </c>
      <c r="AQ10" s="20">
        <f t="shared" si="1"/>
        <v>0</v>
      </c>
      <c r="AU10" t="s">
        <v>198</v>
      </c>
      <c r="AV10" s="20">
        <v>6847.3599999999979</v>
      </c>
      <c r="BB10" t="s">
        <v>122</v>
      </c>
      <c r="BC10" s="20">
        <v>4298.5199999999986</v>
      </c>
      <c r="BD10">
        <f t="shared" si="2"/>
        <v>678</v>
      </c>
      <c r="BF10" t="s">
        <v>97</v>
      </c>
      <c r="BG10" s="20">
        <v>2920.2899999999991</v>
      </c>
      <c r="BH10" s="20">
        <v>311</v>
      </c>
      <c r="BK10" t="s">
        <v>209</v>
      </c>
      <c r="BL10" s="20">
        <v>22467.540000000008</v>
      </c>
    </row>
    <row r="11" spans="3:64" x14ac:dyDescent="0.25">
      <c r="C11" t="s">
        <v>214</v>
      </c>
      <c r="D11" s="1">
        <v>898.64</v>
      </c>
      <c r="F11" t="s">
        <v>224</v>
      </c>
      <c r="G11" s="1">
        <v>-192</v>
      </c>
      <c r="I11" t="s">
        <v>215</v>
      </c>
      <c r="J11" s="1">
        <v>4122.18</v>
      </c>
      <c r="L11" t="s">
        <v>66</v>
      </c>
      <c r="M11" s="1">
        <v>1292.8699999999999</v>
      </c>
      <c r="Y11" t="s">
        <v>79</v>
      </c>
      <c r="Z11" s="20">
        <v>10532.110000000006</v>
      </c>
      <c r="AO11">
        <f t="shared" si="0"/>
        <v>0</v>
      </c>
      <c r="AP11" s="20">
        <f t="shared" si="0"/>
        <v>0</v>
      </c>
      <c r="AQ11" s="20">
        <f t="shared" si="1"/>
        <v>0</v>
      </c>
      <c r="AU11" t="s">
        <v>199</v>
      </c>
      <c r="AV11" s="20">
        <v>6910.5</v>
      </c>
      <c r="BB11" t="s">
        <v>107</v>
      </c>
      <c r="BC11" s="20">
        <v>4181.4000000000005</v>
      </c>
      <c r="BD11">
        <f t="shared" si="2"/>
        <v>505</v>
      </c>
      <c r="BF11" t="s">
        <v>98</v>
      </c>
      <c r="BG11" s="20">
        <v>282.02000000000226</v>
      </c>
      <c r="BH11" s="20">
        <v>478</v>
      </c>
      <c r="BK11" t="s">
        <v>205</v>
      </c>
      <c r="BL11" s="20">
        <v>17528.419999999962</v>
      </c>
    </row>
    <row r="12" spans="3:64" x14ac:dyDescent="0.25">
      <c r="C12" t="s">
        <v>220</v>
      </c>
      <c r="D12" s="1">
        <v>784.37999999999988</v>
      </c>
      <c r="F12" t="s">
        <v>225</v>
      </c>
      <c r="G12" s="1">
        <v>-153.60000000000002</v>
      </c>
      <c r="I12" t="s">
        <v>69</v>
      </c>
      <c r="J12" s="1">
        <v>3680.1299999999997</v>
      </c>
      <c r="L12" t="s">
        <v>67</v>
      </c>
      <c r="M12" s="1">
        <v>1479.9600000000003</v>
      </c>
      <c r="Y12" t="s">
        <v>80</v>
      </c>
      <c r="Z12" s="20">
        <v>12326.460000000005</v>
      </c>
      <c r="AO12">
        <f t="shared" si="0"/>
        <v>0</v>
      </c>
      <c r="AP12" s="20">
        <f t="shared" si="0"/>
        <v>0</v>
      </c>
      <c r="AQ12" s="20">
        <f t="shared" si="1"/>
        <v>0</v>
      </c>
      <c r="AU12" t="s">
        <v>200</v>
      </c>
      <c r="AV12" s="20">
        <v>6481.909999999998</v>
      </c>
      <c r="BF12" t="s">
        <v>99</v>
      </c>
      <c r="BG12" s="20">
        <v>941.48999999999978</v>
      </c>
      <c r="BH12" s="20">
        <v>317</v>
      </c>
      <c r="BK12" t="s">
        <v>204</v>
      </c>
      <c r="BL12" s="20">
        <v>11050.019999999997</v>
      </c>
    </row>
    <row r="13" spans="3:64" x14ac:dyDescent="0.25">
      <c r="C13" t="s">
        <v>221</v>
      </c>
      <c r="D13" s="1">
        <v>773.28</v>
      </c>
      <c r="F13" t="s">
        <v>226</v>
      </c>
      <c r="G13" s="1">
        <v>-144</v>
      </c>
      <c r="I13" t="s">
        <v>216</v>
      </c>
      <c r="J13" s="1">
        <v>3677.510000000002</v>
      </c>
      <c r="L13" t="s">
        <v>212</v>
      </c>
      <c r="M13" s="1">
        <v>1515.44</v>
      </c>
      <c r="Y13" t="s">
        <v>81</v>
      </c>
      <c r="Z13" s="20">
        <v>21948.710000000003</v>
      </c>
      <c r="AO13">
        <f t="shared" si="0"/>
        <v>0</v>
      </c>
      <c r="AP13" s="20">
        <f t="shared" si="0"/>
        <v>0</v>
      </c>
      <c r="AQ13" s="20">
        <f t="shared" si="1"/>
        <v>0</v>
      </c>
      <c r="AU13" t="s">
        <v>201</v>
      </c>
      <c r="AV13" s="20">
        <v>7500.7299999999959</v>
      </c>
      <c r="BF13" t="s">
        <v>100</v>
      </c>
      <c r="BG13" s="20">
        <v>3314.1900000000014</v>
      </c>
      <c r="BH13" s="20">
        <v>363</v>
      </c>
      <c r="BK13" t="s">
        <v>203</v>
      </c>
      <c r="BL13" s="20">
        <v>8086.6100000000151</v>
      </c>
    </row>
    <row r="14" spans="3:64" x14ac:dyDescent="0.25">
      <c r="C14" t="s">
        <v>222</v>
      </c>
      <c r="D14" s="1">
        <v>771.12</v>
      </c>
      <c r="F14" t="s">
        <v>227</v>
      </c>
      <c r="G14" s="1">
        <v>-133.33000000000004</v>
      </c>
      <c r="I14" t="s">
        <v>213</v>
      </c>
      <c r="J14" s="1">
        <v>3291.4500000000016</v>
      </c>
      <c r="L14" t="s">
        <v>68</v>
      </c>
      <c r="M14" s="1">
        <v>1763.0999999999997</v>
      </c>
      <c r="AB14" s="6" t="s">
        <v>85</v>
      </c>
      <c r="AC14" t="s">
        <v>2</v>
      </c>
      <c r="AO14">
        <f t="shared" si="0"/>
        <v>0</v>
      </c>
      <c r="AP14" s="20">
        <f t="shared" si="0"/>
        <v>0</v>
      </c>
      <c r="AQ14" s="20">
        <f t="shared" si="1"/>
        <v>0</v>
      </c>
      <c r="BF14" t="s">
        <v>101</v>
      </c>
      <c r="BG14" s="20">
        <v>1057.8000000000002</v>
      </c>
      <c r="BH14" s="20">
        <v>492</v>
      </c>
      <c r="BK14" t="s">
        <v>206</v>
      </c>
      <c r="BL14" s="20">
        <v>6116.9399999999987</v>
      </c>
    </row>
    <row r="15" spans="3:64" x14ac:dyDescent="0.25">
      <c r="AB15" t="s">
        <v>86</v>
      </c>
      <c r="AC15" s="26">
        <v>0.4835065476480524</v>
      </c>
      <c r="AO15">
        <f t="shared" si="0"/>
        <v>0</v>
      </c>
      <c r="AP15" s="20">
        <f t="shared" si="0"/>
        <v>0</v>
      </c>
      <c r="AQ15" s="20">
        <f t="shared" si="1"/>
        <v>0</v>
      </c>
      <c r="AW15" t="s">
        <v>7</v>
      </c>
      <c r="AX15" t="s">
        <v>6</v>
      </c>
      <c r="AY15" t="s">
        <v>92</v>
      </c>
      <c r="BB15" s="13" t="str">
        <f>BB6</f>
        <v>Product Name</v>
      </c>
      <c r="BC15" s="13" t="str">
        <f>IF($BF$3=1,BC6,BD6)</f>
        <v>Quantity</v>
      </c>
      <c r="BF15" t="s">
        <v>102</v>
      </c>
      <c r="BG15" s="20">
        <v>7360.8099999999995</v>
      </c>
      <c r="BH15" s="20">
        <v>617</v>
      </c>
    </row>
    <row r="16" spans="3:64" x14ac:dyDescent="0.25">
      <c r="D16" s="13"/>
      <c r="AB16" t="s">
        <v>87</v>
      </c>
      <c r="AC16" s="26">
        <v>0.51649345235194821</v>
      </c>
      <c r="AO16">
        <f t="shared" si="0"/>
        <v>0</v>
      </c>
      <c r="AP16" s="20">
        <f t="shared" si="0"/>
        <v>0</v>
      </c>
      <c r="AQ16" s="20">
        <f t="shared" si="1"/>
        <v>0</v>
      </c>
      <c r="AW16" s="20">
        <v>21</v>
      </c>
      <c r="AX16" s="26">
        <v>8.1596307123087242E-2</v>
      </c>
      <c r="AY16" s="26">
        <v>8.1089198117929723E-2</v>
      </c>
      <c r="BB16" t="str">
        <f t="shared" ref="BB16:BB20" si="3">BB7</f>
        <v>Common Splash</v>
      </c>
      <c r="BC16" s="20">
        <f t="shared" ref="BC16:BC20" si="4">IF($BF$3=1,BC7,BD7)</f>
        <v>422</v>
      </c>
      <c r="BF16" t="s">
        <v>103</v>
      </c>
      <c r="BG16" s="20">
        <v>194.03999999999951</v>
      </c>
      <c r="BH16" s="20">
        <v>441</v>
      </c>
    </row>
    <row r="17" spans="4:60" x14ac:dyDescent="0.25">
      <c r="AO17">
        <f t="shared" si="0"/>
        <v>0</v>
      </c>
      <c r="AP17" s="20">
        <f t="shared" si="0"/>
        <v>0</v>
      </c>
      <c r="AQ17" s="20">
        <f t="shared" si="1"/>
        <v>0</v>
      </c>
      <c r="BB17" t="str">
        <f t="shared" si="3"/>
        <v>Above Brew</v>
      </c>
      <c r="BC17" s="20">
        <f t="shared" si="4"/>
        <v>751</v>
      </c>
      <c r="BF17" t="s">
        <v>104</v>
      </c>
      <c r="BG17" s="20">
        <v>-338.4000000000002</v>
      </c>
      <c r="BH17" s="20">
        <v>180</v>
      </c>
    </row>
    <row r="18" spans="4:60" x14ac:dyDescent="0.25">
      <c r="D18" s="13" t="s">
        <v>72</v>
      </c>
      <c r="G18" s="13" t="s">
        <v>73</v>
      </c>
      <c r="J18" s="13" t="s">
        <v>74</v>
      </c>
      <c r="M18" s="13" t="s">
        <v>57</v>
      </c>
      <c r="AO18">
        <f t="shared" si="0"/>
        <v>0</v>
      </c>
      <c r="AP18" s="20">
        <f t="shared" si="0"/>
        <v>0</v>
      </c>
      <c r="AQ18" s="20">
        <f t="shared" si="1"/>
        <v>0</v>
      </c>
      <c r="BB18" t="str">
        <f t="shared" si="3"/>
        <v>Way Splash</v>
      </c>
      <c r="BC18" s="20">
        <f t="shared" si="4"/>
        <v>615</v>
      </c>
      <c r="BF18" t="s">
        <v>105</v>
      </c>
      <c r="BG18" s="20">
        <v>9376.4500000000007</v>
      </c>
      <c r="BH18" s="20">
        <v>677</v>
      </c>
    </row>
    <row r="19" spans="4:60" x14ac:dyDescent="0.25">
      <c r="M19" t="str">
        <f>_xlfn.TEXTJOIN(" ",,IF(H4=1,"Top-5 Profitable","Least-5 Profitable"),IF(H5=1,"Customer","Location"))</f>
        <v>Least-5 Profitable Location</v>
      </c>
      <c r="BB19" t="str">
        <f>BB10</f>
        <v>Few Dew</v>
      </c>
      <c r="BC19" s="20">
        <f t="shared" si="4"/>
        <v>678</v>
      </c>
      <c r="BF19" t="s">
        <v>106</v>
      </c>
      <c r="BG19" s="20">
        <v>2100.2799999999997</v>
      </c>
      <c r="BH19" s="20">
        <v>364</v>
      </c>
    </row>
    <row r="20" spans="4:60" x14ac:dyDescent="0.25">
      <c r="D20" t="str">
        <f>IF($H$4=1,C9,F9)</f>
        <v>Full Name</v>
      </c>
      <c r="E20" t="str">
        <f>IF($H$4=1,D9,G9)</f>
        <v>Profit Margin</v>
      </c>
      <c r="G20" t="str">
        <f>IF($H$4=1,I9,L9)</f>
        <v>Location</v>
      </c>
      <c r="H20" t="str">
        <f>IF($H$4=1,J9,M9)</f>
        <v>Profit Margin</v>
      </c>
      <c r="J20" t="str">
        <f>IF($H$5=1,D20,G20)</f>
        <v>Location</v>
      </c>
      <c r="K20" t="str">
        <f>IF($H$5=1,E20,H20)</f>
        <v>Profit Margin</v>
      </c>
      <c r="M20" t="str">
        <f>_xlfn.TEXTJOIN(" ",,IF(H5=1,"Customer overtime","Total Sales Locations"))</f>
        <v>Total Sales Locations</v>
      </c>
      <c r="BB20" t="str">
        <f t="shared" si="3"/>
        <v>Build Brew</v>
      </c>
      <c r="BC20" s="20">
        <f t="shared" si="4"/>
        <v>505</v>
      </c>
      <c r="BF20" t="s">
        <v>107</v>
      </c>
      <c r="BG20" s="20">
        <v>4181.4000000000005</v>
      </c>
      <c r="BH20" s="20">
        <v>505</v>
      </c>
    </row>
    <row r="21" spans="4:60" x14ac:dyDescent="0.25">
      <c r="D21" t="str">
        <f t="shared" ref="D21:E24" si="5">IF($H$4=1,C10,F10)</f>
        <v>Regina Howard</v>
      </c>
      <c r="E21" s="43">
        <f t="shared" si="5"/>
        <v>-192</v>
      </c>
      <c r="G21" t="str">
        <f t="shared" ref="G21:H25" si="6">IF($H$4=1,I10,L10)</f>
        <v>Texas</v>
      </c>
      <c r="H21" s="20">
        <f>IF($H$4=1,J10,M10)</f>
        <v>1112.9599999999996</v>
      </c>
      <c r="J21" t="str">
        <f t="shared" ref="J21:K25" si="7">IF($H$5=1,D21,G21)</f>
        <v>Texas</v>
      </c>
      <c r="K21" s="20">
        <f t="shared" si="7"/>
        <v>1112.9599999999996</v>
      </c>
      <c r="M21">
        <f>IF(H5=1,P10,Q10)</f>
        <v>20</v>
      </c>
      <c r="BF21" t="s">
        <v>108</v>
      </c>
      <c r="BG21" s="20">
        <v>-1780.3499999999995</v>
      </c>
      <c r="BH21" s="20">
        <v>415</v>
      </c>
    </row>
    <row r="22" spans="4:60" x14ac:dyDescent="0.25">
      <c r="D22" t="str">
        <f t="shared" si="5"/>
        <v>Wayne Smith</v>
      </c>
      <c r="E22" s="43">
        <f t="shared" si="5"/>
        <v>-192</v>
      </c>
      <c r="G22" t="str">
        <f t="shared" si="6"/>
        <v>Florida</v>
      </c>
      <c r="H22" s="20">
        <f t="shared" si="6"/>
        <v>1292.8699999999999</v>
      </c>
      <c r="J22" t="str">
        <f t="shared" si="7"/>
        <v>Florida</v>
      </c>
      <c r="K22" s="20">
        <f t="shared" si="7"/>
        <v>1292.8699999999999</v>
      </c>
      <c r="BF22" t="s">
        <v>109</v>
      </c>
      <c r="BG22" s="20">
        <v>3292.1099999999992</v>
      </c>
      <c r="BH22" s="20">
        <v>411</v>
      </c>
    </row>
    <row r="23" spans="4:60" x14ac:dyDescent="0.25">
      <c r="D23" t="str">
        <f t="shared" si="5"/>
        <v>Sandra Fletcher</v>
      </c>
      <c r="E23" s="43">
        <f t="shared" si="5"/>
        <v>-153.60000000000002</v>
      </c>
      <c r="G23" t="str">
        <f t="shared" si="6"/>
        <v>Maryland</v>
      </c>
      <c r="H23" s="20">
        <f t="shared" si="6"/>
        <v>1479.9600000000003</v>
      </c>
      <c r="J23" t="str">
        <f t="shared" si="7"/>
        <v>Maryland</v>
      </c>
      <c r="K23" s="20">
        <f t="shared" si="7"/>
        <v>1479.9600000000003</v>
      </c>
      <c r="BF23" t="s">
        <v>110</v>
      </c>
      <c r="BG23" s="20">
        <v>-657.45999999999958</v>
      </c>
      <c r="BH23" s="20">
        <v>463</v>
      </c>
    </row>
    <row r="24" spans="4:60" x14ac:dyDescent="0.25">
      <c r="D24" t="str">
        <f t="shared" si="5"/>
        <v>Gina Knight</v>
      </c>
      <c r="E24" s="43">
        <f t="shared" si="5"/>
        <v>-144</v>
      </c>
      <c r="G24" t="str">
        <f t="shared" si="6"/>
        <v>Arizona</v>
      </c>
      <c r="H24" s="20">
        <f t="shared" si="6"/>
        <v>1515.44</v>
      </c>
      <c r="J24" t="str">
        <f t="shared" si="7"/>
        <v>Arizona</v>
      </c>
      <c r="K24" s="20">
        <f t="shared" si="7"/>
        <v>1515.44</v>
      </c>
      <c r="BF24" t="s">
        <v>111</v>
      </c>
      <c r="BG24" s="20">
        <v>-304.28999999999951</v>
      </c>
      <c r="BH24" s="20">
        <v>621</v>
      </c>
    </row>
    <row r="25" spans="4:60" x14ac:dyDescent="0.25">
      <c r="D25" t="str">
        <f>IF($H$4=1,C14,F14)</f>
        <v>Andrew Morgan</v>
      </c>
      <c r="E25" s="43">
        <f>IF($H$4=1,D14,G14)</f>
        <v>-133.33000000000004</v>
      </c>
      <c r="G25" t="str">
        <f t="shared" si="6"/>
        <v>Michigan</v>
      </c>
      <c r="H25" s="20">
        <f t="shared" si="6"/>
        <v>1763.0999999999997</v>
      </c>
      <c r="J25" t="str">
        <f t="shared" si="7"/>
        <v>Michigan</v>
      </c>
      <c r="K25" s="20">
        <f t="shared" si="7"/>
        <v>1763.0999999999997</v>
      </c>
      <c r="BF25" t="s">
        <v>112</v>
      </c>
      <c r="BG25" s="20">
        <v>5810.9400000000005</v>
      </c>
      <c r="BH25" s="20">
        <v>422</v>
      </c>
    </row>
    <row r="26" spans="4:60" x14ac:dyDescent="0.25">
      <c r="BF26" t="s">
        <v>113</v>
      </c>
      <c r="BG26" s="20">
        <v>370.35999999999876</v>
      </c>
      <c r="BH26" s="20">
        <v>394</v>
      </c>
    </row>
    <row r="27" spans="4:60" x14ac:dyDescent="0.25">
      <c r="BF27" t="s">
        <v>114</v>
      </c>
      <c r="BG27" s="20">
        <v>-712.76000000000067</v>
      </c>
      <c r="BH27" s="20">
        <v>346</v>
      </c>
    </row>
    <row r="28" spans="4:60" x14ac:dyDescent="0.25">
      <c r="BF28" t="s">
        <v>115</v>
      </c>
      <c r="BG28" s="20">
        <v>1211.1399999999999</v>
      </c>
      <c r="BH28" s="20">
        <v>422</v>
      </c>
    </row>
    <row r="29" spans="4:60" x14ac:dyDescent="0.25">
      <c r="BF29" t="s">
        <v>116</v>
      </c>
      <c r="BG29" s="20">
        <v>1977.900000000001</v>
      </c>
      <c r="BH29" s="20">
        <v>347</v>
      </c>
    </row>
    <row r="30" spans="4:60" x14ac:dyDescent="0.25">
      <c r="BF30" t="s">
        <v>117</v>
      </c>
      <c r="BG30" s="20">
        <v>945.2800000000002</v>
      </c>
      <c r="BH30" s="20">
        <v>422</v>
      </c>
    </row>
    <row r="31" spans="4:60" x14ac:dyDescent="0.25">
      <c r="BF31" t="s">
        <v>118</v>
      </c>
      <c r="BG31" s="20">
        <v>2090.8799999999992</v>
      </c>
      <c r="BH31" s="20">
        <v>352</v>
      </c>
    </row>
    <row r="32" spans="4:60" x14ac:dyDescent="0.25">
      <c r="BF32" t="s">
        <v>119</v>
      </c>
      <c r="BG32" s="20">
        <v>3751.44</v>
      </c>
      <c r="BH32" s="20">
        <v>696</v>
      </c>
    </row>
    <row r="33" spans="58:60" x14ac:dyDescent="0.25">
      <c r="BF33" t="s">
        <v>120</v>
      </c>
      <c r="BG33" s="20">
        <v>-129.20000000000005</v>
      </c>
      <c r="BH33" s="20">
        <v>380</v>
      </c>
    </row>
    <row r="34" spans="58:60" x14ac:dyDescent="0.25">
      <c r="BF34" t="s">
        <v>121</v>
      </c>
      <c r="BG34" s="20">
        <v>3184.64</v>
      </c>
      <c r="BH34" s="20">
        <v>256</v>
      </c>
    </row>
    <row r="35" spans="58:60" x14ac:dyDescent="0.25">
      <c r="BF35" t="s">
        <v>122</v>
      </c>
      <c r="BG35" s="20">
        <v>4298.5199999999986</v>
      </c>
      <c r="BH35" s="20">
        <v>678</v>
      </c>
    </row>
    <row r="36" spans="58:60" x14ac:dyDescent="0.25">
      <c r="BF36" t="s">
        <v>123</v>
      </c>
      <c r="BG36" s="20">
        <v>3512.4100000000008</v>
      </c>
      <c r="BH36" s="20">
        <v>407</v>
      </c>
    </row>
    <row r="37" spans="58:60" x14ac:dyDescent="0.25">
      <c r="BF37" t="s">
        <v>124</v>
      </c>
      <c r="BG37" s="20">
        <v>3493.9200000000005</v>
      </c>
      <c r="BH37" s="20">
        <v>502</v>
      </c>
    </row>
    <row r="38" spans="58:60" x14ac:dyDescent="0.25">
      <c r="BF38" t="s">
        <v>125</v>
      </c>
      <c r="BG38" s="20">
        <v>1157.7300000000002</v>
      </c>
      <c r="BH38" s="20">
        <v>447</v>
      </c>
    </row>
    <row r="39" spans="58:60" x14ac:dyDescent="0.25">
      <c r="BF39" t="s">
        <v>126</v>
      </c>
      <c r="BG39" s="20">
        <v>102.29999999999927</v>
      </c>
      <c r="BH39" s="20">
        <v>341</v>
      </c>
    </row>
    <row r="40" spans="58:60" x14ac:dyDescent="0.25">
      <c r="BF40" t="s">
        <v>127</v>
      </c>
      <c r="BG40" s="20">
        <v>813.44999999999982</v>
      </c>
      <c r="BH40" s="20">
        <v>319</v>
      </c>
    </row>
    <row r="41" spans="58:60" x14ac:dyDescent="0.25">
      <c r="BF41" t="s">
        <v>128</v>
      </c>
      <c r="BG41" s="20">
        <v>1647.2400000000011</v>
      </c>
      <c r="BH41" s="20">
        <v>636</v>
      </c>
    </row>
    <row r="42" spans="58:60" x14ac:dyDescent="0.25">
      <c r="BF42" t="s">
        <v>129</v>
      </c>
      <c r="BG42" s="20">
        <v>3715.3</v>
      </c>
      <c r="BH42" s="20">
        <v>530</v>
      </c>
    </row>
    <row r="43" spans="58:60" x14ac:dyDescent="0.25">
      <c r="BF43" t="s">
        <v>130</v>
      </c>
      <c r="BG43" s="20">
        <v>496.08000000000004</v>
      </c>
      <c r="BH43" s="20">
        <v>318</v>
      </c>
    </row>
    <row r="44" spans="58:60" x14ac:dyDescent="0.25">
      <c r="BF44" t="s">
        <v>131</v>
      </c>
      <c r="BG44" s="20">
        <v>1478.6999999999998</v>
      </c>
      <c r="BH44" s="20">
        <v>310</v>
      </c>
    </row>
    <row r="45" spans="58:60" x14ac:dyDescent="0.25">
      <c r="BF45" t="s">
        <v>132</v>
      </c>
      <c r="BG45" s="20">
        <v>-154.4399999999996</v>
      </c>
      <c r="BH45" s="20">
        <v>572</v>
      </c>
    </row>
    <row r="46" spans="58:60" x14ac:dyDescent="0.25">
      <c r="BF46" t="s">
        <v>133</v>
      </c>
      <c r="BG46" s="20">
        <v>-1544.3999999999992</v>
      </c>
      <c r="BH46" s="20">
        <v>440</v>
      </c>
    </row>
    <row r="47" spans="58:60" x14ac:dyDescent="0.25">
      <c r="BF47" t="s">
        <v>134</v>
      </c>
      <c r="BG47" s="20">
        <v>683.41000000000008</v>
      </c>
      <c r="BH47" s="20">
        <v>751</v>
      </c>
    </row>
    <row r="48" spans="58:60" x14ac:dyDescent="0.25">
      <c r="BF48" t="s">
        <v>135</v>
      </c>
      <c r="BG48" s="20">
        <v>-789.87</v>
      </c>
      <c r="BH48" s="20">
        <v>339</v>
      </c>
    </row>
    <row r="49" spans="58:60" x14ac:dyDescent="0.25">
      <c r="BF49" t="s">
        <v>136</v>
      </c>
      <c r="BG49" s="20">
        <v>-457.17000000000053</v>
      </c>
      <c r="BH49" s="20">
        <v>311</v>
      </c>
    </row>
    <row r="50" spans="58:60" x14ac:dyDescent="0.25">
      <c r="BF50" t="s">
        <v>137</v>
      </c>
      <c r="BG50" s="20">
        <v>1787.1200000000008</v>
      </c>
      <c r="BH50" s="20">
        <v>502</v>
      </c>
    </row>
    <row r="51" spans="58:60" x14ac:dyDescent="0.25">
      <c r="BF51" t="s">
        <v>138</v>
      </c>
      <c r="BG51" s="20">
        <v>1151.4000000000001</v>
      </c>
      <c r="BH51" s="20">
        <v>505</v>
      </c>
    </row>
    <row r="52" spans="58:60" x14ac:dyDescent="0.25">
      <c r="BF52" t="s">
        <v>139</v>
      </c>
      <c r="BG52" s="20">
        <v>1168.6400000000012</v>
      </c>
      <c r="BH52" s="20">
        <v>664</v>
      </c>
    </row>
    <row r="53" spans="58:60" x14ac:dyDescent="0.25">
      <c r="BF53" t="s">
        <v>140</v>
      </c>
      <c r="BG53" s="20">
        <v>644.38000000000011</v>
      </c>
      <c r="BH53" s="20">
        <v>319</v>
      </c>
    </row>
    <row r="54" spans="58:60" x14ac:dyDescent="0.25">
      <c r="BF54" t="s">
        <v>141</v>
      </c>
      <c r="BG54" s="20">
        <v>195.99000000000024</v>
      </c>
      <c r="BH54" s="20">
        <v>417</v>
      </c>
    </row>
    <row r="55" spans="58:60" x14ac:dyDescent="0.25">
      <c r="BF55" t="s">
        <v>142</v>
      </c>
      <c r="BG55" s="20">
        <v>3414.96</v>
      </c>
      <c r="BH55" s="20">
        <v>324</v>
      </c>
    </row>
    <row r="56" spans="58:60" x14ac:dyDescent="0.25">
      <c r="BF56" t="s">
        <v>143</v>
      </c>
      <c r="BG56" s="20">
        <v>3935.6800000000012</v>
      </c>
      <c r="BH56" s="20">
        <v>502</v>
      </c>
    </row>
    <row r="57" spans="58:60" x14ac:dyDescent="0.25">
      <c r="BF57" t="s">
        <v>144</v>
      </c>
      <c r="BG57" s="20">
        <v>3228.6100000000015</v>
      </c>
      <c r="BH57" s="20">
        <v>599</v>
      </c>
    </row>
    <row r="58" spans="58:60" x14ac:dyDescent="0.25">
      <c r="BF58" t="s">
        <v>145</v>
      </c>
      <c r="BG58" s="20">
        <v>-95.000000000000455</v>
      </c>
      <c r="BH58" s="20">
        <v>500</v>
      </c>
    </row>
    <row r="59" spans="58:60" x14ac:dyDescent="0.25">
      <c r="BF59" t="s">
        <v>146</v>
      </c>
      <c r="BG59" s="20">
        <v>4163.92</v>
      </c>
      <c r="BH59" s="20">
        <v>713</v>
      </c>
    </row>
    <row r="60" spans="58:60" x14ac:dyDescent="0.25">
      <c r="BF60" t="s">
        <v>147</v>
      </c>
      <c r="BG60" s="20">
        <v>-1401.6</v>
      </c>
      <c r="BH60" s="20">
        <v>438</v>
      </c>
    </row>
    <row r="61" spans="58:60" x14ac:dyDescent="0.25">
      <c r="BF61" t="s">
        <v>148</v>
      </c>
      <c r="BG61" s="20">
        <v>3225.0400000000009</v>
      </c>
      <c r="BH61" s="20">
        <v>443</v>
      </c>
    </row>
    <row r="62" spans="58:60" x14ac:dyDescent="0.25">
      <c r="BF62" t="s">
        <v>149</v>
      </c>
      <c r="BG62" s="20">
        <v>1033.8900000000003</v>
      </c>
      <c r="BH62" s="20">
        <v>429</v>
      </c>
    </row>
    <row r="63" spans="58:60" x14ac:dyDescent="0.25">
      <c r="BF63" t="s">
        <v>150</v>
      </c>
      <c r="BG63" s="20">
        <v>2602.9999999999995</v>
      </c>
      <c r="BH63" s="20">
        <v>685</v>
      </c>
    </row>
    <row r="64" spans="58:60" x14ac:dyDescent="0.25">
      <c r="BF64" t="s">
        <v>151</v>
      </c>
      <c r="BG64" s="20">
        <v>602.87999999999988</v>
      </c>
      <c r="BH64" s="20">
        <v>471</v>
      </c>
    </row>
    <row r="65" spans="58:60" x14ac:dyDescent="0.25">
      <c r="BF65" t="s">
        <v>152</v>
      </c>
      <c r="BG65" s="20">
        <v>4362.4000000000015</v>
      </c>
      <c r="BH65" s="20">
        <v>328</v>
      </c>
    </row>
    <row r="66" spans="58:60" x14ac:dyDescent="0.25">
      <c r="BF66" t="s">
        <v>153</v>
      </c>
      <c r="BG66" s="20">
        <v>3198.0199999999982</v>
      </c>
      <c r="BH66" s="20">
        <v>431</v>
      </c>
    </row>
    <row r="67" spans="58:60" x14ac:dyDescent="0.25">
      <c r="BF67" t="s">
        <v>154</v>
      </c>
      <c r="BG67" s="20">
        <v>1046</v>
      </c>
      <c r="BH67" s="20">
        <v>523</v>
      </c>
    </row>
    <row r="68" spans="58:60" x14ac:dyDescent="0.25">
      <c r="BF68" t="s">
        <v>155</v>
      </c>
      <c r="BG68" s="20">
        <v>2757.7200000000003</v>
      </c>
      <c r="BH68" s="20">
        <v>588</v>
      </c>
    </row>
    <row r="69" spans="58:60" x14ac:dyDescent="0.25">
      <c r="BF69" t="s">
        <v>156</v>
      </c>
      <c r="BG69" s="20">
        <v>529.65000000000009</v>
      </c>
      <c r="BH69" s="20">
        <v>321</v>
      </c>
    </row>
    <row r="70" spans="58:60" x14ac:dyDescent="0.25">
      <c r="BF70" t="s">
        <v>157</v>
      </c>
      <c r="BG70" s="20">
        <v>4784.2300000000023</v>
      </c>
      <c r="BH70" s="20">
        <v>713</v>
      </c>
    </row>
    <row r="71" spans="58:60" x14ac:dyDescent="0.25">
      <c r="BF71" t="s">
        <v>158</v>
      </c>
      <c r="BG71" s="20">
        <v>-617.57999999999947</v>
      </c>
      <c r="BH71" s="20">
        <v>438</v>
      </c>
    </row>
    <row r="72" spans="58:60" x14ac:dyDescent="0.25">
      <c r="BF72" t="s">
        <v>159</v>
      </c>
      <c r="BG72" s="20">
        <v>2219.96</v>
      </c>
      <c r="BH72" s="20">
        <v>508</v>
      </c>
    </row>
    <row r="73" spans="58:60" x14ac:dyDescent="0.25">
      <c r="BF73" t="s">
        <v>160</v>
      </c>
      <c r="BG73" s="20">
        <v>2381.7300000000009</v>
      </c>
      <c r="BH73" s="20">
        <v>591</v>
      </c>
    </row>
    <row r="74" spans="58:60" x14ac:dyDescent="0.25">
      <c r="BF74" t="s">
        <v>161</v>
      </c>
      <c r="BG74" s="20">
        <v>2785.6999999999994</v>
      </c>
      <c r="BH74" s="20">
        <v>626</v>
      </c>
    </row>
    <row r="75" spans="58:60" x14ac:dyDescent="0.25">
      <c r="BF75" t="s">
        <v>162</v>
      </c>
      <c r="BG75" s="20">
        <v>267.52000000000021</v>
      </c>
      <c r="BH75" s="20">
        <v>352</v>
      </c>
    </row>
    <row r="76" spans="58:60" x14ac:dyDescent="0.25">
      <c r="BF76" t="s">
        <v>163</v>
      </c>
      <c r="BG76" s="20">
        <v>-1107.4399999999996</v>
      </c>
      <c r="BH76" s="20">
        <v>508</v>
      </c>
    </row>
    <row r="77" spans="58:60" x14ac:dyDescent="0.25">
      <c r="BF77" t="s">
        <v>164</v>
      </c>
      <c r="BG77" s="20">
        <v>651.89999999999918</v>
      </c>
      <c r="BH77" s="20">
        <v>410</v>
      </c>
    </row>
    <row r="78" spans="58:60" x14ac:dyDescent="0.25">
      <c r="BF78" t="s">
        <v>165</v>
      </c>
      <c r="BG78" s="20">
        <v>1592.7800000000007</v>
      </c>
      <c r="BH78" s="20">
        <v>434</v>
      </c>
    </row>
    <row r="79" spans="58:60" x14ac:dyDescent="0.25">
      <c r="BF79" t="s">
        <v>166</v>
      </c>
      <c r="BG79" s="20">
        <v>5644.35</v>
      </c>
      <c r="BH79" s="20">
        <v>565</v>
      </c>
    </row>
    <row r="80" spans="58:60" x14ac:dyDescent="0.25">
      <c r="BF80" t="s">
        <v>167</v>
      </c>
      <c r="BG80" s="20">
        <v>-131.10000000000036</v>
      </c>
      <c r="BH80" s="20">
        <v>690</v>
      </c>
    </row>
    <row r="81" spans="58:60" x14ac:dyDescent="0.25">
      <c r="BF81" t="s">
        <v>168</v>
      </c>
      <c r="BG81" s="20">
        <v>2396.3000000000002</v>
      </c>
      <c r="BH81" s="20">
        <v>773</v>
      </c>
    </row>
    <row r="82" spans="58:60" x14ac:dyDescent="0.25">
      <c r="BF82" t="s">
        <v>169</v>
      </c>
      <c r="BG82" s="20">
        <v>1331.98</v>
      </c>
      <c r="BH82" s="20">
        <v>109</v>
      </c>
    </row>
    <row r="83" spans="58:60" x14ac:dyDescent="0.25">
      <c r="BF83" t="s">
        <v>170</v>
      </c>
      <c r="BG83" s="20">
        <v>3381.42</v>
      </c>
      <c r="BH83" s="20">
        <v>679</v>
      </c>
    </row>
    <row r="84" spans="58:60" x14ac:dyDescent="0.25">
      <c r="BF84" t="s">
        <v>171</v>
      </c>
      <c r="BG84" s="20">
        <v>5585.52</v>
      </c>
      <c r="BH84" s="20">
        <v>629</v>
      </c>
    </row>
    <row r="85" spans="58:60" x14ac:dyDescent="0.25">
      <c r="BF85" t="s">
        <v>172</v>
      </c>
      <c r="BG85" s="20">
        <v>2986.5</v>
      </c>
      <c r="BH85" s="20">
        <v>330</v>
      </c>
    </row>
    <row r="86" spans="58:60" x14ac:dyDescent="0.25">
      <c r="BF86" t="s">
        <v>173</v>
      </c>
      <c r="BG86" s="20">
        <v>1750.4400000000005</v>
      </c>
      <c r="BH86" s="20">
        <v>503</v>
      </c>
    </row>
    <row r="87" spans="58:60" x14ac:dyDescent="0.25">
      <c r="BF87" t="s">
        <v>174</v>
      </c>
      <c r="BG87" s="20">
        <v>5733.3400000000029</v>
      </c>
      <c r="BH87" s="20">
        <v>653</v>
      </c>
    </row>
    <row r="88" spans="58:60" x14ac:dyDescent="0.25">
      <c r="BF88" t="s">
        <v>175</v>
      </c>
      <c r="BG88" s="20">
        <v>3030.3799999999992</v>
      </c>
      <c r="BH88" s="20">
        <v>554</v>
      </c>
    </row>
    <row r="89" spans="58:60" x14ac:dyDescent="0.25">
      <c r="BF89" t="s">
        <v>176</v>
      </c>
      <c r="BG89" s="20">
        <v>66.360000000000582</v>
      </c>
      <c r="BH89" s="20">
        <v>553</v>
      </c>
    </row>
    <row r="90" spans="58:60" x14ac:dyDescent="0.25">
      <c r="BF90" t="s">
        <v>177</v>
      </c>
      <c r="BG90" s="20">
        <v>-4061.34</v>
      </c>
      <c r="BH90" s="20">
        <v>621</v>
      </c>
    </row>
    <row r="91" spans="58:60" x14ac:dyDescent="0.25">
      <c r="BF91" t="s">
        <v>178</v>
      </c>
      <c r="BG91" s="20">
        <v>-2084.9399999999987</v>
      </c>
      <c r="BH91" s="20">
        <v>486</v>
      </c>
    </row>
    <row r="92" spans="58:60" x14ac:dyDescent="0.25">
      <c r="BF92" t="s">
        <v>179</v>
      </c>
      <c r="BG92" s="20">
        <v>255.77999999999997</v>
      </c>
      <c r="BH92" s="20">
        <v>609</v>
      </c>
    </row>
    <row r="93" spans="58:60" x14ac:dyDescent="0.25">
      <c r="BF93" t="s">
        <v>180</v>
      </c>
      <c r="BG93" s="20">
        <v>-2712.87</v>
      </c>
      <c r="BH93" s="20">
        <v>387</v>
      </c>
    </row>
    <row r="94" spans="58:60" x14ac:dyDescent="0.25">
      <c r="BF94" t="s">
        <v>181</v>
      </c>
      <c r="BG94" s="20">
        <v>2370.6900000000014</v>
      </c>
      <c r="BH94" s="20">
        <v>497</v>
      </c>
    </row>
    <row r="95" spans="58:60" x14ac:dyDescent="0.25">
      <c r="BF95" t="s">
        <v>182</v>
      </c>
      <c r="BG95" s="20">
        <v>1708.67</v>
      </c>
      <c r="BH95" s="20">
        <v>437</v>
      </c>
    </row>
    <row r="96" spans="58:60" x14ac:dyDescent="0.25">
      <c r="BF96" t="s">
        <v>183</v>
      </c>
      <c r="BG96" s="20">
        <v>1116.9599999999996</v>
      </c>
      <c r="BH96" s="20">
        <v>358</v>
      </c>
    </row>
    <row r="97" spans="58:60" x14ac:dyDescent="0.25">
      <c r="BF97" t="s">
        <v>184</v>
      </c>
      <c r="BG97" s="20">
        <v>7650.0000000000018</v>
      </c>
      <c r="BH97" s="20">
        <v>600</v>
      </c>
    </row>
    <row r="98" spans="58:60" x14ac:dyDescent="0.25">
      <c r="BF98" t="s">
        <v>185</v>
      </c>
      <c r="BG98" s="20">
        <v>2603.9100000000003</v>
      </c>
      <c r="BH98" s="20">
        <v>219</v>
      </c>
    </row>
    <row r="99" spans="58:60" x14ac:dyDescent="0.25">
      <c r="BF99" t="s">
        <v>186</v>
      </c>
      <c r="BG99" s="20">
        <v>-9.1699999999991633</v>
      </c>
      <c r="BH99" s="20">
        <v>917</v>
      </c>
    </row>
    <row r="100" spans="58:60" x14ac:dyDescent="0.25">
      <c r="BF100" t="s">
        <v>187</v>
      </c>
      <c r="BG100" s="20">
        <v>2456.9999999999973</v>
      </c>
      <c r="BH100" s="20">
        <v>546</v>
      </c>
    </row>
    <row r="101" spans="58:60" x14ac:dyDescent="0.25">
      <c r="BF101" t="s">
        <v>188</v>
      </c>
      <c r="BG101" s="20">
        <v>4446.4499999999989</v>
      </c>
      <c r="BH101" s="20">
        <v>615</v>
      </c>
    </row>
    <row r="102" spans="58:60" x14ac:dyDescent="0.25">
      <c r="BF102" t="s">
        <v>189</v>
      </c>
      <c r="BG102" s="20">
        <v>-109.91000000000031</v>
      </c>
      <c r="BH102" s="20">
        <v>379</v>
      </c>
    </row>
    <row r="103" spans="58:60" x14ac:dyDescent="0.25">
      <c r="BF103" t="s">
        <v>190</v>
      </c>
      <c r="BG103" s="20">
        <v>-494.54000000000087</v>
      </c>
      <c r="BH103" s="20">
        <v>626</v>
      </c>
    </row>
    <row r="104" spans="58:60" x14ac:dyDescent="0.25">
      <c r="BF104" t="s">
        <v>191</v>
      </c>
      <c r="BG104" s="20">
        <v>3557.3999999999996</v>
      </c>
      <c r="BH104" s="20">
        <v>385</v>
      </c>
    </row>
    <row r="105" spans="58:60" x14ac:dyDescent="0.25">
      <c r="BF105" t="s">
        <v>192</v>
      </c>
      <c r="BG105" s="20">
        <v>1303.02</v>
      </c>
      <c r="BH105" s="20">
        <v>381</v>
      </c>
    </row>
    <row r="106" spans="58:60" x14ac:dyDescent="0.25">
      <c r="BF106" t="s">
        <v>193</v>
      </c>
      <c r="BG106" s="20">
        <v>687.66000000000031</v>
      </c>
      <c r="BH106" s="20">
        <v>471</v>
      </c>
    </row>
  </sheetData>
  <pageMargins left="0.7" right="0.7" top="0.75" bottom="0.75" header="0.3" footer="0.3"/>
  <pageSetup paperSize="9" orientation="portrait" horizontalDpi="4294967293" verticalDpi="0"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03B9A-E25F-4E3C-8BA3-3D21DB2273CB}">
  <sheetPr codeName="Sheet6"/>
  <dimension ref="A4:P33"/>
  <sheetViews>
    <sheetView workbookViewId="0">
      <selection activeCell="C10" sqref="C10:L19"/>
    </sheetView>
  </sheetViews>
  <sheetFormatPr defaultRowHeight="15" x14ac:dyDescent="0.25"/>
  <cols>
    <col min="2" max="2" width="9.140625" customWidth="1"/>
    <col min="3" max="12" width="1.7109375" customWidth="1"/>
    <col min="16" max="16" width="9.7109375" bestFit="1" customWidth="1"/>
  </cols>
  <sheetData>
    <row r="4" spans="1:16" ht="18.75" x14ac:dyDescent="0.3">
      <c r="O4" s="13" t="s">
        <v>87</v>
      </c>
      <c r="P4" s="48">
        <f>'Analysis 3'!AC16</f>
        <v>0.51649345235194821</v>
      </c>
    </row>
    <row r="5" spans="1:16" x14ac:dyDescent="0.25">
      <c r="O5" s="13" t="s">
        <v>86</v>
      </c>
      <c r="P5" s="26">
        <f>'Analysis 3'!AC15</f>
        <v>0.4835065476480524</v>
      </c>
    </row>
    <row r="6" spans="1:16" x14ac:dyDescent="0.25">
      <c r="M6" s="50"/>
    </row>
    <row r="7" spans="1:16" x14ac:dyDescent="0.25">
      <c r="D7">
        <v>0</v>
      </c>
    </row>
    <row r="8" spans="1:16" x14ac:dyDescent="0.25">
      <c r="O8" s="13" t="s">
        <v>88</v>
      </c>
    </row>
    <row r="9" spans="1:16" x14ac:dyDescent="0.25">
      <c r="O9" s="13" t="s">
        <v>89</v>
      </c>
    </row>
    <row r="10" spans="1:16" ht="6.95" customHeight="1" x14ac:dyDescent="0.25">
      <c r="C10" s="49">
        <f t="shared" ref="C10:L10" si="0">C24/100</f>
        <v>0.91</v>
      </c>
      <c r="D10" s="49">
        <f t="shared" si="0"/>
        <v>0.92</v>
      </c>
      <c r="E10" s="49">
        <f t="shared" si="0"/>
        <v>0.93</v>
      </c>
      <c r="F10" s="49">
        <f t="shared" si="0"/>
        <v>0.94</v>
      </c>
      <c r="G10" s="49">
        <f t="shared" si="0"/>
        <v>0.95</v>
      </c>
      <c r="H10" s="49">
        <f t="shared" si="0"/>
        <v>0.96</v>
      </c>
      <c r="I10" s="49">
        <f t="shared" si="0"/>
        <v>0.97</v>
      </c>
      <c r="J10" s="49">
        <f t="shared" si="0"/>
        <v>0.98</v>
      </c>
      <c r="K10" s="49">
        <f t="shared" si="0"/>
        <v>0.99</v>
      </c>
      <c r="L10" s="49">
        <f t="shared" si="0"/>
        <v>1</v>
      </c>
      <c r="O10" s="13" t="s">
        <v>90</v>
      </c>
    </row>
    <row r="11" spans="1:16" ht="6.95" customHeight="1" x14ac:dyDescent="0.25">
      <c r="C11" s="49">
        <f t="shared" ref="C11:L11" si="1">C25/100</f>
        <v>0.81</v>
      </c>
      <c r="D11" s="49">
        <f t="shared" si="1"/>
        <v>0.82</v>
      </c>
      <c r="E11" s="49">
        <f t="shared" si="1"/>
        <v>0.83</v>
      </c>
      <c r="F11" s="49">
        <f t="shared" si="1"/>
        <v>0.84</v>
      </c>
      <c r="G11" s="49">
        <f t="shared" si="1"/>
        <v>0.85</v>
      </c>
      <c r="H11" s="49">
        <f t="shared" si="1"/>
        <v>0.86</v>
      </c>
      <c r="I11" s="49">
        <f t="shared" si="1"/>
        <v>0.87</v>
      </c>
      <c r="J11" s="49">
        <f t="shared" si="1"/>
        <v>0.88</v>
      </c>
      <c r="K11" s="49">
        <f t="shared" si="1"/>
        <v>0.89</v>
      </c>
      <c r="L11" s="49">
        <f t="shared" si="1"/>
        <v>0.9</v>
      </c>
    </row>
    <row r="12" spans="1:16" ht="6.95" customHeight="1" x14ac:dyDescent="0.25">
      <c r="C12" s="49">
        <f t="shared" ref="C12:L12" si="2">C26/100</f>
        <v>0.71</v>
      </c>
      <c r="D12" s="49">
        <f t="shared" si="2"/>
        <v>0.72</v>
      </c>
      <c r="E12" s="49">
        <f t="shared" si="2"/>
        <v>0.73</v>
      </c>
      <c r="F12" s="49">
        <f t="shared" si="2"/>
        <v>0.74</v>
      </c>
      <c r="G12" s="49">
        <f t="shared" si="2"/>
        <v>0.75</v>
      </c>
      <c r="H12" s="49">
        <f t="shared" si="2"/>
        <v>0.76</v>
      </c>
      <c r="I12" s="49">
        <f t="shared" si="2"/>
        <v>0.77</v>
      </c>
      <c r="J12" s="49">
        <f t="shared" si="2"/>
        <v>0.78</v>
      </c>
      <c r="K12" s="49">
        <f t="shared" si="2"/>
        <v>0.79</v>
      </c>
      <c r="L12" s="49">
        <f t="shared" si="2"/>
        <v>0.8</v>
      </c>
    </row>
    <row r="13" spans="1:16" ht="6.95" customHeight="1" x14ac:dyDescent="0.25">
      <c r="C13" s="49">
        <f t="shared" ref="C13:L13" si="3">C27/100</f>
        <v>0.61</v>
      </c>
      <c r="D13" s="49">
        <f t="shared" si="3"/>
        <v>0.62</v>
      </c>
      <c r="E13" s="49">
        <f t="shared" si="3"/>
        <v>0.63</v>
      </c>
      <c r="F13" s="49">
        <f t="shared" si="3"/>
        <v>0.64</v>
      </c>
      <c r="G13" s="49">
        <f t="shared" si="3"/>
        <v>0.65</v>
      </c>
      <c r="H13" s="49">
        <f t="shared" si="3"/>
        <v>0.66</v>
      </c>
      <c r="I13" s="49">
        <f t="shared" si="3"/>
        <v>0.67</v>
      </c>
      <c r="J13" s="49">
        <f t="shared" si="3"/>
        <v>0.68</v>
      </c>
      <c r="K13" s="49">
        <f t="shared" si="3"/>
        <v>0.69</v>
      </c>
      <c r="L13" s="49">
        <f t="shared" si="3"/>
        <v>0.7</v>
      </c>
    </row>
    <row r="14" spans="1:16" ht="6.95" customHeight="1" x14ac:dyDescent="0.25">
      <c r="C14" s="49">
        <f t="shared" ref="C14:L14" si="4">C28/100</f>
        <v>0.51</v>
      </c>
      <c r="D14" s="49">
        <f t="shared" si="4"/>
        <v>0.52</v>
      </c>
      <c r="E14" s="49">
        <f t="shared" si="4"/>
        <v>0.53</v>
      </c>
      <c r="F14" s="49">
        <f t="shared" si="4"/>
        <v>0.54</v>
      </c>
      <c r="G14" s="49">
        <f t="shared" si="4"/>
        <v>0.55000000000000004</v>
      </c>
      <c r="H14" s="49">
        <f t="shared" si="4"/>
        <v>0.56000000000000005</v>
      </c>
      <c r="I14" s="49">
        <f t="shared" si="4"/>
        <v>0.56999999999999995</v>
      </c>
      <c r="J14" s="49">
        <f t="shared" si="4"/>
        <v>0.57999999999999996</v>
      </c>
      <c r="K14" s="49">
        <f t="shared" si="4"/>
        <v>0.59</v>
      </c>
      <c r="L14" s="49">
        <f t="shared" si="4"/>
        <v>0.6</v>
      </c>
    </row>
    <row r="15" spans="1:16" ht="6.95" customHeight="1" x14ac:dyDescent="0.25">
      <c r="A15" s="50"/>
      <c r="C15" s="49">
        <f t="shared" ref="C15:L15" si="5">C29/100</f>
        <v>0.41</v>
      </c>
      <c r="D15" s="49">
        <f t="shared" si="5"/>
        <v>0.42</v>
      </c>
      <c r="E15" s="49">
        <f t="shared" si="5"/>
        <v>0.43</v>
      </c>
      <c r="F15" s="49">
        <f t="shared" si="5"/>
        <v>0.44</v>
      </c>
      <c r="G15" s="49">
        <f t="shared" si="5"/>
        <v>0.45</v>
      </c>
      <c r="H15" s="49">
        <f t="shared" si="5"/>
        <v>0.46</v>
      </c>
      <c r="I15" s="49">
        <f t="shared" si="5"/>
        <v>0.47</v>
      </c>
      <c r="J15" s="49">
        <f t="shared" si="5"/>
        <v>0.48</v>
      </c>
      <c r="K15" s="49">
        <f t="shared" si="5"/>
        <v>0.49</v>
      </c>
      <c r="L15" s="49">
        <f t="shared" si="5"/>
        <v>0.5</v>
      </c>
    </row>
    <row r="16" spans="1:16" ht="6.95" customHeight="1" x14ac:dyDescent="0.25">
      <c r="C16" s="49">
        <f t="shared" ref="C16:L16" si="6">C30/100</f>
        <v>0.31</v>
      </c>
      <c r="D16" s="49">
        <f t="shared" si="6"/>
        <v>0.32</v>
      </c>
      <c r="E16" s="49">
        <f t="shared" si="6"/>
        <v>0.33</v>
      </c>
      <c r="F16" s="49">
        <f t="shared" si="6"/>
        <v>0.34</v>
      </c>
      <c r="G16" s="49">
        <f t="shared" si="6"/>
        <v>0.35</v>
      </c>
      <c r="H16" s="49">
        <f t="shared" si="6"/>
        <v>0.36</v>
      </c>
      <c r="I16" s="49">
        <f t="shared" si="6"/>
        <v>0.37</v>
      </c>
      <c r="J16" s="49">
        <f t="shared" si="6"/>
        <v>0.38</v>
      </c>
      <c r="K16" s="49">
        <f t="shared" si="6"/>
        <v>0.39</v>
      </c>
      <c r="L16" s="49">
        <f t="shared" si="6"/>
        <v>0.4</v>
      </c>
    </row>
    <row r="17" spans="3:13" ht="6.95" customHeight="1" x14ac:dyDescent="0.25">
      <c r="C17" s="49">
        <f t="shared" ref="C17:L17" si="7">C31/100</f>
        <v>0.21</v>
      </c>
      <c r="D17" s="49">
        <f t="shared" si="7"/>
        <v>0.22</v>
      </c>
      <c r="E17" s="49">
        <f t="shared" si="7"/>
        <v>0.23</v>
      </c>
      <c r="F17" s="49">
        <f t="shared" si="7"/>
        <v>0.24</v>
      </c>
      <c r="G17" s="49">
        <f t="shared" si="7"/>
        <v>0.25</v>
      </c>
      <c r="H17" s="49">
        <f t="shared" si="7"/>
        <v>0.26</v>
      </c>
      <c r="I17" s="49">
        <f t="shared" si="7"/>
        <v>0.27</v>
      </c>
      <c r="J17" s="49">
        <f t="shared" si="7"/>
        <v>0.28000000000000003</v>
      </c>
      <c r="K17" s="49">
        <f t="shared" si="7"/>
        <v>0.28999999999999998</v>
      </c>
      <c r="L17" s="49">
        <f t="shared" si="7"/>
        <v>0.3</v>
      </c>
    </row>
    <row r="18" spans="3:13" ht="6.95" customHeight="1" x14ac:dyDescent="0.25">
      <c r="C18" s="49">
        <f t="shared" ref="C18:L18" si="8">C32/100</f>
        <v>0.11</v>
      </c>
      <c r="D18" s="49">
        <f t="shared" si="8"/>
        <v>0.12</v>
      </c>
      <c r="E18" s="49">
        <f t="shared" si="8"/>
        <v>0.13</v>
      </c>
      <c r="F18" s="49">
        <f t="shared" si="8"/>
        <v>0.14000000000000001</v>
      </c>
      <c r="G18" s="49">
        <f t="shared" si="8"/>
        <v>0.15</v>
      </c>
      <c r="H18" s="49">
        <f t="shared" si="8"/>
        <v>0.16</v>
      </c>
      <c r="I18" s="49">
        <f t="shared" si="8"/>
        <v>0.17</v>
      </c>
      <c r="J18" s="49">
        <f t="shared" si="8"/>
        <v>0.18</v>
      </c>
      <c r="K18" s="49">
        <f t="shared" si="8"/>
        <v>0.19</v>
      </c>
      <c r="L18" s="49">
        <f t="shared" si="8"/>
        <v>0.2</v>
      </c>
      <c r="M18" s="51"/>
    </row>
    <row r="19" spans="3:13" ht="6.95" customHeight="1" x14ac:dyDescent="0.25">
      <c r="C19" s="49">
        <f t="shared" ref="C19:L19" si="9">C33/100</f>
        <v>0.01</v>
      </c>
      <c r="D19" s="49">
        <f t="shared" si="9"/>
        <v>0.02</v>
      </c>
      <c r="E19" s="49">
        <f t="shared" si="9"/>
        <v>0.03</v>
      </c>
      <c r="F19" s="49">
        <f t="shared" si="9"/>
        <v>0.04</v>
      </c>
      <c r="G19" s="49">
        <f t="shared" si="9"/>
        <v>0.05</v>
      </c>
      <c r="H19" s="49">
        <f t="shared" si="9"/>
        <v>0.06</v>
      </c>
      <c r="I19" s="49">
        <f t="shared" si="9"/>
        <v>7.0000000000000007E-2</v>
      </c>
      <c r="J19" s="49">
        <f t="shared" si="9"/>
        <v>0.08</v>
      </c>
      <c r="K19" s="49">
        <f t="shared" si="9"/>
        <v>0.09</v>
      </c>
      <c r="L19" s="49">
        <f t="shared" si="9"/>
        <v>0.1</v>
      </c>
    </row>
    <row r="24" spans="3:13" x14ac:dyDescent="0.25">
      <c r="C24">
        <v>91</v>
      </c>
      <c r="D24">
        <v>92</v>
      </c>
      <c r="E24">
        <v>93</v>
      </c>
      <c r="F24">
        <v>94</v>
      </c>
      <c r="G24">
        <v>95</v>
      </c>
      <c r="H24">
        <v>96</v>
      </c>
      <c r="I24">
        <v>97</v>
      </c>
      <c r="J24">
        <v>98</v>
      </c>
      <c r="K24">
        <v>99</v>
      </c>
      <c r="L24">
        <v>100</v>
      </c>
    </row>
    <row r="25" spans="3:13" x14ac:dyDescent="0.25">
      <c r="C25">
        <v>81</v>
      </c>
      <c r="D25">
        <v>82</v>
      </c>
      <c r="E25">
        <v>83</v>
      </c>
      <c r="F25">
        <v>84</v>
      </c>
      <c r="G25">
        <v>85</v>
      </c>
      <c r="H25">
        <v>86</v>
      </c>
      <c r="I25">
        <v>87</v>
      </c>
      <c r="J25">
        <v>88</v>
      </c>
      <c r="K25">
        <v>89</v>
      </c>
      <c r="L25">
        <v>90</v>
      </c>
    </row>
    <row r="26" spans="3:13" x14ac:dyDescent="0.25">
      <c r="C26">
        <v>71</v>
      </c>
      <c r="D26">
        <v>72</v>
      </c>
      <c r="E26">
        <v>73</v>
      </c>
      <c r="F26">
        <v>74</v>
      </c>
      <c r="G26">
        <v>75</v>
      </c>
      <c r="H26">
        <v>76</v>
      </c>
      <c r="I26">
        <v>77</v>
      </c>
      <c r="J26">
        <v>78</v>
      </c>
      <c r="K26">
        <v>79</v>
      </c>
      <c r="L26">
        <v>80</v>
      </c>
    </row>
    <row r="27" spans="3:13" x14ac:dyDescent="0.25">
      <c r="C27">
        <v>61</v>
      </c>
      <c r="D27">
        <v>62</v>
      </c>
      <c r="E27">
        <v>63</v>
      </c>
      <c r="F27">
        <v>64</v>
      </c>
      <c r="G27">
        <v>65</v>
      </c>
      <c r="H27">
        <v>66</v>
      </c>
      <c r="I27">
        <v>67</v>
      </c>
      <c r="J27">
        <v>68</v>
      </c>
      <c r="K27">
        <v>69</v>
      </c>
      <c r="L27">
        <v>70</v>
      </c>
    </row>
    <row r="28" spans="3:13" x14ac:dyDescent="0.25">
      <c r="C28">
        <v>51</v>
      </c>
      <c r="D28">
        <v>52</v>
      </c>
      <c r="E28">
        <v>53</v>
      </c>
      <c r="F28">
        <v>54</v>
      </c>
      <c r="G28">
        <v>55</v>
      </c>
      <c r="H28">
        <v>56</v>
      </c>
      <c r="I28">
        <v>57</v>
      </c>
      <c r="J28">
        <v>58</v>
      </c>
      <c r="K28">
        <v>59</v>
      </c>
      <c r="L28">
        <v>60</v>
      </c>
    </row>
    <row r="29" spans="3:13" x14ac:dyDescent="0.25">
      <c r="C29">
        <v>41</v>
      </c>
      <c r="D29">
        <v>42</v>
      </c>
      <c r="E29">
        <v>43</v>
      </c>
      <c r="F29">
        <v>44</v>
      </c>
      <c r="G29">
        <v>45</v>
      </c>
      <c r="H29">
        <v>46</v>
      </c>
      <c r="I29">
        <v>47</v>
      </c>
      <c r="J29">
        <v>48</v>
      </c>
      <c r="K29">
        <v>49</v>
      </c>
      <c r="L29">
        <v>50</v>
      </c>
    </row>
    <row r="30" spans="3:13" x14ac:dyDescent="0.25">
      <c r="C30">
        <v>31</v>
      </c>
      <c r="D30">
        <v>32</v>
      </c>
      <c r="E30">
        <v>33</v>
      </c>
      <c r="F30">
        <v>34</v>
      </c>
      <c r="G30">
        <v>35</v>
      </c>
      <c r="H30">
        <v>36</v>
      </c>
      <c r="I30">
        <v>37</v>
      </c>
      <c r="J30">
        <v>38</v>
      </c>
      <c r="K30">
        <v>39</v>
      </c>
      <c r="L30">
        <v>40</v>
      </c>
    </row>
    <row r="31" spans="3:13" x14ac:dyDescent="0.25">
      <c r="C31">
        <v>21</v>
      </c>
      <c r="D31">
        <v>22</v>
      </c>
      <c r="E31">
        <v>23</v>
      </c>
      <c r="F31">
        <v>24</v>
      </c>
      <c r="G31">
        <v>25</v>
      </c>
      <c r="H31">
        <v>26</v>
      </c>
      <c r="I31">
        <v>27</v>
      </c>
      <c r="J31">
        <v>28</v>
      </c>
      <c r="K31">
        <v>29</v>
      </c>
      <c r="L31">
        <v>30</v>
      </c>
    </row>
    <row r="32" spans="3:13" x14ac:dyDescent="0.25">
      <c r="C32">
        <v>11</v>
      </c>
      <c r="D32">
        <v>12</v>
      </c>
      <c r="E32">
        <v>13</v>
      </c>
      <c r="F32">
        <v>14</v>
      </c>
      <c r="G32">
        <v>15</v>
      </c>
      <c r="H32">
        <v>16</v>
      </c>
      <c r="I32">
        <v>17</v>
      </c>
      <c r="J32">
        <v>18</v>
      </c>
      <c r="K32">
        <v>19</v>
      </c>
      <c r="L32">
        <v>20</v>
      </c>
    </row>
    <row r="33" spans="3:12" x14ac:dyDescent="0.25">
      <c r="C33">
        <v>1</v>
      </c>
      <c r="D33">
        <v>2</v>
      </c>
      <c r="E33">
        <v>3</v>
      </c>
      <c r="F33">
        <v>4</v>
      </c>
      <c r="G33">
        <v>5</v>
      </c>
      <c r="H33">
        <v>6</v>
      </c>
      <c r="I33">
        <v>7</v>
      </c>
      <c r="J33">
        <v>8</v>
      </c>
      <c r="K33">
        <v>9</v>
      </c>
      <c r="L33">
        <v>10</v>
      </c>
    </row>
  </sheetData>
  <conditionalFormatting sqref="C10:L19">
    <cfRule type="cellIs" dxfId="7" priority="1" operator="lessThanOrEqual">
      <formula>$P$4</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C32A-F2B3-443A-8170-C241D0A2B77C}">
  <sheetPr codeName="Sheet7"/>
  <dimension ref="E6:AB23"/>
  <sheetViews>
    <sheetView showGridLines="0" topLeftCell="S1" workbookViewId="0">
      <selection activeCell="J23" sqref="J23"/>
    </sheetView>
  </sheetViews>
  <sheetFormatPr defaultRowHeight="15" x14ac:dyDescent="0.25"/>
  <cols>
    <col min="5" max="5" width="13.85546875" bestFit="1" customWidth="1"/>
    <col min="6" max="6" width="6.28515625" bestFit="1" customWidth="1"/>
    <col min="7" max="7" width="12.7109375" bestFit="1" customWidth="1"/>
    <col min="8" max="8" width="14.85546875" bestFit="1" customWidth="1"/>
    <col min="9" max="9" width="12.5703125" bestFit="1" customWidth="1"/>
    <col min="10" max="10" width="12.28515625" bestFit="1" customWidth="1"/>
    <col min="11" max="11" width="11.85546875" bestFit="1" customWidth="1"/>
    <col min="12" max="12" width="10.140625" bestFit="1" customWidth="1"/>
    <col min="13" max="13" width="12.85546875" bestFit="1" customWidth="1"/>
    <col min="14" max="14" width="9" bestFit="1" customWidth="1"/>
    <col min="15" max="15" width="11.42578125" bestFit="1" customWidth="1"/>
    <col min="16" max="16" width="8.7109375" bestFit="1" customWidth="1"/>
    <col min="21" max="21" width="14.85546875" bestFit="1" customWidth="1"/>
    <col min="22" max="22" width="13.85546875" bestFit="1" customWidth="1"/>
    <col min="23" max="23" width="11.42578125" bestFit="1" customWidth="1"/>
    <col min="24" max="25" width="8.7109375" bestFit="1" customWidth="1"/>
    <col min="26" max="26" width="11.140625" customWidth="1"/>
    <col min="27" max="31" width="8.7109375" bestFit="1" customWidth="1"/>
  </cols>
  <sheetData>
    <row r="6" spans="5:28" x14ac:dyDescent="0.25">
      <c r="X6" s="7" t="s">
        <v>21</v>
      </c>
    </row>
    <row r="7" spans="5:28" x14ac:dyDescent="0.25">
      <c r="X7" s="8"/>
    </row>
    <row r="8" spans="5:28" x14ac:dyDescent="0.25">
      <c r="X8" s="9" t="s">
        <v>22</v>
      </c>
    </row>
    <row r="9" spans="5:28" x14ac:dyDescent="0.25">
      <c r="X9" s="10" t="s">
        <v>23</v>
      </c>
    </row>
    <row r="11" spans="5:28" x14ac:dyDescent="0.25">
      <c r="E11" t="s">
        <v>0</v>
      </c>
      <c r="F11" t="s">
        <v>1</v>
      </c>
      <c r="G11" t="s">
        <v>2</v>
      </c>
      <c r="H11" t="s">
        <v>3</v>
      </c>
      <c r="I11" t="s">
        <v>4</v>
      </c>
      <c r="J11" t="s">
        <v>5</v>
      </c>
      <c r="K11" t="s">
        <v>6</v>
      </c>
      <c r="L11" t="s">
        <v>7</v>
      </c>
      <c r="M11" t="s">
        <v>25</v>
      </c>
      <c r="N11" t="s">
        <v>24</v>
      </c>
      <c r="O11" t="s">
        <v>8</v>
      </c>
      <c r="U11" s="6" t="s">
        <v>20</v>
      </c>
      <c r="V11" t="s">
        <v>0</v>
      </c>
      <c r="W11" t="s">
        <v>8</v>
      </c>
      <c r="Z11" t="str">
        <f>U11</f>
        <v>Store Name</v>
      </c>
      <c r="AA11" t="str">
        <f>V11</f>
        <v>Total Revenue</v>
      </c>
      <c r="AB11" t="str">
        <f>W11</f>
        <v>Total Target</v>
      </c>
    </row>
    <row r="12" spans="5:28" x14ac:dyDescent="0.25">
      <c r="E12" s="11">
        <v>5446809.4700000202</v>
      </c>
      <c r="F12" s="11">
        <v>3149297.4099999927</v>
      </c>
      <c r="G12" s="11">
        <v>2297512.0600000275</v>
      </c>
      <c r="H12" s="2">
        <v>0.42180878047126164</v>
      </c>
      <c r="I12" s="12">
        <v>20000</v>
      </c>
      <c r="J12" s="11">
        <v>438297.51000000123</v>
      </c>
      <c r="K12" s="2">
        <v>8.0468669303389667E-2</v>
      </c>
      <c r="L12" s="3">
        <v>100</v>
      </c>
      <c r="M12" s="12">
        <v>48662</v>
      </c>
      <c r="N12" s="12">
        <v>606148</v>
      </c>
      <c r="O12" s="11">
        <v>5254990</v>
      </c>
      <c r="U12" t="s">
        <v>9</v>
      </c>
      <c r="V12" s="1">
        <v>546574.63</v>
      </c>
      <c r="W12" s="1">
        <v>422011</v>
      </c>
      <c r="Z12" t="str">
        <f t="shared" ref="Z12:Z21" si="0">U12</f>
        <v>Barron-Fleming</v>
      </c>
      <c r="AA12">
        <f t="shared" ref="AA12:AA21" si="1">V12</f>
        <v>546574.63</v>
      </c>
      <c r="AB12">
        <f t="shared" ref="AB12:AB21" si="2">W12</f>
        <v>422011</v>
      </c>
    </row>
    <row r="13" spans="5:28" x14ac:dyDescent="0.25">
      <c r="U13" t="s">
        <v>10</v>
      </c>
      <c r="V13" s="1">
        <v>526187</v>
      </c>
      <c r="W13" s="1">
        <v>600510</v>
      </c>
      <c r="Z13" t="str">
        <f t="shared" si="0"/>
        <v>Berg-Trujillo</v>
      </c>
      <c r="AA13">
        <f t="shared" si="1"/>
        <v>526187</v>
      </c>
      <c r="AB13">
        <f t="shared" si="2"/>
        <v>600510</v>
      </c>
    </row>
    <row r="14" spans="5:28" x14ac:dyDescent="0.25">
      <c r="U14" t="s">
        <v>11</v>
      </c>
      <c r="V14" s="1">
        <v>548423.81999999995</v>
      </c>
      <c r="W14" s="1">
        <v>418186</v>
      </c>
      <c r="Z14" t="str">
        <f t="shared" si="0"/>
        <v>Lee-Myers</v>
      </c>
      <c r="AA14">
        <f t="shared" si="1"/>
        <v>548423.81999999995</v>
      </c>
      <c r="AB14">
        <f t="shared" si="2"/>
        <v>418186</v>
      </c>
    </row>
    <row r="15" spans="5:28" x14ac:dyDescent="0.25">
      <c r="U15" t="s">
        <v>12</v>
      </c>
      <c r="V15" s="1">
        <v>545095.25999999989</v>
      </c>
      <c r="W15" s="1">
        <v>419431</v>
      </c>
      <c r="Z15" t="str">
        <f t="shared" si="0"/>
        <v>Lopez</v>
      </c>
      <c r="AA15">
        <f t="shared" si="1"/>
        <v>545095.25999999989</v>
      </c>
      <c r="AB15">
        <f t="shared" si="2"/>
        <v>419431</v>
      </c>
    </row>
    <row r="16" spans="5:28" x14ac:dyDescent="0.25">
      <c r="U16" t="s">
        <v>13</v>
      </c>
      <c r="V16" s="1">
        <v>536475.9</v>
      </c>
      <c r="W16" s="1">
        <v>601307</v>
      </c>
      <c r="Z16" t="str">
        <f t="shared" si="0"/>
        <v>Martinez</v>
      </c>
      <c r="AA16">
        <f t="shared" si="1"/>
        <v>536475.9</v>
      </c>
      <c r="AB16">
        <f t="shared" si="2"/>
        <v>601307</v>
      </c>
    </row>
    <row r="17" spans="8:28" x14ac:dyDescent="0.25">
      <c r="U17" t="s">
        <v>14</v>
      </c>
      <c r="V17" s="1">
        <v>547475.30000000005</v>
      </c>
      <c r="W17" s="1">
        <v>646080</v>
      </c>
      <c r="Z17" t="str">
        <f t="shared" si="0"/>
        <v>Miller</v>
      </c>
      <c r="AA17">
        <f t="shared" si="1"/>
        <v>547475.30000000005</v>
      </c>
      <c r="AB17">
        <f t="shared" si="2"/>
        <v>646080</v>
      </c>
    </row>
    <row r="18" spans="8:28" x14ac:dyDescent="0.25">
      <c r="H18" s="13" t="s">
        <v>26</v>
      </c>
      <c r="I18" s="13" t="s">
        <v>27</v>
      </c>
      <c r="U18" t="s">
        <v>15</v>
      </c>
      <c r="V18" s="1">
        <v>565168.15000000014</v>
      </c>
      <c r="W18" s="1">
        <v>445958</v>
      </c>
      <c r="Z18" t="str">
        <f t="shared" si="0"/>
        <v>Myers-Lopez</v>
      </c>
      <c r="AA18">
        <f t="shared" si="1"/>
        <v>565168.15000000014</v>
      </c>
      <c r="AB18">
        <f t="shared" si="2"/>
        <v>445958</v>
      </c>
    </row>
    <row r="19" spans="8:28" x14ac:dyDescent="0.25">
      <c r="H19" s="11">
        <f>E12</f>
        <v>5446809.4700000202</v>
      </c>
      <c r="I19" s="11">
        <f>O12</f>
        <v>5254990</v>
      </c>
      <c r="K19">
        <f>(H19-I19)/I19</f>
        <v>3.6502347292767488E-2</v>
      </c>
      <c r="U19" t="s">
        <v>16</v>
      </c>
      <c r="V19" s="1">
        <v>536180.92999999993</v>
      </c>
      <c r="W19" s="1">
        <v>711271</v>
      </c>
      <c r="Z19" t="str">
        <f t="shared" si="0"/>
        <v>Novak PLC</v>
      </c>
      <c r="AA19">
        <f t="shared" si="1"/>
        <v>536180.92999999993</v>
      </c>
      <c r="AB19">
        <f t="shared" si="2"/>
        <v>711271</v>
      </c>
    </row>
    <row r="20" spans="8:28" x14ac:dyDescent="0.25">
      <c r="U20" t="s">
        <v>17</v>
      </c>
      <c r="V20" s="1">
        <v>537047.05999999982</v>
      </c>
      <c r="W20" s="1">
        <v>485684</v>
      </c>
      <c r="Z20" t="str">
        <f t="shared" si="0"/>
        <v>Thomas</v>
      </c>
      <c r="AA20">
        <f t="shared" si="1"/>
        <v>537047.05999999982</v>
      </c>
      <c r="AB20">
        <f t="shared" si="2"/>
        <v>485684</v>
      </c>
    </row>
    <row r="21" spans="8:28" x14ac:dyDescent="0.25">
      <c r="J21" t="b">
        <f>H23&gt;0</f>
        <v>1</v>
      </c>
      <c r="K21" s="14"/>
      <c r="U21" t="s">
        <v>18</v>
      </c>
      <c r="V21" s="1">
        <v>558181.42000000004</v>
      </c>
      <c r="W21" s="1">
        <v>504552</v>
      </c>
      <c r="Z21" t="str">
        <f t="shared" si="0"/>
        <v>Valdez</v>
      </c>
      <c r="AA21">
        <f t="shared" si="1"/>
        <v>558181.42000000004</v>
      </c>
      <c r="AB21">
        <f t="shared" si="2"/>
        <v>504552</v>
      </c>
    </row>
    <row r="22" spans="8:28" x14ac:dyDescent="0.25">
      <c r="H22" s="13" t="s">
        <v>28</v>
      </c>
      <c r="J22" t="b">
        <f>H23&lt;0</f>
        <v>0</v>
      </c>
      <c r="K22" s="15"/>
      <c r="U22" t="s">
        <v>19</v>
      </c>
      <c r="V22" s="1">
        <v>5446809.4700000202</v>
      </c>
      <c r="W22" s="1">
        <v>5254990</v>
      </c>
    </row>
    <row r="23" spans="8:28" ht="18.75" x14ac:dyDescent="0.3">
      <c r="H23" s="16" t="str">
        <f>IF((H19-I19)/I19&gt;0,"▲","▼")&amp;TEXT((H19-I19)/I19,"+0.0%;-0.0%")</f>
        <v>▲+3.7%</v>
      </c>
    </row>
  </sheetData>
  <conditionalFormatting sqref="H23">
    <cfRule type="expression" dxfId="6" priority="1" stopIfTrue="1">
      <formula>$K$19&lt;0</formula>
    </cfRule>
    <cfRule type="expression" dxfId="5" priority="2" stopIfTrue="1">
      <formula>$K$19&gt;0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8FFF265F-1608-4EE5-81D8-DFD41BCAA162}">
          <xm:f>'Analysis 01'!$Z$11:$AB$21</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4F75A-F72E-4034-9BD7-24635F2894D8}">
  <sheetPr codeName="Sheet8"/>
  <dimension ref="C5:AO31"/>
  <sheetViews>
    <sheetView showGridLines="0" topLeftCell="AC6" zoomScaleNormal="100" workbookViewId="0">
      <selection activeCell="AL31" sqref="AL31"/>
    </sheetView>
  </sheetViews>
  <sheetFormatPr defaultRowHeight="15" x14ac:dyDescent="0.25"/>
  <cols>
    <col min="3" max="3" width="9.28515625" bestFit="1" customWidth="1"/>
    <col min="4" max="4" width="13.85546875" bestFit="1" customWidth="1"/>
    <col min="5" max="5" width="11.42578125" bestFit="1" customWidth="1"/>
    <col min="9" max="9" width="13.85546875" bestFit="1" customWidth="1"/>
    <col min="10" max="10" width="11.42578125" bestFit="1" customWidth="1"/>
    <col min="18" max="18" width="3.28515625" style="24" customWidth="1"/>
    <col min="20" max="20" width="13.85546875" bestFit="1" customWidth="1"/>
    <col min="21" max="21" width="11.42578125" bestFit="1" customWidth="1"/>
    <col min="22" max="22" width="14.5703125" customWidth="1"/>
    <col min="25" max="25" width="12.85546875" bestFit="1" customWidth="1"/>
    <col min="26" max="26" width="13.85546875" bestFit="1" customWidth="1"/>
    <col min="27" max="27" width="14.85546875" bestFit="1" customWidth="1"/>
    <col min="29" max="29" width="5" style="39" customWidth="1"/>
    <col min="31" max="31" width="10.140625" bestFit="1" customWidth="1"/>
    <col min="32" max="32" width="13.85546875" bestFit="1" customWidth="1"/>
    <col min="33" max="33" width="14.85546875" bestFit="1" customWidth="1"/>
    <col min="38" max="38" width="11.7109375" bestFit="1" customWidth="1"/>
    <col min="39" max="39" width="13.85546875" bestFit="1" customWidth="1"/>
    <col min="40" max="40" width="14.85546875" bestFit="1" customWidth="1"/>
  </cols>
  <sheetData>
    <row r="5" spans="3:40" x14ac:dyDescent="0.25">
      <c r="AG5" t="s">
        <v>56</v>
      </c>
    </row>
    <row r="8" spans="3:40" x14ac:dyDescent="0.25">
      <c r="C8" s="17" t="s">
        <v>41</v>
      </c>
      <c r="D8" s="18" t="s">
        <v>0</v>
      </c>
      <c r="E8" s="18" t="s">
        <v>8</v>
      </c>
      <c r="H8" s="21" t="str">
        <f>C8</f>
        <v>Month</v>
      </c>
      <c r="I8" s="21" t="str">
        <f>D8</f>
        <v>Total Revenue</v>
      </c>
      <c r="J8" s="21" t="str">
        <f>E8</f>
        <v>Total Target</v>
      </c>
      <c r="K8" s="21" t="s">
        <v>42</v>
      </c>
      <c r="L8" s="13"/>
      <c r="M8" s="13"/>
      <c r="N8" s="13"/>
      <c r="O8" s="21" t="str">
        <f>H8</f>
        <v>Month</v>
      </c>
      <c r="P8" s="21" t="s">
        <v>28</v>
      </c>
      <c r="Q8" s="25"/>
      <c r="T8" s="18" t="s">
        <v>0</v>
      </c>
      <c r="U8" s="18" t="s">
        <v>8</v>
      </c>
      <c r="V8" t="s">
        <v>28</v>
      </c>
      <c r="Y8" s="17" t="s">
        <v>45</v>
      </c>
      <c r="Z8" s="18" t="s">
        <v>0</v>
      </c>
      <c r="AA8" s="18" t="s">
        <v>48</v>
      </c>
      <c r="AE8" s="17" t="s">
        <v>49</v>
      </c>
      <c r="AF8" s="18" t="s">
        <v>0</v>
      </c>
      <c r="AG8" s="18" t="s">
        <v>48</v>
      </c>
      <c r="AL8" s="17" t="s">
        <v>46</v>
      </c>
      <c r="AM8" s="18" t="s">
        <v>0</v>
      </c>
      <c r="AN8" s="18" t="s">
        <v>48</v>
      </c>
    </row>
    <row r="9" spans="3:40" x14ac:dyDescent="0.25">
      <c r="C9" s="18" t="s">
        <v>29</v>
      </c>
      <c r="D9" s="19">
        <v>444162.52000000014</v>
      </c>
      <c r="E9" s="19">
        <v>439042</v>
      </c>
      <c r="H9" s="18" t="str">
        <f t="shared" ref="H9:H20" si="0">C9</f>
        <v>Jan</v>
      </c>
      <c r="I9" s="19">
        <f t="shared" ref="I9:I20" si="1">D9</f>
        <v>444162.52000000014</v>
      </c>
      <c r="J9" s="19">
        <f t="shared" ref="J9:J20" si="2">E9</f>
        <v>439042</v>
      </c>
      <c r="K9" s="19" t="str">
        <f>IF(I9=$I$22,I9,IF(I9=$I$23,I9,""))</f>
        <v/>
      </c>
      <c r="O9" s="18" t="str">
        <f t="shared" ref="O9:O20" si="3">H9</f>
        <v>Jan</v>
      </c>
      <c r="P9" s="22">
        <f>(I9-J9)/J9</f>
        <v>1.1662938853230749E-2</v>
      </c>
      <c r="Q9" s="23"/>
      <c r="T9" s="19">
        <v>5446809.4700000202</v>
      </c>
      <c r="U9" s="19">
        <v>5254990</v>
      </c>
      <c r="V9" s="23">
        <f>(T9-U9)/T9</f>
        <v>3.521684961747331E-2</v>
      </c>
      <c r="Y9" s="18" t="s">
        <v>46</v>
      </c>
      <c r="Z9" s="19">
        <v>3894278.1300000134</v>
      </c>
      <c r="AA9" s="27">
        <v>0.7149649995008911</v>
      </c>
      <c r="AE9" s="18" t="s">
        <v>50</v>
      </c>
      <c r="AF9" s="38">
        <v>1336248.3099999984</v>
      </c>
      <c r="AG9" s="22"/>
      <c r="AL9" s="18" t="s">
        <v>195</v>
      </c>
      <c r="AM9" s="38">
        <v>765868.27999999898</v>
      </c>
      <c r="AN9" s="22"/>
    </row>
    <row r="10" spans="3:40" x14ac:dyDescent="0.25">
      <c r="C10" s="18" t="s">
        <v>30</v>
      </c>
      <c r="D10" s="19">
        <v>423741.52000000037</v>
      </c>
      <c r="E10" s="19">
        <v>431279</v>
      </c>
      <c r="H10" s="18" t="str">
        <f t="shared" si="0"/>
        <v>Feb</v>
      </c>
      <c r="I10" s="19">
        <f t="shared" si="1"/>
        <v>423741.52000000037</v>
      </c>
      <c r="J10" s="19">
        <f t="shared" si="2"/>
        <v>431279</v>
      </c>
      <c r="K10" s="19" t="str">
        <f t="shared" ref="K10:K20" si="4">IF(I10=$I$22,I10,IF(I10=$I$23,I10,""))</f>
        <v/>
      </c>
      <c r="O10" s="18" t="str">
        <f t="shared" si="3"/>
        <v>Feb</v>
      </c>
      <c r="P10" s="22">
        <f t="shared" ref="P10:P20" si="5">(I10-J10)/J10</f>
        <v>-1.7477039225187483E-2</v>
      </c>
      <c r="Q10" s="23"/>
      <c r="Y10" s="18" t="s">
        <v>47</v>
      </c>
      <c r="Z10" s="19">
        <v>1552531.3400000015</v>
      </c>
      <c r="AA10" s="27">
        <v>0.2850350004991079</v>
      </c>
      <c r="AE10" s="18" t="s">
        <v>51</v>
      </c>
      <c r="AF10" s="38">
        <v>1384874.5400000024</v>
      </c>
      <c r="AG10" s="22">
        <v>3.6390115247370451E-2</v>
      </c>
      <c r="AL10" s="18" t="s">
        <v>196</v>
      </c>
      <c r="AM10" s="38">
        <v>789470.8800000028</v>
      </c>
      <c r="AN10" s="22">
        <v>3.0818093158269787E-2</v>
      </c>
    </row>
    <row r="11" spans="3:40" x14ac:dyDescent="0.25">
      <c r="C11" s="18" t="s">
        <v>31</v>
      </c>
      <c r="D11" s="19">
        <v>468344.26999999955</v>
      </c>
      <c r="E11" s="19">
        <v>445591</v>
      </c>
      <c r="H11" s="18" t="str">
        <f t="shared" si="0"/>
        <v>Mar</v>
      </c>
      <c r="I11" s="19">
        <f t="shared" si="1"/>
        <v>468344.26999999955</v>
      </c>
      <c r="J11" s="19">
        <f t="shared" si="2"/>
        <v>445591</v>
      </c>
      <c r="K11" s="19" t="str">
        <f t="shared" si="4"/>
        <v/>
      </c>
      <c r="O11" s="18" t="str">
        <f t="shared" si="3"/>
        <v>Mar</v>
      </c>
      <c r="P11" s="22">
        <f t="shared" si="5"/>
        <v>5.1063127397096335E-2</v>
      </c>
      <c r="Q11" s="23"/>
      <c r="AE11" s="18" t="s">
        <v>52</v>
      </c>
      <c r="AF11" s="38">
        <v>1362939.5400000014</v>
      </c>
      <c r="AG11" s="22">
        <v>-1.5838979897775357E-2</v>
      </c>
      <c r="AL11" s="18" t="s">
        <v>197</v>
      </c>
      <c r="AM11" s="38">
        <v>772166.82999999914</v>
      </c>
      <c r="AN11" s="22">
        <v>-2.1918541187996184E-2</v>
      </c>
    </row>
    <row r="12" spans="3:40" ht="18.75" x14ac:dyDescent="0.3">
      <c r="C12" s="18" t="s">
        <v>32</v>
      </c>
      <c r="D12" s="19">
        <v>448652.76000000007</v>
      </c>
      <c r="E12" s="19">
        <v>453071</v>
      </c>
      <c r="H12" s="18" t="str">
        <f t="shared" si="0"/>
        <v>Apr</v>
      </c>
      <c r="I12" s="19">
        <f t="shared" si="1"/>
        <v>448652.76000000007</v>
      </c>
      <c r="J12" s="19">
        <f t="shared" si="2"/>
        <v>453071</v>
      </c>
      <c r="K12" s="19" t="str">
        <f t="shared" si="4"/>
        <v/>
      </c>
      <c r="O12" s="18" t="str">
        <f t="shared" si="3"/>
        <v>Apr</v>
      </c>
      <c r="P12" s="22">
        <f t="shared" si="5"/>
        <v>-9.7517607615581932E-3</v>
      </c>
      <c r="Q12" s="23"/>
      <c r="V12" s="16" t="str">
        <f>IF(V9&gt;0,"▲"&amp;TEXT(V9,"+0.00%;-0.00%"),"▼"&amp;TEXT(V9,"+0.00%;-0.00%"))</f>
        <v>▲+3.52%</v>
      </c>
      <c r="AE12" s="18" t="s">
        <v>53</v>
      </c>
      <c r="AF12" s="38">
        <v>1362747.0800000008</v>
      </c>
      <c r="AG12" s="22">
        <v>-1.4120949194904202E-4</v>
      </c>
      <c r="AL12" s="18" t="s">
        <v>198</v>
      </c>
      <c r="AM12" s="38">
        <v>774303.62999999756</v>
      </c>
      <c r="AN12" s="22">
        <v>2.7672776361015393E-3</v>
      </c>
    </row>
    <row r="13" spans="3:40" x14ac:dyDescent="0.25">
      <c r="C13" s="18" t="s">
        <v>33</v>
      </c>
      <c r="D13" s="19">
        <v>480720.64000000001</v>
      </c>
      <c r="E13" s="19">
        <v>444167</v>
      </c>
      <c r="H13" s="18" t="str">
        <f t="shared" si="0"/>
        <v>May</v>
      </c>
      <c r="I13" s="19">
        <f t="shared" si="1"/>
        <v>480720.64000000001</v>
      </c>
      <c r="J13" s="19">
        <f t="shared" si="2"/>
        <v>444167</v>
      </c>
      <c r="K13" s="19">
        <f t="shared" si="4"/>
        <v>480720.64000000001</v>
      </c>
      <c r="O13" s="18" t="str">
        <f t="shared" si="3"/>
        <v>May</v>
      </c>
      <c r="P13" s="22">
        <f t="shared" si="5"/>
        <v>8.2297063942165932E-2</v>
      </c>
      <c r="Q13" s="23"/>
      <c r="AL13" s="18" t="s">
        <v>199</v>
      </c>
      <c r="AM13" s="38">
        <v>795985.00999999966</v>
      </c>
      <c r="AN13" s="22">
        <v>2.8001134387039057E-2</v>
      </c>
    </row>
    <row r="14" spans="3:40" x14ac:dyDescent="0.25">
      <c r="C14" s="18" t="s">
        <v>34</v>
      </c>
      <c r="D14" s="19">
        <v>455501.13999999996</v>
      </c>
      <c r="E14" s="19">
        <v>421979</v>
      </c>
      <c r="H14" s="18" t="str">
        <f t="shared" si="0"/>
        <v>Jun</v>
      </c>
      <c r="I14" s="19">
        <f t="shared" si="1"/>
        <v>455501.13999999996</v>
      </c>
      <c r="J14" s="19">
        <f t="shared" si="2"/>
        <v>421979</v>
      </c>
      <c r="K14" s="19" t="str">
        <f t="shared" si="4"/>
        <v/>
      </c>
      <c r="O14" s="18" t="str">
        <f t="shared" si="3"/>
        <v>Jun</v>
      </c>
      <c r="P14" s="22">
        <f t="shared" si="5"/>
        <v>7.9440303901378878E-2</v>
      </c>
      <c r="Q14" s="23"/>
      <c r="AL14" s="18" t="s">
        <v>200</v>
      </c>
      <c r="AM14" s="38">
        <v>762351.78000000084</v>
      </c>
      <c r="AN14" s="22">
        <v>-4.225359721284052E-2</v>
      </c>
    </row>
    <row r="15" spans="3:40" x14ac:dyDescent="0.25">
      <c r="C15" s="18" t="s">
        <v>35</v>
      </c>
      <c r="D15" s="19">
        <v>433725.86000000045</v>
      </c>
      <c r="E15" s="19">
        <v>456718</v>
      </c>
      <c r="H15" s="18" t="str">
        <f t="shared" si="0"/>
        <v>Jul</v>
      </c>
      <c r="I15" s="19">
        <f t="shared" si="1"/>
        <v>433725.86000000045</v>
      </c>
      <c r="J15" s="19">
        <f t="shared" si="2"/>
        <v>456718</v>
      </c>
      <c r="K15" s="19" t="str">
        <f t="shared" si="4"/>
        <v/>
      </c>
      <c r="O15" s="18" t="str">
        <f t="shared" si="3"/>
        <v>Jul</v>
      </c>
      <c r="P15" s="22">
        <f t="shared" si="5"/>
        <v>-5.0342092932618265E-2</v>
      </c>
      <c r="Q15" s="23"/>
      <c r="AE15" s="13" t="s">
        <v>54</v>
      </c>
      <c r="AL15" s="18" t="s">
        <v>201</v>
      </c>
      <c r="AM15" s="38">
        <v>786663.06000000041</v>
      </c>
      <c r="AN15" s="22">
        <v>3.1889844869253843E-2</v>
      </c>
    </row>
    <row r="16" spans="3:40" x14ac:dyDescent="0.25">
      <c r="C16" s="18" t="s">
        <v>36</v>
      </c>
      <c r="D16" s="19">
        <v>485766.24999999977</v>
      </c>
      <c r="E16" s="19">
        <v>431727</v>
      </c>
      <c r="H16" s="18" t="str">
        <f t="shared" si="0"/>
        <v>Aug</v>
      </c>
      <c r="I16" s="19">
        <f t="shared" si="1"/>
        <v>485766.24999999977</v>
      </c>
      <c r="J16" s="19">
        <f t="shared" si="2"/>
        <v>431727</v>
      </c>
      <c r="K16" s="19">
        <f t="shared" si="4"/>
        <v>485766.24999999977</v>
      </c>
      <c r="O16" s="18" t="str">
        <f t="shared" si="3"/>
        <v>Aug</v>
      </c>
      <c r="P16" s="22">
        <f t="shared" si="5"/>
        <v>0.12516995694038077</v>
      </c>
      <c r="Q16" s="23"/>
    </row>
    <row r="17" spans="3:41" x14ac:dyDescent="0.25">
      <c r="C17" s="18" t="s">
        <v>37</v>
      </c>
      <c r="D17" s="19">
        <v>443447.4300000004</v>
      </c>
      <c r="E17" s="19">
        <v>446912</v>
      </c>
      <c r="H17" s="18" t="str">
        <f t="shared" si="0"/>
        <v>Sep</v>
      </c>
      <c r="I17" s="19">
        <f t="shared" si="1"/>
        <v>443447.4300000004</v>
      </c>
      <c r="J17" s="19">
        <f t="shared" si="2"/>
        <v>446912</v>
      </c>
      <c r="K17" s="19" t="str">
        <f t="shared" si="4"/>
        <v/>
      </c>
      <c r="O17" s="18" t="str">
        <f t="shared" si="3"/>
        <v>Sep</v>
      </c>
      <c r="P17" s="22">
        <f t="shared" si="5"/>
        <v>-7.7522420521256973E-3</v>
      </c>
      <c r="Q17" s="23"/>
      <c r="AE17" s="40" t="str">
        <f t="shared" ref="AE17:AF21" si="6">AE8</f>
        <v>Quarter</v>
      </c>
      <c r="AF17" s="40" t="str">
        <f t="shared" si="6"/>
        <v>Total Revenue</v>
      </c>
      <c r="AG17" s="40" t="s">
        <v>42</v>
      </c>
      <c r="AH17" s="40" t="s">
        <v>55</v>
      </c>
    </row>
    <row r="18" spans="3:41" x14ac:dyDescent="0.25">
      <c r="C18" s="18" t="s">
        <v>38</v>
      </c>
      <c r="D18" s="19">
        <v>458984.37999999971</v>
      </c>
      <c r="E18" s="19">
        <v>414360</v>
      </c>
      <c r="H18" s="18" t="str">
        <f t="shared" si="0"/>
        <v>Oct</v>
      </c>
      <c r="I18" s="19">
        <f t="shared" si="1"/>
        <v>458984.37999999971</v>
      </c>
      <c r="J18" s="19">
        <f t="shared" si="2"/>
        <v>414360</v>
      </c>
      <c r="K18" s="19" t="str">
        <f t="shared" si="4"/>
        <v/>
      </c>
      <c r="O18" s="18" t="str">
        <f t="shared" si="3"/>
        <v>Oct</v>
      </c>
      <c r="P18" s="22">
        <f t="shared" si="5"/>
        <v>0.10769470991408368</v>
      </c>
      <c r="Q18" s="23"/>
      <c r="AE18" s="18" t="str">
        <f t="shared" si="6"/>
        <v>Q-1</v>
      </c>
      <c r="AF18" s="19">
        <f t="shared" si="6"/>
        <v>1336248.3099999984</v>
      </c>
      <c r="AG18" s="19" t="str">
        <f>IF(AF18&gt;AH18,AF18,"")</f>
        <v/>
      </c>
      <c r="AH18" s="19">
        <f>AVERAGE($AF$18:$AF$21)</f>
        <v>1361702.3675000006</v>
      </c>
      <c r="AL18" s="13" t="s">
        <v>54</v>
      </c>
    </row>
    <row r="19" spans="3:41" x14ac:dyDescent="0.25">
      <c r="C19" s="18" t="s">
        <v>39</v>
      </c>
      <c r="D19" s="19">
        <v>462537.40999999963</v>
      </c>
      <c r="E19" s="19">
        <v>413371</v>
      </c>
      <c r="H19" s="18" t="str">
        <f t="shared" si="0"/>
        <v>Nov</v>
      </c>
      <c r="I19" s="19">
        <f t="shared" si="1"/>
        <v>462537.40999999963</v>
      </c>
      <c r="J19" s="19">
        <f t="shared" si="2"/>
        <v>413371</v>
      </c>
      <c r="K19" s="19" t="str">
        <f t="shared" si="4"/>
        <v/>
      </c>
      <c r="O19" s="18" t="str">
        <f t="shared" si="3"/>
        <v>Nov</v>
      </c>
      <c r="P19" s="22">
        <f t="shared" si="5"/>
        <v>0.1189401530344403</v>
      </c>
      <c r="Q19" s="23"/>
      <c r="AE19" s="18" t="str">
        <f t="shared" si="6"/>
        <v>Q-2</v>
      </c>
      <c r="AF19" s="19">
        <f t="shared" si="6"/>
        <v>1384874.5400000024</v>
      </c>
      <c r="AG19" s="19">
        <f>IF(AF19&gt;AH19,AF19,"")</f>
        <v>1384874.5400000024</v>
      </c>
      <c r="AH19" s="19">
        <f>AVERAGE($AF$18:$AF$21)</f>
        <v>1361702.3675000006</v>
      </c>
    </row>
    <row r="20" spans="3:41" x14ac:dyDescent="0.25">
      <c r="C20" s="18" t="s">
        <v>40</v>
      </c>
      <c r="D20" s="19">
        <v>441225.2900000001</v>
      </c>
      <c r="E20" s="19">
        <v>456773</v>
      </c>
      <c r="H20" s="18" t="str">
        <f t="shared" si="0"/>
        <v>Dec</v>
      </c>
      <c r="I20" s="19">
        <f t="shared" si="1"/>
        <v>441225.2900000001</v>
      </c>
      <c r="J20" s="19">
        <f t="shared" si="2"/>
        <v>456773</v>
      </c>
      <c r="K20" s="19" t="str">
        <f t="shared" si="4"/>
        <v/>
      </c>
      <c r="O20" s="18" t="str">
        <f t="shared" si="3"/>
        <v>Dec</v>
      </c>
      <c r="P20" s="22">
        <f t="shared" si="5"/>
        <v>-3.4038154619471607E-2</v>
      </c>
      <c r="Q20" s="23"/>
      <c r="AE20" s="18" t="str">
        <f t="shared" si="6"/>
        <v>Q-3</v>
      </c>
      <c r="AF20" s="19">
        <f t="shared" si="6"/>
        <v>1362939.5400000014</v>
      </c>
      <c r="AG20" s="19">
        <f>IF(AF20&gt;AH20,AF20,"")</f>
        <v>1362939.5400000014</v>
      </c>
      <c r="AH20" s="19">
        <f>AVERAGE($AF$18:$AF$21)</f>
        <v>1361702.3675000006</v>
      </c>
      <c r="AL20" s="40" t="str">
        <f>AL8</f>
        <v>Weekday</v>
      </c>
      <c r="AM20" s="40" t="str">
        <f>AM8</f>
        <v>Total Revenue</v>
      </c>
      <c r="AN20" s="40" t="s">
        <v>42</v>
      </c>
      <c r="AO20" s="40" t="s">
        <v>55</v>
      </c>
    </row>
    <row r="21" spans="3:41" x14ac:dyDescent="0.25">
      <c r="AE21" s="18" t="str">
        <f t="shared" si="6"/>
        <v>Q-4</v>
      </c>
      <c r="AF21" s="19">
        <f t="shared" si="6"/>
        <v>1362747.0800000008</v>
      </c>
      <c r="AG21" s="19">
        <f>IF(AF21&gt;AH21,AF21,"")</f>
        <v>1362747.0800000008</v>
      </c>
      <c r="AH21" s="19">
        <f>AVERAGE($AF$18:$AF$21)</f>
        <v>1361702.3675000006</v>
      </c>
      <c r="AL21" s="18" t="str">
        <f t="shared" ref="AL21:AM21" si="7">AL9</f>
        <v>Sun</v>
      </c>
      <c r="AM21" s="55">
        <f t="shared" si="7"/>
        <v>765868.27999999898</v>
      </c>
      <c r="AN21" s="19" t="str">
        <f>IF(AM21&gt;AO21,AM21,"")</f>
        <v/>
      </c>
      <c r="AO21" s="55">
        <f>AVERAGE($AM$21:$AM$27)</f>
        <v>778115.63857142848</v>
      </c>
    </row>
    <row r="22" spans="3:41" x14ac:dyDescent="0.25">
      <c r="H22">
        <v>1</v>
      </c>
      <c r="I22" s="20">
        <f>LARGE($I$9:$I$20,H22)</f>
        <v>485766.24999999977</v>
      </c>
      <c r="J22" t="s">
        <v>44</v>
      </c>
      <c r="AL22" s="18" t="str">
        <f t="shared" ref="AL22:AM22" si="8">AL10</f>
        <v>Mon</v>
      </c>
      <c r="AM22" s="55">
        <f t="shared" si="8"/>
        <v>789470.8800000028</v>
      </c>
      <c r="AN22" s="19">
        <f t="shared" ref="AN22:AN27" si="9">IF(AM22&gt;AO22,AM22,"")</f>
        <v>789470.8800000028</v>
      </c>
      <c r="AO22" s="55">
        <f t="shared" ref="AO22:AO27" si="10">AVERAGE($AM$21:$AM$27)</f>
        <v>778115.63857142848</v>
      </c>
    </row>
    <row r="23" spans="3:41" x14ac:dyDescent="0.25">
      <c r="H23">
        <v>2</v>
      </c>
      <c r="I23" s="20">
        <f>LARGE($I$9:$I$20,H23)</f>
        <v>480720.64000000001</v>
      </c>
      <c r="J23" t="s">
        <v>43</v>
      </c>
      <c r="AE23" t="s">
        <v>57</v>
      </c>
      <c r="AL23" s="18" t="str">
        <f t="shared" ref="AL23:AM23" si="11">AL11</f>
        <v>Tue</v>
      </c>
      <c r="AM23" s="55">
        <f t="shared" si="11"/>
        <v>772166.82999999914</v>
      </c>
      <c r="AN23" s="19" t="str">
        <f t="shared" si="9"/>
        <v/>
      </c>
      <c r="AO23" s="55">
        <f t="shared" si="10"/>
        <v>778115.63857142848</v>
      </c>
    </row>
    <row r="24" spans="3:41" x14ac:dyDescent="0.25">
      <c r="AL24" s="18" t="str">
        <f t="shared" ref="AL24:AM24" si="12">AL12</f>
        <v>Wed</v>
      </c>
      <c r="AM24" s="55">
        <f t="shared" si="12"/>
        <v>774303.62999999756</v>
      </c>
      <c r="AN24" s="19" t="str">
        <f t="shared" si="9"/>
        <v/>
      </c>
      <c r="AO24" s="55">
        <f t="shared" si="10"/>
        <v>778115.63857142848</v>
      </c>
    </row>
    <row r="25" spans="3:41" x14ac:dyDescent="0.25">
      <c r="AE25" t="str">
        <f>_xlfn.TEXTJOIN(" ",,"The line in the chart indicates ",TEXT(AH18,"$#,#")," average Revenue")</f>
        <v>The line in the chart indicates  $1,361,702  average Revenue</v>
      </c>
      <c r="AL25" s="18" t="str">
        <f>AL13</f>
        <v>Thu</v>
      </c>
      <c r="AM25" s="55">
        <f>AM13</f>
        <v>795985.00999999966</v>
      </c>
      <c r="AN25" s="19">
        <f t="shared" si="9"/>
        <v>795985.00999999966</v>
      </c>
      <c r="AO25" s="55">
        <f t="shared" si="10"/>
        <v>778115.63857142848</v>
      </c>
    </row>
    <row r="26" spans="3:41" x14ac:dyDescent="0.25">
      <c r="AL26" s="18" t="str">
        <f t="shared" ref="AL26:AM26" si="13">AL14</f>
        <v>Fri</v>
      </c>
      <c r="AM26" s="55">
        <f t="shared" si="13"/>
        <v>762351.78000000084</v>
      </c>
      <c r="AN26" s="19" t="str">
        <f t="shared" si="9"/>
        <v/>
      </c>
      <c r="AO26" s="55">
        <f t="shared" si="10"/>
        <v>778115.63857142848</v>
      </c>
    </row>
    <row r="27" spans="3:41" x14ac:dyDescent="0.25">
      <c r="AL27" s="18" t="str">
        <f>AL15</f>
        <v>Sat</v>
      </c>
      <c r="AM27" s="55">
        <f>AM15</f>
        <v>786663.06000000041</v>
      </c>
      <c r="AN27" s="19">
        <f t="shared" si="9"/>
        <v>786663.06000000041</v>
      </c>
      <c r="AO27" s="55">
        <f t="shared" si="10"/>
        <v>778115.63857142848</v>
      </c>
    </row>
    <row r="29" spans="3:41" x14ac:dyDescent="0.25">
      <c r="AL29" t="s">
        <v>57</v>
      </c>
    </row>
    <row r="31" spans="3:41" x14ac:dyDescent="0.25">
      <c r="AL31" t="str">
        <f>_xlfn.TEXTJOIN(" ",,"The line in the chart indicates ",TEXT(AO24,"$#,#")," average Revenue")</f>
        <v>The line in the chart indicates  $778,116  average Revenue</v>
      </c>
    </row>
  </sheetData>
  <conditionalFormatting sqref="V12">
    <cfRule type="expression" dxfId="4" priority="1">
      <formula>$V$9&lt;0</formula>
    </cfRule>
    <cfRule type="expression" dxfId="3" priority="2">
      <formula>$V$9&gt;0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A24F-A546-4FE6-9ACD-49B0A7F98A5D}">
  <sheetPr codeName="Sheet9"/>
  <dimension ref="B3:N30"/>
  <sheetViews>
    <sheetView showGridLines="0" zoomScaleNormal="100" workbookViewId="0">
      <selection activeCell="L24" sqref="L24"/>
    </sheetView>
  </sheetViews>
  <sheetFormatPr defaultRowHeight="15" x14ac:dyDescent="0.25"/>
  <cols>
    <col min="5" max="14" width="1.5703125" customWidth="1"/>
  </cols>
  <sheetData>
    <row r="3" spans="2:14" x14ac:dyDescent="0.25">
      <c r="B3" t="s">
        <v>47</v>
      </c>
      <c r="C3" s="37">
        <f>'Analysis 02'!AA10</f>
        <v>0.2850350004991079</v>
      </c>
      <c r="D3" s="26"/>
    </row>
    <row r="4" spans="2:14" x14ac:dyDescent="0.25">
      <c r="B4" t="s">
        <v>46</v>
      </c>
      <c r="C4" s="37">
        <f>'Analysis 02'!AA9</f>
        <v>0.7149649995008911</v>
      </c>
      <c r="D4" s="26"/>
    </row>
    <row r="8" spans="2:14" x14ac:dyDescent="0.25">
      <c r="C8" t="s">
        <v>47</v>
      </c>
    </row>
    <row r="9" spans="2:14" ht="5.45" customHeight="1" thickBot="1" x14ac:dyDescent="0.3">
      <c r="E9" s="28">
        <f t="shared" ref="E9:E16" si="0">E10+10</f>
        <v>91</v>
      </c>
      <c r="F9" s="29">
        <f t="shared" ref="F9:F16" si="1">F10+10</f>
        <v>92</v>
      </c>
      <c r="G9" s="29">
        <f t="shared" ref="G9:G16" si="2">G10+10</f>
        <v>93</v>
      </c>
      <c r="H9" s="29">
        <f t="shared" ref="H9:H16" si="3">H10+10</f>
        <v>94</v>
      </c>
      <c r="I9" s="29">
        <f t="shared" ref="I9:I16" si="4">I10+10</f>
        <v>95</v>
      </c>
      <c r="J9" s="29">
        <f t="shared" ref="J9:J16" si="5">J10+10</f>
        <v>96</v>
      </c>
      <c r="K9" s="29">
        <f t="shared" ref="K9:K16" si="6">K10+10</f>
        <v>97</v>
      </c>
      <c r="L9" s="29">
        <f t="shared" ref="L9:L16" si="7">L10+10</f>
        <v>98</v>
      </c>
      <c r="M9" s="29">
        <f t="shared" ref="M9:M16" si="8">M10+10</f>
        <v>99</v>
      </c>
      <c r="N9" s="30">
        <f t="shared" ref="N9:N16" si="9">N10+10</f>
        <v>100</v>
      </c>
    </row>
    <row r="10" spans="2:14" ht="5.45" customHeight="1" thickBot="1" x14ac:dyDescent="0.3">
      <c r="E10" s="31">
        <f t="shared" si="0"/>
        <v>81</v>
      </c>
      <c r="F10" s="32">
        <f t="shared" si="1"/>
        <v>82</v>
      </c>
      <c r="G10" s="32">
        <f t="shared" si="2"/>
        <v>83</v>
      </c>
      <c r="H10" s="32">
        <f t="shared" si="3"/>
        <v>84</v>
      </c>
      <c r="I10" s="32">
        <f t="shared" si="4"/>
        <v>85</v>
      </c>
      <c r="J10" s="32">
        <f t="shared" si="5"/>
        <v>86</v>
      </c>
      <c r="K10" s="32">
        <f t="shared" si="6"/>
        <v>87</v>
      </c>
      <c r="L10" s="32">
        <f t="shared" si="7"/>
        <v>88</v>
      </c>
      <c r="M10" s="32">
        <f t="shared" si="8"/>
        <v>89</v>
      </c>
      <c r="N10" s="33">
        <f t="shared" si="9"/>
        <v>90</v>
      </c>
    </row>
    <row r="11" spans="2:14" ht="5.45" customHeight="1" thickBot="1" x14ac:dyDescent="0.3">
      <c r="E11" s="31">
        <f t="shared" si="0"/>
        <v>71</v>
      </c>
      <c r="F11" s="32">
        <f t="shared" si="1"/>
        <v>72</v>
      </c>
      <c r="G11" s="32">
        <f t="shared" si="2"/>
        <v>73</v>
      </c>
      <c r="H11" s="32">
        <f t="shared" si="3"/>
        <v>74</v>
      </c>
      <c r="I11" s="32">
        <f t="shared" si="4"/>
        <v>75</v>
      </c>
      <c r="J11" s="32">
        <f t="shared" si="5"/>
        <v>76</v>
      </c>
      <c r="K11" s="32">
        <f t="shared" si="6"/>
        <v>77</v>
      </c>
      <c r="L11" s="32">
        <f t="shared" si="7"/>
        <v>78</v>
      </c>
      <c r="M11" s="32">
        <f t="shared" si="8"/>
        <v>79</v>
      </c>
      <c r="N11" s="33">
        <f t="shared" si="9"/>
        <v>80</v>
      </c>
    </row>
    <row r="12" spans="2:14" ht="5.45" customHeight="1" thickBot="1" x14ac:dyDescent="0.3">
      <c r="E12" s="31">
        <f t="shared" si="0"/>
        <v>61</v>
      </c>
      <c r="F12" s="32">
        <f t="shared" si="1"/>
        <v>62</v>
      </c>
      <c r="G12" s="32">
        <f t="shared" si="2"/>
        <v>63</v>
      </c>
      <c r="H12" s="32">
        <f t="shared" si="3"/>
        <v>64</v>
      </c>
      <c r="I12" s="32">
        <f t="shared" si="4"/>
        <v>65</v>
      </c>
      <c r="J12" s="32">
        <f t="shared" si="5"/>
        <v>66</v>
      </c>
      <c r="K12" s="32">
        <f t="shared" si="6"/>
        <v>67</v>
      </c>
      <c r="L12" s="32">
        <f t="shared" si="7"/>
        <v>68</v>
      </c>
      <c r="M12" s="32">
        <f t="shared" si="8"/>
        <v>69</v>
      </c>
      <c r="N12" s="33">
        <f t="shared" si="9"/>
        <v>70</v>
      </c>
    </row>
    <row r="13" spans="2:14" ht="5.45" customHeight="1" thickBot="1" x14ac:dyDescent="0.3">
      <c r="E13" s="31">
        <f t="shared" si="0"/>
        <v>51</v>
      </c>
      <c r="F13" s="32">
        <f t="shared" si="1"/>
        <v>52</v>
      </c>
      <c r="G13" s="32">
        <f t="shared" si="2"/>
        <v>53</v>
      </c>
      <c r="H13" s="32">
        <f t="shared" si="3"/>
        <v>54</v>
      </c>
      <c r="I13" s="32">
        <f t="shared" si="4"/>
        <v>55</v>
      </c>
      <c r="J13" s="32">
        <f t="shared" si="5"/>
        <v>56</v>
      </c>
      <c r="K13" s="32">
        <f t="shared" si="6"/>
        <v>57</v>
      </c>
      <c r="L13" s="32">
        <f t="shared" si="7"/>
        <v>58</v>
      </c>
      <c r="M13" s="32">
        <f t="shared" si="8"/>
        <v>59</v>
      </c>
      <c r="N13" s="33">
        <f t="shared" si="9"/>
        <v>60</v>
      </c>
    </row>
    <row r="14" spans="2:14" ht="5.45" customHeight="1" thickBot="1" x14ac:dyDescent="0.3">
      <c r="E14" s="31">
        <f t="shared" si="0"/>
        <v>41</v>
      </c>
      <c r="F14" s="32">
        <f t="shared" si="1"/>
        <v>42</v>
      </c>
      <c r="G14" s="32">
        <f t="shared" si="2"/>
        <v>43</v>
      </c>
      <c r="H14" s="32">
        <f t="shared" si="3"/>
        <v>44</v>
      </c>
      <c r="I14" s="32">
        <f t="shared" si="4"/>
        <v>45</v>
      </c>
      <c r="J14" s="32">
        <f t="shared" si="5"/>
        <v>46</v>
      </c>
      <c r="K14" s="32">
        <f t="shared" si="6"/>
        <v>47</v>
      </c>
      <c r="L14" s="32">
        <f t="shared" si="7"/>
        <v>48</v>
      </c>
      <c r="M14" s="32">
        <f t="shared" si="8"/>
        <v>49</v>
      </c>
      <c r="N14" s="33">
        <f t="shared" si="9"/>
        <v>50</v>
      </c>
    </row>
    <row r="15" spans="2:14" ht="5.45" customHeight="1" thickBot="1" x14ac:dyDescent="0.3">
      <c r="E15" s="31">
        <f t="shared" si="0"/>
        <v>31</v>
      </c>
      <c r="F15" s="32">
        <f t="shared" si="1"/>
        <v>32</v>
      </c>
      <c r="G15" s="32">
        <f t="shared" si="2"/>
        <v>33</v>
      </c>
      <c r="H15" s="32">
        <f t="shared" si="3"/>
        <v>34</v>
      </c>
      <c r="I15" s="32">
        <f t="shared" si="4"/>
        <v>35</v>
      </c>
      <c r="J15" s="32">
        <f t="shared" si="5"/>
        <v>36</v>
      </c>
      <c r="K15" s="32">
        <f t="shared" si="6"/>
        <v>37</v>
      </c>
      <c r="L15" s="32">
        <f t="shared" si="7"/>
        <v>38</v>
      </c>
      <c r="M15" s="32">
        <f t="shared" si="8"/>
        <v>39</v>
      </c>
      <c r="N15" s="33">
        <f t="shared" si="9"/>
        <v>40</v>
      </c>
    </row>
    <row r="16" spans="2:14" ht="5.45" customHeight="1" thickBot="1" x14ac:dyDescent="0.3">
      <c r="E16" s="31">
        <f t="shared" si="0"/>
        <v>21</v>
      </c>
      <c r="F16" s="32">
        <f t="shared" si="1"/>
        <v>22</v>
      </c>
      <c r="G16" s="32">
        <f t="shared" si="2"/>
        <v>23</v>
      </c>
      <c r="H16" s="32">
        <f t="shared" si="3"/>
        <v>24</v>
      </c>
      <c r="I16" s="32">
        <f t="shared" si="4"/>
        <v>25</v>
      </c>
      <c r="J16" s="32">
        <f t="shared" si="5"/>
        <v>26</v>
      </c>
      <c r="K16" s="32">
        <f t="shared" si="6"/>
        <v>27</v>
      </c>
      <c r="L16" s="32">
        <f t="shared" si="7"/>
        <v>28</v>
      </c>
      <c r="M16" s="32">
        <f t="shared" si="8"/>
        <v>29</v>
      </c>
      <c r="N16" s="33">
        <f t="shared" si="9"/>
        <v>30</v>
      </c>
    </row>
    <row r="17" spans="3:14" ht="5.45" customHeight="1" thickBot="1" x14ac:dyDescent="0.3">
      <c r="E17" s="31">
        <f t="shared" ref="E17:N17" si="10">E18+10</f>
        <v>11</v>
      </c>
      <c r="F17" s="32">
        <f t="shared" si="10"/>
        <v>12</v>
      </c>
      <c r="G17" s="32">
        <f t="shared" si="10"/>
        <v>13</v>
      </c>
      <c r="H17" s="32">
        <f t="shared" si="10"/>
        <v>14</v>
      </c>
      <c r="I17" s="32">
        <f t="shared" si="10"/>
        <v>15</v>
      </c>
      <c r="J17" s="32">
        <f t="shared" si="10"/>
        <v>16</v>
      </c>
      <c r="K17" s="32">
        <f t="shared" si="10"/>
        <v>17</v>
      </c>
      <c r="L17" s="32">
        <f t="shared" si="10"/>
        <v>18</v>
      </c>
      <c r="M17" s="32">
        <f t="shared" si="10"/>
        <v>19</v>
      </c>
      <c r="N17" s="33">
        <f t="shared" si="10"/>
        <v>20</v>
      </c>
    </row>
    <row r="18" spans="3:14" ht="5.45" customHeight="1" x14ac:dyDescent="0.25">
      <c r="E18" s="34">
        <v>1</v>
      </c>
      <c r="F18" s="35">
        <f>E18+1</f>
        <v>2</v>
      </c>
      <c r="G18" s="35">
        <f t="shared" ref="G18:N18" si="11">F18+1</f>
        <v>3</v>
      </c>
      <c r="H18" s="35">
        <f t="shared" si="11"/>
        <v>4</v>
      </c>
      <c r="I18" s="35">
        <f t="shared" si="11"/>
        <v>5</v>
      </c>
      <c r="J18" s="35">
        <f t="shared" si="11"/>
        <v>6</v>
      </c>
      <c r="K18" s="35">
        <f t="shared" si="11"/>
        <v>7</v>
      </c>
      <c r="L18" s="35">
        <f t="shared" si="11"/>
        <v>8</v>
      </c>
      <c r="M18" s="35">
        <f>L18+1</f>
        <v>9</v>
      </c>
      <c r="N18" s="36">
        <f t="shared" si="11"/>
        <v>10</v>
      </c>
    </row>
    <row r="20" spans="3:14" x14ac:dyDescent="0.25">
      <c r="C20" t="s">
        <v>46</v>
      </c>
    </row>
    <row r="21" spans="3:14" ht="5.45" customHeight="1" thickBot="1" x14ac:dyDescent="0.3">
      <c r="E21" s="28">
        <f t="shared" ref="E21:E28" si="12">E22+10</f>
        <v>91</v>
      </c>
      <c r="F21" s="29">
        <f t="shared" ref="F21:F28" si="13">F22+10</f>
        <v>92</v>
      </c>
      <c r="G21" s="29">
        <f t="shared" ref="G21:G28" si="14">G22+10</f>
        <v>93</v>
      </c>
      <c r="H21" s="29">
        <f t="shared" ref="H21:H28" si="15">H22+10</f>
        <v>94</v>
      </c>
      <c r="I21" s="29">
        <f t="shared" ref="I21:I28" si="16">I22+10</f>
        <v>95</v>
      </c>
      <c r="J21" s="29">
        <f t="shared" ref="J21:J28" si="17">J22+10</f>
        <v>96</v>
      </c>
      <c r="K21" s="29">
        <f t="shared" ref="K21:K28" si="18">K22+10</f>
        <v>97</v>
      </c>
      <c r="L21" s="29">
        <f t="shared" ref="L21:L28" si="19">L22+10</f>
        <v>98</v>
      </c>
      <c r="M21" s="29">
        <f t="shared" ref="M21:M28" si="20">M22+10</f>
        <v>99</v>
      </c>
      <c r="N21" s="30">
        <f t="shared" ref="N21:N28" si="21">N22+10</f>
        <v>100</v>
      </c>
    </row>
    <row r="22" spans="3:14" ht="5.45" customHeight="1" thickBot="1" x14ac:dyDescent="0.3">
      <c r="E22" s="31">
        <f t="shared" si="12"/>
        <v>81</v>
      </c>
      <c r="F22" s="32">
        <f t="shared" si="13"/>
        <v>82</v>
      </c>
      <c r="G22" s="32">
        <f t="shared" si="14"/>
        <v>83</v>
      </c>
      <c r="H22" s="32">
        <f t="shared" si="15"/>
        <v>84</v>
      </c>
      <c r="I22" s="32">
        <f t="shared" si="16"/>
        <v>85</v>
      </c>
      <c r="J22" s="32">
        <f t="shared" si="17"/>
        <v>86</v>
      </c>
      <c r="K22" s="32">
        <f t="shared" si="18"/>
        <v>87</v>
      </c>
      <c r="L22" s="32">
        <f t="shared" si="19"/>
        <v>88</v>
      </c>
      <c r="M22" s="32">
        <f t="shared" si="20"/>
        <v>89</v>
      </c>
      <c r="N22" s="33">
        <f t="shared" si="21"/>
        <v>90</v>
      </c>
    </row>
    <row r="23" spans="3:14" ht="5.45" customHeight="1" thickBot="1" x14ac:dyDescent="0.3">
      <c r="E23" s="31">
        <f t="shared" si="12"/>
        <v>71</v>
      </c>
      <c r="F23" s="32">
        <f t="shared" si="13"/>
        <v>72</v>
      </c>
      <c r="G23" s="32">
        <f t="shared" si="14"/>
        <v>73</v>
      </c>
      <c r="H23" s="32">
        <f t="shared" si="15"/>
        <v>74</v>
      </c>
      <c r="I23" s="32">
        <f t="shared" si="16"/>
        <v>75</v>
      </c>
      <c r="J23" s="32">
        <f t="shared" si="17"/>
        <v>76</v>
      </c>
      <c r="K23" s="32">
        <f t="shared" si="18"/>
        <v>77</v>
      </c>
      <c r="L23" s="32">
        <f t="shared" si="19"/>
        <v>78</v>
      </c>
      <c r="M23" s="32">
        <f t="shared" si="20"/>
        <v>79</v>
      </c>
      <c r="N23" s="33">
        <f t="shared" si="21"/>
        <v>80</v>
      </c>
    </row>
    <row r="24" spans="3:14" ht="5.45" customHeight="1" thickBot="1" x14ac:dyDescent="0.3">
      <c r="E24" s="31">
        <f t="shared" si="12"/>
        <v>61</v>
      </c>
      <c r="F24" s="32">
        <f t="shared" si="13"/>
        <v>62</v>
      </c>
      <c r="G24" s="32">
        <f t="shared" si="14"/>
        <v>63</v>
      </c>
      <c r="H24" s="32">
        <f t="shared" si="15"/>
        <v>64</v>
      </c>
      <c r="I24" s="32">
        <f t="shared" si="16"/>
        <v>65</v>
      </c>
      <c r="J24" s="32">
        <f t="shared" si="17"/>
        <v>66</v>
      </c>
      <c r="K24" s="32">
        <f t="shared" si="18"/>
        <v>67</v>
      </c>
      <c r="L24" s="32">
        <f t="shared" si="19"/>
        <v>68</v>
      </c>
      <c r="M24" s="32">
        <f t="shared" si="20"/>
        <v>69</v>
      </c>
      <c r="N24" s="33">
        <f t="shared" si="21"/>
        <v>70</v>
      </c>
    </row>
    <row r="25" spans="3:14" ht="5.45" customHeight="1" thickBot="1" x14ac:dyDescent="0.3">
      <c r="E25" s="31">
        <f t="shared" si="12"/>
        <v>51</v>
      </c>
      <c r="F25" s="32">
        <f t="shared" si="13"/>
        <v>52</v>
      </c>
      <c r="G25" s="32">
        <f t="shared" si="14"/>
        <v>53</v>
      </c>
      <c r="H25" s="32">
        <f t="shared" si="15"/>
        <v>54</v>
      </c>
      <c r="I25" s="32">
        <f t="shared" si="16"/>
        <v>55</v>
      </c>
      <c r="J25" s="32">
        <f t="shared" si="17"/>
        <v>56</v>
      </c>
      <c r="K25" s="32">
        <f t="shared" si="18"/>
        <v>57</v>
      </c>
      <c r="L25" s="32">
        <f t="shared" si="19"/>
        <v>58</v>
      </c>
      <c r="M25" s="32">
        <f t="shared" si="20"/>
        <v>59</v>
      </c>
      <c r="N25" s="33">
        <f t="shared" si="21"/>
        <v>60</v>
      </c>
    </row>
    <row r="26" spans="3:14" ht="5.45" customHeight="1" thickBot="1" x14ac:dyDescent="0.3">
      <c r="E26" s="31">
        <f t="shared" si="12"/>
        <v>41</v>
      </c>
      <c r="F26" s="32">
        <f t="shared" si="13"/>
        <v>42</v>
      </c>
      <c r="G26" s="32">
        <f t="shared" si="14"/>
        <v>43</v>
      </c>
      <c r="H26" s="32">
        <f t="shared" si="15"/>
        <v>44</v>
      </c>
      <c r="I26" s="32">
        <f t="shared" si="16"/>
        <v>45</v>
      </c>
      <c r="J26" s="32">
        <f t="shared" si="17"/>
        <v>46</v>
      </c>
      <c r="K26" s="32">
        <f t="shared" si="18"/>
        <v>47</v>
      </c>
      <c r="L26" s="32">
        <f t="shared" si="19"/>
        <v>48</v>
      </c>
      <c r="M26" s="32">
        <f t="shared" si="20"/>
        <v>49</v>
      </c>
      <c r="N26" s="33">
        <f t="shared" si="21"/>
        <v>50</v>
      </c>
    </row>
    <row r="27" spans="3:14" ht="5.45" customHeight="1" thickBot="1" x14ac:dyDescent="0.3">
      <c r="E27" s="31">
        <f t="shared" si="12"/>
        <v>31</v>
      </c>
      <c r="F27" s="32">
        <f t="shared" si="13"/>
        <v>32</v>
      </c>
      <c r="G27" s="32">
        <f t="shared" si="14"/>
        <v>33</v>
      </c>
      <c r="H27" s="32">
        <f t="shared" si="15"/>
        <v>34</v>
      </c>
      <c r="I27" s="32">
        <f t="shared" si="16"/>
        <v>35</v>
      </c>
      <c r="J27" s="32">
        <f t="shared" si="17"/>
        <v>36</v>
      </c>
      <c r="K27" s="32">
        <f t="shared" si="18"/>
        <v>37</v>
      </c>
      <c r="L27" s="32">
        <f t="shared" si="19"/>
        <v>38</v>
      </c>
      <c r="M27" s="32">
        <f t="shared" si="20"/>
        <v>39</v>
      </c>
      <c r="N27" s="33">
        <f t="shared" si="21"/>
        <v>40</v>
      </c>
    </row>
    <row r="28" spans="3:14" ht="5.45" customHeight="1" thickBot="1" x14ac:dyDescent="0.3">
      <c r="E28" s="31">
        <f t="shared" si="12"/>
        <v>21</v>
      </c>
      <c r="F28" s="32">
        <f t="shared" si="13"/>
        <v>22</v>
      </c>
      <c r="G28" s="32">
        <f t="shared" si="14"/>
        <v>23</v>
      </c>
      <c r="H28" s="32">
        <f t="shared" si="15"/>
        <v>24</v>
      </c>
      <c r="I28" s="32">
        <f t="shared" si="16"/>
        <v>25</v>
      </c>
      <c r="J28" s="32">
        <f t="shared" si="17"/>
        <v>26</v>
      </c>
      <c r="K28" s="32">
        <f t="shared" si="18"/>
        <v>27</v>
      </c>
      <c r="L28" s="32">
        <f t="shared" si="19"/>
        <v>28</v>
      </c>
      <c r="M28" s="32">
        <f t="shared" si="20"/>
        <v>29</v>
      </c>
      <c r="N28" s="33">
        <f t="shared" si="21"/>
        <v>30</v>
      </c>
    </row>
    <row r="29" spans="3:14" ht="5.45" customHeight="1" thickBot="1" x14ac:dyDescent="0.3">
      <c r="E29" s="31">
        <f t="shared" ref="E29:N29" si="22">E30+10</f>
        <v>11</v>
      </c>
      <c r="F29" s="32">
        <f t="shared" si="22"/>
        <v>12</v>
      </c>
      <c r="G29" s="32">
        <f t="shared" si="22"/>
        <v>13</v>
      </c>
      <c r="H29" s="32">
        <f t="shared" si="22"/>
        <v>14</v>
      </c>
      <c r="I29" s="32">
        <f t="shared" si="22"/>
        <v>15</v>
      </c>
      <c r="J29" s="32">
        <f t="shared" si="22"/>
        <v>16</v>
      </c>
      <c r="K29" s="32">
        <f t="shared" si="22"/>
        <v>17</v>
      </c>
      <c r="L29" s="32">
        <f t="shared" si="22"/>
        <v>18</v>
      </c>
      <c r="M29" s="32">
        <f t="shared" si="22"/>
        <v>19</v>
      </c>
      <c r="N29" s="33">
        <f t="shared" si="22"/>
        <v>20</v>
      </c>
    </row>
    <row r="30" spans="3:14" ht="5.45" customHeight="1" x14ac:dyDescent="0.25">
      <c r="E30" s="34">
        <v>1</v>
      </c>
      <c r="F30" s="35">
        <f>E30+1</f>
        <v>2</v>
      </c>
      <c r="G30" s="35">
        <f t="shared" ref="G30:L30" si="23">F30+1</f>
        <v>3</v>
      </c>
      <c r="H30" s="35">
        <f t="shared" si="23"/>
        <v>4</v>
      </c>
      <c r="I30" s="35">
        <f t="shared" si="23"/>
        <v>5</v>
      </c>
      <c r="J30" s="35">
        <f t="shared" si="23"/>
        <v>6</v>
      </c>
      <c r="K30" s="35">
        <f t="shared" si="23"/>
        <v>7</v>
      </c>
      <c r="L30" s="35">
        <f t="shared" si="23"/>
        <v>8</v>
      </c>
      <c r="M30" s="35">
        <f>L30+1</f>
        <v>9</v>
      </c>
      <c r="N30" s="36">
        <f>M30+1</f>
        <v>10</v>
      </c>
    </row>
  </sheetData>
  <conditionalFormatting sqref="E9:N18">
    <cfRule type="cellIs" dxfId="2" priority="4" operator="lessThanOrEqual">
      <formula>$C$3*100</formula>
    </cfRule>
    <cfRule type="cellIs" dxfId="1" priority="5" operator="lessThanOrEqual">
      <formula>$C$3*100</formula>
    </cfRule>
  </conditionalFormatting>
  <conditionalFormatting sqref="E21:N30">
    <cfRule type="cellIs" dxfId="0" priority="2" operator="lessThanOrEqual">
      <formula>$C$4*100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4 a e b b 7 d - 6 3 b 4 - 4 5 4 a - a f c b - e 3 a 2 8 4 8 6 6 0 9 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 C o l u m n s \ M o n t h < / 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 T a g s \ T a b l e s \ & l t ; T a b l e s \ f a c t _ t a b l e & g t ; < / K e y > < / D i a g r a m O b j e c t K e y > < D i a g r a m O b j e c t K e y > < K e y > D y n a m i c   T a g s \ T a b l e s \ & l t ; T a b l e s \ m o n t h l y _ s t o r e _ t a r g e t s & g t ; < / K e y > < / D i a g r a m O b j e c t K e y > < D i a g r a m O b j e c t K e y > < K e y > D y n a m i c   T a g s \ T a b l e s \ & l t ; T a b l e s \ p r o d u c t s _ t a b l e & g t ; < / K e y > < / D i a g r a m O b j e c t K e y > < D i a g r a m O b j e c t K e y > < K e y > D y n a m i c   T a g s \ T a b l e s \ & l t ; T a b l e s \ D i m _ S a l e s P e r s o n & g t ; < / K e y > < / D i a g r a m O b j e c t K e y > < D i a g r a m O b j e c t K e y > < K e y > D y n a m i c   T a g s \ T a b l e s \ & l t ; T a b l e s \ D a t e & g t ; < / K e y > < / D i a g r a m O b j e c t K e y > < D i a g r a m O b j e c t K e y > < K e y > D y n a m i c   T a g s \ T a b l e s \ & l t ; T a b l e s \ C a l c u l a t i o n s & g t ; 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 T a b l e s \ D i m _ C u s t o m e r \ C o l u m n s \ C u s t o m e r   A g e 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 T a b l e s \ D i m _ S a l e s P e r s o n < / K e y > < / D i a g r a m O b j e c t K e y > < D i a g r a m O b j e c t K e y > < K e y > T a b l e s \ D i m _ S a l e s P e r s o n \ C o l u m n s \ S a l e s   P e r s o n   I D < / K e y > < / D i a g r a m O b j e c t K e y > < D i a g r a m O b j e c t K e y > < K e y > T a b l e s \ D i m _ S a l e s P e r s o n \ C o l u m n s \ F u l l N a m e < / K e y > < / D i a g r a m O b j e c t K e y > < D i a g r a m O b j e c t K e y > < K e y > T a b l e s \ D i m _ S a l e s P e r s o n \ C o l u m n s \ S t o r e   N a m e < / K e y > < / D i a g r a m O b j e c t K e y > < D i a g r a m O b j e c t K e y > < K e y > T a b l e s \ D i m _ S a l e s P e r s o n \ C o l u m n s \ C u s t o m < / 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 T a b l e s \ D a t e \ C o l u m n s \ D a y N u m < / K e y > < / D i a g r a m O b j e c t K e y > < D i a g r a m O b j e c t K e y > < K e y > T a b l e s \ D a t e \ C o l u m n s \ W e e k T y p e < / K e y > < / D i a g r a m O b j e c t K e y > < D i a g r a m O b j e c t K e y > < K e y > T a b l e s \ D a t e \ C o l u m n s \ Q u a r t e r < / K e y > < / D i a g r a m O b j e c t K e y > < D i a g r a m O b j e c t K e y > < K e y > T a b l e s \ C a l c u l a t i o n s < / K e y > < / D i a g r a m O b j e c t K e y > < D i a g r a m O b j e c t K e y > < K e y > T a b l e s \ C a l c u l a t i o n s \ C o l u m n s \ M e a s u r e s < / K e y > < / D i a g r a m O b j e c t K e y > < D i a g r a m O b j e c t K e y > < K e y > T a b l e s \ C a l c u l a t i o n s \ M e a s u r e s \ T o t a l   R e v e n u e < / K e y > < / D i a g r a m O b j e c t K e y > < D i a g r a m O b j e c t K e y > < K e y > T a b l e s \ C a l c u l a t i o n s \ M e a s u r e s \ C O G S < / K e y > < / D i a g r a m O b j e c t K e y > < D i a g r a m O b j e c t K e y > < K e y > T a b l e s \ C a l c u l a t i o n s \ M e a s u r e s \ P r o f i t   M a r g i n < / K e y > < / D i a g r a m O b j e c t K e y > < D i a g r a m O b j e c t K e y > < K e y > T a b l e s \ C a l c u l a t i o n s \ M e a s u r e s \ %   P r o f i t   M a r g i n < / K e y > < / D i a g r a m O b j e c t K e y > < D i a g r a m O b j e c t K e y > < K e y > T a b l e s \ C a l c u l a t i o n s \ M e a s u r e s \ #   T r a n s a c t i o n < / K e y > < / D i a g r a m O b j e c t K e y > < D i a g r a m O b j e c t K e y > < K e y > T a b l e s \ C a l c u l a t i o n s \ M e a s u r e s \ T o t a l   R e f u n d < / K e y > < / D i a g r a m O b j e c t K e y > < D i a g r a m O b j e c t K e y > < K e y > T a b l e s \ C a l c u l a t i o n s \ M e a s u r e s \ R e f u n d   R a t e < / K e y > < / D i a g r a m O b j e c t K e y > < D i a g r a m O b j e c t K e y > < K e y > T a b l e s \ C a l c u l a t i o n s \ M e a s u r e s \ #   P r o d u c t s < / K e y > < / D i a g r a m O b j e c t K e y > < D i a g r a m O b j e c t K e y > < K e y > T a b l e s \ C a l c u l a t i o n s \ M e a s u r e s \ Q t y   R e t u r n e d < / K e y > < / D i a g r a m O b j e c t K e y > < D i a g r a m O b j e c t K e y > < K e y > T a b l e s \ C a l c u l a t i o n s \ T a b l e s \ C a l c u l a t i o n s \ M e a s u r e s \ Q t y   R e t u r n e d \ A d d i t i o n a l   I n f o \ E r r o r < / K e y > < / D i a g r a m O b j e c t K e y > < D i a g r a m O b j e c t K e y > < K e y > T a b l e s \ C a l c u l a t i o n s \ M e a s u r e s \ T o t a l   Q t y < / K e y > < / D i a g r a m O b j e c t K e y > < D i a g r a m O b j e c t K e y > < K e y > T a b l e s \ C a l c u l a t i o n s \ T a b l e s \ C a l c u l a t i o n s \ M e a s u r e s \ T o t a l   Q t y \ A d d i t i o n a l   I n f o \ E r r o r < / K e y > < / D i a g r a m O b j e c t K e y > < D i a g r a m O b j e c t K e y > < K e y > T a b l e s \ C a l c u l a t i o n s \ M e a s u r e s \ T o t a l   T a r g e t < / K e y > < / D i a g r a m O b j e c t K e y > < D i a g r a m O b j e c t K e y > < K e y > T a b l e s \ C a l c u l a t i o n s \ M e a s u r e s \ V a r i a n c e < / K e y > < / D i a g r a m O b j e c t K e y > < D i a g r a m O b j e c t K e y > < K e y > R e l a t i o n s h i p s \ & l t ; T a b l e s \ f a c t _ t a b l e \ C o l u m n s \ C u s t o m e r   I D & g t ; - & l t ; T a b l e s \ D i m _ C u s t o m e r \ C o l u m n s \ C u s t o m e r   I D & g t ; < / K e y > < / D i a g r a m O b j e c t K e y > < D i a g r a m O b j e c t K e y > < K e y > R e l a t i o n s h i p s \ & l t ; T a b l e s \ f a c t _ t a b l e \ C o l u m n s \ C u s t o m e r   I D & g t ; - & l t ; T a b l e s \ D i m _ C u s t o m e r \ C o l u m n s \ C u s t o m e r   I D & g t ; \ F K < / K e y > < / D i a g r a m O b j e c t K e y > < D i a g r a m O b j e c t K e y > < K e y > R e l a t i o n s h i p s \ & l t ; T a b l e s \ f a c t _ t a b l e \ C o l u m n s \ C u s t o m e r   I D & g t ; - & l t ; T a b l e s \ D i m _ C u s t o m e r \ C o l u m n s \ C u s t o m e r   I D & g t ; \ P K < / K e y > < / D i a g r a m O b j e c t K e y > < D i a g r a m O b j e c t K e y > < K e y > R e l a t i o n s h i p s \ & l t ; T a b l e s \ f a c t _ t a b l e \ C o l u m n s \ C u s t o m e r   I D & g t ; - & l t ; T a b l e s \ D i m _ C u s t o m e r \ C o l u m n s \ C u s t o m e r   I D & g t ; \ C r o s s F i l t e r < / 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 T a b l e s \ D i m _ C u s t o m e r 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 T a b l e s \ D i m _ C u s t o m e r < / K e y > < / a : K e y > < a : V a l u e   i : t y p e = " D i a g r a m D i s p l a y N o d e V i e w S t a t e " > < H e i g h t > 1 5 0 < / H e i g h t > < I s E x p a n d e d > t r u e < / I s E x p a n d e d > < I s F o c u s e d > t r u e < / I s F o c u s e d > < L a y e d O u t > t r u e < / L a y e d O u t > < S c r o l l V e r t i c a l O f f s e t > 3 < / S c r o l l V e r t i c a l O f f s e t > < 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 T a b l e s \ D i m _ C u s t o m e r \ C o l u m n s \ C u s t o m e r   A g e < / K e y > < / a : K e y > < a : V a l u e   i : t y p e = " D i a g r a m D i s p l a y N o d e V i e w S t a t e " > < H e i g h t > 1 5 0 < / H e i g h t > < I s E x p a n d e d > t r u e < / I s E x p a n d e d > < W i d t h > 2 0 0 < / W i d t h > < / a : V a l u e > < / a : K e y V a l u e O f D i a g r a m O b j e c t K e y a n y T y p e z b w N T n L X > < a : K e y V a l u e O f D i a g r a m O b j e c t K e y a n y T y p e z b w N T n L X > < a : K e y > < K e y > T a b l e s \ f a c t _ t a b l e < / K e y > < / a : K e y > < a : V a l u e   i : t y p e = " D i a g r a m D i s p l a y N o d e V i e w S t a t e " > < H e i g h t > 1 5 0 < / H e i g h t > < I s E x p a n d e d > t r u e < / I s E x p a n d e d > < L a y e d O u t > t r u e < / L a y e d O u t > < L e f t > 3 5 5 . 9 0 3 8 1 0 5 6 7 6 6 5 8 < / L e f t > < S c r o l l V e r t i c a l O f f s e t > 6 6 . 2 2 6 6 6 6 6 6 6 6 6 6 6 8 8 < / S c r o l l V e r t i c a l O f f s e t > < T a b I n d e x > 6 < / T a b I n d e x > < T o p > 3 2 5 < / 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 8 6 2 . 8 0 7 6 2 1 1 3 5 3 3 1 6 < / L e f t > < T a b I n d e x > 4 < / T a b I n d e x > < T o p > 2 5 3 < / 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 1 5 0 < / H e i g h t > < I s E x p a n d e d > t r u e < / I s E x p a n d e d > < L a y e d O u t > t r u e < / L a y e d O u t > < L e f t > 5 7 0 . 7 1 1 4 3 1 7 0 2 9 9 7 2 9 < / L e f t > < T a b I n d e x > 2 < / 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 T a b l e s \ D i m _ S a l e s P e r s o n < / K e y > < / a : K e y > < a : V a l u e   i : t y p e = " D i a g r a m D i s p l a y N o d e V i e w S t a t e " > < H e i g h t > 1 5 0 < / H e i g h t > < I s E x p a n d e d > t r u e < / I s E x p a n d e d > < L a y e d O u t > t r u e < / L a y e d O u t > < L e f t > 3 0 7 . 6 1 5 2 4 2 2 7 0 6 6 3 2 < / L e f t > < T a b I n d e x > 1 < / T a b I n d e x > < W i d t h > 2 0 0 < / 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 T a b l e s \ D i m _ S a l e s P e r s o n \ C o l u m n s \ C u s t o m < / 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 8 2 0 . 5 1 9 0 5 2 8 3 8 3 2 9 1 2 < / L e f t > < T a b I n d e x > 3 < / T a b I n d e x > < 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 T a b l e s \ D a t e \ C o l u m n s \ D a y N u m 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 1 1 0 2 . 8 0 7 6 2 1 1 3 5 3 3 1 6 < / L e f t > < T a b I n d e x > 5 < / T a b I n d e x > < T o p > 1 6 2 . 5 < / T o p > < 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  P r o f i t   M a r g i n < / K e y > < / a : K e y > < a : V a l u e   i : t y p e = " D i a g r a m D i s p l a y N o d e V i e w S t a t e " > < H e i g h t > 1 5 0 < / H e i g h t > < I s E x p a n d e d > t r u e < / I s E x p a n d e d > < W i d t h > 2 0 0 < / W i d t h > < / a : V a l u e > < / a : K e y V a l u e O f D i a g r a m O b j e c t K e y a n y T y p e z b w N T n L X > < a : K e y V a l u e O f D i a g r a m O b j e c t K e y a n y T y p e z b w N T n L X > < a : K e y > < K e y > T a b l e s \ C a l c u l a t i o n s \ M e a s u r e s \ #   T r a n s a c t i o n < / 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  P r o d u c t s < / 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 T a b l e s \ C a l c u l a t i o n s \ T a b l e s \ C a l c u l a t i o n s \ M e a s u r e s \ Q t y   R e t u r n e d \ A d d i t i o n a l   I n f o \ E r r o r < / K e y > < / a : K e y > < a : V a l u e   i : t y p e = " D i a g r a m D i s p l a y V i e w S t a t e I D i a g r a m T a g A d d i t i o n a l I n f o " / > < / a : K e y V a l u e O f D i a g r a m O b j e c t K e y a n y T y p e z b w N T n L X > < a : K e y V a l u e O f D i a g r a m O b j e c t K e y a n y T y p e z b w N T n L X > < a : K e y > < K e y > T a b l e s \ C a l c u l a t i o n s \ M e a s u r e s \ T o t a l   Q t y < / K e y > < / a : K e y > < a : V a l u e   i : t y p e = " D i a g r a m D i s p l a y N o d e V i e w S t a t e " > < H e i g h t > 1 5 0 < / H e i g h t > < I s E x p a n d e d > t r u e < / I s E x p a n d e d > < W i d t h > 2 0 0 < / W i d t h > < / a : V a l u e > < / a : K e y V a l u e O f D i a g r a m O b j e c t K e y a n y T y p e z b w N T n L X > < a : K e y V a l u e O f D i a g r a m O b j e c t K e y a n y T y p e z b w N T n L X > < a : K e y > < K e y > T a b l e s \ C a l c u l a t i o n s \ T a b l e s \ C a l c u l a t i o n s \ M e a s u r e s \ T o t a l   Q t y \ A d d i t i o n a l   I n f o \ E r r o r < / K e y > < / a : K e y > < a : V a l u e   i : t y p e = " D i a g r a m D i s p l a y V i e w S t a t e I D i a g r a m T a g A d d i t i o n a l I n f o " / > < / 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 T a b l e s \ C a l c u l a t i o n s \ M e a s u r e s \ V a r i a n c e < / K e y > < / a : K e y > < a : V a l u e   i : t y p e = " D i a g r a m D i s p l a y N o d e V i e w S t a t e " > < H e i g h t > 1 5 0 < / H e i g h t > < I s E x p a n d e d > t r u e < / I s E x p a n d e d > < W i d t h > 2 0 0 < / W i d t h > < / a : V a l u e > < / a : K e y V a l u e O f D i a g r a m O b j e c t K e y a n y T y p e z b w N T n L X > < a : K e y V a l u e O f D i a g r a m O b j e c t K e y a n y T y p e z b w N T n L X > < a : K e y > < K e y > R e l a t i o n s h i p s \ & l t ; T a b l e s \ f a c t _ t a b l e \ C o l u m n s \ C u s t o m e r   I D & g t ; - & l t ; T a b l e s \ D i m _ C u s t o m e r \ C o l u m n s \ C u s t o m e r   I D & g t ; < / K e y > < / a : K e y > < a : V a l u e   i : t y p e = " D i a g r a m D i s p l a y L i n k V i e w S t a t e " > < A u t o m a t i o n P r o p e r t y H e l p e r T e x t > E n d   p o i n t   1 :   ( 3 3 9 . 9 0 3 8 1 0 5 6 7 6 6 6 , 4 0 0 ) .   E n d   p o i n t   2 :   ( 2 1 6 , 7 5 )   < / A u t o m a t i o n P r o p e r t y H e l p e r T e x t > < L a y e d O u t > t r u e < / L a y e d O u t > < P o i n t s   x m l n s : b = " h t t p : / / s c h e m a s . d a t a c o n t r a c t . o r g / 2 0 0 4 / 0 7 / S y s t e m . W i n d o w s " > < b : P o i n t > < b : _ x > 3 3 9 . 9 0 3 8 1 0 5 6 7 6 6 5 8 6 < / b : _ x > < b : _ y > 4 0 0 . 0 0 0 0 0 0 0 0 0 0 0 0 0 6 < / b : _ y > < / b : P o i n t > < b : P o i n t > < b : _ x > 2 7 9 . 9 5 1 9 0 5 5 < / b : _ x > < b : _ y > 4 0 0 < / b : _ y > < / b : P o i n t > < b : P o i n t > < b : _ x > 2 7 7 . 9 5 1 9 0 5 5 < / b : _ x > < b : _ y > 3 9 8 < / b : _ y > < / b : P o i n t > < b : P o i n t > < b : _ x > 2 7 7 . 9 5 1 9 0 5 5 < / b : _ x > < b : _ y > 7 7 < / b : _ y > < / b : P o i n t > < b : P o i n t > < b : _ x > 2 7 5 . 9 5 1 9 0 5 5 < / b : _ x > < b : _ y > 7 5 < / b : _ y > < / b : P o i n t > < b : P o i n t > < b : _ x > 2 1 5 . 9 9 9 9 9 9 9 9 9 9 9 9 9 4 < / b : _ x > < b : _ y > 7 5 < / b : _ y > < / b : P o i n t > < / P o i n t s > < / a : V a l u e > < / a : K e y V a l u e O f D i a g r a m O b j e c t K e y a n y T y p e z b w N T n L X > < a : K e y V a l u e O f D i a g r a m O b j e c t K e y a n y T y p e z b w N T n L X > < a : K e y > < K e y > R e l a t i o n s h i p s \ & l t ; T a b l e s \ f a c t _ t a b l e \ C o l u m n s \ C u s t o m e r   I D & g t ; - & l t ; T a b l e s \ D i m _ C u s t o m e r \ C o l u m n s \ C u s t o m e r   I D & g t ; \ F K < / K e y > < / a : K e y > < a : V a l u e   i : t y p e = " D i a g r a m D i s p l a y L i n k E n d p o i n t V i e w S t a t e " > < H e i g h t > 1 6 < / H e i g h t > < L a b e l L o c a t i o n   x m l n s : b = " h t t p : / / s c h e m a s . d a t a c o n t r a c t . o r g / 2 0 0 4 / 0 7 / S y s t e m . W i n d o w s " > < b : _ x > 3 3 9 . 9 0 3 8 1 0 5 6 7 6 6 5 8 6 < / b : _ x > < b : _ y > 3 9 2 . 0 0 0 0 0 0 0 0 0 0 0 0 0 6 < / b : _ y > < / L a b e l L o c a t i o n > < L o c a t i o n   x m l n s : b = " h t t p : / / s c h e m a s . d a t a c o n t r a c t . o r g / 2 0 0 4 / 0 7 / S y s t e m . W i n d o w s " > < b : _ x > 3 5 5 . 9 0 3 8 1 0 5 6 7 6 6 5 8 < / b : _ x > < b : _ y > 4 0 0 < / b : _ y > < / L o c a t i o n > < S h a p e R o t a t e A n g l e > 1 7 9 . 9 9 9 9 9 9 9 9 9 9 9 9 8 < / S h a p e R o t a t e A n g l e > < W i d t h > 1 6 < / W i d t h > < / a : V a l u e > < / a : K e y V a l u e O f D i a g r a m O b j e c t K e y a n y T y p e z b w N T n L X > < a : K e y V a l u e O f D i a g r a m O b j e c t K e y a n y T y p e z b w N T n L X > < a : K e y > < K e y > R e l a t i o n s h i p s \ & l t ; T a b l e s \ f a c t _ t a b l e \ C o l u m n s \ C u s t o m e r   I D & g t ; - & l t ; T a b l e s \ D i m _ C u s t o m e r \ C o l u m n s \ C u s t o m e r   I D & g t ; \ P K 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 R e l a t i o n s h i p s \ & l t ; T a b l e s \ f a c t _ t a b l e \ C o l u m n s \ C u s t o m e r   I D & g t ; - & l t ; T a b l e s \ D i m _ C u s t o m e r \ C o l u m n s \ C u s t o m e r   I D & g t ; \ C r o s s F i l t e r < / K e y > < / a : K e y > < a : V a l u e   i : t y p e = " D i a g r a m D i s p l a y L i n k C r o s s F i l t e r V i e w S t a t e " > < P o i n t s   x m l n s : b = " h t t p : / / s c h e m a s . d a t a c o n t r a c t . o r g / 2 0 0 4 / 0 7 / S y s t e m . W i n d o w s " > < b : P o i n t > < b : _ x > 3 3 9 . 9 0 3 8 1 0 5 6 7 6 6 5 8 6 < / b : _ x > < b : _ y > 4 0 0 . 0 0 0 0 0 0 0 0 0 0 0 0 0 6 < / b : _ y > < / b : P o i n t > < b : P o i n t > < b : _ x > 2 7 9 . 9 5 1 9 0 5 5 < / b : _ x > < b : _ y > 4 0 0 < / b : _ y > < / b : P o i n t > < b : P o i n t > < b : _ x > 2 7 7 . 9 5 1 9 0 5 5 < / b : _ x > < b : _ y > 3 9 8 < / b : _ y > < / b : P o i n t > < b : P o i n t > < b : _ x > 2 7 7 . 9 5 1 9 0 5 5 < / b : _ x > < b : _ y > 7 7 < / b : _ y > < / b : P o i n t > < b : P o i n t > < b : _ x > 2 7 5 . 9 5 1 9 0 5 5 < / b : _ x > < b : _ y > 7 5 < / b : _ y > < / b : P o i n t > < b : P o i n t > < b : _ x > 2 1 5 . 9 9 9 9 9 9 9 9 9 9 9 9 9 4 < / b : _ x > < b : _ y > 7 5 < / b : _ y > < / b : P o i n t > < / P o i n t s > < / 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 ( 4 5 5 . 9 0 3 8 1 1 , 3 0 9 ) .   E n d   p o i n t   2 :   ( 4 0 7 . 6 1 5 2 4 2 , 1 6 6 )   < / A u t o m a t i o n P r o p e r t y H e l p e r T e x t > < L a y e d O u t > t r u e < / L a y e d O u t > < P o i n t s   x m l n s : b = " h t t p : / / s c h e m a s . d a t a c o n t r a c t . o r g / 2 0 0 4 / 0 7 / S y s t e m . W i n d o w s " > < b : P o i n t > < b : _ x > 4 5 5 . 9 0 3 8 1 1 < / b : _ x > < b : _ y > 3 0 9 < / b : _ y > < / b : P o i n t > < b : P o i n t > < b : _ x > 4 5 5 . 9 0 3 8 1 1 < / b : _ x > < b : _ y > 2 3 9 . 5 < / b : _ y > < / b : P o i n t > < b : P o i n t > < b : _ x > 4 5 3 . 9 0 3 8 1 1 < / b : _ x > < b : _ y > 2 3 7 . 5 < / b : _ y > < / b : P o i n t > < b : P o i n t > < b : _ x > 4 0 9 . 6 1 5 2 4 2 < / b : _ x > < b : _ y > 2 3 7 . 5 < / b : _ y > < / b : P o i n t > < b : P o i n t > < b : _ x > 4 0 7 . 6 1 5 2 4 2 < / b : _ x > < b : _ y > 2 3 5 . 5 < / b : _ y > < / b : P o i n t > < b : P o i n t > < b : _ x > 4 0 7 . 6 1 5 2 4 2 < / b : _ x > < b : _ y > 1 6 6 . 0 0 0 0 0 0 0 0 0 0 0 0 0 6 < / 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 4 4 7 . 9 0 3 8 1 1 < / b : _ x > < b : _ y > 3 0 9 < / b : _ y > < / L a b e l L o c a t i o n > < L o c a t i o n   x m l n s : b = " h t t p : / / s c h e m a s . d a t a c o n t r a c t . o r g / 2 0 0 4 / 0 7 / S y s t e m . W i n d o w s " > < b : _ x > 4 5 5 . 9 0 3 8 1 1 < / b : _ x > < b : _ y > 3 2 5 < / b : _ y > < / L o c a t i o n > < S h a p e R o t a t e A n g l e > 2 7 0 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 3 9 9 . 6 1 5 2 4 2 < / b : _ x > < b : _ y > 1 5 0 . 0 0 0 0 0 0 0 0 0 0 0 0 0 6 < / b : _ y > < / L a b e l L o c a t i o n > < L o c a t i o n   x m l n s : b = " h t t p : / / s c h e m a s . d a t a c o n t r a c t . o r g / 2 0 0 4 / 0 7 / S y s t e m . W i n d o w s " > < b : _ x > 4 0 7 . 6 1 5 2 4 2 < / b : _ x > < b : _ y > 1 5 0 . 0 0 0 0 0 0 0 0 0 0 0 0 0 6 < / b : _ y > < / L o c a t i o n > < S h a p e R o t a t e A n g l e > 9 0 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 4 5 5 . 9 0 3 8 1 1 < / b : _ x > < b : _ y > 3 0 9 < / b : _ y > < / b : P o i n t > < b : P o i n t > < b : _ x > 4 5 5 . 9 0 3 8 1 1 < / b : _ x > < b : _ y > 2 3 9 . 5 < / b : _ y > < / b : P o i n t > < b : P o i n t > < b : _ x > 4 5 3 . 9 0 3 8 1 1 < / b : _ x > < b : _ y > 2 3 7 . 5 < / b : _ y > < / b : P o i n t > < b : P o i n t > < b : _ x > 4 0 9 . 6 1 5 2 4 2 < / b : _ x > < b : _ y > 2 3 7 . 5 < / b : _ y > < / b : P o i n t > < b : P o i n t > < b : _ x > 4 0 7 . 6 1 5 2 4 2 < / b : _ x > < b : _ y > 2 3 5 . 5 < / b : _ y > < / b : P o i n t > < b : P o i n t > < b : _ x > 4 0 7 . 6 1 5 2 4 2 < / b : _ x > < b : _ y > 1 6 6 . 0 0 0 0 0 0 0 0 0 0 0 0 0 6 < / 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 ( 5 7 1 . 9 0 3 8 1 0 5 6 7 6 6 6 , 3 9 0 ) .   E n d   p o i n t   2 :   ( 7 0 0 . 7 4 7 5 0 2 7 5 , 1 6 6 )   < / A u t o m a t i o n P r o p e r t y H e l p e r T e x t > < L a y e d O u t > t r u e < / L a y e d O u t > < P o i n t s   x m l n s : b = " h t t p : / / s c h e m a s . d a t a c o n t r a c t . o r g / 2 0 0 4 / 0 7 / S y s t e m . W i n d o w s " > < b : P o i n t > < b : _ x > 5 7 1 . 9 0 3 8 1 0 5 6 7 6 6 5 8 < / b : _ x > < b : _ y > 3 9 0 < / b : _ y > < / b : P o i n t > < b : P o i n t > < b : _ x > 6 9 8 . 7 4 7 5 0 2 7 5 < / b : _ x > < b : _ y > 3 9 0 < / b : _ y > < / b : P o i n t > < b : P o i n t > < b : _ x > 7 0 0 . 7 4 7 5 0 2 7 5 < / b : _ x > < b : _ y > 3 8 8 < / b : _ y > < / b : P o i n t > < b : P o i n t > < b : _ x > 7 0 0 . 7 4 7 5 0 2 7 5 < / b : _ x > < b : _ y > 1 6 6 . 0 0 0 0 0 0 0 0 0 0 0 0 0 9 < / 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 5 5 5 . 9 0 3 8 1 0 5 6 7 6 6 5 8 < / b : _ x > < b : _ y > 3 8 2 < / b : _ y > < / L a b e l L o c a t i o n > < L o c a t i o n   x m l n s : b = " h t t p : / / s c h e m a s . d a t a c o n t r a c t . o r g / 2 0 0 4 / 0 7 / S y s t e m . W i n d o w s " > < b : _ x > 5 5 5 . 9 0 3 8 1 0 5 6 7 6 6 5 8 < / b : _ x > < b : _ y > 3 9 0 < / b : _ y > < / L o c a t i o n > < S h a p e R o t a t e A n g l e > 3 6 0 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 6 9 2 . 7 4 7 5 0 2 7 5 < / b : _ x > < b : _ y > 1 5 0 . 0 0 0 0 0 0 0 0 0 0 0 0 0 9 < / b : _ y > < / L a b e l L o c a t i o n > < L o c a t i o n   x m l n s : b = " h t t p : / / s c h e m a s . d a t a c o n t r a c t . o r g / 2 0 0 4 / 0 7 / S y s t e m . W i n d o w s " > < b : _ x > 7 0 0 . 7 4 7 5 0 2 7 5 < / b : _ x > < b : _ y > 1 5 0 . 0 0 0 0 0 0 0 0 0 0 0 0 0 3 < / b : _ y > < / L o c a t i o n > < S h a p e R o t a t e A n g l e > 9 0 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 5 7 1 . 9 0 3 8 1 0 5 6 7 6 6 5 8 < / b : _ x > < b : _ y > 3 9 0 < / b : _ y > < / b : P o i n t > < b : P o i n t > < b : _ x > 6 9 8 . 7 4 7 5 0 2 7 5 < / b : _ x > < b : _ y > 3 9 0 < / b : _ y > < / b : P o i n t > < b : P o i n t > < b : _ x > 7 0 0 . 7 4 7 5 0 2 7 5 < / b : _ x > < b : _ y > 3 8 8 < / b : _ y > < / b : P o i n t > < b : P o i n t > < b : _ x > 7 0 0 . 7 4 7 5 0 2 7 5 < / b : _ x > < b : _ y > 1 6 6 . 0 0 0 0 0 0 0 0 0 0 0 0 0 9 < / b : _ y > < / b : P o i n t > < / P o i n t s > < / a : V a l u e > < / a : K e y V a l u e O f D i a g r a m O b j e c t K e y a n y T y p e z b w N T n L X > < a : K e y V a l u e O f D i a g r a m O b j e c t K e y a n y T y p e z b w N T n L X > < a : K e y > < K e y > R e l a t i o n s h i p s \ & l t ; T a b l e s \ f a c t _ t a b l e \ C o l u m n s \ O r d e r   D a t e & g t ; - & l t ; T a b l e s \ D a t e \ C o l u m n s \ O r d e r   D a t e & g t ; < / K e y > < / a : K e y > < a : V a l u e   i : t y p e = " D i a g r a m D i s p l a y L i n k V i e w S t a t e " > < A u t o m a t i o n P r o p e r t y H e l p e r T e x t > E n d   p o i n t   1 :   ( 5 7 1 . 9 0 3 8 1 0 5 6 7 6 6 6 , 4 1 0 ) .   E n d   p o i n t   2 :   ( 8 0 4 . 5 1 9 0 5 2 8 3 8 3 2 9 , 7 5 )   < / A u t o m a t i o n P r o p e r t y H e l p e r T e x t > < L a y e d O u t > t r u e < / L a y e d O u t > < P o i n t s   x m l n s : b = " h t t p : / / s c h e m a s . d a t a c o n t r a c t . o r g / 2 0 0 4 / 0 7 / S y s t e m . W i n d o w s " > < b : P o i n t > < b : _ x > 5 7 1 . 9 0 3 8 1 0 5 6 7 6 6 5 8 < / b : _ x > < b : _ y > 4 1 0 < / b : _ y > < / b : P o i n t > < b : P o i n t > < b : _ x > 7 8 8 . 2 1 1 4 3 1 9 9 5 5 < / b : _ x > < b : _ y > 4 1 0 < / b : _ y > < / b : P o i n t > < b : P o i n t > < b : _ x > 7 9 0 . 2 1 1 4 3 1 9 9 5 5 < / b : _ x > < b : _ y > 4 0 8 < / b : _ y > < / b : P o i n t > < b : P o i n t > < b : _ x > 7 9 0 . 2 1 1 4 3 1 9 9 5 5 < / b : _ x > < b : _ y > 7 7 < / b : _ y > < / b : P o i n t > < b : P o i n t > < b : _ x > 7 9 2 . 2 1 1 4 3 1 9 9 5 5 < / b : _ x > < b : _ y > 7 5 < / b : _ y > < / b : P o i n t > < b : P o i n t > < b : _ x > 8 0 4 . 5 1 9 0 5 2 8 3 8 3 2 9 1 2 < / b : _ x > < b : _ y > 7 5 < / 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 5 5 5 . 9 0 3 8 1 0 5 6 7 6 6 5 8 < / b : _ x > < b : _ y > 4 0 2 < / b : _ y > < / L a b e l L o c a t i o n > < L o c a t i o n   x m l n s : b = " h t t p : / / s c h e m a s . d a t a c o n t r a c t . o r g / 2 0 0 4 / 0 7 / S y s t e m . W i n d o w s " > < b : _ x > 5 5 5 . 9 0 3 8 1 0 5 6 7 6 6 5 8 < / b : _ x > < b : _ y > 4 1 0 < / 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 8 0 4 . 5 1 9 0 5 2 8 3 8 3 2 9 1 2 < / b : _ x > < b : _ y > 6 7 < / b : _ y > < / L a b e l L o c a t i o n > < L o c a t i o n   x m l n s : b = " h t t p : / / s c h e m a s . d a t a c o n t r a c t . o r g / 2 0 0 4 / 0 7 / S y s t e m . W i n d o w s " > < b : _ x > 8 2 0 . 5 1 9 0 5 2 8 3 8 3 2 9 1 2 < / b : _ x > < b : _ y > 7 5 < / b : _ y > < / L o c a t i o n > < S h a p e R o t a t e A n g l e > 1 8 0 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 5 7 1 . 9 0 3 8 1 0 5 6 7 6 6 5 8 < / b : _ x > < b : _ y > 4 1 0 < / b : _ y > < / b : P o i n t > < b : P o i n t > < b : _ x > 7 8 8 . 2 1 1 4 3 1 9 9 5 5 < / b : _ x > < b : _ y > 4 1 0 < / b : _ y > < / b : P o i n t > < b : P o i n t > < b : _ x > 7 9 0 . 2 1 1 4 3 1 9 9 5 5 < / b : _ x > < b : _ y > 4 0 8 < / b : _ y > < / b : P o i n t > < b : P o i n t > < b : _ x > 7 9 0 . 2 1 1 4 3 1 9 9 5 5 < / b : _ x > < b : _ y > 7 7 < / b : _ y > < / b : P o i n t > < b : P o i n t > < b : _ x > 7 9 2 . 2 1 1 4 3 1 9 9 5 5 < / b : _ x > < b : _ y > 7 5 < / b : _ y > < / b : P o i n t > < b : P o i n t > < b : _ x > 8 0 4 . 5 1 9 0 5 2 8 3 8 3 2 9 1 2 < / b : _ x > < b : _ y > 7 5 < / 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 ( 9 6 2 . 8 0 7 6 2 1 , 2 3 7 ) .   E n d   p o i n t   2 :   ( 9 2 0 . 5 1 9 0 5 3 , 1 6 6 )   < / A u t o m a t i o n P r o p e r t y H e l p e r T e x t > < L a y e d O u t > t r u e < / L a y e d O u t > < P o i n t s   x m l n s : b = " h t t p : / / s c h e m a s . d a t a c o n t r a c t . o r g / 2 0 0 4 / 0 7 / S y s t e m . W i n d o w s " > < b : P o i n t > < b : _ x > 9 6 2 . 8 0 7 6 2 1 < / b : _ x > < b : _ y > 2 3 7 < / b : _ y > < / b : P o i n t > < b : P o i n t > < b : _ x > 9 6 2 . 8 0 7 6 2 1 < / b : _ x > < b : _ y > 2 0 3 . 5 < / b : _ y > < / b : P o i n t > < b : P o i n t > < b : _ x > 9 6 0 . 8 0 7 6 2 1 < / b : _ x > < b : _ y > 2 0 1 . 5 < / b : _ y > < / b : P o i n t > < b : P o i n t > < b : _ x > 9 2 2 . 5 1 9 0 5 3 < / b : _ x > < b : _ y > 2 0 1 . 5 < / b : _ y > < / b : P o i n t > < b : P o i n t > < b : _ x > 9 2 0 . 5 1 9 0 5 3 < / b : _ x > < b : _ y > 1 9 9 . 5 < / b : _ y > < / b : P o i n t > < b : P o i n t > < b : _ x > 9 2 0 . 5 1 9 0 5 3 < / b : _ x > < b : _ y > 1 6 6 . 0 0 0 0 0 0 0 0 0 0 0 0 0 6 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 9 5 4 . 8 0 7 6 2 1 < / b : _ x > < b : _ y > 2 3 7 < / b : _ y > < / L a b e l L o c a t i o n > < L o c a t i o n   x m l n s : b = " h t t p : / / s c h e m a s . d a t a c o n t r a c t . o r g / 2 0 0 4 / 0 7 / S y s t e m . W i n d o w s " > < b : _ x > 9 6 2 . 8 0 7 6 2 1 0 0 0 0 0 0 1 5 < / b : _ x > < b : _ y > 2 5 3 < / b : _ y > < / L o c a t i o n > < S h a p e R o t a t e A n g l e > 2 6 9 . 9 9 9 9 9 9 9 9 9 9 9 9 6 < / 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 9 1 2 . 5 1 9 0 5 3 < / b : _ x > < b : _ y > 1 5 0 . 0 0 0 0 0 0 0 0 0 0 0 0 0 6 < / b : _ y > < / L a b e l L o c a t i o n > < L o c a t i o n   x m l n s : b = " h t t p : / / s c h e m a s . d a t a c o n t r a c t . o r g / 2 0 0 4 / 0 7 / S y s t e m . W i n d o w s " > < b : _ x > 9 2 0 . 5 1 9 0 5 3 < / b : _ x > < b : _ y > 1 5 0 . 0 0 0 0 0 0 0 0 0 0 0 0 0 6 < / b : _ y > < / L o c a t i o n > < S h a p e R o t a t e A n g l e > 9 0 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 9 6 2 . 8 0 7 6 2 1 < / b : _ x > < b : _ y > 2 3 7 < / b : _ y > < / b : P o i n t > < b : P o i n t > < b : _ x > 9 6 2 . 8 0 7 6 2 1 < / b : _ x > < b : _ y > 2 0 3 . 5 < / b : _ y > < / b : P o i n t > < b : P o i n t > < b : _ x > 9 6 0 . 8 0 7 6 2 1 < / b : _ x > < b : _ y > 2 0 1 . 5 < / b : _ y > < / b : P o i n t > < b : P o i n t > < b : _ x > 9 2 2 . 5 1 9 0 5 3 < / b : _ x > < b : _ y > 2 0 1 . 5 < / b : _ y > < / b : P o i n t > < b : P o i n t > < b : _ x > 9 2 0 . 5 1 9 0 5 3 < / b : _ x > < b : _ y > 1 9 9 . 5 < / b : _ y > < / b : P o i n t > < b : P o i n t > < b : _ x > 9 2 0 . 5 1 9 0 5 3 < / b : _ x > < b : _ y > 1 6 6 . 0 0 0 0 0 0 0 0 0 0 0 0 0 6 < / 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 ( 8 4 6 . 8 0 7 6 2 1 1 3 5 3 3 2 , 3 2 8 ) .   E n d   p o i n t   2 :   ( 5 2 3 . 6 1 5 2 4 2 2 7 0 6 6 3 , 7 5 )   < / A u t o m a t i o n P r o p e r t y H e l p e r T e x t > < L a y e d O u t > t r u e < / L a y e d O u t > < P o i n t s   x m l n s : b = " h t t p : / / s c h e m a s . d a t a c o n t r a c t . o r g / 2 0 0 4 / 0 7 / S y s t e m . W i n d o w s " > < b : P o i n t > < b : _ x > 8 4 6 . 8 0 7 6 2 1 1 3 5 3 3 1 6 < / b : _ x > < b : _ y > 3 2 8 < / b : _ y > < / b : P o i n t > < b : P o i n t > < b : _ x > 6 9 0 . 2 4 7 5 0 2 7 5 < / b : _ x > < b : _ y > 3 2 8 < / b : _ y > < / b : P o i n t > < b : P o i n t > < b : _ x > 6 8 8 . 2 4 7 5 0 2 7 5 < / b : _ x > < b : _ y > 3 2 6 < / b : _ y > < / b : P o i n t > < b : P o i n t > < b : _ x > 6 8 8 . 2 4 7 5 0 2 7 5 < / b : _ x > < b : _ y > 2 0 3 . 5 < / b : _ y > < / b : P o i n t > < b : P o i n t > < b : _ x > 6 8 6 . 2 4 7 5 0 2 7 5 < / b : _ x > < b : _ y > 2 0 1 . 5 < / b : _ y > < / b : P o i n t > < b : P o i n t > < b : _ x > 5 5 3 . 2 1 1 4 3 2 0 0 4 5 < / b : _ x > < b : _ y > 2 0 1 . 5 < / b : _ y > < / b : P o i n t > < b : P o i n t > < b : _ x > 5 5 1 . 2 1 1 4 3 2 0 0 4 5 < / b : _ x > < b : _ y > 1 9 9 . 5 < / b : _ y > < / b : P o i n t > < b : P o i n t > < b : _ x > 5 5 1 . 2 1 1 4 3 2 0 0 4 5 < / b : _ x > < b : _ y > 7 7 < / b : _ y > < / b : P o i n t > < b : P o i n t > < b : _ x > 5 4 9 . 2 1 1 4 3 2 0 0 4 5 < / b : _ x > < b : _ y > 7 5 < / b : _ y > < / b : P o i n t > < b : P o i n t > < b : _ x > 5 2 3 . 6 1 5 2 4 2 2 7 0 6 6 3 3 2 < / b : _ x > < b : _ y > 7 5 < / 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 8 4 6 . 8 0 7 6 2 1 1 3 5 3 3 1 6 < / b : _ x > < b : _ y > 3 2 0 < / b : _ y > < / L a b e l L o c a t i o n > < L o c a t i o n   x m l n s : b = " h t t p : / / s c h e m a s . d a t a c o n t r a c t . o r g / 2 0 0 4 / 0 7 / S y s t e m . W i n d o w s " > < b : _ x > 8 6 2 . 8 0 7 6 2 1 1 3 5 3 3 1 6 < / b : _ x > < b : _ y > 3 2 8 < / b : _ y > < / L o c a t i o n > < S h a p e R o t a t e A n g l e > 1 8 0 < / 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 5 0 7 . 6 1 5 2 4 2 2 7 0 6 6 3 3 2 < / b : _ x > < b : _ y > 6 7 < / b : _ y > < / L a b e l L o c a t i o n > < L o c a t i o n   x m l n s : b = " h t t p : / / s c h e m a s . d a t a c o n t r a c t . o r g / 2 0 0 4 / 0 7 / S y s t e m . W i n d o w s " > < b : _ x > 5 0 7 . 6 1 5 2 4 2 2 7 0 6 6 3 2 6 < / b : _ x > < b : _ y > 7 5 < / b : _ y > < / L o c a t i o n > < S h a p e R o t a t e A n g l e > 3 6 0 < / 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 8 4 6 . 8 0 7 6 2 1 1 3 5 3 3 1 6 < / b : _ x > < b : _ y > 3 2 8 < / b : _ y > < / b : P o i n t > < b : P o i n t > < b : _ x > 6 9 0 . 2 4 7 5 0 2 7 5 < / b : _ x > < b : _ y > 3 2 8 < / b : _ y > < / b : P o i n t > < b : P o i n t > < b : _ x > 6 8 8 . 2 4 7 5 0 2 7 5 < / b : _ x > < b : _ y > 3 2 6 < / b : _ y > < / b : P o i n t > < b : P o i n t > < b : _ x > 6 8 8 . 2 4 7 5 0 2 7 5 < / b : _ x > < b : _ y > 2 0 3 . 5 < / b : _ y > < / b : P o i n t > < b : P o i n t > < b : _ x > 6 8 6 . 2 4 7 5 0 2 7 5 < / b : _ x > < b : _ y > 2 0 1 . 5 < / b : _ y > < / b : P o i n t > < b : P o i n t > < b : _ x > 5 5 3 . 2 1 1 4 3 2 0 0 4 5 < / b : _ x > < b : _ y > 2 0 1 . 5 < / b : _ y > < / b : P o i n t > < b : P o i n t > < b : _ x > 5 5 1 . 2 1 1 4 3 2 0 0 4 5 < / b : _ x > < b : _ y > 1 9 9 . 5 < / b : _ y > < / b : P o i n t > < b : P o i n t > < b : _ x > 5 5 1 . 2 1 1 4 3 2 0 0 4 5 < / b : _ x > < b : _ y > 7 7 < / b : _ y > < / b : P o i n t > < b : P o i n t > < b : _ x > 5 4 9 . 2 1 1 4 3 2 0 0 4 5 < / b : _ x > < b : _ y > 7 5 < / b : _ y > < / b : P o i n t > < b : P o i n t > < b : _ x > 5 2 3 . 6 1 5 2 4 2 2 7 0 6 6 3 3 2 < / b : _ x > < b : _ y > 7 5 < / b : _ y > < / b : P o i n t > < / P o i n t s > < / 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 C o l u m n s \ D a y N u m < / K e y > < / D i a g r a m O b j e c t K e y > < D i a g r a m O b j e c t K e y > < K e y > C o l u m n s \ W e e k T y p e 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 C o l u m n s \ D a y N u m 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X M L _ f a c t _ t a b l e _ b 2 d b b 9 1 9 - f 5 8 4 - 4 3 d a - b 8 6 7 - d 6 0 a 3 a 8 a b 4 9 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6 a d c f 2 6 0 - 2 7 5 4 - 4 5 c 8 - a d 1 b - 6 a 4 0 5 5 b 9 4 e 9 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 C o l u m n s \ D a y N u m 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4 9 0 2 d d 4 1 - e f d 2 - 4 d a 4 - 9 6 b 9 - 2 e 9 a 9 2 7 d 8 1 d 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 T r u e < / V i s i b l e > < / i t e m > < i t e m > < M e a s u r e N a m e > V a r i a n c e < / M e a s u r e N a m e > < D i s p l a y N a m e > V a r i a n c e < / D i s p l a y N a m e > < V i s i b l e > F a l s e < / V i s i b l e > < / i t e m > < / C a l c u l a t e d F i e l d s > < S A H o s t H a s h > 0 < / S A H o s t H a s h > < G e m i n i F i e l d L i s t V i s i b l e > T r u e < / G e m i n i F i e l d L i s t V i s i b l e > < / S e t t i n g s > ] ] > < / C u s t o m C o n t e n t > < / G e m i n i > 
</file>

<file path=customXml/item16.xml>��< ? x m l   v e r s i o n = " 1 . 0 "   e n c o d i n g = " U T F - 1 6 " ? > < G e m i n i   x m l n s = " h t t p : / / g e m i n i / p i v o t c u s t o m i z a t i o n / b 8 8 9 0 d 3 7 - e a e b - 4 6 c 6 - b e 5 f - 0 6 1 1 b d 6 a 7 d 0 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17.xml>��< ? x m l   v e r s i o n = " 1 . 0 "   e n c o d i n g = " U T F - 1 6 " ? > < G e m i n i   x m l n s = " h t t p : / / g e m i n i / p i v o t c u s t o m i z a t i o n / 4 9 7 e 5 3 f d - f 5 4 e - 4 7 4 9 - 9 9 b 3 - f 4 8 7 3 3 3 0 4 7 1 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18.xml>��< ? x m l   v e r s i o n = " 1 . 0 "   e n c o d i n g = " U T F - 1 6 " ? > < G e m i n i   x m l n s = " h t t p : / / g e m i n i / p i v o t c u s t o m i z a t i o n / b 1 f 5 8 e 1 0 - 9 f e 6 - 4 0 b 0 - 8 f f f - 7 9 d 8 9 0 8 f 5 e 2 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19.xml>��< ? x m l   v e r s i o n = " 1 . 0 "   e n c o d i n g = " U T F - 1 6 " ? > < G e m i n i   x m l n s = " h t t p : / / g e m i n i / p i v o t c u s t o m i z a t i o n / T a b l e X M L _ D i m _ C u s t o m e r _ b 4 8 f 1 9 4 c - 5 d 4 a - 4 0 d e - b 8 7 4 - e e 4 5 5 d 1 0 a 8 5 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 F u l l   N a m e < / s t r i n g > < / k e y > < v a l u e > < i n t > 9 9 < / i n t > < / v a l u e > < / i t e m > < i t e m > < k e y > < s t r i n g > G e n d e r < / s t r i n g > < / k e y > < v a l u e > < i n t > 8 2 < / i n t > < / v a l u e > < / i t e m > < i t e m > < k e y > < s t r i n g > L o c a t i o n < / s t r i n g > < / k e y > < v a l u e > < i n t > 8 7 < / i n t > < / v a l u e > < / i t e m > < i t e m > < k e y > < s t r i n g > C u s t o m e r   A g e < / s t r i n g > < / k e y > < v a l u e > < i n t > 1 2 3 < / 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X M L _ D i m _ S a l e s P e r s o n _ 9 e 2 3 b 4 0 1 - b 9 4 2 - 4 4 0 8 - 9 8 a 1 - 1 2 3 8 6 1 3 3 4 3 0 8 " > < 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 F u l l N a m e < / s t r i n g > < / k e y > < v a l u e > < i n t > 9 6 < / i n t > < / v a l u e > < / i t e m > < i t e m > < k e y > < s t r i n g > S t o r e   N a m e < / s t r i n g > < / k e y > < v a l u e > < i n t > 1 0 9 < / i n t > < / v a l u e > < / i t e m > < i t e m > < k e y > < s t r i n g > C u s t o m < / s t r i n g > < / k e y > < v a l u e > < i n t > 8 3 < / i n t > < / v a l u e > < / i t e m > < / C o l u m n W i d t h s > < C o l u m n D i s p l a y I n d e x > < i t e m > < k e y > < s t r i n g > S a l e s   P e r s o n   I D < / s t r i n g > < / k e y > < v a l u e > < i n t > 0 < / i n t > < / v a l u e > < / i t e m > < i t e m > < k e y > < s t r i n g > F u l l N a m e < / s t r i n g > < / k e y > < v a l u e > < i n t > 1 < / i n t > < / v a l u e > < / i t e m > < i t e m > < k e y > < s t r i n g > S t o r e   N a m e < / s t r i n g > < / k e y > < v a l u e > < i n t > 2 < / i n t > < / v a l u e > < / i t e m > < i t e m > < k e y > < s t r i n g > C u s t o m < / 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f 6 c 6 c b d c - e b 9 0 - 4 5 6 d - b d 7 6 - 5 e 4 d 1 e 5 e a c 2 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23.xml>��< ? x m l   v e r s i o n = " 1 . 0 "   e n c o d i n g = " U T F - 1 6 " ? > < G e m i n i   x m l n s = " h t t p : / / g e m i n i / p i v o t c u s t o m i z a t i o n / f e 4 c 2 f 6 6 - a 2 7 a - 4 e 6 5 - a b 9 4 - f 0 d a 5 f c 7 8 0 c b " > < 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 T r u e < / V i s i b l e > < / i t e m > < i t e m > < M e a s u r e N a m e > V a r i a n c e < / M e a s u r e N a m e > < D i s p l a y N a m e > V a r i a n c e < / D i s p l a y N a m e > < V i s i b l e > F a l s e < / V i s i b l e > < / i t e m > < / C a l c u l a t e d F i e l d s > < S A H o s t H a s h > 0 < / 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d 9 6 e e a 0 2 - 6 9 5 e - 4 f 2 c - b 0 5 c - b d a 5 2 6 3 5 6 0 8 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26.xml>��< ? x m l   v e r s i o n = " 1 . 0 "   e n c o d i n g = " U T F - 1 6 " ? > < G e m i n i   x m l n s = " h t t p : / / g e m i n i / p i v o t c u s t o m i z a t i o n / T a b l e O r d e r " > < C u s t o m C o n t e n t > < ! [ C D A T A [ D i m _ C u s t o m e r _ b 4 8 f 1 9 4 c - 5 d 4 a - 4 0 d e - b 8 7 4 - e e 4 5 5 d 1 0 a 8 5 0 , f a c t _ t a b l e _ b 2 d b b 9 1 9 - f 5 8 4 - 4 3 d a - b 8 6 7 - d 6 0 a 3 a 8 a b 4 9 7 , m o n t h l y _ s t o r e _ t a r g e t s _ c 5 b 1 1 c 9 2 - a 5 3 0 - 4 2 d 3 - a 3 4 5 - 5 6 1 e b a 8 3 5 6 a 1 , p r o d u c t s _ t a b l e _ d b 7 3 d 7 a 4 - 9 1 9 6 - 4 7 f b - 8 3 7 d - 2 2 9 b 2 2 e 2 2 a 0 3 , D i m _ S a l e s P e r s o n _ 9 e 2 3 b 4 0 1 - b 9 4 2 - 4 4 0 8 - 9 8 a 1 - 1 2 3 8 6 1 3 3 4 3 0 8 , D a t e _ e 0 6 8 1 0 9 0 - 1 3 e b - 4 0 a 0 - b 5 d 0 - a e f 9 4 6 7 0 0 1 8 8 , C a l c u l a t i o n s _ 3 1 1 a 1 e 0 0 - b a 0 f - 4 9 4 b - 8 e 2 7 - 1 c 5 3 8 d 3 6 1 4 4 d ] ] > < / 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  s t a n d a l o n e = " n o " ? > < D a t a M a s h u p   x m l n s = " h t t p : / / s c h e m a s . m i c r o s o f t . c o m / D a t a M a s h u p " > A A A A A F w 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Z c e K w A A A D 3 A A A A E g A A A E N v b m Z p Z y 9 Q Y W N r Y W d l L n h t b H q / e 7 + N f U V u j k J Z a l F x Z n 6 e r Z K h n o G S Q n F J Y l 5 K Y k 5 + X q q t U l 6 + k r 0 d L 5 d N Q G J y d m J 6 q g J Q d V 6 x V U V x i q 1 S R k l J g Z W + f n l 5 u V 6 5 s V 5 + U b q + k Y G B o X 6 E r 0 9 w c k Z q b q I S X H E m Y c W 6 m X k g a 5 N T l e x s w i C u s T P S M z Q x 0 j M y B T r K R h 8 m a O O b m Y d Q Y A S U A 8 k i C d o 4 l + a U l B a l 2 q X m 6 Q Z 4 2 O j D u D b 6 U D / Y A Q A A A P / / A w B Q S w M E F A A C A A g A A A A h A D T K e C J s B g A A z S U A A B M A A A B G b 3 J t d W x h c y 9 T Z W N 0 a W 9 u M S 5 t 7 F l t b 9 s 2 E P 4 e o P + B Y I F C x m Q 3 s p M M 2 O Y P q d 2 0 B Z a X x u m G I Q k M R q J j o Z J o U F Q a I / B / H 0 l J F i W R s h y 0 m 9 f V X y z x S N 5 z L 7 w 7 n m L s M p 9 E Y J L + O 7 / u 7 c V z R L E H x n 4 4 H S U x I y G m Y A g C z F 7 s A f 6 b k I S 6 m I + M 4 o f e m L h J i C N m n f g B 7 o 1 I x P h L b M H R L z e f Y k z j G + S F f n Q z x v F n R h Y 3 4 2 M Q E Y b j m 7 e P L g 7 A B A U 4 B m M U z + 8 I o h 6 w L v G C U N b Z R H Y z W P G U o T v O 1 4 0 f Y M e + H u P A D 3 2 G 6 R D a 0 A Y j E i R h F A + P b P A 2 c o n n R / d D p 3 / Y t 8 H H h I O Y s G W A h 8 V j 7 4 x E + L Z j p 1 K + h B e U h J z m g f c Y e Z w X 5 C J f S X Y Z J R u 3 U o X Y 4 D o b P w 6 C i Y s C R O M h o 4 m 6 5 W i O o n u + 4 9 V y g Y v t r i i K 4 h m h Y Q p Y E G N L w 9 9 + e o J r g 3 w Y c w k / R O z o o C c W r G z w B E 9 8 G j N w h k L M a Y y P A o Y f m S T 9 j k y U d z j i u 9 c X E B c J h 6 g R x o h h Q G b g j U / Z v E R d F Y K e Y i r k z C x Q i D o i 4 Z 0 f 4 W z c q m j E r o i g o F 7 Z 2 V K a 7 3 H F W b 5 Z r k 1 u Q Q B V w 0 p r d m x 4 k g R B u o X e D O C L z + Z A S B t s N k l F L K 4 O g z 4 8 P r j i 6 o I 4 6 n 6 a K K w / R P x U C K M e 3 y v s j j 0 v 3 d N q A M d 3 E 4 t s g J E 7 B 4 J t 7 4 S 7 i C W e r v w Q 9 + S 8 M / L F 6 n R A F 1 y X g N 3 m w B I q z V o g 4 r y F S N K v 9 I h K m D m K t Q 8 q c K 7 5 8 + 3 r w d G h X s v O R t W W Y J Q 8 P e W i u L r i Z 5 c 4 J A 8 6 R 0 s J e j 9 z h K N V z S Z 1 u 6 q p h U S e L / S F g o y H X k V V H B U t g X e U J I t c V / 4 M X K v U W / D b E P T 3 A Z v j C M D 9 b n 8 f A h z E W D 9 x k E / s O 9 1 B 4 8 y D f O b A 6 R 4 0 z j z M Z x 4 4 3 c N 8 J j x 0 w C J I Y q i q e x E g l 8 v 5 B w o S r G p b j s t R q 0 F 3 N k x 3 t O F P 0 M 4 W 0 X y 1 O N D 2 k 0 5 v q 8 6 L P T 8 y g C g S 1 g y 5 L E 0 I O 5 a u C m A b M t X P O 5 m p t g q R 9 a w l g u Q 5 5 c 8 y Z m 2 M k F v l S H O w N D M V S Y y j 9 B K X a b N o Y 4 p N b X z B B e M 1 k 2 7 C x w R F z G d L 7 n e B V y d f o K X w P 3 C K 2 Z x 4 t e S 6 X n 2 J W U I j 7 B k j n 0 l y Z y u d t b W O e v 7 M n I u j G P K T N Q + W U 6 5 J i r n r 8 7 T J 4 h 0 7 l V q M G w 7 o 4 D s q J S d C b q 0 P n w r N 1 M 7 M a a o v z k l o q i E l R 7 z a 0 q Z k Q T C W f g V b m Z t h G 2 f f K H g V z L p i 0 z n 6 x X s l D H F X 5 N b n S y / J F 0 W I C Q 7 4 R U m M N Z d q M t E L k 2 l K v 7 8 w o v o y o s y U o 5 J T 1 Y p P D F i y t O O + o F j g G S V R G Q / P v P J / p Q G c G q Z t 4 Z O b s Q A t R 7 Z C 7 b S A n f H J / U Y H f I y W r W A 7 q d c t S 6 j 5 e z P m 7 Q r c E i h b u u H S d H 1 K C 6 h J M p v 5 j 8 a N N W U t W G 8 r x Z i C V w C + d l 7 3 9 / s D E 6 u K J v p m x Z d A Z R U 0 N B 9 8 x 3 z y a z w L d b Q / + 8 6 2 h 9 9 p P v 2 l I u Q S E 5 E T 9 c d I k v Q 2 K A O 0 S 0 E 2 5 1 w N p N X q t s q 5 3 J H J K p d d S 6 a L D F a r M v f w O 8 q i T Z V k T t P 2 X U b c G + 4 J X d Y I W Y l J f X e 9 K E r C O 0 z T Z S R m W u L K W K R V P E j u n 1 W w u + V E s S B M F x L a / 8 + T N l 4 t n t X e S w O Q l v Q f 7 O T 9 a O R 9 i 0 b e P 9 L H + 3 f a e K 1 v I 7 V C t g Y 9 e 4 W r a s I u c 1 C C r c D 2 o x O 1 0 y l 6 h 5 s 9 Y k q 9 M 2 O q 3 8 / Z n M + s u X l 6 X z V H a Y X B 1 7 l v 6 9 B s 2 w L M d x k n i 8 B 3 + S x F o L E f M z 9 y W V O A 3 e r O r W F m v n g X Q p g u h e X r a Z r y m o N x x g o q C 2 q X Z z F a 5 b 5 2 h 2 d E O x 3 K d Q t m n b S z i 7 X i G G 8 f G e U h h C 9 M 0 z s 3 g X x X T 7 r m m q p t w 5 T 6 B K I G 6 E 0 Y o s y a 2 m D Q M X h 7 m 5 Z E A 8 Z c p p 6 j 6 0 9 s N m 7 7 K 2 6 t S / G k c E 4 f z 5 I Q r g x d i w a / 0 d x q 4 X p F p X 9 x P v s T 4 8 8 t n c e s N 6 f R u H X c e R + i h K m l h S v i 9 c 0 q b s J r l w F A o Q Y P L c 3 6 5 i W E m N N K 5 f 1 c 5 f k i r d b b + N N 2 H x m 1 g I u 6 R P m 6 q E y 4 5 V v l X / f E O 4 4 8 5 U t g Z e K R d u J a e 0 Y r D c x W M n 8 L X B d Y u Y F k T t J a i G d K / k 9 b W U d 0 u m C + Q L V M N n Y + a x v K U + g X F G / q w t V w y g N Q w Q A / d i F 4 l R 4 D W e 5 P l a 5 z q 7 N w s E n L G d T c + R U X 4 a / V c P P V + m o H 3 + o j 0 g g F b h L I W 4 6 + 3 e U U w p D o I T U B I y l 4 I c V L W e l a j s C X L n r e h 4 r 6 5 t J 5 5 Y Q 0 n m M U J 5 R X D i Y F b / + h Q i S M f N f K t c n c 5 / k b A A D / / w M A U E s B A i 0 A F A A G A A g A A A A h A C r d q k D S A A A A N w E A A B M A A A A A A A A A A A A A A A A A A A A A A F t D b 2 5 0 Z W 5 0 X 1 R 5 c G V z X S 5 4 b W x Q S w E C L Q A U A A I A C A A A A C E A Q + Z c e K w A A A D 3 A A A A E g A A A A A A A A A A A A A A A A A L A w A A Q 2 9 u Z m l n L 1 B h Y 2 t h Z 2 U u e G 1 s U E s B A i 0 A F A A C A A g A A A A h A D T K e C J s B g A A z S U A A B M A A A A A A A A A A A A A A A A A 5 w M A A E Z v c m 1 1 b G F z L 1 N l Y 3 R p b 2 4 x L m 1 Q S w U G A A A A A A M A A w D C A A A A h A 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1 l A A A A A A A A 6 2 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E a W 1 f Q 3 V z d G 9 t Z X I 8 L 0 l 0 Z W 1 Q Y X R o P j w v S X R l b U x v Y 2 F 0 a W 9 u P j x T d G F i b G V F b n R y a W V z P j x F b n R y e S B U e X B l P S J B Z G R l Z F R v R G F 0 Y U 1 v Z G V s I i B W Y W x 1 Z T 0 i b D E i L z 4 8 R W 5 0 c n k g V H l w Z T 0 i Q n V m Z m V y T m V 4 d F J l Z n J l c 2 g i I F Z h b H V l P S J s M S I v P j x F b n R y e S B U e X B l P S J G a W x s Q 2 9 1 b n Q i I F Z h b H V l P S J s N j A w I i 8 + P E V u d H J 5 I F R 5 c G U 9 I k Z p b G x F b m F i b G V k I i B W Y W x 1 Z T 0 i b D A i L z 4 8 R W 5 0 c n k g V H l w Z T 0 i R m l s b E V y c m 9 y Q 2 9 k Z S I g V m F s d W U 9 I n N V b m t u b 3 d u I i 8 + P E V u d H J 5 I F R 5 c G U 9 I k Z p b G x F c n J v c k N v d W 5 0 I i B W Y W x 1 Z T 0 i b D A i L z 4 8 R W 5 0 c n k g V H l w Z T 0 i R m l s b E x h c 3 R V c G R h d G V k I i B W Y W x 1 Z T 0 i Z D I w M j U t M D Y t M j Z U M T A 6 M z k 6 N T g u N D Y w N j A y M 1 o i L z 4 8 R W 5 0 c n k g V H l w Z T 0 i R m l s b E N v b H V t b l R 5 c G V z I i B W Y W x 1 Z T 0 i c 0 F 3 W U d C Z 0 1 H I i 8 + P E V u d H J 5 I F R 5 c G U 9 I k Z p b G x D b 2 x 1 b W 5 O Y W 1 l c y I g V m F s d W U 9 I n N b J n F 1 b 3 Q 7 Q 3 V z d G 9 t Z X I g S U Q m c X V v d D s s J n F 1 b 3 Q 7 R n V s b C B O Y W 1 l J n F 1 b 3 Q 7 L C Z x d W 9 0 O 0 d l b m R l c i Z x d W 9 0 O y w m c X V v d D t M b 2 N h d G l v b i Z x d W 9 0 O y w m c X V v d D t D d X N 0 b 2 1 l c i B B Z 2 U m c X V v d D s s J n F 1 b 3 Q 7 Q 3 V z d G 9 t Z X I g Q W d l I E d y b 3 V w 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M W U z N W M y Y S 0 y M z F j L T Q w Y j I t O G V m M C 1 k N G E y O T g 4 Y z E 5 Z W E i L z 4 8 R W 5 0 c n k g V H l w Z T 0 i U m V s Y X R p b 2 5 z a G l w S W 5 m b 0 N v b n R h a W 5 l c i I g V m F s d W U 9 I n N 7 J n F 1 b 3 Q 7 Y 2 9 s d W 1 u Q 2 9 1 b n Q m c X V v d D s 6 N i w m c X V v d D t r Z X l D b 2 x 1 b W 5 O Y W 1 l c y Z x d W 9 0 O z p b X S w m c X V v d D t x d W V y e V J l b G F 0 a W 9 u c 2 h p c H M m c X V v d D s 6 W 1 0 s J n F 1 b 3 Q 7 Y 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0 N v b H V t b k N v d W 5 0 J n F 1 b 3 Q 7 O j Y s J n F 1 b 3 Q 7 S 2 V 5 Q 2 9 s d W 1 u T m F t Z X M m c X V v d D s 6 W 1 0 s J n F 1 b 3 Q 7 Q 2 9 s d W 1 u S W R l b n R p d G l l c y Z x d W 9 0 O z p b J n F 1 b 3 Q 7 U 2 V j d G l v b j E v R G l t X 0 N 1 c 3 R v b W V y L 0 N o Y W 5 n Z W Q g V H l w Z S 5 7 Q 3 V z d G 9 t Z X I g S U Q s M H 0 m c X V v d D s s J n F 1 b 3 Q 7 U 2 V j d G l v b j E v R G l t X 0 N 1 c 3 R v b W V y L 0 1 l c m d l Z C B D b 2 x 1 b W 5 z L n t G d W x s I E 5 h b W U s M X 0 m c X V v d D s s J n F 1 b 3 Q 7 U 2 V j d G l v b j E v R G l t X 0 N 1 c 3 R v b W V y L 0 N o Y W 5 n Z W Q g V H l w Z S 5 7 R 2 V u Z G V y L D N 9 J n F 1 b 3 Q 7 L C Z x d W 9 0 O 1 N l Y 3 R p b 2 4 x L 0 R p b V 9 D d X N 0 b 2 1 l c i 9 D a G F u Z 2 V k I F R 5 c G U u e 0 x v Y 2 F 0 a W 9 u L D R 9 J n F 1 b 3 Q 7 L C Z x d W 9 0 O 1 N l Y 3 R p b 2 4 x L 0 R p b V 9 D d X N 0 b 2 1 l c i 9 D a G F u Z 2 V k I F R 5 c G U x L n t D d X N 0 b 2 1 l c i B B Z 2 U s N n 0 m c X V v d D s s J n F 1 b 3 Q 7 U 2 V j d G l v b j E v R G l t X 0 N 1 c 3 R v b W V y L 1 J l c G x h Y 2 V k I F Z h b H V l L n t D d X N 0 b 2 1 l c i B B Z 2 U g R 3 J v d X A 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z I U J 0 Q 3 V z d G 9 t Z X I i L z 4 8 L 1 N 0 Y W J s Z U V u d H J p Z X M + P C 9 J d G V t P j x J d G V t P j x J d G V t T G 9 j Y X R p b 2 4 + P E l 0 Z W 1 U e X B l P k Z v c m 1 1 b G E 8 L 0 l 0 Z W 1 U e X B l P j x J d G V t U G F 0 a D 5 T Z W N 0 a W 9 u M S 9 m Y W N 0 X 3 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U t M D Y t M T h U M D U 6 N D c 6 N T U u N T k z N z Y z N 1 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F h O G M w M m Y t Z T V m O C 0 0 N z h h L W I 5 M G M t O G I z M D M 3 Y z g w N D V k I i 8 + P E V u d H J 5 I F R 5 c G U 9 I l J l b G F 0 a W 9 u c 2 h p c E l u Z m 9 D b 2 5 0 Y W l u Z X I i I F Z h b H V l P S J z e y Z x d W 9 0 O 2 N v b H V t b k N v d W 5 0 J n F 1 b 3 Q 7 O j c s J n F 1 b 3 Q 7 a 2 V 5 Q 2 9 s d W 1 u T m F t Z X M m c X V v d D s 6 W 1 0 s J n F 1 b 3 Q 7 c X V l c n l S Z W x h d G l v b n N o a X B z J n F 1 b 3 Q 7 O l t d L C Z x d W 9 0 O 2 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g d 2 l 0 a C B M b 2 N h b G U x L n t P c m R l c i B E Y X R l L D Z 9 J n F 1 b 3 Q 7 X S w m c X V v d D t D b 2 x 1 b W 5 D b 3 V u d C Z x d W 9 0 O z o 3 L C Z x d W 9 0 O 0 t l e U N v b H V t b k 5 h b W V z J n F 1 b 3 Q 7 O l t d L C Z x d W 9 0 O 0 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g d 2 l 0 a C B M b 2 N h b G U x 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3 R v c m V f U m V 2 Z W 5 1 Z V R h c m d l d C I v P j w v U 3 R h Y m x l R W 5 0 c m l l c z 4 8 L 0 l 0 Z W 0 + P E l 0 Z W 0 + P E l 0 Z W 1 M b 2 N h d G l v b j 4 8 S X R l b V R 5 c G U + R m 9 y b X V s Y T w v S X R l b V R 5 c G U + P E l 0 Z W 1 Q Y X R o P l N l Y 3 R p b 2 4 x L 2 1 v b n R o b H l f c 3 R v c m V f d G F y Z 2 V 0 c z w v S X R l b V B h d G g + P C 9 J d G V t T G 9 j Y X R p b 2 4 + P F N 0 Y W J s Z U V u d H J p Z X M + P E V u d H J 5 I F R 5 c G U 9 I k F k Z G V k V G 9 E Y X R h T W 9 k Z W w i I F Z h b H V l P S J s M S I v P j x F b n R y e S B U e X B l P S J C d W Z m Z X J O Z X h 0 U m V m c m V z a C I g V m F s d W U 9 I m w x I i 8 + P E V u d H J 5 I F R 5 c G U 9 I k Z p b G x D b 3 V u d C I g V m F s d W U 9 I m w x M j A i L z 4 8 R W 5 0 c n k g V H l w Z T 0 i R m l s b E V u Y W J s Z W Q i I F Z h b H V l P S J s M C I v P j x F b n R y e S B U e X B l P S J G a W x s R X J y b 3 J D b 2 R l I i B W Y W x 1 Z T 0 i c 1 V u a 2 5 v d 2 4 i L z 4 8 R W 5 0 c n k g V H l w Z T 0 i R m l s b E V y c m 9 y Q 2 9 1 b n Q i I F Z h b H V l P S J s M C I v P j x F b n R y e S B U e X B l P S J G a W x s T G F z d F V w Z G F 0 Z W Q i I F Z h b H V l P S J k M j A y N S 0 w N i 0 x O F Q w N j o z N z o z N S 4 3 N j M w N j M 3 W i I v P j x F b n R y e S B U e X B l P S J G a W x s Q 2 9 s d W 1 u V H l w Z X M i I F Z h b H V l P S J z Q X d r R C I v P j x F b n R y e S B U e X B l P S J G a W x s Q 2 9 s d W 1 u T m F t Z X M i I F Z h b H V l P S J z W y Z x d W 9 0 O 1 N 0 b 3 J l I E l E J n F 1 b 3 Q 7 L C Z x d W 9 0 O 0 R h d G U m c X V v d D s s J n F 1 b 3 Q 7 T W 9 u d G h s e S B U Y X J n Z 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E z M T Q w M D I 3 L W N m Y j M t N D J j N S 0 5 O T h i L T E x N z l i N W Y 0 M z U 5 M S I 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I H d p d G g g T G 9 j Y W x l M S 5 7 R G F 0 Z S w y 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I H d p d G g g T G 9 j Y W x l M S 5 7 R G F 0 Z S w y f S Z x d W 9 0 O y w m c X V v d D t T Z W N 0 a W 9 u M S 9 t b 2 5 0 a G x 5 X 3 N 0 b 3 J l X 3 R h c m d l d H M v Q 2 h h b m d l Z C B U e X B l L n t N b 2 5 0 a G x 5 I F R h c m d l d C 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D A x I V N 0 b 3 J l X 1 J l d m V u d W V U Y X J n Z X Q i L z 4 8 L 1 N 0 Y W J s Z U V u d H J p Z X M + P C 9 J d G V t P j x J d G V t P j x J d G V t T G 9 j Y X R p b 2 4 + P E l 0 Z W 1 U e X B l P k Z v c m 1 1 b G E 8 L 0 l 0 Z W 1 U e X B l P j x J d G V t U G F 0 a D 5 T Z W N 0 a W 9 u M S 9 E a W 1 f U H J v Z H V j d H M 8 L 0 l 0 Z W 1 Q Y X R o P j w v S X R l b U x v Y 2 F 0 a W 9 u P j x T d G F i b G V F b n R y a W V z P j x F b n R y e S B U e X B l P S J B Z G R l Z F R v R G F 0 Y U 1 v Z G V s I i B W Y W x 1 Z T 0 i b D E i L z 4 8 R W 5 0 c n k g V H l w Z T 0 i Q n V m Z m V y T m V 4 d F J l Z n J l c 2 g i I F Z h b H V l P S J s M S I v P j x F b n R y e S B U e X B l P S J G a W x s Q 2 9 1 b n Q i I F Z h b H V l P S J s M T A w I i 8 + P E V u d H J 5 I F R 5 c G U 9 I k Z p b G x F b m F i b G V k I i B W Y W x 1 Z T 0 i b D A i L z 4 8 R W 5 0 c n k g V H l w Z T 0 i R m l s b E V y c m 9 y Q 2 9 k Z S I g V m F s d W U 9 I n N V b m t u b 3 d u I i 8 + P E V u d H J 5 I F R 5 c G U 9 I k Z p b G x F c n J v c k N v d W 5 0 I i B W Y W x 1 Z T 0 i b D A i L z 4 8 R W 5 0 c n k g V H l w Z T 0 i R m l s b E x h c 3 R V c G R h d G V k I i B W Y W x 1 Z T 0 i Z D I w M j U t M D Y t M T J U M T E 6 M T c 6 M T M u M T k 5 N z U z M 1 o i L z 4 8 R W 5 0 c n k g V H l w Z T 0 i R m l s b E N v b H V t b l R 5 c G V z I i B W Y W x 1 Z T 0 i c 0 F 3 W U d C U V U 9 I i 8 + P E V u d H J 5 I F R 5 c G U 9 I k Z p b G x D b 2 x 1 b W 5 O Y W 1 l c y I g V m F s d W U 9 I n N b J n F 1 b 3 Q 7 U H J v Z H V j d C B J R C Z x d W 9 0 O y w m c X V v d D t Q c m 9 k d W N 0 I E 5 h b W U m c X V v d D s s J n F 1 b 3 Q 7 Q 2 F 0 Z W d v c n k m c X V v d D s s J n F 1 b 3 Q 7 U 2 F s Z X M g U H J p Y 2 U m c X V v d D s s J n F 1 b 3 Q 7 Q 2 9 z d C B 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F m Y z A 0 N z I t Y j U 2 N i 0 0 Y T U z L W I x M z k t O D M 4 M G Y 5 Z G E 3 M 2 N m I i 8 + P E V u d H J 5 I F R 5 c G U 9 I l J l b G F 0 a W 9 u c 2 h p c E l u Z m 9 D b 2 5 0 Y W l u Z X I i I F Z h b H V l P S J z e y Z x d W 9 0 O 2 N v b H V t b k N v d W 5 0 J n F 1 b 3 Q 7 O j U s J n F 1 b 3 Q 7 a 2 V 5 Q 2 9 s d W 1 u T m F t Z X M m c X V v d D s 6 W 1 0 s J n F 1 b 3 Q 7 c X V l c n l S Z W x h d G l v b n N o a X B z J n F 1 b 3 Q 7 O l t d L C Z x d W 9 0 O 2 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D b 2 x 1 b W 5 D b 3 V u d C Z x d W 9 0 O z o 1 L C Z x d W 9 0 O 0 t l e U N v b H V t b k 5 h b W V z J n F 1 b 3 Q 7 O l t d L C Z x d W 9 0 O 0 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S I v P j x F b n R y e S B U e X B l P S J Q a X Z v d E 9 i a m V j d E 5 h b W U i I F Z h b H V l P S J z Q W 5 h b H l z a X M g M D E h U 3 R v c m V f U m V 2 Z W 5 1 Z V R h c m d l d C I v P j w v U 3 R h Y m x l R W 5 0 c m l l c z 4 8 L 0 l 0 Z W 0 + P E l 0 Z W 0 + P E l 0 Z W 1 M b 2 N h d G l v b j 4 8 S X R l b V R 5 c G U + R m 9 y b X V s Y T w v S X R l b V R 5 c G U + P E l 0 Z W 1 Q Y X R o P l N l Y 3 R p b 2 4 x L 0 R p b V 9 T Y W x l c 1 B l c n N v b 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Y t M T J U M T E 6 M j I 6 N T c u M j U x M j c 2 N 1 o i L z 4 8 R W 5 0 c n k g V H l w Z T 0 i R m l s b E N v b H V t b l R 5 c G V z I i B W Y W x 1 Z T 0 i c 0 F 3 W U d B d z 0 9 I i 8 + P E V u d H J 5 I F R 5 c G U 9 I k Z p b G x D b 2 x 1 b W 5 O Y W 1 l c y I g V m F s d W U 9 I n N b J n F 1 b 3 Q 7 U 2 F s Z X M g U G V y c 2 9 u I E l E J n F 1 b 3 Q 7 L C Z x d W 9 0 O 0 Z 1 b G x O Y W 1 l J n F 1 b 3 Q 7 L C Z x d W 9 0 O 1 N 0 b 3 J l I E 5 h b W U m c X V v d D s s J n F 1 b 3 Q 7 Q 3 V z d G 9 t 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Y m I 1 M W I 2 N S 0 0 Y j c 2 L T R m M D E t O D N j Z i 0 5 N T M 4 Y T Y 2 Z W J j N m Q i L z 4 8 R W 5 0 c n k g V H l w Z T 0 i U m V j b 3 Z l c n l U Y X J n Z X R D b 2 x 1 b W 4 i I F Z h b H V l P S J s M S I v P j x F b n R y e S B U e X B l P S J S Z W N v d m V y e V R h c m d l d F J v d y I g V m F s d W U 9 I m w x I i 8 + P E V u d H J 5 I F R 5 c G U 9 I l J l Y 2 9 2 Z X J 5 V G F y Z 2 V 0 U 2 h l Z X Q i I F Z h b H V l P S J z R G l t X 1 N h b G V z U G V y c 2 9 u I i 8 + P E V u d H J 5 I F R 5 c G U 9 I l J l b G F 0 a W 9 u c 2 h p c E l u Z m 9 D b 2 5 0 Y W l u Z X I i I F Z h b H V l P S J z e y Z x d W 9 0 O 2 N v b H V t b k N v d W 5 0 J n F 1 b 3 Q 7 O j Q s J n F 1 b 3 Q 7 a 2 V 5 Q 2 9 s d W 1 u T m F t Z X M m c X V v d D s 6 W 1 0 s J n F 1 b 3 Q 7 c X V l c n l S Z W x h d G l v b n N o a X B z J n F 1 b 3 Q 7 O l t d L C Z x d W 9 0 O 2 N v b H V t b k l k Z W 5 0 a X R p Z X M m c X V v d D s 6 W y Z x d W 9 0 O 1 N l Y 3 R p b 2 4 x L 0 R p b V 9 T Y W x l c 1 B l c n N v b i 9 D a G F u Z 2 V k I F R 5 c G U u e 1 N h b G V z I F B l c n N v b i B J R C w w f S Z x d W 9 0 O y w m c X V v d D t T Z W N 0 a W 9 u M S 9 E a W 1 f U 2 F s Z X N Q Z X J z b 2 4 v T W V y Z 2 V k I E N v b H V t b n M u e 0 Z 1 b G x O Y W 1 l L D F 9 J n F 1 b 3 Q 7 L C Z x d W 9 0 O 1 N l Y 3 R p b 2 4 x L 0 R p b V 9 T Y W x l c 1 B l c n N v b i 9 D a G F u Z 2 V k I F R 5 c G U u e 1 N 0 b 3 J l I E 5 h b W U s M 3 0 m c X V v d D s s J n F 1 b 3 Q 7 U 2 V j d G l v b j E v R G l t X 1 N h b G V z U G V y c 2 9 u L 0 N o Y W 5 n Z W Q g V H l w Z T E u e 0 N 1 c 3 R v b W V y Q W d l L D V 9 J n F 1 b 3 Q 7 X S w m c X V v d D t D b 2 x 1 b W 5 D b 3 V u d C Z x d W 9 0 O z o 0 L C Z x d W 9 0 O 0 t l e U N v b H V t b k 5 h b W V z J n F 1 b 3 Q 7 O l t d L C Z x d W 9 0 O 0 N v b H V t b k l k Z W 5 0 a X R p Z X M m c X V v d D s 6 W y Z x d W 9 0 O 1 N l Y 3 R p b 2 4 x L 0 R p b V 9 T Y W x l c 1 B l c n N v b i 9 D a G F u Z 2 V k I F R 5 c G U u e 1 N h b G V z I F B l c n N v b i B J R C w w f S Z x d W 9 0 O y w m c X V v d D t T Z W N 0 a W 9 u M S 9 E a W 1 f U 2 F s Z X N Q Z X J z b 2 4 v T W V y Z 2 V k I E N v b H V t b n M u e 0 Z 1 b G x O Y W 1 l L D F 9 J n F 1 b 3 Q 7 L C Z x d W 9 0 O 1 N l Y 3 R p b 2 4 x L 0 R p b V 9 T Y W x l c 1 B l c n N v b i 9 D a G F u Z 2 V k I F R 5 c G U u e 1 N 0 b 3 J l I E 5 h b W U s M 3 0 m c X V v d D s s J n F 1 b 3 Q 7 U 2 V j d G l v b j E v R G l t X 1 N h b G V z U G V y c 2 9 u L 0 N o Y W 5 n Z W Q g V H l w Z T E u e 0 N 1 c 3 R v b W V y Q W d l L D 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I h U G l 2 b 3 R U Y W J s Z T I i L z 4 8 L 1 N 0 Y W J s Z U V u d H J p Z X M + P C 9 J d G V t P j x J d G V t P j x J d G V t T G 9 j Y X R p b 2 4 + P E l 0 Z W 1 U e X B l P k Z v c m 1 1 b G E 8 L 0 l 0 Z W 1 U e X B l P j x J d G V t U G F 0 a D 5 T Z W N 0 a W 9 u M S 9 E Y X R l P C 9 J d G V t U G F 0 a D 4 8 L 0 l 0 Z W 1 M b 2 N h d G l v b j 4 8 U 3 R h Y m x l R W 5 0 c m l l c z 4 8 R W 5 0 c n k g V H l w Z T 0 i Q W R k Z W R U b 0 R h d G F N b 2 R l b C I g V m F s d W U 9 I m w x I i 8 + P E V u d H J 5 I F R 5 c G U 9 I k J 1 Z m Z l c k 5 l e H R S Z W Z y Z X N o I i B W Y W x 1 Z T 0 i b D E i L z 4 8 R W 5 0 c n k g V H l w Z T 0 i R m l s b E N v d W 5 0 I i B W Y W x 1 Z T 0 i b D M 2 N C I v P j x F b n R y e S B U e X B l P S J G a W x s R W 5 h Y m x l Z C I g V m F s d W U 9 I m w w I i 8 + P E V u d H J 5 I F R 5 c G U 9 I k Z p b G x F c n J v c k N v Z G U i I F Z h b H V l P S J z V W 5 r b m 9 3 b i I v P j x F b n R y e S B U e X B l P S J G a W x s R X J y b 3 J D b 3 V u d C I g V m F s d W U 9 I m w w I i 8 + P E V u d H J 5 I F R 5 c G U 9 I k Z p b G x M Y X N 0 V X B k Y X R l Z C I g V m F s d W U 9 I m Q y M D I 1 L T A 2 L T E 4 V D A 2 O j I 5 O j U x L j E 2 M j E 5 N j Z a I i 8 + P E V u d H J 5 I F R 5 c G U 9 I k Z p b G x D b 2 x 1 b W 5 U e X B l c y I g V m F s d W U 9 I n N D U U 1 H Q X d Z R E F B W T 0 i L z 4 8 R W 5 0 c n k g V H l w Z T 0 i R m l s b E N v b H V t b k 5 h b W V z I i B W Y W x 1 Z T 0 i c 1 s m c X V v d D t P c m R l c i B E Y X R l J n F 1 b 3 Q 7 L C Z x d W 9 0 O 1 l l Y X I m c X V v d D s s J n F 1 b 3 Q 7 T W 9 u d G g m c X V v d D s s J n F 1 b 3 Q 7 T W 9 u d G h O d W 0 m c X V v d D s s J n F 1 b 3 Q 7 V 2 V l a 2 R h e S Z x d W 9 0 O y w m c X V v d D t E Y X l O d W 0 m c X V v d D s s J n F 1 b 3 Q 7 V 2 V l a 1 R 5 c G U m c X V v d D s s J n F 1 b 3 Q 7 U X V h c n 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U 1 M W V h Z T k t M m Q w M y 0 0 Y m E x L T l h M j Q t N j F j M W U 0 Y j I w N 2 E 0 I i 8 + P E V u d H J 5 I F R 5 c G U 9 I l J l b G F 0 a W 9 u c 2 h p c E l u Z m 9 D b 2 5 0 Y W l u Z X I i I F Z h b H V l P S J z e y Z x d W 9 0 O 2 N v b H V t b k N v d W 5 0 J n F 1 b 3 Q 7 O j g s J n F 1 b 3 Q 7 a 2 V 5 Q 2 9 s d W 1 u T m F t Z X M m c X V v d D s 6 W 1 0 s J n F 1 b 3 Q 7 c X V l c n l S Z W x h d G l v b n N o a X B z J n F 1 b 3 Q 7 O l t d L C Z x d W 9 0 O 2 N v b H V t b k l k Z W 5 0 a X R p Z X M m c X V v d D s 6 W y Z x d W 9 0 O 1 N l Y 3 R p b 2 4 x L 0 R h d G U v Q 2 h h b m d l Z C B U e X B l I H d p d G g g T G 9 j Y W x l M S 5 7 T 3 J k Z X I g R G F 0 Z S w w 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B Z G R l Z C B D b 2 5 k a X R p b 2 5 h b C B D b 2 x 1 b W 4 u e 0 N 1 c 3 R v b S w 2 f S Z x d W 9 0 O y w m c X V v d D t T Z W N 0 a W 9 u M S 9 E Y X R l L 0 F k Z G V k I F B y Z W Z p e C 5 7 U X V h c n R l c i w 3 f S Z x d W 9 0 O 1 0 s J n F 1 b 3 Q 7 Q 2 9 s d W 1 u Q 2 9 1 b n Q m c X V v d D s 6 O C w m c X V v d D t L Z X l D b 2 x 1 b W 5 O Y W 1 l c y Z x d W 9 0 O z p b X S w m c X V v d D t D b 2 x 1 b W 5 J Z G V u d G l 0 a W V z J n F 1 b 3 Q 7 O l s m c X V v d D t T Z W N 0 a W 9 u M S 9 E Y X R l L 0 N o Y W 5 n Z W Q g V H l w Z S B 3 a X R o I E x v Y 2 F s Z T E u e 0 9 y Z G V y I E R h d G U s M H 0 m c X V v d D s s J n F 1 b 3 Q 7 U 2 V j d G l v b j E v R G F 0 Z S 9 J b n N l c n R l Z C B Z Z W F y L n t Z Z W F y L D F 9 J n F 1 b 3 Q 7 L C Z x d W 9 0 O 1 N l Y 3 R p b 2 4 x L 0 R h d G U v R X h 0 c m F j d G V k I E Z p c n N 0 I E N o Y X J h Y 3 R l c n M u e 0 1 v b n R o 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W R k Z W Q g Q 2 9 u Z G l 0 a W 9 u Y W w g Q 2 9 s d W 1 u L n t D d X N 0 b 2 0 s N n 0 m c X V v d D s s J n F 1 b 3 Q 7 U 2 V j d G l v b j E v R G F 0 Z S 9 B Z G R l Z C B Q c m V m a X g u e 1 F 1 Y X J 0 Z X I s N 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b m F s e X N p c y A w M i F Q a X Z v d F R h Y m x l M i I v P j x F b n R y e S B U e X B l P S J M b 2 F k Z W R U b 0 F u Y W x 5 c 2 l z U 2 V y d m l j Z X M i I F Z h b H V l P S J s M C I v P j w v U 3 R h Y m x l R W 5 0 c m l l c z 4 8 L 0 l 0 Z W 0 + P E l 0 Z W 0 + P E l 0 Z W 1 M b 2 N h d G l v b j 4 8 S X R l b V R 5 c G U + R m 9 y b X V s Y T w v S X R l b V R 5 c G U + P E l 0 Z W 1 Q Y X R o P l N l Y 3 R p b 2 4 x L 0 N h b G N 1 b G F 0 a W 9 u c z w v S X R l b V B h d G g + P C 9 J d G V t T G 9 j Y X R p b 2 4 + P F N 0 Y W J s Z U V u d H J p Z X M + P E V u d H J 5 I F R 5 c G U 9 I k F k Z G V k V G 9 E Y X R h T W 9 k Z W w i I F Z h b H V l P S J s M S I v P j x F b n R y e S B U e X B l P S J C d W Z m Z X J O Z X h 0 U m V m c m V z a C I g V m F s d W U 9 I m w x I i 8 + P E V u d H J 5 I F R 5 c G U 9 I k Z p b G x D b 3 V u d C I g V m F s d W U 9 I m w x I i 8 + P E V u d H J 5 I F R 5 c G U 9 I k Z p b G x F b m F i b G V k I i B W Y W x 1 Z T 0 i b D A i L z 4 8 R W 5 0 c n k g V H l w Z T 0 i R m l s b E V y c m 9 y Q 2 9 k Z S I g V m F s d W U 9 I n N V b m t u b 3 d u I i 8 + P E V u d H J 5 I F R 5 c G U 9 I k Z p b G x F c n J v c k N v d W 5 0 I i B W Y W x 1 Z T 0 i b D A i L z 4 8 R W 5 0 c n k g V H l w Z T 0 i R m l s b E x h c 3 R V c G R h d G V k I i B W Y W x 1 Z T 0 i Z D I w M j U t M D Y t M T N U M T A 6 M z M 6 M T E u M T c x N T M z M V o i L z 4 8 R W 5 0 c n k g V H l w Z T 0 i R m l s b E N v b H V t b l R 5 c G V z I i B W Y W x 1 Z T 0 i c 0 F 3 P T 0 i L z 4 8 R W 5 0 c n k g V H l w Z T 0 i R m l s b E N v b H V t b k 5 h b W V z I i B W Y W x 1 Z T 0 i c 1 s m c X V v d D t N Z W F z d 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Y 4 N T U 1 Y m Q t Y T J j Z i 0 0 O W E 1 L W E 2 M 2 M t Y 2 E z M D J h M j N h Y 2 Q w I i 8 + P E V u d H J 5 I F R 5 c G U 9 I l J l b G F 0 a W 9 u c 2 h p c E l u Z m 9 D b 2 5 0 Y W l u Z X I i I F Z h b H V l P S J z e y Z x d W 9 0 O 2 N v b H V t b k N v d W 5 0 J n F 1 b 3 Q 7 O j E s J n F 1 b 3 Q 7 a 2 V 5 Q 2 9 s d W 1 u T m F t Z X M m c X V v d D s 6 W 1 0 s J n F 1 b 3 Q 7 c X V l c n l S Z W x h d G l v b n N o a X B z J n F 1 b 3 Q 7 O l t d L C Z x d W 9 0 O 2 N v b H V t b k l k Z W 5 0 a X R p Z X M m c X V v d D s 6 W y Z x d W 9 0 O 1 N l Y 3 R p b 2 4 x L 0 N h b G N 1 b G F 0 a W 9 u c y 9 D a G F u Z 2 V k I F R 5 c G U u e 0 1 l Y X N 1 c m V z L D B 9 J n F 1 b 3 Q 7 X S w m c X V v d D t D b 2 x 1 b W 5 D b 3 V u d C Z x d W 9 0 O z o x L C Z x d W 9 0 O 0 t l e U N v b H V t b k 5 h b W V z J n F 1 b 3 Q 7 O l t d L C Z x d W 9 0 O 0 N v b H V t b k l k Z W 5 0 a X R p Z X M m c X V v d D s 6 W y Z x d W 9 0 O 1 N l Y 3 R p b 2 4 x L 0 N h b G N 1 b G F 0 a W 9 u c y 9 D a G F u Z 2 V k I F R 5 c G U u e 0 1 l Y X N 1 c m V z 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5 h b H l z a X M g M D E h U 3 R v c m V f U m V 2 Z W 5 1 Z V R h c m d l d C I v P j w v U 3 R h Y m x l R W 5 0 c m l l c z 4 8 L 0 l 0 Z W 0 + P E l 0 Z W 0 + P E l 0 Z W 1 M b 2 N h d G l v b j 4 8 S X R l b V R 5 c G U + R m 9 y b X V s Y T w v S X R l b V R 5 c G U + P E l 0 Z W 1 Q Y X R o P l N l Y 3 R p b 2 4 x L 0 R p b V 9 D d X N 0 b 2 1 l c i 9 T b 3 V y Y 2 U 8 L 0 l 0 Z W 1 Q Y X R o P j w v S X R l b U x v Y 2 F 0 a W 9 u P j x T d G F i b G V F b n R y a W V z L z 4 8 L 0 l 0 Z W 0 + P E l 0 Z W 0 + P E l 0 Z W 1 M b 2 N h d G l v b j 4 8 S X R l b V R 5 c G U + R m 9 y b X V s Y T w v S X R l b V R 5 c G U + P E l 0 Z W 1 Q Y X R o P l N l Y 3 R p b 2 4 x L 0 R p b V 9 D d X N 0 b 2 1 l c i 9 Q c m 9 t b 3 R l Z C U y M E h l Y W R l c n M 8 L 0 l 0 Z W 1 Q Y X R o P j w v S X R l b U x v Y 2 F 0 a W 9 u P j x T d G F i b G V F b n R y a W V z L z 4 8 L 0 l 0 Z W 0 + P E l 0 Z W 0 + P E l 0 Z W 1 M b 2 N h d G l v b j 4 8 S X R l b V R 5 c G U + R m 9 y b X V s Y T w v S X R l b V R 5 c G U + P E l 0 Z W 1 Q Y X R o P l N l Y 3 R p b 2 4 x L 0 R p b V 9 D d X N 0 b 2 1 l c i 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D a G F u Z 2 V k J T I w V H l w Z S U y M H d p d G g l M j B M b 2 N h b G U 8 L 0 l 0 Z W 1 Q Y X R o P j w v S X R l b U x v Y 2 F 0 a W 9 u P j x T d G F i b G V F b n R y a W V z L z 4 8 L 0 l 0 Z W 0 + P E l 0 Z W 0 + P E l 0 Z W 1 M b 2 N h d G l v b j 4 8 S X R l b V R 5 c G U + R m 9 y b X V s Y T w v S X R l b V R 5 c G U + P E l 0 Z W 1 Q Y X R o P l N l Y 3 R p b 2 4 x L 0 R p b V 9 D d X N 0 b 2 1 l c i 9 J b n N l c n R l Z C U y M E F n Z T w v S X R l b V B h d G g + P C 9 J d G V t T G 9 j Y X R p b 2 4 + P F N 0 Y W J s Z U V u d H J p Z X M v P j w v S X R l b T 4 8 S X R l b T 4 8 S X R l b U x v Y 2 F 0 a W 9 u P j x J d G V t V H l w Z T 5 G b 3 J t d W x h P C 9 J d G V t V H l w Z T 4 8 S X R l b V B h d G g + U 2 V j d G l v b j E v R G l t X 0 N 1 c 3 R v b W V y L 0 F k Z G V k J T I w Q 3 V z d G 9 t P C 9 J d G V t U G F 0 a D 4 8 L 0 l 0 Z W 1 M b 2 N h d G l v b j 4 8 U 3 R h Y m x l R W 5 0 c m l l c y 8 + P C 9 J d G V t P j x J d G V t P j x J d G V t T G 9 j Y X R p b 2 4 + P E l 0 Z W 1 U e X B l P k Z v c m 1 1 b G E 8 L 0 l 0 Z W 1 U e X B l P j x J d G V t U G F 0 a D 5 T Z W N 0 a W 9 u M S 9 E a W 1 f Q 3 V z d G 9 t Z X I v Q 2 h h b m d l Z C U y M F R 5 c G U x P C 9 J d G V t U G F 0 a D 4 8 L 0 l 0 Z W 1 M b 2 N h d G l v b j 4 8 U 3 R h Y m x l R W 5 0 c m l l c y 8 + P C 9 J d G V t P j x J d G V t P j x J d G V t T G 9 j Y X R p b 2 4 + P E l 0 Z W 1 U e X B l P k Z v c m 1 1 b G E 8 L 0 l 0 Z W 1 U e X B l P j x J d G V t U G F 0 a D 5 T Z W N 0 a W 9 u M S 9 E a W 1 f Q 3 V z d G 9 t Z X I v U m V t b 3 Z l Z C U y M E N v b H V t b n M 8 L 0 l 0 Z W 1 Q Y X R o P j w v S X R l b U x v Y 2 F 0 a W 9 u P j x T d G F i b G V F b n R y a W V z L z 4 8 L 0 l 0 Z W 0 + P E l 0 Z W 0 + P E l 0 Z W 1 M b 2 N h d G l v b j 4 8 S X R l b V R 5 c G U + R m 9 y b X V s Y T w v S X R l b V R 5 c G U + P E l 0 Z W 1 Q Y X R o P l N l Y 3 R p b 2 4 x L 2 Z h Y 3 R f d G F i b G U v U 2 9 1 c m N l P C 9 J d G V t U G F 0 a D 4 8 L 0 l 0 Z W 1 M b 2 N h d G l v b j 4 8 U 3 R h Y m x l R W 5 0 c m l l c y 8 + P C 9 J d G V t P j x J d G V t P j x J d G V t T G 9 j Y X R p b 2 4 + P E l 0 Z W 1 U e X B l P k Z v c m 1 1 b G E 8 L 0 l 0 Z W 1 U e X B l P j x J d G V t U G F 0 a D 5 T Z W N 0 a W 9 u M S 9 m Y W N 0 X 3 R h Y m x l L 1 B y b 2 1 v d G V k J T I w S G V h Z G V y c z w v S X R l b V B h d G g + P C 9 J d G V t T G 9 j Y X R p b 2 4 + P F N 0 Y W J s Z U V u d H J p Z X M v P j w v S X R l b T 4 8 S X R l b T 4 8 S X R l b U x v Y 2 F 0 a W 9 u P j x J d G V t V H l w Z T 5 G b 3 J t d W x h P C 9 J d G V t V H l w Z T 4 8 S X R l b V B h d G g + U 2 V j d G l v b j E v b W 9 u d G h s e V 9 z d G 9 y Z V 9 0 Y X J n Z X R z L 1 N v d X J j Z T w v S X R l b V B h d G g + P C 9 J d G V t T G 9 j Y X R p b 2 4 + P F N 0 Y W J s Z U V u d H J p Z X M v P j w v S X R l b T 4 8 S X R l b T 4 8 S X R l b U x v Y 2 F 0 a W 9 u P j x J d G V t V H l w Z T 5 G b 3 J t d W x h P C 9 J d G V t V H l w Z T 4 8 S X R l b V B h d G g + U 2 V j d G l v b j E v b W 9 u d G h s e V 9 z d G 9 y Z V 9 0 Y X J n Z X R z L 1 B y b 2 1 v d G V k J T I w S G V h Z G V y c z w v S X R l b V B h d G g + P C 9 J d G V t T G 9 j Y X R p b 2 4 + P F N 0 Y W J s Z U V u d H J p Z X M v P j w v S X R l b T 4 8 S X R l b T 4 8 S X R l b U x v Y 2 F 0 a W 9 u P j x J d G V t V H l w Z T 5 G b 3 J t d W x h P C 9 J d G V t V H l w Z T 4 8 S X R l b V B h d G g + U 2 V j d G l v b j E v b W 9 u d G h s e V 9 z d G 9 y Z V 9 0 Y X J n Z X R z L 0 N o Y W 5 n Z W Q l M j B U e X B l P C 9 J d G V t U G F 0 a D 4 8 L 0 l 0 Z W 1 M b 2 N h d G l v b j 4 8 U 3 R h Y m x l R W 5 0 c m l l c y 8 + P C 9 J d G V t P j x J d G V t P j x J d G V t T G 9 j Y X R p b 2 4 + P E l 0 Z W 1 U e X B l P k Z v c m 1 1 b G E 8 L 0 l 0 Z W 1 U e X B l P j x J d G V t U G F 0 a D 5 T Z W N 0 a W 9 u M S 9 E a W 1 f U H J v Z H V j d H M v U 2 9 1 c m N l P C 9 J d G V t U G F 0 a D 4 8 L 0 l 0 Z W 1 M b 2 N h d G l v b j 4 8 U 3 R h Y m x l R W 5 0 c m l l c y 8 + P C 9 J d G V t P j x J d G V t P j x J d G V t T G 9 j Y X R p b 2 4 + P E l 0 Z W 1 U e X B l P k Z v c m 1 1 b G E 8 L 0 l 0 Z W 1 U e X B l P j x J d G V t U G F 0 a D 5 T Z W N 0 a W 9 u M S 9 E a W 1 f U H J v Z H V j d H M v U H J v b W 9 0 Z W Q l M j B I Z W F k Z X J z P C 9 J d G V t U G F 0 a D 4 8 L 0 l 0 Z W 1 M b 2 N h d G l v b j 4 8 U 3 R h Y m x l R W 5 0 c m l l c y 8 + P C 9 J d G V t P j x J d G V t P j x J d G V t T G 9 j Y X R p b 2 4 + P E l 0 Z W 1 U e X B l P k Z v c m 1 1 b G E 8 L 0 l 0 Z W 1 U e X B l P j x J d G V t U G F 0 a D 5 T Z W N 0 a W 9 u M S 9 E a W 1 f U H J v Z H V j d H M v Q 2 h h b m d l Z C U y M F R 5 c G U 8 L 0 l 0 Z W 1 Q Y X R o P j w v S X R l b U x v Y 2 F 0 a W 9 u P j x T d G F i b G V F b n R y a W V z L z 4 8 L 0 l 0 Z W 0 + P E l 0 Z W 0 + P E l 0 Z W 1 M b 2 N h d G l v b j 4 8 S X R l b V R 5 c G U + R m 9 y b X V s Y T w v S X R l b V R 5 c G U + P E l 0 Z W 1 Q Y X R o P l N l Y 3 R p b 2 4 x L 0 R p b V 9 T Y W x l c 1 B l c n N v b i 9 T b 3 V y Y 2 U 8 L 0 l 0 Z W 1 Q Y X R o P j w v S X R l b U x v Y 2 F 0 a W 9 u P j x T d G F i b G V F b n R y a W V z L z 4 8 L 0 l 0 Z W 0 + P E l 0 Z W 0 + P E l 0 Z W 1 M b 2 N h d G l v b j 4 8 S X R l b V R 5 c G U + R m 9 y b X V s Y T w v S X R l b V R 5 c G U + P E l 0 Z W 1 Q Y X R o P l N l Y 3 R p b 2 4 x L 0 R p b V 9 T Y W x l c 1 B l c n N v b i 9 Q c m 9 t b 3 R l Z C U y M E h l Y W R l c n M 8 L 0 l 0 Z W 1 Q Y X R o P j w v S X R l b U x v Y 2 F 0 a W 9 u P j x T d G F i b G V F b n R y a W V z L z 4 8 L 0 l 0 Z W 0 + P E l 0 Z W 0 + P E l 0 Z W 1 M b 2 N h d G l v b j 4 8 S X R l b V R 5 c G U + R m 9 y b X V s Y T w v S X R l b V R 5 c G U + P E l 0 Z W 1 Q Y X R o P l N l Y 3 R p b 2 4 x L 0 R p b V 9 T Y W x l c 1 B l c n N v b i 9 D a G F u Z 2 V k J T I w V H l w Z T w v S X R l b V B h d G g + P C 9 J d G V t T G 9 j Y X R p b 2 4 + P F N 0 Y W J s Z U V u d H J p Z X M v P j w v S X R l b T 4 8 S X R l b T 4 8 S X R l b U x v Y 2 F 0 a W 9 u P j x J d G V t V H l w Z T 5 G b 3 J t d W x h P C 9 J d G V t V H l w Z T 4 8 S X R l b V B h d G g + U 2 V j d G l v b j E v R G l t X 1 N h b G V z U G V y c 2 9 u L 0 1 l c m d l Z C U y M E N v b H V t b n M 8 L 0 l 0 Z W 1 Q Y X R o P j w v S X R l b U x v Y 2 F 0 a W 9 u P j x T d G F i b G V F b n R y a W V z L z 4 8 L 0 l 0 Z W 0 + P E l 0 Z W 0 + P E l 0 Z W 1 M b 2 N h d G l v b j 4 8 S X R l b V R 5 c G U + R m 9 y b X V s Y T w v S X R l b V R 5 c G U + P E l 0 Z W 1 Q Y X R o P l N l Y 3 R p b 2 4 x L 0 R p b V 9 T Y W x l c 1 B l c n N v b i 9 D a G F u Z 2 V k J T I w V H l w Z S U y M H d p d G g l M j B M b 2 N h b G U 8 L 0 l 0 Z W 1 Q Y X R o P j w v S X R l b U x v Y 2 F 0 a W 9 u P j x T d G F i b G V F b n R y a W V z L z 4 8 L 0 l 0 Z W 0 + P E l 0 Z W 0 + P E l 0 Z W 1 M b 2 N h d G l v b j 4 8 S X R l b V R 5 c G U + R m 9 y b X V s Y T w v S X R l b V R 5 c G U + P E l 0 Z W 1 Q Y X R o P l N l Y 3 R p b 2 4 x L 0 R p b V 9 T Y W x l c 1 B l c n N v b i 9 J b n N l c n R l Z C U y M E F n Z T w v S X R l b V B h d G g + P C 9 J d G V t T G 9 j Y X R p b 2 4 + P F N 0 Y W J s Z U V u d H J p Z X M v P j w v S X R l b T 4 8 S X R l b T 4 8 S X R l b U x v Y 2 F 0 a W 9 u P j x J d G V t V H l w Z T 5 G b 3 J t d W x h P C 9 J d G V t V H l w Z T 4 8 S X R l b V B h d G g + U 2 V j d G l v b j E v R G l t X 1 N h b G V z U G V y c 2 9 u L 0 F k Z G V k J T I w Q 3 V z d G 9 t 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p b V 9 T Y W x l c 1 B l c n N v b i 9 S Z W 5 h b W V k J T I w Q 2 9 s d W 1 u c z w v S X R l b V B h d G g + P C 9 J d G V t T G 9 j Y X R p b 2 4 + P F N 0 Y W J s Z U V u d H J p Z X M v P j w v S X R l b T 4 8 S X R l b T 4 8 S X R l b U x v Y 2 F 0 a W 9 u P j x J d G V t V H l w Z T 5 G b 3 J t d W x h P C 9 J d G V t V H l w Z T 4 8 S X R l b V B h d G g + U 2 V j d G l v b j E v R G F 0 Z S 9 T b 3 V y Y 2 U 8 L 0 l 0 Z W 1 Q Y X R o P j w v S X R l b U x v Y 2 F 0 a W 9 u P j x T d G F i b G V F b n R y a W V z L z 4 8 L 0 l 0 Z W 0 + P E l 0 Z W 0 + P E l 0 Z W 1 M b 2 N h d G l v b j 4 8 S X R l b V R 5 c G U + R m 9 y b X V s Y T w v S X R l b V R 5 c G U + P E l 0 Z W 1 Q Y X R o P l N l Y 3 R p b 2 4 x L 0 R h d G U v U H J v b W 9 0 Z W Q l M j B I Z W F k Z X J z P C 9 J d G V t U G F 0 a D 4 8 L 0 l 0 Z W 1 M b 2 N h d G l v b j 4 8 U 3 R h Y m x l R W 5 0 c m l l c y 8 + P C 9 J d G V t P j x J d G V t P j x J d G V t T G 9 j Y X R p b 2 4 + P E l 0 Z W 1 U e X B l P k Z v c m 1 1 b G E 8 L 0 l 0 Z W 1 U e X B l P j x J d G V t U G F 0 a D 5 T Z W N 0 a W 9 u M S 9 E Y X R l L 0 N o Y W 5 n Z W Q l M j B U e X B l P C 9 J d G V t U G F 0 a D 4 8 L 0 l 0 Z W 1 M b 2 N h d G l v b j 4 8 U 3 R h Y m x l R W 5 0 c m l l c y 8 + P C 9 J d G V t P j x J d G V t P j x J d G V t T G 9 j Y X R p b 2 4 + P E l 0 Z W 1 U e X B l P k Z v c m 1 1 b G E 8 L 0 l 0 Z W 1 U e X B l P j x J d G V t U G F 0 a D 5 T Z W N 0 a W 9 u M S 9 E Y X R l L 1 J l b W 9 2 Z W Q l M j B P d G h l c i U y M E N v b H V t b n M 8 L 0 l 0 Z W 1 Q Y X R o P j w v S X R l b U x v Y 2 F 0 a W 9 u P j x T d G F i b G V F b n R y a W V z L z 4 8 L 0 l 0 Z W 0 + P E l 0 Z W 0 + P E l 0 Z W 1 M b 2 N h d G l v b j 4 8 S X R l b V R 5 c G U + R m 9 y b X V s Y T w v S X R l b V R 5 c G U + P E l 0 Z W 1 Q Y X R o P l N l Y 3 R p b 2 4 x L 0 R h d G U v Q 2 h h b m d l Z C U y M F R 5 c G U l M j B 3 a X R o J T I w T G 9 j Y W x l P C 9 J d G V t U G F 0 a D 4 8 L 0 l 0 Z W 1 M b 2 N h d G l v b j 4 8 U 3 R h Y m x l R W 5 0 c m l l c y 8 + P C 9 J d G V t P j x J d G V t P j x J d G V t T G 9 j Y X R p b 2 4 + P E l 0 Z W 1 U e X B l P k Z v c m 1 1 b G E 8 L 0 l 0 Z W 1 U e X B l P j x J d G V t U G F 0 a D 5 T Z W N 0 a W 9 u M S 9 E Y X R l L 1 J l b W 9 2 Z W Q l M j B E d X B s a W N h d G V z P C 9 J d G V t U G F 0 a D 4 8 L 0 l 0 Z W 1 M b 2 N h d G l v b j 4 8 U 3 R h Y m x l R W 5 0 c m l l c y 8 + P C 9 J d G V t P j x J d G V t P j x J d G V t T G 9 j Y X R p b 2 4 + P E l 0 Z W 1 U e X B l P k Z v c m 1 1 b G E 8 L 0 l 0 Z W 1 U e X B l P j x J d G V t U G F 0 a D 5 T Z W N 0 a W 9 u M S 9 E Y X R l L 0 l u c 2 V y d G V k J T I w W W V h c j w v S X R l b V B h d G g + P C 9 J d G V t T G 9 j Y X R p b 2 4 + P F N 0 Y W J s Z U V u d H J p Z X M v P j w v S X R l b T 4 8 S X R l b T 4 8 S X R l b U x v Y 2 F 0 a W 9 u P j x J d G V t V H l w Z T 5 G b 3 J t d W x h P C 9 J d G V t V H l w Z T 4 8 S X R l b V B h d G g + U 2 V j d G l v b j E v R G F 0 Z S 9 J b n N l c n R l Z C U y M E 1 v b n R o J T I w T m F t Z T w v S X R l b V B h d G g + P C 9 J d G V t T G 9 j Y X R p b 2 4 + P F N 0 Y W J s Z U V u d H J p Z X M v P j w v S X R l b T 4 8 S X R l b T 4 8 S X R l b U x v Y 2 F 0 a W 9 u P j x J d G V t V H l w Z T 5 G b 3 J t d W x h P C 9 J d G V t V H l w Z T 4 8 S X R l b V B h d G g + U 2 V j d G l v b j E v R G F 0 Z S 9 S Z W 5 h b W V k J T I w Q 2 9 s d W 1 u c z w v S X R l b V B h d G g + P C 9 J d G V t T G 9 j Y X R p b 2 4 + P F N 0 Y W J s Z U V u d H J p Z X M v P j w v S X R l b T 4 8 S X R l b T 4 8 S X R l b U x v Y 2 F 0 a W 9 u P j x J d G V t V H l w Z T 5 G b 3 J t d W x h P C 9 J d G V t V H l w Z T 4 8 S X R l b V B h d G g + U 2 V j d G l v b j E v R G F 0 Z S 9 F e H R y Y W N 0 Z W Q l M j B G a X J z d C U y M E N o Y X J h Y 3 R l c n M 8 L 0 l 0 Z W 1 Q Y X R o P j w v S X R l b U x v Y 2 F 0 a W 9 u P j x T d G F i b G V F b n R y a W V z L z 4 8 L 0 l 0 Z W 0 + P E l 0 Z W 0 + P E l 0 Z W 1 M b 2 N h d G l v b j 4 8 S X R l b V R 5 c G U + R m 9 y b X V s Y T w v S X R l b V R 5 c G U + P E l 0 Z W 1 Q Y X R o P l N l Y 3 R p b 2 4 x L 0 R h d G U v S W 5 z Z X J 0 Z W Q l M j B N b 2 5 0 a D w v S X R l b V B h d G g + P C 9 J d G V t T G 9 j Y X R p b 2 4 + P F N 0 Y W J s Z U V u d H J p Z X M v P j w v S X R l b T 4 8 S X R l b T 4 8 S X R l b U x v Y 2 F 0 a W 9 u P j x J d G V t V H l w Z T 5 G b 3 J t d W x h P C 9 J d G V t V H l w Z T 4 8 S X R l b V B h d G g + U 2 V j d G l v b j E v R G F 0 Z S 9 S Z W 5 h b W V k J T I w Q 2 9 s d W 1 u c z E 8 L 0 l 0 Z W 1 Q Y X R o P j w v S X R l b U x v Y 2 F 0 a W 9 u P j x T d G F i b G V F b n R y a W V z L z 4 8 L 0 l 0 Z W 0 + P E l 0 Z W 0 + P E l 0 Z W 1 M b 2 N h d G l v b j 4 8 S X R l b V R 5 c G U + R m 9 y b X V s Y T w v S X R l b V R 5 c G U + P E l 0 Z W 1 Q Y X R o P l N l Y 3 R p b 2 4 x L 0 R h d G U v S W 5 z Z X J 0 Z W Q l M j B E Y X k l M j B O Y W 1 l P C 9 J d G V t U G F 0 a D 4 8 L 0 l 0 Z W 1 M b 2 N h d G l v b j 4 8 U 3 R h Y m x l R W 5 0 c m l l c y 8 + P C 9 J d G V t P j x J d G V t P j x J d G V t T G 9 j Y X R p b 2 4 + P E l 0 Z W 1 U e X B l P k Z v c m 1 1 b G E 8 L 0 l 0 Z W 1 U e X B l P j x J d G V t U G F 0 a D 5 T Z W N 0 a W 9 u M S 9 E Y X R l L 0 V 4 d H J h Y 3 R l Z C U y M E Z p c n N 0 J T I w Q 2 h h c m F j d G V y c z E 8 L 0 l 0 Z W 1 Q Y X R o P j w v S X R l b U x v Y 2 F 0 a W 9 u P j x T d G F i b G V F b n R y a W V z L z 4 8 L 0 l 0 Z W 0 + P E l 0 Z W 0 + P E l 0 Z W 1 M b 2 N h d G l v b j 4 8 S X R l b V R 5 c G U + R m 9 y b X V s Y T w v S X R l b V R 5 c G U + P E l 0 Z W 1 Q Y X R o P l N l Y 3 R p b 2 4 x L 0 R h d G U v U m V u Y W 1 l Z C U y M E N v b H V t b n M y P C 9 J d G V t U G F 0 a D 4 8 L 0 l 0 Z W 1 M b 2 N h d G l v b j 4 8 U 3 R h Y m x l R W 5 0 c m l l c y 8 + P C 9 J d G V t P j x J d G V t P j x J d G V t T G 9 j Y X R p b 2 4 + P E l 0 Z W 1 U e X B l P k Z v c m 1 1 b G E 8 L 0 l 0 Z W 1 U e X B l P j x J d G V t U G F 0 a D 5 T Z W N 0 a W 9 u M S 9 E Y X R l L 0 l u c 2 V y d G V k J T I w R G F 5 J T I w b 2 Y l M j B X Z W V r P C 9 J d G V t U G F 0 a D 4 8 L 0 l 0 Z W 1 M b 2 N h d G l v b j 4 8 U 3 R h Y m x l R W 5 0 c m l l c y 8 + P C 9 J d G V t P j x J d G V t P j x J d G V t T G 9 j Y X R p b 2 4 + P E l 0 Z W 1 U e X B l P k Z v c m 1 1 b G E 8 L 0 l 0 Z W 1 U e X B l P j x J d G V t U G F 0 a D 5 T Z W N 0 a W 9 u M S 9 E Y X R l L 0 F k Z G V k J T I w Q 2 9 u Z G l 0 a W 9 u Y W w l M j B D b 2 x 1 b W 4 8 L 0 l 0 Z W 1 Q Y X R o P j w v S X R l b U x v Y 2 F 0 a W 9 u P j x T d G F i b G V F b n R y a W V z L z 4 8 L 0 l 0 Z W 0 + P E l 0 Z W 0 + P E l 0 Z W 1 M b 2 N h d G l v b j 4 8 S X R l b V R 5 c G U + R m 9 y b X V s Y T w v S X R l b V R 5 c G U + P E l 0 Z W 1 Q Y X R o P l N l Y 3 R p b 2 4 x L 0 R h d G U v U m V u Y W 1 l Z C U y M E N v b H V t b n M z P C 9 J d G V t U G F 0 a D 4 8 L 0 l 0 Z W 1 M b 2 N h d G l v b j 4 8 U 3 R h Y m x l R W 5 0 c m l l c y 8 + P C 9 J d G V t P j x J d G V t P j x J d G V t T G 9 j Y X R p b 2 4 + P E l 0 Z W 1 U e X B l P k Z v c m 1 1 b G E 8 L 0 l 0 Z W 1 U e X B l P j x J d G V t U G F 0 a D 5 T Z W N 0 a W 9 u M S 9 E Y X R l L 0 l u c 2 V y d G V k J T I w U X V h c n R l c j w v S X R l b V B h d G g + P C 9 J d G V t T G 9 j Y X R p b 2 4 + P F N 0 Y W J s Z U V u d H J p Z X M v P j w v S X R l b T 4 8 S X R l b T 4 8 S X R l b U x v Y 2 F 0 a W 9 u P j x J d G V t V H l w Z T 5 G b 3 J t d W x h P C 9 J d G V t V H l w Z T 4 8 S X R l b V B h d G g + U 2 V j d G l v b j E v R G F 0 Z S 9 B Z G R l Z C U y M F B y Z W Z p e D w v S X R l b V B h d G g + P C 9 J d G V t T G 9 j Y X R p b 2 4 + P F N 0 Y W J s Z U V u d H J p Z X M v P j w v S X R l b T 4 8 S X R l b T 4 8 S X R l b U x v Y 2 F 0 a W 9 u P j x J d G V t V H l w Z T 5 G b 3 J t d W x h P C 9 J d G V t V H l w Z T 4 8 S X R l b V B h d G g + U 2 V j d G l v b j E v R G F 0 Z S 9 S Z W 5 h b W V k J T I w Q 2 9 s d W 1 u c z Q 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Q 2 F s Y 3 V s Y X R p b 2 5 z L 1 N v d X J j Z T w v S X R l b V B h d G g + P C 9 J d G V t T G 9 j Y X R p b 2 4 + P F N 0 Y W J s Z U V u d H J p Z X M v P j w v S X R l b T 4 8 S X R l b T 4 8 S X R l b U x v Y 2 F 0 a W 9 u P j x J d G V t V H l w Z T 5 G b 3 J t d W x h P C 9 J d G V t V H l w Z T 4 8 S X R l b V B h d G g + U 2 V j d G l v b j E v Q 2 F s Y 3 V s Y X R p b 2 5 z L 0 N v b n Z l c n R l Z C U y M H R v J T I w V G F i b G U 8 L 0 l 0 Z W 1 Q Y X R o P j w v S X R l b U x v Y 2 F 0 a W 9 u P j x T d G F i b G V F b n R y a W V z L z 4 8 L 0 l 0 Z W 0 + P E l 0 Z W 0 + P E l 0 Z W 1 M b 2 N h d G l v b j 4 8 S X R l b V R 5 c G U + R m 9 y b X V s Y T w v S X R l b V R 5 c G U + P E l 0 Z W 1 Q Y X R o P l N l Y 3 R p b 2 4 x L 0 N h b G N 1 b G F 0 a W 9 u c y 9 S Z W 5 h b W V k J T I w Q 2 9 s d W 1 u c z w v S X R l b V B h d G g + P C 9 J d G V t T G 9 j Y X R p b 2 4 + P F N 0 Y W J s Z U V u d H J p Z X M v P j w v S X R l b T 4 8 S X R l b T 4 8 S X R l b U x v Y 2 F 0 a W 9 u P j x J d G V t V H l w Z T 5 G b 3 J t d W x h P C 9 J d G V t V H l w Z T 4 8 S X R l b V B h d G g + U 2 V j d G l v b j E v Q 2 F s Y 3 V s Y X R p b 2 5 z L 0 N o Y W 5 n Z W Q l M j B U e X B l P C 9 J d G V t U G F 0 a D 4 8 L 0 l 0 Z W 1 M b 2 N h d G l v b j 4 8 U 3 R h Y m x l R W 5 0 c m l l c y 8 + P C 9 J d G V t P j x J d G V t P j x J d G V t T G 9 j Y X R p b 2 4 + P E l 0 Z W 1 U e X B l P k Z v c m 1 1 b G E 8 L 0 l 0 Z W 1 U e X B l P j x J d G V t U G F 0 a D 5 T Z W N 0 a W 9 u M S 9 m Y W N 0 X 3 R h Y m x l L 0 N o Y W 5 n Z W Q l M j B U e X B l J T I w d 2 l 0 a C U y M E x v Y 2 F s Z T w v S X R l b V B h d G g + P C 9 J d G V t T G 9 j Y X R p b 2 4 + P F N 0 Y W J s Z U V u d H J p Z X M v P j w v S X R l b T 4 8 S X R l b T 4 8 S X R l b U x v Y 2 F 0 a W 9 u P j x J d G V t V H l w Z T 5 G b 3 J t d W x h P C 9 J d G V t V H l w Z T 4 8 S X R l b V B h d G g + U 2 V j d G l v b j E v Z m F j d F 9 0 Y W J s Z S 9 D a G F u Z 2 V k J T I w V H l w Z T w v S X R l b V B h d G g + P C 9 J d G V t T G 9 j Y X R p b 2 4 + P F N 0 Y W J s Z U V u d H J p Z X M v P j w v S X R l b T 4 8 S X R l b T 4 8 S X R l b U x v Y 2 F 0 a W 9 u P j x J d G V t V H l w Z T 5 G b 3 J t d W x h P C 9 J d G V t V H l w Z T 4 8 S X R l b V B h d G g + U 2 V j d G l v b j E v Z m F j d F 9 0 Y W J s Z S 9 D a G F u Z 2 V k J T I w V H l w Z S U y M H d p d G g l M j B M b 2 N h b G U x P C 9 J d G V t U G F 0 a D 4 8 L 0 l 0 Z W 1 M b 2 N h d G l v b j 4 8 U 3 R h Y m x l R W 5 0 c m l l c y 8 + P C 9 J d G V t P j x J d G V t P j x J d G V t T G 9 j Y X R p b 2 4 + P E l 0 Z W 1 U e X B l P k Z v c m 1 1 b G E 8 L 0 l 0 Z W 1 U e X B l P j x J d G V t U G F 0 a D 5 T Z W N 0 a W 9 u M S 9 E Y X R l L 0 N o Y W 5 n Z W Q l M j B U e X B l J T I w d 2 l 0 a C U y M E x v Y 2 F s Z T E 8 L 0 l 0 Z W 1 Q Y X R o P j w v S X R l b U x v Y 2 F 0 a W 9 u P j x T d G F i b G V F b n R y a W V z L z 4 8 L 0 l 0 Z W 0 + P E l 0 Z W 0 + P E l 0 Z W 1 M b 2 N h d G l v b j 4 8 S X R l b V R 5 c G U + R m 9 y b X V s Y T w v S X R l b V R 5 c G U + P E l 0 Z W 1 Q Y X R o P l N l Y 3 R p b 2 4 x L 2 1 v b n R o b H l f c 3 R v c m V f d G F y Z 2 V 0 c y 9 D a G F u Z 2 V k J T I w V H l w Z S U y M H d p d G g l M j B M b 2 N h b G U 8 L 0 l 0 Z W 1 Q Y X R o P j w v S X R l b U x v Y 2 F 0 a W 9 u P j x T d G F i b G V F b n R y a W V z L z 4 8 L 0 l 0 Z W 0 + P E l 0 Z W 0 + P E l 0 Z W 1 M b 2 N h d G l v b j 4 8 S X R l b V R 5 c G U + R m 9 y b X V s Y T w v S X R l b V R 5 c G U + P E l 0 Z W 1 Q Y X R o P l N l Y 3 R p b 2 4 x L 2 1 v b n R o b H l f c 3 R v c m V f d G F y Z 2 V 0 c y 9 G a W x 0 Z X J l Z C U y M F J v d 3 M 8 L 0 l 0 Z W 1 Q Y X R o P j w v S X R l b U x v Y 2 F 0 a W 9 u P j x T d G F i b G V F b n R y a W V z L z 4 8 L 0 l 0 Z W 0 + P E l 0 Z W 0 + P E l 0 Z W 1 M b 2 N h d G l v b j 4 8 S X R l b V R 5 c G U + R m 9 y b X V s Y T w v S X R l b V R 5 c G U + P E l 0 Z W 1 Q Y X R o P l N l Y 3 R p b 2 4 x L 2 1 v b n R o b H l f c 3 R v c m V f d G F y Z 2 V 0 c y 9 J b n N l c n R l Z C U y M F l l Y X I 8 L 0 l 0 Z W 1 Q Y X R o P j w v S X R l b U x v Y 2 F 0 a W 9 u P j x T d G F i b G V F b n R y a W V z L z 4 8 L 0 l 0 Z W 0 + P E l 0 Z W 0 + P E l 0 Z W 1 M b 2 N h d G l v b j 4 8 S X R l b V R 5 c G U + R m 9 y b X V s Y T w v S X R l b V R 5 c G U + P E l 0 Z W 1 Q Y X R o P l N l Y 3 R p b 2 4 x L 2 1 v b n R o b H l f c 3 R v c m V f d G F y Z 2 V 0 c y 9 S Z W 1 v d m V k J T I w Q 2 9 s d W 1 u c z w v S X R l b V B h d G g + P C 9 J d G V t T G 9 j Y X R p b 2 4 + P F N 0 Y W J s Z U V u d H J p Z X M v P j w v S X R l b T 4 8 S X R l b T 4 8 S X R l b U x v Y 2 F 0 a W 9 u P j x J d G V t V H l w Z T 5 G b 3 J t d W x h P C 9 J d G V t V H l w Z T 4 8 S X R l b V B h d G g + U 2 V j d G l v b j E v b W 9 u d G h s e V 9 z d G 9 y Z V 9 0 Y X J n Z X R z L 0 l u c 2 V y d G V k J T I w T W 9 u d G g 8 L 0 l 0 Z W 1 Q Y X R o P j w v S X R l b U x v Y 2 F 0 a W 9 u P j x T d G F i b G V F b n R y a W V z L z 4 8 L 0 l 0 Z W 0 + P E l 0 Z W 0 + P E l 0 Z W 1 M b 2 N h d G l v b j 4 8 S X R l b V R 5 c G U + R m 9 y b X V s Y T w v S X R l b V R 5 c G U + P E l 0 Z W 1 Q Y X R o P l N l Y 3 R p b 2 4 x L 2 1 v b n R o b H l f c 3 R v c m V f d G F y Z 2 V 0 c y 9 S Z W 1 v d m V k J T I w Q 2 9 s d W 1 u c z E 8 L 0 l 0 Z W 1 Q Y X R o P j w v S X R l b U x v Y 2 F 0 a W 9 u P j x T d G F i b G V F b n R y a W V z L z 4 8 L 0 l 0 Z W 0 + P E l 0 Z W 0 + P E l 0 Z W 1 M b 2 N h d G l v b j 4 8 S X R l b V R 5 c G U + R m 9 y b X V s Y T w v S X R l b V R 5 c G U + P E l 0 Z W 1 Q Y X R o P l N l Y 3 R p b 2 4 x L 2 1 v b n R o b H l f c 3 R v c m V f d G F y Z 2 V 0 c y 9 J b n N l c n R l Z C U y M E R h e T w v S X R l b V B h d G g + P C 9 J d G V t T G 9 j Y X R p b 2 4 + P F N 0 Y W J s Z U V u d H J p Z X M v P j w v S X R l b T 4 8 S X R l b T 4 8 S X R l b U x v Y 2 F 0 a W 9 u P j x J d G V t V H l w Z T 5 G b 3 J t d W x h P C 9 J d G V t V H l w Z T 4 8 S X R l b V B h d G g + U 2 V j d G l v b j E v b W 9 u d G h s e V 9 z d G 9 y Z V 9 0 Y X J n Z X R z L 0 N o Y W 5 n Z W Q l M j B U e X B l M T w v S X R l b V B h d G g + P C 9 J d G V t T G 9 j Y X R p b 2 4 + P F N 0 Y W J s Z U V u d H J p Z X M v P j w v S X R l b T 4 8 S X R l b T 4 8 S X R l b U x v Y 2 F 0 a W 9 u P j x J d G V t V H l w Z T 5 G b 3 J t d W x h P C 9 J d G V t V H l w Z T 4 8 S X R l b V B h d G g + U 2 V j d G l v b j E v b W 9 u d G h s e V 9 z d G 9 y Z V 9 0 Y X J n Z X R z L 0 F k Z G V k J T I w U 3 V m Z m l 4 P C 9 J d G V t U G F 0 a D 4 8 L 0 l 0 Z W 1 M b 2 N h d G l v b j 4 8 U 3 R h Y m x l R W 5 0 c m l l c y 8 + P C 9 J d G V t P j x J d G V t P j x J d G V t T G 9 j Y X R p b 2 4 + P E l 0 Z W 1 U e X B l P k Z v c m 1 1 b G E 8 L 0 l 0 Z W 1 U e X B l P j x J d G V t U G F 0 a D 5 T Z W N 0 a W 9 u M S 9 t b 2 5 0 a G x 5 X 3 N 0 b 3 J l X 3 R h c m d l d H M v U m V t b 3 Z l Z C U y M E N v b H V t b n M y P C 9 J d G V t U G F 0 a D 4 8 L 0 l 0 Z W 1 M b 2 N h d G l v b j 4 8 U 3 R h Y m x l R W 5 0 c m l l c y 8 + P C 9 J d G V t P j x J d G V t P j x J d G V t T G 9 j Y X R p b 2 4 + P E l 0 Z W 1 U e X B l P k Z v c m 1 1 b G E 8 L 0 l 0 Z W 1 U e X B l P j x J d G V t U G F 0 a D 5 T Z W N 0 a W 9 u M S 9 t b 2 5 0 a G x 5 X 3 N 0 b 3 J l X 3 R h c m d l d H M v U m V u Y W 1 l Z C U y M E N v b H V t b n M x P C 9 J d G V t U G F 0 a D 4 8 L 0 l 0 Z W 1 M b 2 N h d G l v b j 4 8 U 3 R h Y m x l R W 5 0 c m l l c y 8 + P C 9 J d G V t P j x J d G V t P j x J d G V t T G 9 j Y X R p b 2 4 + P E l 0 Z W 1 U e X B l P k Z v c m 1 1 b G E 8 L 0 l 0 Z W 1 U e X B l P j x J d G V t U G F 0 a D 5 T Z W N 0 a W 9 u M S 9 t b 2 5 0 a G x 5 X 3 N 0 b 3 J l X 3 R h c m d l d H M v Q 2 h h b m d l Z C U y M F R 5 c G U l M j B 3 a X R o J T I w T G 9 j Y W x l M T w v S X R l b V B h d G g + P C 9 J d G V t T G 9 j Y X R p b 2 4 + P F N 0 Y W J s Z U V u d H J p Z X M v P j w v S X R l b T 4 8 S X R l b T 4 8 S X R l b U x v Y 2 F 0 a W 9 u P j x J d G V t V H l w Z T 5 G b 3 J t d W x h P C 9 J d G V t V H l w Z T 4 8 S X R l b V B h d G g + U 2 V j d G l v b j E v b W 9 u d G h s e V 9 z d G 9 y Z V 9 0 Y X J n Z X R z L 1 J l b 3 J k Z X J l Z C U y M E N v b H V t b n M 8 L 0 l 0 Z W 1 Q Y X R o P j w v S X R l b U x v Y 2 F 0 a W 9 u P j x T d G F i b G V F b n R y a W V z L z 4 8 L 0 l 0 Z W 0 + P E l 0 Z W 0 + P E l 0 Z W 1 M b 2 N h d G l v b j 4 8 S X R l b V R 5 c G U + R m 9 y b X V s Y T w v S X R l b V R 5 c G U + P E l 0 Z W 1 Q Y X R o P l N l Y 3 R p b 2 4 x L 0 R p b V 9 D d X N 0 b 2 1 l c i 9 B Z G R l Z C U y M E N v b m R p d G l v b m F s J T I w Q 2 9 s d W 1 u P C 9 J d G V t U G F 0 a D 4 8 L 0 l 0 Z W 1 M b 2 N h d G l v b j 4 8 U 3 R h Y m x l R W 5 0 c m l l c y 8 + P C 9 J d G V t P j x J d G V t P j x J d G V t T G 9 j Y X R p b 2 4 + P E l 0 Z W 1 U e X B l P k Z v c m 1 1 b G E 8 L 0 l 0 Z W 1 U e X B l P j x J d G V t U G F 0 a D 5 T Z W N 0 a W 9 u M S 9 E a W 1 f Q 3 V z d G 9 t Z X I v U m V w b G F j Z W Q l M j B W Y W x 1 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G B j t Z Z i r C k i r j I y S d C 3 e 7 A A A A A A C A A A A A A A Q Z g A A A A E A A C A A A A C y C 2 5 F m 3 6 U f N B Y 1 W u S h / 1 m 8 p C 6 H 8 r y t u T L c 6 Q 9 1 2 F y y w A A A A A O g A A A A A I A A C A A A A A b a C o S Z H 1 t Y T T Z S s D 5 6 H M u Z j + h h 7 X P 3 Y r E Z Z 9 Y B z 4 t n l A A A A C d G j l / E L c A P d G d j S M g 6 D n 8 4 B a e e c f y k z C C Z h N A N t 9 z Y K k I t X x 5 F v J g Z E x B A R U W k q 1 Z O m r u 7 Q q f 7 b / p D I O b l u u 6 w 2 6 6 W E C 2 a Z S r I m 3 3 1 t J V E 0 A A A A C X F c r L Y P D V v U + 0 0 s x d Z F z 1 G 4 6 C P k U + W F r Q Q z 3 J G z L q / j f S M e s r Y H N p a G T w f i T V z v 6 V / U G V T y A u j 0 X 0 r b z 1 e S u 3 < / D a t a M a s h u p > 
</file>

<file path=customXml/item29.xml>��< ? x m l   v e r s i o n = " 1 . 0 "   e n c o d i n g = " U T F - 1 6 " ? > < G e m i n i   x m l n s = " h t t p : / / g e m i n i / p i v o t c u s t o m i z a t i o n / L i n k e d T a b l e U p d a t e M o d e " > < C u s t o m C o n t e n t > < ! [ C D A T A [ T r u e ] ] > < / C u s t o m C o n t e n t > < / G e m i n i > 
</file>

<file path=customXml/item3.xml>��< ? x m l   v e r s i o n = " 1 . 0 "   e n c o d i n g = " U T F - 1 6 " ? > < G e m i n i   x m l n s = " h t t p : / / g e m i n i / p i v o t c u s t o m i z a t i o n / T a b l e X M L _ p r o d u c t s _ t a b l e _ d b 7 3 d 7 a 4 - 9 1 9 6 - 4 7 f b - 8 3 7 d - 2 2 9 b 2 2 e 2 2 a 0 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D a t e _ e 0 6 8 1 0 9 0 - 1 3 e b - 4 0 a 0 - b 5 d 0 - a e f 9 4 6 7 0 0 1 8 8 " > < 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 M o n t h N u m < / s t r i n g > < / k e y > < v a l u e > < i n t > 1 0 7 < / i n t > < / v a l u e > < / i t e m > < i t e m > < k e y > < s t r i n g > W e e k d a y < / s t r i n g > < / k e y > < v a l u e > < i n t > 9 3 < / i n t > < / v a l u e > < / i t e m > < i t e m > < k e y > < s t r i n g > D a y N u m < / s t r i n g > < / k e y > < v a l u e > < i n t > 8 9 < / 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 D a y N u m 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a n d b o x N o n E m p t y " > < C u s t o m C o n t e n t > < ! [ C D A T A [ 1 ] ] > < / C u s t o m C o n t e n t > < / G e m i n i > 
</file>

<file path=customXml/item32.xml>��< ? x m l   v e r s i o n = " 1 . 0 "   e n c o d i n g = " U T F - 1 6 " ? > < G e m i n i   x m l n s = " h t t p : / / g e m i n i / p i v o t c u s t o m i z a t i o n / b 4 9 7 c 3 6 8 - b a 8 f - 4 4 1 e - 9 1 4 f - 6 4 6 8 9 6 9 a 0 7 b 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33.xml>��< ? x m l   v e r s i o n = " 1 . 0 "   e n c o d i n g = " U T F - 1 6 " ? > < G e m i n i   x m l n s = " h t t p : / / g e m i n i / p i v o t c u s t o m i z a t i o n / e a 7 4 1 b f 0 - 7 2 1 d - 4 a 3 4 - 8 1 c c - c 2 5 1 3 7 6 1 c 2 6 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34.xml>��< ? x m l   v e r s i o n = " 1 . 0 "   e n c o d i n g = " U T F - 1 6 " ? > < G e m i n i   x m l n s = " h t t p : / / g e m i n i / p i v o t c u s t o m i z a t i o n / d b 3 a 8 8 9 9 - b f 7 b - 4 d 2 a - 8 5 c b - e 4 8 4 1 1 9 4 9 5 6 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 T r u e < / V i s i b l e > < / i t e m > < i t e m > < M e a s u r e N a m e > #   L o c a t i o n s < / M e a s u r e N a m e > < D i s p l a y N a m e > #   L o c a t i o n s < / D i s p l a y N a m e > < V i s i b l e > T r u e < / V i s i b l e > < / i t e m > < / C a l c u l a t e d F i e l d s > < S A H o s t H a s h > 0 < / S A H o s t H a s h > < G e m i n i F i e l d L i s t V i s i b l e > T r u e < / G e m i n i F i e l d L i s t V i s i b l e > < / S e t t i n g s > ] ] > < / C u s t o m C o n t e n t > < / G e m i n i > 
</file>

<file path=customXml/item35.xml>��< ? x m l   v e r s i o n = " 1 . 0 "   e n c o d i n g = " U T F - 1 6 " ? > < G e m i n i   x m l n s = " h t t p : / / g e m i n i / p i v o t c u s t o m i z a t i o n / T a b l e X M L _ m o n t h l y _ s t o r e _ t a r g e t s _ c 5 b 1 1 c 9 2 - a 5 3 0 - 4 2 d 3 - a 3 4 5 - 5 6 1 e b a 8 3 5 6 a 1 " > < 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 M o n t h l y   T a r g e t < / s t r i n g > < / k e y > < v a l u e > < i n t > 1 2 9 < / i n t > < / v a l u e > < / i t e m > < i t e m > < k e y > < s t r i n g > D a t e < / s t r i n g > < / k e y > < v a l u e > < i n t > 6 5 < / i n t > < / v a l u e > < / i t e m > < / C o l u m n W i d t h s > < C o l u m n D i s p l a y I n d e x > < i t e m > < k e y > < s t r i n g > S t o r e   I D < / s t r i n g > < / k e y > < v a l u e > < i n t > 0 < / i n t > < / v a l u e > < / i t e m > < i t e m > < k e y > < s t r i n g > M o n t h l y   T a r g e t < / s t r i n g > < / k e y > < v a l u e > < i n t > 1 < / i n t > < / v a l u e > < / i t e m > < i t e m > < k e y > < s t r i n g > D a t e < / 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C l i e n t W i n d o w X M L " > < C u s t o m C o n t e n t > < ! [ C D A T A [ D a t e _ e 0 6 8 1 0 9 0 - 1 3 e b - 4 0 a 0 - b 5 d 0 - a e f 9 4 6 7 0 0 1 8 8 ] ] > < / C u s t o m C o n t e n t > < / G e m i n i > 
</file>

<file path=customXml/item4.xml>��< ? x m l   v e r s i o n = " 1 . 0 "   e n c o d i n g = " U T F - 1 6 " ? > < G e m i n i   x m l n s = " h t t p : / / g e m i n i / p i v o t c u s t o m i z a t i o n / e 5 1 a 6 5 6 0 - a f b a - 4 3 5 6 - a 4 4 d - a 7 1 f 4 4 5 0 7 9 8 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 2 0 2 5 - 0 6 - 2 7 T 1 9 : 4 1 : 2 8 . 6 9 0 3 6 0 3 + 0 8 : 0 0 < / L a s t P r o c e s s e d T i m e > < / D a t a M o d e l i n g S a n d b o x . S e r i a l i z e d S a n d b o x E r r o r C a c h e > ] ] > < / C u s t o m C o n t e n t > < / G e m i n i > 
</file>

<file path=customXml/item6.xml>��< ? x m l   v e r s i o n = " 1 . 0 "   e n c o d i n g = " U T F - 1 6 " ? > < G e m i n i   x m l n s = " h t t p : / / g e m i n i / p i v o t c u s t o m i z a t i o n / 9 e 7 3 d c 3 8 - 0 b 8 8 - 4 4 f b - 9 1 1 4 - 8 b 4 8 7 7 b 0 8 4 0 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 T r a n s a c t i o n < / M e a s u r e N a m e > < D i s p l a y N a m e > #   T r a n s a c t i o n 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 V a r i a n c e < / M e a s u r e N a m e > < D i s p l a y N a m e > V a r i a n c e < / 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 T r u e 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 D i m _ C u s t o m e r _ b 4 8 f 1 9 4 c - 5 d 4 a - 4 0 d e - b 8 7 4 - e e 4 5 5 d 1 0 a 8 5 0 < / K e y > < V a l u e   x m l n s : a = " h t t p : / / s c h e m a s . d a t a c o n t r a c t . o r g / 2 0 0 4 / 0 7 / M i c r o s o f t . A n a l y s i s S e r v i c e s . C o m m o n " > < a : H a s F o c u s > t r u e < / a : H a s F o c u s > < a : S i z e A t D p i 9 6 > 1 1 3 < / a : S i z e A t D p i 9 6 > < a : V i s i b l e > t r u e < / a : V i s i b l e > < / V a l u e > < / K e y V a l u e O f s t r i n g S a n d b o x E d i t o r . M e a s u r e G r i d S t a t e S c d E 3 5 R y > < K e y V a l u e O f s t r i n g S a n d b o x E d i t o r . M e a s u r e G r i d S t a t e S c d E 3 5 R y > < K e y > f a c t _ t a b l e _ b 2 d b b 9 1 9 - f 5 8 4 - 4 3 d a - b 8 6 7 - d 6 0 a 3 a 8 a b 4 9 7 < / 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 m o n t h l y _ s t o r e _ t a r g e t s _ c 5 b 1 1 c 9 2 - a 5 3 0 - 4 2 d 3 - a 3 4 5 - 5 6 1 e b a 8 3 5 6 a 1 < / K e y > < V a l u e   x m l n s : a = " h t t p : / / s c h e m a s . d a t a c o n t r a c t . o r g / 2 0 0 4 / 0 7 / M i c r o s o f t . A n a l y s i s S e r v i c e s . C o m m o n " > < a : H a s F o c u s > t r u e < / a : H a s F o c u s > < a : S i z e A t D p i 9 6 > 1 1 3 < / a : S i z e A t D p i 9 6 > < a : V i s i b l e > t r u e < / a : V i s i b l e > < / V a l u e > < / K e y V a l u e O f s t r i n g S a n d b o x E d i t o r . M e a s u r e G r i d S t a t e S c d E 3 5 R y > < K e y V a l u e O f s t r i n g S a n d b o x E d i t o r . M e a s u r e G r i d S t a t e S c d E 3 5 R y > < K e y > p r o d u c t s _ t a b l e _ d b 7 3 d 7 a 4 - 9 1 9 6 - 4 7 f b - 8 3 7 d - 2 2 9 b 2 2 e 2 2 a 0 3 < / K e y > < V a l u e   x m l n s : a = " h t t p : / / s c h e m a s . d a t a c o n t r a c t . o r g / 2 0 0 4 / 0 7 / M i c r o s o f t . A n a l y s i s S e r v i c e s . C o m m o n " > < a : H a s F o c u s > t r u e < / a : H a s F o c u s > < a : S i z e A t D p i 9 6 > 1 1 3 < / a : S i z e A t D p i 9 6 > < a : V i s i b l e > t r u e < / a : V i s i b l e > < / V a l u e > < / K e y V a l u e O f s t r i n g S a n d b o x E d i t o r . M e a s u r e G r i d S t a t e S c d E 3 5 R y > < K e y V a l u e O f s t r i n g S a n d b o x E d i t o r . M e a s u r e G r i d S t a t e S c d E 3 5 R y > < K e y > D a t e _ e 0 6 8 1 0 9 0 - 1 3 e b - 4 0 a 0 - b 5 d 0 - a e f 9 4 6 7 0 0 1 8 8 < / K e y > < V a l u e   x m l n s : a = " h t t p : / / s c h e m a s . d a t a c o n t r a c t . o r g / 2 0 0 4 / 0 7 / M i c r o s o f t . A n a l y s i s S e r v i c e s . C o m m o n " > < a : H a s F o c u s > t r u e < / a : H a s F o c u s > < a : S i z e A t D p i 9 6 > 1 1 3 < / a : S i z e A t D p i 9 6 > < a : V i s i b l e > t r u e < / a : V i s i b l e > < / V a l u e > < / K e y V a l u e O f s t r i n g S a n d b o x E d i t o r . M e a s u r e G r i d S t a t e S c d E 3 5 R y > < K e y V a l u e O f s t r i n g S a n d b o x E d i t o r . M e a s u r e G r i d S t a t e S c d E 3 5 R y > < K e y > D i m _ S a l e s P e r s o n _ 9 e 2 3 b 4 0 1 - b 9 4 2 - 4 4 0 8 - 9 8 a 1 - 1 2 3 8 6 1 3 3 4 3 0 8 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730E7309-684E-420F-AEAC-E06EABC9DC0B}">
  <ds:schemaRefs/>
</ds:datastoreItem>
</file>

<file path=customXml/itemProps10.xml><?xml version="1.0" encoding="utf-8"?>
<ds:datastoreItem xmlns:ds="http://schemas.openxmlformats.org/officeDocument/2006/customXml" ds:itemID="{C5FE61A7-2787-4720-B0A1-6B8251155346}">
  <ds:schemaRefs/>
</ds:datastoreItem>
</file>

<file path=customXml/itemProps11.xml><?xml version="1.0" encoding="utf-8"?>
<ds:datastoreItem xmlns:ds="http://schemas.openxmlformats.org/officeDocument/2006/customXml" ds:itemID="{4E031683-CA82-44F1-BD80-36457B5B0557}">
  <ds:schemaRefs/>
</ds:datastoreItem>
</file>

<file path=customXml/itemProps12.xml><?xml version="1.0" encoding="utf-8"?>
<ds:datastoreItem xmlns:ds="http://schemas.openxmlformats.org/officeDocument/2006/customXml" ds:itemID="{46D736E0-80A1-423E-BDA1-1DE1B773B788}">
  <ds:schemaRefs/>
</ds:datastoreItem>
</file>

<file path=customXml/itemProps13.xml><?xml version="1.0" encoding="utf-8"?>
<ds:datastoreItem xmlns:ds="http://schemas.openxmlformats.org/officeDocument/2006/customXml" ds:itemID="{3F3F0B77-C255-4C44-A052-2876884E310A}">
  <ds:schemaRefs/>
</ds:datastoreItem>
</file>

<file path=customXml/itemProps14.xml><?xml version="1.0" encoding="utf-8"?>
<ds:datastoreItem xmlns:ds="http://schemas.openxmlformats.org/officeDocument/2006/customXml" ds:itemID="{03FB067A-A76F-43C2-950C-E4F352E5AF7F}">
  <ds:schemaRefs/>
</ds:datastoreItem>
</file>

<file path=customXml/itemProps15.xml><?xml version="1.0" encoding="utf-8"?>
<ds:datastoreItem xmlns:ds="http://schemas.openxmlformats.org/officeDocument/2006/customXml" ds:itemID="{088477E3-9F89-480F-A11E-09980D425D1F}">
  <ds:schemaRefs/>
</ds:datastoreItem>
</file>

<file path=customXml/itemProps16.xml><?xml version="1.0" encoding="utf-8"?>
<ds:datastoreItem xmlns:ds="http://schemas.openxmlformats.org/officeDocument/2006/customXml" ds:itemID="{DB5E911E-A368-4D6F-BF6D-85560C747190}">
  <ds:schemaRefs/>
</ds:datastoreItem>
</file>

<file path=customXml/itemProps17.xml><?xml version="1.0" encoding="utf-8"?>
<ds:datastoreItem xmlns:ds="http://schemas.openxmlformats.org/officeDocument/2006/customXml" ds:itemID="{2D5642AD-AA1B-4494-99E1-78EFF797B9A9}">
  <ds:schemaRefs/>
</ds:datastoreItem>
</file>

<file path=customXml/itemProps18.xml><?xml version="1.0" encoding="utf-8"?>
<ds:datastoreItem xmlns:ds="http://schemas.openxmlformats.org/officeDocument/2006/customXml" ds:itemID="{AFBF8B15-15DF-47C0-935B-DF18B156279C}">
  <ds:schemaRefs/>
</ds:datastoreItem>
</file>

<file path=customXml/itemProps19.xml><?xml version="1.0" encoding="utf-8"?>
<ds:datastoreItem xmlns:ds="http://schemas.openxmlformats.org/officeDocument/2006/customXml" ds:itemID="{FC33DCB1-DA88-4917-A517-A4877623BAC6}">
  <ds:schemaRefs/>
</ds:datastoreItem>
</file>

<file path=customXml/itemProps2.xml><?xml version="1.0" encoding="utf-8"?>
<ds:datastoreItem xmlns:ds="http://schemas.openxmlformats.org/officeDocument/2006/customXml" ds:itemID="{EA6CD784-98CD-426E-A391-1AE1C87B54EC}">
  <ds:schemaRefs/>
</ds:datastoreItem>
</file>

<file path=customXml/itemProps20.xml><?xml version="1.0" encoding="utf-8"?>
<ds:datastoreItem xmlns:ds="http://schemas.openxmlformats.org/officeDocument/2006/customXml" ds:itemID="{D163F96C-18F7-4278-93C2-9B2FB406F9DA}">
  <ds:schemaRefs/>
</ds:datastoreItem>
</file>

<file path=customXml/itemProps21.xml><?xml version="1.0" encoding="utf-8"?>
<ds:datastoreItem xmlns:ds="http://schemas.openxmlformats.org/officeDocument/2006/customXml" ds:itemID="{6601CCD9-03C5-46B7-8E81-3E969511D2A3}">
  <ds:schemaRefs/>
</ds:datastoreItem>
</file>

<file path=customXml/itemProps22.xml><?xml version="1.0" encoding="utf-8"?>
<ds:datastoreItem xmlns:ds="http://schemas.openxmlformats.org/officeDocument/2006/customXml" ds:itemID="{CD9CB391-FFEB-4ADE-8528-3110EAEF3DF3}">
  <ds:schemaRefs/>
</ds:datastoreItem>
</file>

<file path=customXml/itemProps23.xml><?xml version="1.0" encoding="utf-8"?>
<ds:datastoreItem xmlns:ds="http://schemas.openxmlformats.org/officeDocument/2006/customXml" ds:itemID="{69B1AC4C-AE75-4DD6-9658-D13234CF0294}">
  <ds:schemaRefs/>
</ds:datastoreItem>
</file>

<file path=customXml/itemProps24.xml><?xml version="1.0" encoding="utf-8"?>
<ds:datastoreItem xmlns:ds="http://schemas.openxmlformats.org/officeDocument/2006/customXml" ds:itemID="{CEE1A86B-96C1-4BC0-90BB-D432CBB1B433}">
  <ds:schemaRefs/>
</ds:datastoreItem>
</file>

<file path=customXml/itemProps25.xml><?xml version="1.0" encoding="utf-8"?>
<ds:datastoreItem xmlns:ds="http://schemas.openxmlformats.org/officeDocument/2006/customXml" ds:itemID="{645E1EC7-889B-4733-82A2-5367EEF135F1}">
  <ds:schemaRefs/>
</ds:datastoreItem>
</file>

<file path=customXml/itemProps26.xml><?xml version="1.0" encoding="utf-8"?>
<ds:datastoreItem xmlns:ds="http://schemas.openxmlformats.org/officeDocument/2006/customXml" ds:itemID="{9D9693A5-C35B-4AFA-8765-CECB765E4FB8}">
  <ds:schemaRefs/>
</ds:datastoreItem>
</file>

<file path=customXml/itemProps27.xml><?xml version="1.0" encoding="utf-8"?>
<ds:datastoreItem xmlns:ds="http://schemas.openxmlformats.org/officeDocument/2006/customXml" ds:itemID="{11641B00-506D-44C4-9B9D-9361D5910E51}">
  <ds:schemaRefs/>
</ds:datastoreItem>
</file>

<file path=customXml/itemProps28.xml><?xml version="1.0" encoding="utf-8"?>
<ds:datastoreItem xmlns:ds="http://schemas.openxmlformats.org/officeDocument/2006/customXml" ds:itemID="{7D1DDAE7-E839-485E-9C5E-7435ACC137C0}">
  <ds:schemaRefs>
    <ds:schemaRef ds:uri="http://schemas.microsoft.com/DataMashup"/>
  </ds:schemaRefs>
</ds:datastoreItem>
</file>

<file path=customXml/itemProps29.xml><?xml version="1.0" encoding="utf-8"?>
<ds:datastoreItem xmlns:ds="http://schemas.openxmlformats.org/officeDocument/2006/customXml" ds:itemID="{193D705B-B1FF-4D1F-B833-D01930E50817}">
  <ds:schemaRefs/>
</ds:datastoreItem>
</file>

<file path=customXml/itemProps3.xml><?xml version="1.0" encoding="utf-8"?>
<ds:datastoreItem xmlns:ds="http://schemas.openxmlformats.org/officeDocument/2006/customXml" ds:itemID="{9D11EA5E-D975-492F-A833-8193F6C6019B}">
  <ds:schemaRefs/>
</ds:datastoreItem>
</file>

<file path=customXml/itemProps30.xml><?xml version="1.0" encoding="utf-8"?>
<ds:datastoreItem xmlns:ds="http://schemas.openxmlformats.org/officeDocument/2006/customXml" ds:itemID="{888A201C-CA7B-4848-A264-E2BA1B47B5AF}">
  <ds:schemaRefs/>
</ds:datastoreItem>
</file>

<file path=customXml/itemProps31.xml><?xml version="1.0" encoding="utf-8"?>
<ds:datastoreItem xmlns:ds="http://schemas.openxmlformats.org/officeDocument/2006/customXml" ds:itemID="{CC89480B-D594-495D-A640-3B5C49E3D400}">
  <ds:schemaRefs/>
</ds:datastoreItem>
</file>

<file path=customXml/itemProps32.xml><?xml version="1.0" encoding="utf-8"?>
<ds:datastoreItem xmlns:ds="http://schemas.openxmlformats.org/officeDocument/2006/customXml" ds:itemID="{CCA6887B-3AC1-46D4-9549-A5F972A54FF4}">
  <ds:schemaRefs/>
</ds:datastoreItem>
</file>

<file path=customXml/itemProps33.xml><?xml version="1.0" encoding="utf-8"?>
<ds:datastoreItem xmlns:ds="http://schemas.openxmlformats.org/officeDocument/2006/customXml" ds:itemID="{F745E643-D302-439A-BAFE-6917D8744727}">
  <ds:schemaRefs/>
</ds:datastoreItem>
</file>

<file path=customXml/itemProps34.xml><?xml version="1.0" encoding="utf-8"?>
<ds:datastoreItem xmlns:ds="http://schemas.openxmlformats.org/officeDocument/2006/customXml" ds:itemID="{70D3DCB8-616B-4D23-9B06-217233413D80}">
  <ds:schemaRefs/>
</ds:datastoreItem>
</file>

<file path=customXml/itemProps35.xml><?xml version="1.0" encoding="utf-8"?>
<ds:datastoreItem xmlns:ds="http://schemas.openxmlformats.org/officeDocument/2006/customXml" ds:itemID="{D27A4EF0-FEB4-4D30-83CF-5B25B89F0297}">
  <ds:schemaRefs/>
</ds:datastoreItem>
</file>

<file path=customXml/itemProps36.xml><?xml version="1.0" encoding="utf-8"?>
<ds:datastoreItem xmlns:ds="http://schemas.openxmlformats.org/officeDocument/2006/customXml" ds:itemID="{2505B273-DCC4-4D42-A5C8-5D47CC160A2B}">
  <ds:schemaRefs/>
</ds:datastoreItem>
</file>

<file path=customXml/itemProps4.xml><?xml version="1.0" encoding="utf-8"?>
<ds:datastoreItem xmlns:ds="http://schemas.openxmlformats.org/officeDocument/2006/customXml" ds:itemID="{D55EDAE9-83EE-4931-B81F-93304F6A925E}">
  <ds:schemaRefs/>
</ds:datastoreItem>
</file>

<file path=customXml/itemProps5.xml><?xml version="1.0" encoding="utf-8"?>
<ds:datastoreItem xmlns:ds="http://schemas.openxmlformats.org/officeDocument/2006/customXml" ds:itemID="{AD1A2D91-7910-4B34-A422-F2DE7B4585FB}">
  <ds:schemaRefs/>
</ds:datastoreItem>
</file>

<file path=customXml/itemProps6.xml><?xml version="1.0" encoding="utf-8"?>
<ds:datastoreItem xmlns:ds="http://schemas.openxmlformats.org/officeDocument/2006/customXml" ds:itemID="{E2FD5C75-F2D7-4C0E-A304-2D30B15EB926}">
  <ds:schemaRefs/>
</ds:datastoreItem>
</file>

<file path=customXml/itemProps7.xml><?xml version="1.0" encoding="utf-8"?>
<ds:datastoreItem xmlns:ds="http://schemas.openxmlformats.org/officeDocument/2006/customXml" ds:itemID="{73CD5CE5-D49E-4B62-B13A-34CC753E4918}">
  <ds:schemaRefs/>
</ds:datastoreItem>
</file>

<file path=customXml/itemProps8.xml><?xml version="1.0" encoding="utf-8"?>
<ds:datastoreItem xmlns:ds="http://schemas.openxmlformats.org/officeDocument/2006/customXml" ds:itemID="{8C4DC707-BF8B-4E92-84FC-D41F25454D02}">
  <ds:schemaRefs/>
</ds:datastoreItem>
</file>

<file path=customXml/itemProps9.xml><?xml version="1.0" encoding="utf-8"?>
<ds:datastoreItem xmlns:ds="http://schemas.openxmlformats.org/officeDocument/2006/customXml" ds:itemID="{4D6DA30A-AF79-4DDA-9CB8-DB570173A4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Dim_SalesPerson</vt:lpstr>
      <vt:lpstr>Store Dashboard</vt:lpstr>
      <vt:lpstr>Time Frame</vt:lpstr>
      <vt:lpstr>Profit View</vt:lpstr>
      <vt:lpstr>Analysis 3</vt:lpstr>
      <vt:lpstr>Gender Chart</vt:lpstr>
      <vt:lpstr>Analysis 01</vt:lpstr>
      <vt:lpstr>Analysis 02</vt:lpstr>
      <vt:lpstr>Waffle Chart</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Gian Lansang</cp:lastModifiedBy>
  <dcterms:created xsi:type="dcterms:W3CDTF">2025-06-12T10:48:21Z</dcterms:created>
  <dcterms:modified xsi:type="dcterms:W3CDTF">2025-07-02T10:30:51Z</dcterms:modified>
</cp:coreProperties>
</file>