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GitHub\Transportation-Management\Transportation-Management\"/>
    </mc:Choice>
  </mc:AlternateContent>
  <xr:revisionPtr revIDLastSave="0" documentId="8_{C51FE91D-122B-481B-A11A-D58C65B349F3}" xr6:coauthVersionLast="47" xr6:coauthVersionMax="47" xr10:uidLastSave="{00000000-0000-0000-0000-000000000000}"/>
  <bookViews>
    <workbookView xWindow="-110" yWindow="-110" windowWidth="19420" windowHeight="10300" xr2:uid="{855AFDE3-9187-4789-8577-DAC36B4B83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1" l="1"/>
  <c r="F39" i="1" s="1"/>
  <c r="E37" i="1"/>
  <c r="D37" i="1"/>
  <c r="C37" i="1" s="1"/>
  <c r="B37" i="1" s="1"/>
  <c r="A37" i="1"/>
  <c r="Q28" i="1"/>
  <c r="M28" i="1"/>
  <c r="G21" i="1"/>
  <c r="J19" i="1"/>
  <c r="I19" i="1"/>
  <c r="H19" i="1"/>
  <c r="G19" i="1"/>
  <c r="W10" i="1"/>
  <c r="X10" i="1" s="1"/>
  <c r="W11" i="1" l="1"/>
</calcChain>
</file>

<file path=xl/sharedStrings.xml><?xml version="1.0" encoding="utf-8"?>
<sst xmlns="http://schemas.openxmlformats.org/spreadsheetml/2006/main" count="193" uniqueCount="77">
  <si>
    <t>Người gửi</t>
  </si>
  <si>
    <t>Đơn hàng1</t>
  </si>
  <si>
    <t>Đơn hàng2</t>
  </si>
  <si>
    <t>Đơn hàng3</t>
  </si>
  <si>
    <t>Đơn hàng32</t>
  </si>
  <si>
    <t>Người nhận</t>
  </si>
  <si>
    <t>Đơn hàng 1</t>
  </si>
  <si>
    <t>Đơn hàng</t>
  </si>
  <si>
    <t>Column1</t>
  </si>
  <si>
    <t>Column2</t>
  </si>
  <si>
    <t>Column3</t>
  </si>
  <si>
    <t>Column4</t>
  </si>
  <si>
    <t>Column5</t>
  </si>
  <si>
    <t>Column6</t>
  </si>
  <si>
    <t>Column7</t>
  </si>
  <si>
    <t>'2021-03-19'</t>
  </si>
  <si>
    <t>Thành công</t>
  </si>
  <si>
    <t>'2024-05-30'</t>
  </si>
  <si>
    <t>Đang giao</t>
  </si>
  <si>
    <t>Ngày mốc</t>
  </si>
  <si>
    <t>'2024-06-01'</t>
  </si>
  <si>
    <t>Gỉa định là ngày hiện tại</t>
  </si>
  <si>
    <t>'2024-05-28'</t>
  </si>
  <si>
    <t>Đang vận chuyển</t>
  </si>
  <si>
    <t>'2024-05-29'</t>
  </si>
  <si>
    <t>'2022-06-01'</t>
  </si>
  <si>
    <t>TT</t>
  </si>
  <si>
    <t>Đang xử lý</t>
  </si>
  <si>
    <t>x &lt;2</t>
  </si>
  <si>
    <t>'2024-02-14'</t>
  </si>
  <si>
    <t>4&lt; x &lt; 10</t>
  </si>
  <si>
    <t>'2024-01-13'</t>
  </si>
  <si>
    <t>Đã hủy</t>
  </si>
  <si>
    <t>'2023-11-05'</t>
  </si>
  <si>
    <t>Hoàn</t>
  </si>
  <si>
    <t>x &gt; 7</t>
  </si>
  <si>
    <t>'2022-03-15'</t>
  </si>
  <si>
    <t>'2022-12-22'</t>
  </si>
  <si>
    <t>1 &lt; x &lt; 7</t>
  </si>
  <si>
    <t>'2023-11-13'</t>
  </si>
  <si>
    <t>Trước đó</t>
  </si>
  <si>
    <t>'2024-05-27'</t>
  </si>
  <si>
    <t>'2021-09-18'</t>
  </si>
  <si>
    <t>'2024-05-09'</t>
  </si>
  <si>
    <t>'2022-08-31'</t>
  </si>
  <si>
    <t>'2021-12-31'</t>
  </si>
  <si>
    <t>Xử lý</t>
  </si>
  <si>
    <t>Vận chuyển</t>
  </si>
  <si>
    <t>Giao</t>
  </si>
  <si>
    <t>'2021-06-02'</t>
  </si>
  <si>
    <t>Economy</t>
  </si>
  <si>
    <t>0//2</t>
  </si>
  <si>
    <t>1//2</t>
  </si>
  <si>
    <t>0//4</t>
  </si>
  <si>
    <t>'2024-05-31'</t>
  </si>
  <si>
    <t>'2023-02-14'</t>
  </si>
  <si>
    <t>2//3</t>
  </si>
  <si>
    <t>'2024-05-23'</t>
  </si>
  <si>
    <t>'2021-09-30'</t>
  </si>
  <si>
    <t>3//4</t>
  </si>
  <si>
    <t>'2024-03-25'</t>
  </si>
  <si>
    <t>3//5</t>
  </si>
  <si>
    <t xml:space="preserve">Chữ xanh: Khác UserAdress và giống nhau </t>
  </si>
  <si>
    <t>Fast</t>
  </si>
  <si>
    <t>Chữ đỏ: địa chỉ lấy hàng khác UserAdress</t>
  </si>
  <si>
    <t>'2022-09-09'</t>
  </si>
  <si>
    <t>Người gửi không gửi hàng</t>
  </si>
  <si>
    <t>'2023-04-17'</t>
  </si>
  <si>
    <t>1//3</t>
  </si>
  <si>
    <t>'2023-07-30'</t>
  </si>
  <si>
    <t>2024-02-14'</t>
  </si>
  <si>
    <t>'2023-01-08'</t>
  </si>
  <si>
    <t>2//4</t>
  </si>
  <si>
    <t>Express</t>
  </si>
  <si>
    <t>User</t>
  </si>
  <si>
    <t>Đã gửi hàng</t>
  </si>
  <si>
    <t>Không gửi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</si>
</sst>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163"/>
      <scheme val="minor"/>
    </font>
    <font>
      <sz val="11"/>
      <color rgb="FFFF0000"/>
      <name val="Aptos Narrow"/>
      <family val="2"/>
      <charset val="163"/>
      <scheme val="minor"/>
    </font>
    <font>
      <sz val="11"/>
      <color theme="0"/>
      <name val="Aptos Narrow"/>
      <family val="2"/>
      <charset val="163"/>
      <scheme val="minor"/>
    </font>
    <font>
      <sz val="11"/>
      <color rgb="FF92D050"/>
      <name val="Aptos Narrow"/>
      <family val="2"/>
      <charset val="163"/>
      <scheme val="minor"/>
    </font>
    <font>
      <sz val="11"/>
      <name val="Aptos Narrow"/>
      <family val="2"/>
      <charset val="163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quotePrefix="1" applyNumberFormat="1"/>
    <xf numFmtId="0" fontId="0" fillId="2" borderId="0" xfId="0" applyFill="1"/>
    <xf numFmtId="14" fontId="2" fillId="2" borderId="0" xfId="0" quotePrefix="1" applyNumberFormat="1" applyFont="1" applyFill="1"/>
    <xf numFmtId="0" fontId="0" fillId="2" borderId="0" xfId="0" applyFill="1" applyAlignment="1">
      <alignment horizontal="center"/>
    </xf>
    <xf numFmtId="0" fontId="3" fillId="0" borderId="0" xfId="0" applyFont="1"/>
    <xf numFmtId="0" fontId="4" fillId="0" borderId="0" xfId="0" applyFont="1"/>
    <xf numFmtId="0" fontId="1" fillId="0" borderId="0" xfId="0" applyFont="1"/>
    <xf numFmtId="0" fontId="0" fillId="0" borderId="0" xfId="0" quotePrefix="1"/>
    <xf numFmtId="14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3" borderId="0" xfId="0" applyFont="1" applyFill="1"/>
  </cellXfs>
  <cellStyles count="1"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98DD11-B8EA-4F2B-B047-2AAC4D0E6442}" name="Table1" displayName="Table1" ref="A1:E37" totalsRowCount="1">
  <autoFilter ref="A1:E36" xr:uid="{A098DD11-B8EA-4F2B-B047-2AAC4D0E6442}"/>
  <sortState xmlns:xlrd2="http://schemas.microsoft.com/office/spreadsheetml/2017/richdata2" ref="A2:E36">
    <sortCondition ref="A1:A36"/>
  </sortState>
  <tableColumns count="5">
    <tableColumn id="1" xr3:uid="{ECB1A449-7BAC-49CF-AE86-8F84846A6E1C}" name="Người gửi" totalsRowFunction="custom">
      <totalsRowFormula>COUNT(Table1[[Đơn hàng1]:[Đơn hàng32]])</totalsRowFormula>
    </tableColumn>
    <tableColumn id="2" xr3:uid="{117D89A8-1735-413F-8A91-91721C51B9F6}" name="Đơn hàng1" totalsRowFunction="custom">
      <totalsRowFormula>COUNT(Table1[Đơn hàng1])-Table1[[#Totals],[Đơn hàng2]]-Table1[[#Totals],[Đơn hàng3]]-Table1[[#Totals],[Đơn hàng32]]</totalsRowFormula>
    </tableColumn>
    <tableColumn id="3" xr3:uid="{E602A743-5A39-486A-9C8E-4E7E223D9F7E}" name="Đơn hàng2" totalsRowFunction="custom">
      <totalsRowFormula>COUNT(Table1[Đơn hàng2])-Table1[[#Totals],[Đơn hàng3]]-Table1[[#Totals],[Đơn hàng32]]</totalsRowFormula>
    </tableColumn>
    <tableColumn id="4" xr3:uid="{F2EA9EF0-BFA4-463D-9243-5B5EFEA4CAE0}" name="Đơn hàng3" totalsRowFunction="custom">
      <totalsRowFormula>COUNT(Table1[Đơn hàng3])-Table1[[#Totals],[Đơn hàng32]]</totalsRowFormula>
    </tableColumn>
    <tableColumn id="5" xr3:uid="{42ED70A6-E37C-4CF3-ACC2-62069C50EAFB}" name="Đơn hàng32" totalsRowFunction="custom">
      <totalsRowFormula>COUNT(Table1[Đơn hàng32])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99713E-47BD-4325-9C15-14970C605BDF}" name="Table2" displayName="Table2" ref="G1:J19" totalsRowCount="1">
  <autoFilter ref="G1:J18" xr:uid="{4499713E-47BD-4325-9C15-14970C605BDF}"/>
  <sortState xmlns:xlrd2="http://schemas.microsoft.com/office/spreadsheetml/2017/richdata2" ref="G2:J18">
    <sortCondition ref="G1:G18"/>
  </sortState>
  <tableColumns count="4">
    <tableColumn id="1" xr3:uid="{F3F97A42-6446-4E38-AFC9-78E94A12FA71}" name="Người nhận" totalsRowFunction="custom">
      <totalsRowFormula>COUNT(Table2[[Đơn hàng 1]:[Đơn hàng3]])</totalsRowFormula>
    </tableColumn>
    <tableColumn id="2" xr3:uid="{CDD9797C-B345-49C9-B0C8-09B92C282536}" name="Đơn hàng 1" totalsRowFunction="custom">
      <totalsRowFormula>COUNT(Table2[Đơn hàng 1])-Table2[[#Totals],[Đơn hàng2]]-Table2[[#Totals],[Đơn hàng3]]</totalsRowFormula>
    </tableColumn>
    <tableColumn id="3" xr3:uid="{1E890A54-D5CF-4FEC-A054-70DA77856A57}" name="Đơn hàng2" totalsRowFunction="custom">
      <totalsRowFormula>COUNT(Table2[Đơn hàng2])-Table2[[#Totals],[Đơn hàng3]]</totalsRowFormula>
    </tableColumn>
    <tableColumn id="4" xr3:uid="{908FDC95-8BE0-4855-91CB-1C603D391276}" name="Đơn hàng3" totalsRowFunction="custom">
      <totalsRowFormula>COUNT(Table2[Đơn hàng3])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64D42E-CF34-4682-85AB-2A4592C665E5}" name="Table5" displayName="Table5" ref="L1:S26" totalsRowShown="0">
  <autoFilter ref="L1:S26" xr:uid="{CE64D42E-CF34-4682-85AB-2A4592C665E5}"/>
  <sortState xmlns:xlrd2="http://schemas.microsoft.com/office/spreadsheetml/2017/richdata2" ref="L2:S26">
    <sortCondition ref="L1:L26"/>
  </sortState>
  <tableColumns count="8">
    <tableColumn id="1" xr3:uid="{FCAEA476-FBE2-4EB5-928C-E158B18B5C76}" name="Đơn hàng"/>
    <tableColumn id="2" xr3:uid="{DE74180B-D640-4AAE-9DD9-6DBB98ACD7C0}" name="Column1"/>
    <tableColumn id="3" xr3:uid="{75E9E786-ABA8-429C-90A7-2CA9DDF57B66}" name="Column2"/>
    <tableColumn id="4" xr3:uid="{FF2C99A9-E9A1-4DB6-AB57-16F7013D3262}" name="Column3"/>
    <tableColumn id="5" xr3:uid="{79596DA8-E050-4C91-A93F-C91AA8DFE452}" name="Column4"/>
    <tableColumn id="6" xr3:uid="{AF1B9BE7-143E-4445-B144-F98E234C8064}" name="Column5" dataDxfId="1"/>
    <tableColumn id="7" xr3:uid="{AA8253F9-A39E-4A0C-A201-83719F471261}" name="Column6"/>
    <tableColumn id="8" xr3:uid="{24449970-A66D-4283-9107-6E55AD2F1A23}" name="Column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DDC536D-386B-4690-B9BB-332A7A31F536}" name="Table8" displayName="Table8" ref="U13:Y34" totalsRowShown="0">
  <autoFilter ref="U13:Y34" xr:uid="{EDDC536D-386B-4690-B9BB-332A7A31F536}"/>
  <tableColumns count="5">
    <tableColumn id="1" xr3:uid="{CD272942-A34D-4310-B223-5FAFF31F9CD5}" name="Column1" dataDxfId="0"/>
    <tableColumn id="2" xr3:uid="{10E3ED0F-5B23-4C0D-B10B-2D5CDF720DCA}" name="Column2"/>
    <tableColumn id="3" xr3:uid="{6167EB97-8D32-42F7-9879-1AF520B5AB73}" name="Xử lý"/>
    <tableColumn id="4" xr3:uid="{3909F9BC-3AB6-4D28-80AF-C982833C0BA4}" name="Vận chuyển"/>
    <tableColumn id="5" xr3:uid="{746DFA59-50F5-47F6-A533-0C2C938931B5}" name="Gia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D7DA00B-382A-46DF-A25B-7766DCF0438F}" name="Table9" displayName="Table9" ref="U3:Y9" totalsRowShown="0">
  <autoFilter ref="U3:Y9" xr:uid="{BD7DA00B-382A-46DF-A25B-7766DCF0438F}"/>
  <tableColumns count="5">
    <tableColumn id="1" xr3:uid="{A0DDDB81-AAC3-46CE-99D8-E07590F8B109}" name="Column1"/>
    <tableColumn id="2" xr3:uid="{381095A0-0690-4EF4-A6FE-B14D7E9E580C}" name="Column2"/>
    <tableColumn id="3" xr3:uid="{0EB9BA38-633C-4149-A0E0-DF6706903782}" name="Column3"/>
    <tableColumn id="4" xr3:uid="{54784CFC-1C81-439F-9523-7C7AB6149748}" name="Column4"/>
    <tableColumn id="5" xr3:uid="{99FD3494-8BAD-4B5C-9B4A-390AD679711D}" name="Column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14499-FAED-42CC-A591-34DAA6C6C020}">
  <dimension ref="A1:Y40"/>
  <sheetViews>
    <sheetView tabSelected="1" workbookViewId="0">
      <selection activeCell="G7" sqref="G7:J7"/>
    </sheetView>
  </sheetViews>
  <sheetFormatPr defaultRowHeight="14.5" x14ac:dyDescent="0.35"/>
  <cols>
    <col min="1" max="1" width="6" customWidth="1"/>
    <col min="2" max="2" width="7.90625" customWidth="1"/>
    <col min="3" max="3" width="7.26953125" customWidth="1"/>
    <col min="4" max="4" width="5.6328125" customWidth="1"/>
    <col min="5" max="5" width="6.36328125" customWidth="1"/>
    <col min="6" max="6" width="10.453125" customWidth="1"/>
    <col min="7" max="7" width="6.81640625" customWidth="1"/>
    <col min="8" max="8" width="6.26953125" customWidth="1"/>
    <col min="9" max="9" width="6.1796875" customWidth="1"/>
    <col min="10" max="10" width="6.26953125" customWidth="1"/>
    <col min="12" max="12" width="10.7265625" customWidth="1"/>
    <col min="13" max="13" width="12.1796875" customWidth="1"/>
    <col min="14" max="14" width="14.1796875" customWidth="1"/>
    <col min="15" max="16" width="10.453125" customWidth="1"/>
    <col min="17" max="17" width="15.54296875" customWidth="1"/>
    <col min="18" max="18" width="17.6328125" customWidth="1"/>
    <col min="19" max="19" width="10.453125" customWidth="1"/>
    <col min="20" max="20" width="10.08984375" customWidth="1"/>
    <col min="21" max="22" width="16.26953125" customWidth="1"/>
    <col min="23" max="23" width="13.90625" customWidth="1"/>
    <col min="24" max="24" width="12.54296875" customWidth="1"/>
    <col min="25" max="25" width="10.453125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2</v>
      </c>
      <c r="J1" t="s">
        <v>3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5" x14ac:dyDescent="0.35">
      <c r="A2">
        <v>1</v>
      </c>
      <c r="G2">
        <v>1</v>
      </c>
      <c r="H2">
        <v>48</v>
      </c>
      <c r="L2">
        <v>1</v>
      </c>
      <c r="M2" t="s">
        <v>15</v>
      </c>
      <c r="N2" t="s">
        <v>16</v>
      </c>
      <c r="O2">
        <v>302</v>
      </c>
      <c r="P2">
        <v>26</v>
      </c>
      <c r="Q2" s="1" t="s">
        <v>17</v>
      </c>
      <c r="R2" t="s">
        <v>18</v>
      </c>
      <c r="S2">
        <v>203</v>
      </c>
      <c r="U2" s="2" t="s">
        <v>19</v>
      </c>
      <c r="V2" s="3" t="s">
        <v>20</v>
      </c>
      <c r="W2" s="4" t="s">
        <v>21</v>
      </c>
      <c r="X2" s="4"/>
    </row>
    <row r="3" spans="1:25" x14ac:dyDescent="0.35">
      <c r="A3">
        <v>2</v>
      </c>
      <c r="B3">
        <v>9</v>
      </c>
      <c r="C3">
        <v>31</v>
      </c>
      <c r="G3">
        <v>4</v>
      </c>
      <c r="H3">
        <v>3</v>
      </c>
      <c r="I3" s="5">
        <v>22</v>
      </c>
      <c r="J3" s="5">
        <v>13</v>
      </c>
      <c r="L3">
        <v>2</v>
      </c>
      <c r="M3" s="1" t="s">
        <v>22</v>
      </c>
      <c r="N3" t="s">
        <v>23</v>
      </c>
      <c r="O3">
        <v>207</v>
      </c>
      <c r="P3">
        <v>27</v>
      </c>
      <c r="Q3" s="1" t="s">
        <v>22</v>
      </c>
      <c r="R3" t="s">
        <v>23</v>
      </c>
      <c r="S3">
        <v>204</v>
      </c>
      <c r="U3" t="s">
        <v>8</v>
      </c>
      <c r="V3" t="s">
        <v>9</v>
      </c>
      <c r="W3" t="s">
        <v>10</v>
      </c>
      <c r="X3" t="s">
        <v>11</v>
      </c>
      <c r="Y3" t="s">
        <v>12</v>
      </c>
    </row>
    <row r="4" spans="1:25" x14ac:dyDescent="0.35">
      <c r="A4">
        <v>3</v>
      </c>
      <c r="B4" s="6">
        <v>19</v>
      </c>
      <c r="C4">
        <v>45</v>
      </c>
      <c r="G4">
        <v>5</v>
      </c>
      <c r="H4" s="7">
        <v>6</v>
      </c>
      <c r="I4">
        <v>32</v>
      </c>
      <c r="L4">
        <v>3</v>
      </c>
      <c r="M4" s="1" t="s">
        <v>24</v>
      </c>
      <c r="N4" t="s">
        <v>18</v>
      </c>
      <c r="O4">
        <v>203</v>
      </c>
      <c r="P4">
        <v>28</v>
      </c>
      <c r="Q4" t="s">
        <v>25</v>
      </c>
      <c r="R4" t="s">
        <v>16</v>
      </c>
      <c r="S4">
        <v>202</v>
      </c>
      <c r="U4" t="s">
        <v>26</v>
      </c>
      <c r="V4" t="s">
        <v>27</v>
      </c>
      <c r="X4">
        <v>5</v>
      </c>
      <c r="Y4" t="s">
        <v>28</v>
      </c>
    </row>
    <row r="5" spans="1:25" x14ac:dyDescent="0.35">
      <c r="A5">
        <v>4</v>
      </c>
      <c r="G5">
        <v>6</v>
      </c>
      <c r="H5">
        <v>38</v>
      </c>
      <c r="L5">
        <v>4</v>
      </c>
      <c r="M5" t="s">
        <v>29</v>
      </c>
      <c r="N5" t="s">
        <v>16</v>
      </c>
      <c r="O5">
        <v>303</v>
      </c>
      <c r="P5">
        <v>29</v>
      </c>
      <c r="Q5" s="1" t="s">
        <v>20</v>
      </c>
      <c r="R5" t="s">
        <v>23</v>
      </c>
      <c r="S5">
        <v>306</v>
      </c>
      <c r="V5" t="s">
        <v>18</v>
      </c>
      <c r="X5">
        <v>8</v>
      </c>
      <c r="Y5" t="s">
        <v>30</v>
      </c>
    </row>
    <row r="6" spans="1:25" x14ac:dyDescent="0.35">
      <c r="A6">
        <v>5</v>
      </c>
      <c r="B6">
        <v>47</v>
      </c>
      <c r="G6">
        <v>7</v>
      </c>
      <c r="H6">
        <v>7</v>
      </c>
      <c r="I6">
        <v>30</v>
      </c>
      <c r="L6">
        <v>5</v>
      </c>
      <c r="M6" s="1" t="s">
        <v>17</v>
      </c>
      <c r="N6" t="s">
        <v>27</v>
      </c>
      <c r="O6">
        <v>101</v>
      </c>
      <c r="P6">
        <v>30</v>
      </c>
      <c r="Q6" s="8" t="s">
        <v>31</v>
      </c>
      <c r="R6" t="s">
        <v>16</v>
      </c>
      <c r="S6">
        <v>203</v>
      </c>
      <c r="U6" s="9"/>
      <c r="V6" t="s">
        <v>32</v>
      </c>
      <c r="X6">
        <v>5</v>
      </c>
    </row>
    <row r="7" spans="1:25" x14ac:dyDescent="0.35">
      <c r="A7">
        <v>6</v>
      </c>
      <c r="B7" s="6">
        <v>23</v>
      </c>
      <c r="C7" s="6"/>
      <c r="D7" s="6"/>
      <c r="E7" s="6"/>
      <c r="G7">
        <v>10</v>
      </c>
      <c r="H7">
        <v>9</v>
      </c>
      <c r="L7">
        <v>6</v>
      </c>
      <c r="M7" t="s">
        <v>33</v>
      </c>
      <c r="N7" t="s">
        <v>16</v>
      </c>
      <c r="O7">
        <v>202</v>
      </c>
      <c r="P7">
        <v>31</v>
      </c>
      <c r="Q7" s="1" t="s">
        <v>17</v>
      </c>
      <c r="R7" t="s">
        <v>27</v>
      </c>
      <c r="S7">
        <v>206</v>
      </c>
      <c r="V7" t="s">
        <v>34</v>
      </c>
      <c r="X7">
        <v>2</v>
      </c>
      <c r="Y7" t="s">
        <v>35</v>
      </c>
    </row>
    <row r="8" spans="1:25" x14ac:dyDescent="0.35">
      <c r="A8">
        <v>7</v>
      </c>
      <c r="B8" s="7">
        <v>44</v>
      </c>
      <c r="C8" s="6">
        <v>18</v>
      </c>
      <c r="D8" s="6">
        <v>4</v>
      </c>
      <c r="E8" s="6"/>
      <c r="G8">
        <v>13</v>
      </c>
      <c r="H8">
        <v>27</v>
      </c>
      <c r="I8">
        <v>47</v>
      </c>
      <c r="L8">
        <v>7</v>
      </c>
      <c r="M8" t="s">
        <v>36</v>
      </c>
      <c r="N8" t="s">
        <v>32</v>
      </c>
      <c r="O8">
        <v>201</v>
      </c>
      <c r="P8">
        <v>32</v>
      </c>
      <c r="Q8" t="s">
        <v>37</v>
      </c>
      <c r="R8" t="s">
        <v>16</v>
      </c>
      <c r="S8">
        <v>201</v>
      </c>
      <c r="U8" s="9"/>
      <c r="V8" t="s">
        <v>23</v>
      </c>
      <c r="X8">
        <v>12</v>
      </c>
      <c r="Y8" t="s">
        <v>38</v>
      </c>
    </row>
    <row r="9" spans="1:25" x14ac:dyDescent="0.35">
      <c r="A9">
        <v>8</v>
      </c>
      <c r="B9" s="7">
        <v>48</v>
      </c>
      <c r="C9" s="6"/>
      <c r="D9" s="6"/>
      <c r="E9" s="6"/>
      <c r="G9">
        <v>16</v>
      </c>
      <c r="H9">
        <v>1</v>
      </c>
      <c r="L9">
        <v>8</v>
      </c>
      <c r="M9" s="1" t="s">
        <v>17</v>
      </c>
      <c r="N9" t="s">
        <v>18</v>
      </c>
      <c r="O9">
        <v>102</v>
      </c>
      <c r="P9">
        <v>33</v>
      </c>
      <c r="Q9" t="s">
        <v>39</v>
      </c>
      <c r="R9" t="s">
        <v>32</v>
      </c>
      <c r="S9">
        <v>206</v>
      </c>
      <c r="V9" t="s">
        <v>16</v>
      </c>
      <c r="X9">
        <v>18</v>
      </c>
      <c r="Y9" t="s">
        <v>40</v>
      </c>
    </row>
    <row r="10" spans="1:25" x14ac:dyDescent="0.35">
      <c r="A10">
        <v>9</v>
      </c>
      <c r="B10" s="6">
        <v>38</v>
      </c>
      <c r="C10" s="7">
        <v>50</v>
      </c>
      <c r="D10" s="6">
        <v>40</v>
      </c>
      <c r="E10" s="6"/>
      <c r="G10">
        <v>18</v>
      </c>
      <c r="H10" s="7">
        <v>14</v>
      </c>
      <c r="L10">
        <v>9</v>
      </c>
      <c r="M10" s="1" t="s">
        <v>41</v>
      </c>
      <c r="N10" t="s">
        <v>23</v>
      </c>
      <c r="O10">
        <v>107</v>
      </c>
      <c r="P10">
        <v>34</v>
      </c>
      <c r="Q10" s="1" t="s">
        <v>17</v>
      </c>
      <c r="R10" t="s">
        <v>18</v>
      </c>
      <c r="S10">
        <v>105</v>
      </c>
      <c r="W10">
        <f>SUM(X4:X9)</f>
        <v>50</v>
      </c>
      <c r="X10">
        <f>50-W10</f>
        <v>0</v>
      </c>
    </row>
    <row r="11" spans="1:25" x14ac:dyDescent="0.35">
      <c r="A11">
        <v>10</v>
      </c>
      <c r="B11" s="6">
        <v>11</v>
      </c>
      <c r="C11" s="6">
        <v>22</v>
      </c>
      <c r="D11" s="6"/>
      <c r="E11" s="6"/>
      <c r="G11">
        <v>19</v>
      </c>
      <c r="H11">
        <v>45</v>
      </c>
      <c r="I11" s="7">
        <v>4</v>
      </c>
      <c r="J11">
        <v>19</v>
      </c>
      <c r="L11">
        <v>10</v>
      </c>
      <c r="M11" t="s">
        <v>42</v>
      </c>
      <c r="N11" t="s">
        <v>16</v>
      </c>
      <c r="O11">
        <v>205</v>
      </c>
      <c r="P11">
        <v>35</v>
      </c>
      <c r="Q11" s="1" t="s">
        <v>24</v>
      </c>
      <c r="R11" t="s">
        <v>23</v>
      </c>
      <c r="S11">
        <v>103</v>
      </c>
      <c r="W11" t="str">
        <f>IF(W10=50, "ok", "not ok")</f>
        <v>ok</v>
      </c>
    </row>
    <row r="12" spans="1:25" x14ac:dyDescent="0.35">
      <c r="A12">
        <v>11</v>
      </c>
      <c r="B12" s="7">
        <v>10</v>
      </c>
      <c r="C12" s="6"/>
      <c r="D12" s="6"/>
      <c r="E12" s="6"/>
      <c r="G12">
        <v>22</v>
      </c>
      <c r="H12">
        <v>17</v>
      </c>
      <c r="L12">
        <v>11</v>
      </c>
      <c r="M12" t="s">
        <v>43</v>
      </c>
      <c r="N12" t="s">
        <v>16</v>
      </c>
      <c r="O12">
        <v>207</v>
      </c>
      <c r="P12">
        <v>36</v>
      </c>
      <c r="Q12" t="s">
        <v>44</v>
      </c>
      <c r="R12" t="s">
        <v>16</v>
      </c>
      <c r="S12">
        <v>107</v>
      </c>
    </row>
    <row r="13" spans="1:25" x14ac:dyDescent="0.35">
      <c r="A13">
        <v>12</v>
      </c>
      <c r="B13" s="6">
        <v>12</v>
      </c>
      <c r="C13" s="6"/>
      <c r="D13" s="6"/>
      <c r="E13" s="6"/>
      <c r="G13">
        <v>25</v>
      </c>
      <c r="H13" s="7">
        <v>43</v>
      </c>
      <c r="L13">
        <v>12</v>
      </c>
      <c r="M13" s="1" t="s">
        <v>20</v>
      </c>
      <c r="N13" t="s">
        <v>18</v>
      </c>
      <c r="O13">
        <v>307</v>
      </c>
      <c r="P13">
        <v>37</v>
      </c>
      <c r="Q13" t="s">
        <v>45</v>
      </c>
      <c r="R13" t="s">
        <v>16</v>
      </c>
      <c r="S13">
        <v>104</v>
      </c>
      <c r="U13" t="s">
        <v>8</v>
      </c>
      <c r="V13" t="s">
        <v>9</v>
      </c>
      <c r="W13" t="s">
        <v>46</v>
      </c>
      <c r="X13" t="s">
        <v>47</v>
      </c>
      <c r="Y13" t="s">
        <v>48</v>
      </c>
    </row>
    <row r="14" spans="1:25" x14ac:dyDescent="0.35">
      <c r="A14">
        <v>13</v>
      </c>
      <c r="B14" s="6"/>
      <c r="C14" s="6"/>
      <c r="D14" s="6"/>
      <c r="E14" s="6"/>
      <c r="G14">
        <v>27</v>
      </c>
      <c r="H14" s="5">
        <v>29</v>
      </c>
      <c r="I14" s="5">
        <v>11</v>
      </c>
      <c r="L14">
        <v>13</v>
      </c>
      <c r="M14" t="s">
        <v>49</v>
      </c>
      <c r="N14" t="s">
        <v>16</v>
      </c>
      <c r="O14">
        <v>102</v>
      </c>
      <c r="P14">
        <v>38</v>
      </c>
      <c r="Q14" s="1" t="s">
        <v>41</v>
      </c>
      <c r="R14" t="s">
        <v>23</v>
      </c>
      <c r="S14">
        <v>207</v>
      </c>
      <c r="T14" s="9"/>
      <c r="U14" s="10" t="s">
        <v>50</v>
      </c>
      <c r="V14">
        <v>101</v>
      </c>
      <c r="W14" s="11" t="s">
        <v>51</v>
      </c>
      <c r="X14" t="s">
        <v>52</v>
      </c>
      <c r="Y14" t="s">
        <v>53</v>
      </c>
    </row>
    <row r="15" spans="1:25" x14ac:dyDescent="0.35">
      <c r="A15">
        <v>14</v>
      </c>
      <c r="B15" s="7">
        <v>42</v>
      </c>
      <c r="C15" s="6"/>
      <c r="D15" s="6"/>
      <c r="E15" s="6"/>
      <c r="G15">
        <v>29</v>
      </c>
      <c r="H15">
        <v>34</v>
      </c>
      <c r="I15">
        <v>35</v>
      </c>
      <c r="L15">
        <v>14</v>
      </c>
      <c r="M15" s="1" t="s">
        <v>54</v>
      </c>
      <c r="N15" t="s">
        <v>27</v>
      </c>
      <c r="O15">
        <v>202</v>
      </c>
      <c r="P15">
        <v>39</v>
      </c>
      <c r="Q15" s="1" t="s">
        <v>54</v>
      </c>
      <c r="R15" t="s">
        <v>34</v>
      </c>
      <c r="S15">
        <v>303</v>
      </c>
      <c r="U15" s="10"/>
      <c r="V15">
        <v>102</v>
      </c>
      <c r="W15" s="11" t="s">
        <v>51</v>
      </c>
      <c r="X15" t="s">
        <v>52</v>
      </c>
      <c r="Y15" t="s">
        <v>53</v>
      </c>
    </row>
    <row r="16" spans="1:25" x14ac:dyDescent="0.35">
      <c r="A16">
        <v>15</v>
      </c>
      <c r="B16" s="6">
        <v>16</v>
      </c>
      <c r="C16" s="6">
        <v>39</v>
      </c>
      <c r="D16" s="6">
        <v>20</v>
      </c>
      <c r="E16" s="6">
        <v>49</v>
      </c>
      <c r="G16">
        <v>30</v>
      </c>
      <c r="H16">
        <v>23</v>
      </c>
      <c r="I16">
        <v>50</v>
      </c>
      <c r="L16">
        <v>15</v>
      </c>
      <c r="M16" s="1" t="s">
        <v>20</v>
      </c>
      <c r="N16" t="s">
        <v>23</v>
      </c>
      <c r="O16">
        <v>303</v>
      </c>
      <c r="P16">
        <v>40</v>
      </c>
      <c r="Q16" t="s">
        <v>25</v>
      </c>
      <c r="R16" t="s">
        <v>16</v>
      </c>
      <c r="S16">
        <v>207</v>
      </c>
      <c r="U16" s="10"/>
      <c r="V16">
        <v>103</v>
      </c>
      <c r="W16" s="11" t="s">
        <v>51</v>
      </c>
      <c r="X16" t="s">
        <v>52</v>
      </c>
      <c r="Y16" t="s">
        <v>53</v>
      </c>
    </row>
    <row r="17" spans="1:25" x14ac:dyDescent="0.35">
      <c r="A17">
        <v>16</v>
      </c>
      <c r="G17">
        <v>33</v>
      </c>
      <c r="H17">
        <v>21</v>
      </c>
      <c r="L17">
        <v>16</v>
      </c>
      <c r="M17" t="s">
        <v>55</v>
      </c>
      <c r="N17" t="s">
        <v>16</v>
      </c>
      <c r="O17">
        <v>106</v>
      </c>
      <c r="P17">
        <v>41</v>
      </c>
      <c r="Q17" s="1" t="s">
        <v>54</v>
      </c>
      <c r="R17" t="s">
        <v>18</v>
      </c>
      <c r="S17">
        <v>202</v>
      </c>
      <c r="U17" s="10"/>
      <c r="V17">
        <v>104</v>
      </c>
      <c r="W17" s="11" t="s">
        <v>51</v>
      </c>
      <c r="X17" t="s">
        <v>56</v>
      </c>
      <c r="Y17" t="s">
        <v>53</v>
      </c>
    </row>
    <row r="18" spans="1:25" x14ac:dyDescent="0.35">
      <c r="A18">
        <v>17</v>
      </c>
      <c r="B18" s="6">
        <v>33</v>
      </c>
      <c r="G18">
        <v>34</v>
      </c>
      <c r="H18" s="7">
        <v>5</v>
      </c>
      <c r="L18">
        <v>17</v>
      </c>
      <c r="M18" s="1" t="s">
        <v>57</v>
      </c>
      <c r="N18" t="s">
        <v>34</v>
      </c>
      <c r="O18">
        <v>103</v>
      </c>
      <c r="P18">
        <v>42</v>
      </c>
      <c r="Q18" t="s">
        <v>58</v>
      </c>
      <c r="R18" t="s">
        <v>32</v>
      </c>
      <c r="S18">
        <v>102</v>
      </c>
      <c r="U18" s="10"/>
      <c r="V18">
        <v>105</v>
      </c>
      <c r="W18" s="11" t="s">
        <v>51</v>
      </c>
      <c r="X18" t="s">
        <v>59</v>
      </c>
      <c r="Y18" t="s">
        <v>53</v>
      </c>
    </row>
    <row r="19" spans="1:25" x14ac:dyDescent="0.35">
      <c r="A19">
        <v>18</v>
      </c>
      <c r="G19">
        <f>COUNT(Table2[[Đơn hàng 1]:[Đơn hàng3]])</f>
        <v>27</v>
      </c>
      <c r="H19">
        <f>COUNT(Table2[Đơn hàng 1])-Table2[[#Totals],[Đơn hàng2]]-Table2[[#Totals],[Đơn hàng3]]</f>
        <v>9</v>
      </c>
      <c r="I19">
        <f>COUNT(Table2[Đơn hàng2])-Table2[[#Totals],[Đơn hàng3]]</f>
        <v>6</v>
      </c>
      <c r="J19">
        <f>COUNT(Table2[Đơn hàng3])</f>
        <v>2</v>
      </c>
      <c r="L19">
        <v>18</v>
      </c>
      <c r="M19" s="8" t="s">
        <v>60</v>
      </c>
      <c r="N19" t="s">
        <v>32</v>
      </c>
      <c r="O19">
        <v>206</v>
      </c>
      <c r="P19">
        <v>43</v>
      </c>
      <c r="Q19" s="1" t="s">
        <v>22</v>
      </c>
      <c r="R19" t="s">
        <v>23</v>
      </c>
      <c r="S19">
        <v>103</v>
      </c>
      <c r="U19" s="10"/>
      <c r="V19">
        <v>106</v>
      </c>
      <c r="W19" s="11" t="s">
        <v>51</v>
      </c>
      <c r="X19" t="s">
        <v>59</v>
      </c>
      <c r="Y19" t="s">
        <v>53</v>
      </c>
    </row>
    <row r="20" spans="1:25" x14ac:dyDescent="0.35">
      <c r="A20">
        <v>19</v>
      </c>
      <c r="B20" s="5">
        <v>35</v>
      </c>
      <c r="C20" s="5">
        <v>6</v>
      </c>
      <c r="D20">
        <v>29</v>
      </c>
      <c r="E20">
        <v>46</v>
      </c>
      <c r="L20">
        <v>19</v>
      </c>
      <c r="M20" s="1" t="s">
        <v>22</v>
      </c>
      <c r="N20" t="s">
        <v>18</v>
      </c>
      <c r="O20">
        <v>206</v>
      </c>
      <c r="P20">
        <v>44</v>
      </c>
      <c r="Q20" s="8" t="s">
        <v>31</v>
      </c>
      <c r="R20" t="s">
        <v>16</v>
      </c>
      <c r="S20">
        <v>202</v>
      </c>
      <c r="U20" s="10"/>
      <c r="V20">
        <v>107</v>
      </c>
      <c r="W20" s="11" t="s">
        <v>51</v>
      </c>
      <c r="X20" t="s">
        <v>61</v>
      </c>
      <c r="Y20" t="s">
        <v>53</v>
      </c>
    </row>
    <row r="21" spans="1:25" x14ac:dyDescent="0.35">
      <c r="A21">
        <v>20</v>
      </c>
      <c r="B21">
        <v>5</v>
      </c>
      <c r="C21">
        <v>15</v>
      </c>
      <c r="G21">
        <f>COUNT(G2:G18)</f>
        <v>17</v>
      </c>
      <c r="H21" s="12" t="s">
        <v>62</v>
      </c>
      <c r="I21" s="12"/>
      <c r="J21" s="12"/>
      <c r="L21">
        <v>20</v>
      </c>
      <c r="M21" s="1" t="s">
        <v>24</v>
      </c>
      <c r="N21" t="s">
        <v>23</v>
      </c>
      <c r="O21">
        <v>207</v>
      </c>
      <c r="P21">
        <v>45</v>
      </c>
      <c r="Q21" s="1" t="s">
        <v>22</v>
      </c>
      <c r="R21" t="s">
        <v>18</v>
      </c>
      <c r="S21">
        <v>206</v>
      </c>
      <c r="U21" s="10" t="s">
        <v>63</v>
      </c>
      <c r="V21">
        <v>201</v>
      </c>
      <c r="W21" s="11" t="s">
        <v>51</v>
      </c>
      <c r="X21" t="s">
        <v>52</v>
      </c>
      <c r="Y21" t="s">
        <v>53</v>
      </c>
    </row>
    <row r="22" spans="1:25" x14ac:dyDescent="0.35">
      <c r="A22">
        <v>21</v>
      </c>
      <c r="B22">
        <v>32</v>
      </c>
      <c r="H22" s="13" t="s">
        <v>64</v>
      </c>
      <c r="I22" s="13"/>
      <c r="J22" s="13"/>
      <c r="L22">
        <v>21</v>
      </c>
      <c r="M22" s="8" t="s">
        <v>65</v>
      </c>
      <c r="N22" t="s">
        <v>16</v>
      </c>
      <c r="O22">
        <v>106</v>
      </c>
      <c r="P22">
        <v>46</v>
      </c>
      <c r="Q22" s="1" t="s">
        <v>20</v>
      </c>
      <c r="R22" t="s">
        <v>23</v>
      </c>
      <c r="S22">
        <v>307</v>
      </c>
      <c r="U22" s="10"/>
      <c r="V22">
        <v>202</v>
      </c>
      <c r="W22" s="11" t="s">
        <v>51</v>
      </c>
      <c r="X22" t="s">
        <v>52</v>
      </c>
      <c r="Y22" t="s">
        <v>53</v>
      </c>
    </row>
    <row r="23" spans="1:25" ht="14.5" customHeight="1" x14ac:dyDescent="0.35">
      <c r="A23">
        <v>22</v>
      </c>
      <c r="B23" s="7">
        <v>26</v>
      </c>
      <c r="H23" s="14"/>
      <c r="I23" s="14"/>
      <c r="L23">
        <v>22</v>
      </c>
      <c r="M23" s="1" t="s">
        <v>20</v>
      </c>
      <c r="N23" t="s">
        <v>23</v>
      </c>
      <c r="O23">
        <v>307</v>
      </c>
      <c r="P23">
        <v>47</v>
      </c>
      <c r="Q23" s="1" t="s">
        <v>54</v>
      </c>
      <c r="R23" t="s">
        <v>27</v>
      </c>
      <c r="S23">
        <v>203</v>
      </c>
      <c r="T23" s="9"/>
      <c r="U23" s="10"/>
      <c r="V23">
        <v>203</v>
      </c>
      <c r="W23" s="11" t="s">
        <v>51</v>
      </c>
      <c r="X23" t="s">
        <v>52</v>
      </c>
      <c r="Y23" t="s">
        <v>53</v>
      </c>
    </row>
    <row r="24" spans="1:25" x14ac:dyDescent="0.35">
      <c r="A24">
        <v>23</v>
      </c>
      <c r="G24" t="s">
        <v>66</v>
      </c>
      <c r="L24">
        <v>23</v>
      </c>
      <c r="M24" s="1" t="s">
        <v>54</v>
      </c>
      <c r="N24" t="s">
        <v>27</v>
      </c>
      <c r="O24">
        <v>102</v>
      </c>
      <c r="P24">
        <v>48</v>
      </c>
      <c r="Q24" t="s">
        <v>67</v>
      </c>
      <c r="R24" t="s">
        <v>16</v>
      </c>
      <c r="S24">
        <v>107</v>
      </c>
      <c r="U24" s="10"/>
      <c r="V24">
        <v>204</v>
      </c>
      <c r="W24" s="11" t="s">
        <v>51</v>
      </c>
      <c r="X24" t="s">
        <v>68</v>
      </c>
      <c r="Y24" t="s">
        <v>53</v>
      </c>
    </row>
    <row r="25" spans="1:25" x14ac:dyDescent="0.35">
      <c r="A25">
        <v>24</v>
      </c>
      <c r="B25" s="7">
        <v>30</v>
      </c>
      <c r="C25">
        <v>34</v>
      </c>
      <c r="G25">
        <v>1</v>
      </c>
      <c r="L25">
        <v>24</v>
      </c>
      <c r="M25" t="s">
        <v>69</v>
      </c>
      <c r="N25" t="s">
        <v>16</v>
      </c>
      <c r="O25">
        <v>206</v>
      </c>
      <c r="P25">
        <v>49</v>
      </c>
      <c r="Q25" s="8" t="s">
        <v>70</v>
      </c>
      <c r="R25" t="s">
        <v>16</v>
      </c>
      <c r="S25">
        <v>207</v>
      </c>
      <c r="U25" s="10"/>
      <c r="V25">
        <v>205</v>
      </c>
      <c r="W25" s="11" t="s">
        <v>51</v>
      </c>
      <c r="X25" t="s">
        <v>56</v>
      </c>
      <c r="Y25" t="s">
        <v>53</v>
      </c>
    </row>
    <row r="26" spans="1:25" x14ac:dyDescent="0.35">
      <c r="A26">
        <v>25</v>
      </c>
      <c r="B26">
        <v>41</v>
      </c>
      <c r="C26">
        <v>13</v>
      </c>
      <c r="D26">
        <v>1</v>
      </c>
      <c r="G26">
        <v>4</v>
      </c>
      <c r="L26">
        <v>25</v>
      </c>
      <c r="M26" t="s">
        <v>71</v>
      </c>
      <c r="N26" t="s">
        <v>32</v>
      </c>
      <c r="O26">
        <v>204</v>
      </c>
      <c r="P26">
        <v>50</v>
      </c>
      <c r="Q26" s="1" t="s">
        <v>24</v>
      </c>
      <c r="R26" t="s">
        <v>23</v>
      </c>
      <c r="S26">
        <v>203</v>
      </c>
      <c r="U26" s="10"/>
      <c r="V26">
        <v>206</v>
      </c>
      <c r="W26" s="11" t="s">
        <v>51</v>
      </c>
      <c r="X26" t="s">
        <v>72</v>
      </c>
      <c r="Y26" t="s">
        <v>53</v>
      </c>
    </row>
    <row r="27" spans="1:25" x14ac:dyDescent="0.35">
      <c r="A27">
        <v>26</v>
      </c>
      <c r="B27" s="7">
        <v>28</v>
      </c>
      <c r="C27">
        <v>27</v>
      </c>
      <c r="G27">
        <v>13</v>
      </c>
      <c r="U27" s="10"/>
      <c r="V27">
        <v>207</v>
      </c>
      <c r="W27" s="11" t="s">
        <v>51</v>
      </c>
      <c r="X27" t="s">
        <v>59</v>
      </c>
      <c r="Y27" t="s">
        <v>53</v>
      </c>
    </row>
    <row r="28" spans="1:25" x14ac:dyDescent="0.35">
      <c r="A28">
        <v>27</v>
      </c>
      <c r="G28">
        <v>16</v>
      </c>
      <c r="M28">
        <f>COUNTIF(M2:M26, M21)</f>
        <v>2</v>
      </c>
      <c r="Q28">
        <f>COUNTIF(Q2:Q26, Q5)</f>
        <v>2</v>
      </c>
      <c r="U28" s="10" t="s">
        <v>73</v>
      </c>
      <c r="V28">
        <v>301</v>
      </c>
      <c r="W28">
        <v>0</v>
      </c>
      <c r="X28">
        <v>0</v>
      </c>
      <c r="Y28">
        <v>0</v>
      </c>
    </row>
    <row r="29" spans="1:25" x14ac:dyDescent="0.35">
      <c r="A29">
        <v>28</v>
      </c>
      <c r="B29">
        <v>21</v>
      </c>
      <c r="C29">
        <v>2</v>
      </c>
      <c r="D29" s="15">
        <v>43</v>
      </c>
      <c r="E29">
        <v>36</v>
      </c>
      <c r="G29">
        <v>18</v>
      </c>
      <c r="U29" s="10"/>
      <c r="V29">
        <v>302</v>
      </c>
      <c r="W29">
        <v>0</v>
      </c>
      <c r="X29">
        <v>0</v>
      </c>
      <c r="Y29">
        <v>0</v>
      </c>
    </row>
    <row r="30" spans="1:25" x14ac:dyDescent="0.35">
      <c r="A30">
        <v>29</v>
      </c>
      <c r="B30">
        <v>14</v>
      </c>
      <c r="C30">
        <v>24</v>
      </c>
      <c r="G30">
        <v>23</v>
      </c>
      <c r="U30" s="10"/>
      <c r="V30">
        <v>303</v>
      </c>
      <c r="W30">
        <v>0</v>
      </c>
      <c r="X30">
        <v>0</v>
      </c>
      <c r="Y30">
        <v>0</v>
      </c>
    </row>
    <row r="31" spans="1:25" x14ac:dyDescent="0.35">
      <c r="A31">
        <v>30</v>
      </c>
      <c r="B31">
        <v>37</v>
      </c>
      <c r="G31">
        <v>27</v>
      </c>
      <c r="U31" s="10"/>
      <c r="V31">
        <v>304</v>
      </c>
      <c r="W31">
        <v>0</v>
      </c>
      <c r="X31">
        <v>0</v>
      </c>
      <c r="Y31">
        <v>0</v>
      </c>
    </row>
    <row r="32" spans="1:25" x14ac:dyDescent="0.35">
      <c r="A32">
        <v>31</v>
      </c>
      <c r="B32" s="7">
        <v>3</v>
      </c>
      <c r="G32">
        <v>32</v>
      </c>
      <c r="U32" s="10"/>
      <c r="V32">
        <v>305</v>
      </c>
      <c r="W32">
        <v>0</v>
      </c>
      <c r="X32">
        <v>0</v>
      </c>
      <c r="Y32">
        <v>0</v>
      </c>
    </row>
    <row r="33" spans="1:25" x14ac:dyDescent="0.35">
      <c r="A33">
        <v>32</v>
      </c>
      <c r="G33">
        <v>35</v>
      </c>
      <c r="U33" s="10"/>
      <c r="V33">
        <v>306</v>
      </c>
      <c r="W33">
        <v>0</v>
      </c>
      <c r="X33">
        <v>0</v>
      </c>
      <c r="Y33">
        <v>0</v>
      </c>
    </row>
    <row r="34" spans="1:25" x14ac:dyDescent="0.35">
      <c r="A34">
        <v>33</v>
      </c>
      <c r="B34" s="7">
        <v>7</v>
      </c>
      <c r="C34">
        <v>17</v>
      </c>
      <c r="D34">
        <v>8</v>
      </c>
      <c r="U34" s="10"/>
      <c r="V34">
        <v>307</v>
      </c>
      <c r="W34">
        <v>0</v>
      </c>
      <c r="X34">
        <v>0</v>
      </c>
      <c r="Y34">
        <v>0</v>
      </c>
    </row>
    <row r="35" spans="1:25" x14ac:dyDescent="0.35">
      <c r="A35">
        <v>34</v>
      </c>
      <c r="B35">
        <v>25</v>
      </c>
    </row>
    <row r="36" spans="1:25" x14ac:dyDescent="0.35">
      <c r="A36">
        <v>35</v>
      </c>
    </row>
    <row r="37" spans="1:25" x14ac:dyDescent="0.35">
      <c r="A37">
        <f>COUNT(Table1[[Đơn hàng1]:[Đơn hàng32]])</f>
        <v>50</v>
      </c>
      <c r="B37">
        <f>COUNT(Table1[Đơn hàng1])-Table1[[#Totals],[Đơn hàng2]]-Table1[[#Totals],[Đơn hàng3]]-Table1[[#Totals],[Đơn hàng32]]</f>
        <v>12</v>
      </c>
      <c r="C37">
        <f>COUNT(Table1[Đơn hàng2])-Table1[[#Totals],[Đơn hàng3]]-Table1[[#Totals],[Đơn hàng32]]</f>
        <v>7</v>
      </c>
      <c r="D37">
        <f>COUNT(Table1[Đơn hàng3])-Table1[[#Totals],[Đơn hàng32]]</f>
        <v>4</v>
      </c>
      <c r="E37">
        <f>COUNT(Table1[Đơn hàng32])</f>
        <v>3</v>
      </c>
    </row>
    <row r="38" spans="1:25" x14ac:dyDescent="0.35">
      <c r="B38" t="s">
        <v>74</v>
      </c>
      <c r="F38">
        <v>35</v>
      </c>
    </row>
    <row r="39" spans="1:25" x14ac:dyDescent="0.35">
      <c r="B39" t="s">
        <v>75</v>
      </c>
      <c r="F39">
        <f>F38-F40</f>
        <v>35</v>
      </c>
    </row>
    <row r="40" spans="1:25" x14ac:dyDescent="0.35">
      <c r="B40" t="s">
        <v>76</v>
      </c>
      <c r="F40">
        <f>COUNT(#REF!)</f>
        <v>0</v>
      </c>
    </row>
  </sheetData>
  <mergeCells count="3">
    <mergeCell ref="W2:X2"/>
    <mergeCell ref="H21:J21"/>
    <mergeCell ref="H22:J22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Huong Giang 20225619</dc:creator>
  <cp:lastModifiedBy>Hoang Huong Giang 20225619</cp:lastModifiedBy>
  <dcterms:created xsi:type="dcterms:W3CDTF">2024-05-31T16:04:24Z</dcterms:created>
  <dcterms:modified xsi:type="dcterms:W3CDTF">2024-05-31T16:05:09Z</dcterms:modified>
</cp:coreProperties>
</file>