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c7660434da09f6/Documents/github/Big-Nightmare/Doc/"/>
    </mc:Choice>
  </mc:AlternateContent>
  <xr:revisionPtr revIDLastSave="38" documentId="13_ncr:1_{1B6BF7D0-C1ED-41B5-96F0-5851E980C866}" xr6:coauthVersionLast="47" xr6:coauthVersionMax="47" xr10:uidLastSave="{4304A3E6-A8C6-40F0-B175-CBEE17545DF4}"/>
  <bookViews>
    <workbookView xWindow="585" yWindow="1695" windowWidth="22980" windowHeight="1206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<sst xmlns="http://schemas.openxmlformats.org/spreadsheetml/2006/main" count="137" uniqueCount="75">
  <si>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</si>
  <si>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</si>
  <si>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</si>
  <si>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</si>
  <si>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</si>
  <si>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</si>
  <si>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</si>
  <si>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</si>
  <si>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</si>
  <si>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</si>
  <si>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</si>
  <si>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</si>
  <si>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</si>
  <si>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</si>
  <si>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</si>
  <si>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</si>
  <si>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</si>
  <si>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</si>
  <si>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</si>
  <si>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</si>
  <si>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</si>
  <si>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</si>
  <si>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</si>
  <si>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</si>
  <si>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</si>
  <si>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</si>
  <si>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</si>
  <si>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</si>
  <si>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</si>
  <si>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</si>
  <si>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</si>
  <si>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</si>
  <si>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</si>
  <si>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</si>
  <si>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</si>
  <si>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</si>
  <si>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</si>
  <si>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</si>
  <si>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</si>
  <si>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</si>
  <si>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</si>
  <si>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</si>
  <si>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</si>
  <si>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</si>
  <si>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</si>
  <si>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</si>
  <si>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</si>
  <si>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</si>
  <si>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</si>
  <si>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</si>
  <si>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</si>
  <si>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</si>
  <si>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</si>
  <si>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</si>
  <si>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</si>
  <si>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</si>
  <si>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</si>
  <si>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</si>
  <si>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</si>
  <si>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</si>
  <si>
    <t>supression de la rotation des block et mise en image</t>
  </si>
  <si>
    <t>fonctionenemt des hitbox block</t>
  </si>
  <si>
    <t>ajout des images des mobs</t>
  </si>
  <si>
    <t>collision entre le player et les block</t>
  </si>
  <si>
    <t>hitbox player/block et collision</t>
  </si>
  <si>
    <t>création des classe mobRed et mobYellow</t>
  </si>
  <si>
    <t>modification de la création de circle hitbox et position de départ du joueur</t>
  </si>
  <si>
    <t>création des mob</t>
  </si>
  <si>
    <t>génération de position aléatoire</t>
  </si>
  <si>
    <t>mort des mob quand les pv tombes a 0 ou moins</t>
  </si>
  <si>
    <t>les MobRed vont vers le joueur</t>
  </si>
  <si>
    <t>diminution du temps entre les tire des MonYellow</t>
  </si>
  <si>
    <t>les MobRed sont bloquer par les block</t>
  </si>
  <si>
    <t>ajout des pv des block et changement de couleur</t>
  </si>
  <si>
    <t>ajout des dégat des mobs au player et au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</si>
</sst>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1340</c:v>
                </c:pt>
                <c:pt idx="2">
                  <c:v>0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8.6253369272237201E-2</c:v>
                </c:pt>
                <c:pt idx="1">
                  <c:v>0.72237196765498657</c:v>
                </c:pt>
                <c:pt idx="2">
                  <c:v>0</c:v>
                </c:pt>
                <c:pt idx="3">
                  <c:v>0.19137466307277629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42" activePane="bottomLeft" state="frozen"/>
      <selection pane="bottomLeft" activeCell="G51" sqref="G5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30 heures 55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1020</v>
      </c>
      <c r="D4" s="19">
        <f>SUBTOTAL(9,$D$7:$D$531)</f>
        <v>835</v>
      </c>
      <c r="E4" s="29">
        <f>SUM(C4:D4)</f>
        <v>1855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>
        <f>IF(ISBLANK(B31),"",_xlfn.ISOWEEKNUM('Journal de travail'!$B31))</f>
        <v>41</v>
      </c>
      <c r="B31" s="40">
        <v>45938</v>
      </c>
      <c r="C31" s="41">
        <v>1</v>
      </c>
      <c r="D31" s="42">
        <v>55</v>
      </c>
      <c r="E31" s="43" t="s">
        <v>19</v>
      </c>
      <c r="F31" s="27" t="s">
        <v>60</v>
      </c>
      <c r="G31" s="46"/>
    </row>
    <row r="32" spans="1:15" x14ac:dyDescent="0.25">
      <c r="A32" s="73">
        <f>IF(ISBLANK(B32),"",_xlfn.ISOWEEKNUM('Journal de travail'!$B32))</f>
        <v>41</v>
      </c>
      <c r="B32" s="36">
        <v>45938</v>
      </c>
      <c r="C32" s="37"/>
      <c r="D32" s="38">
        <v>20</v>
      </c>
      <c r="E32" s="39" t="s">
        <v>2</v>
      </c>
      <c r="F32" s="28" t="s">
        <v>61</v>
      </c>
      <c r="G32" s="45"/>
    </row>
    <row r="33" spans="1:7" x14ac:dyDescent="0.25">
      <c r="A33" s="74">
        <f>IF(ISBLANK(B33),"",_xlfn.ISOWEEKNUM('Journal de travail'!$B33))</f>
        <v>41</v>
      </c>
      <c r="B33" s="40">
        <v>45938</v>
      </c>
      <c r="C33" s="41"/>
      <c r="D33" s="42">
        <v>5</v>
      </c>
      <c r="E33" s="43" t="s">
        <v>19</v>
      </c>
      <c r="F33" s="27" t="s">
        <v>62</v>
      </c>
      <c r="G33" s="46"/>
    </row>
    <row r="34" spans="1:7" x14ac:dyDescent="0.25">
      <c r="A34" s="73">
        <f>IF(ISBLANK(B34),"",_xlfn.ISOWEEKNUM('Journal de travail'!$B34))</f>
        <v>41</v>
      </c>
      <c r="B34" s="36">
        <v>45938</v>
      </c>
      <c r="C34" s="37"/>
      <c r="D34" s="38">
        <v>10</v>
      </c>
      <c r="E34" s="39" t="s">
        <v>2</v>
      </c>
      <c r="F34" s="27" t="s">
        <v>61</v>
      </c>
      <c r="G34" s="45"/>
    </row>
    <row r="35" spans="1:7" x14ac:dyDescent="0.25">
      <c r="A35" s="74">
        <f>IF(ISBLANK(B35),"",_xlfn.ISOWEEKNUM('Journal de travail'!$B35))</f>
        <v>44</v>
      </c>
      <c r="B35" s="40">
        <v>45958</v>
      </c>
      <c r="C35" s="41">
        <v>2</v>
      </c>
      <c r="D35" s="42"/>
      <c r="E35" s="43" t="s">
        <v>19</v>
      </c>
      <c r="F35" s="28" t="s">
        <v>63</v>
      </c>
      <c r="G35" s="46" t="s">
        <v>64</v>
      </c>
    </row>
    <row r="36" spans="1:7" x14ac:dyDescent="0.25">
      <c r="A36" s="73">
        <f>IF(ISBLANK(B36),"",_xlfn.ISOWEEKNUM('Journal de travail'!$B36))</f>
        <v>44</v>
      </c>
      <c r="B36" s="36">
        <v>45958</v>
      </c>
      <c r="C36" s="37">
        <v>1</v>
      </c>
      <c r="D36" s="38"/>
      <c r="E36" s="39" t="s">
        <v>19</v>
      </c>
      <c r="F36" s="27" t="s">
        <v>56</v>
      </c>
      <c r="G36" s="45"/>
    </row>
    <row r="37" spans="1:7" x14ac:dyDescent="0.25">
      <c r="A37" s="74">
        <f>IF(ISBLANK(B37),"",_xlfn.ISOWEEKNUM('Journal de travail'!$B37))</f>
        <v>44</v>
      </c>
      <c r="B37" s="40">
        <v>45958</v>
      </c>
      <c r="C37" s="41"/>
      <c r="D37" s="42">
        <v>20</v>
      </c>
      <c r="E37" s="43" t="s">
        <v>19</v>
      </c>
      <c r="F37" s="27" t="s">
        <v>65</v>
      </c>
      <c r="G37" s="46" t="s">
        <v>51</v>
      </c>
    </row>
    <row r="38" spans="1:7" x14ac:dyDescent="0.25">
      <c r="A38" s="73">
        <f>IF(ISBLANK(B38),"",_xlfn.ISOWEEKNUM('Journal de travail'!$B38))</f>
        <v>44</v>
      </c>
      <c r="B38" s="36">
        <v>45959</v>
      </c>
      <c r="C38" s="37"/>
      <c r="D38" s="38">
        <v>35</v>
      </c>
      <c r="E38" s="39" t="s">
        <v>19</v>
      </c>
      <c r="F38" s="27" t="s">
        <v>66</v>
      </c>
      <c r="G38" s="45"/>
    </row>
    <row r="39" spans="1:7" x14ac:dyDescent="0.25">
      <c r="A39" s="74">
        <f>IF(ISBLANK(B39),"",_xlfn.ISOWEEKNUM('Journal de travail'!$B39))</f>
        <v>44</v>
      </c>
      <c r="B39" s="40">
        <v>45959</v>
      </c>
      <c r="C39" s="41">
        <v>1</v>
      </c>
      <c r="D39" s="42">
        <v>50</v>
      </c>
      <c r="E39" s="43" t="s">
        <v>19</v>
      </c>
      <c r="F39" s="27" t="s">
        <v>67</v>
      </c>
      <c r="G39" s="46" t="s">
        <v>68</v>
      </c>
    </row>
    <row r="40" spans="1:7" x14ac:dyDescent="0.25">
      <c r="A40" s="73">
        <f>IF(ISBLANK(B40),"",_xlfn.ISOWEEKNUM('Journal de travail'!$B40))</f>
        <v>44</v>
      </c>
      <c r="B40" s="36">
        <v>45959</v>
      </c>
      <c r="C40" s="37"/>
      <c r="D40" s="38">
        <v>45</v>
      </c>
      <c r="E40" s="39" t="s">
        <v>19</v>
      </c>
      <c r="F40" s="27" t="s">
        <v>69</v>
      </c>
      <c r="G40" s="45" t="s">
        <v>51</v>
      </c>
    </row>
    <row r="41" spans="1:7" x14ac:dyDescent="0.25">
      <c r="A41" s="74">
        <f>IF(ISBLANK(B41),"",_xlfn.ISOWEEKNUM('Journal de travail'!$B41))</f>
        <v>44</v>
      </c>
      <c r="B41" s="40">
        <v>45961</v>
      </c>
      <c r="C41" s="41"/>
      <c r="D41" s="42">
        <v>20</v>
      </c>
      <c r="E41" s="43" t="s">
        <v>4</v>
      </c>
      <c r="F41" s="27" t="s">
        <v>59</v>
      </c>
      <c r="G41" s="46"/>
    </row>
    <row r="42" spans="1:7" x14ac:dyDescent="0.25">
      <c r="A42" s="73">
        <f>IF(ISBLANK(B42),"",_xlfn.ISOWEEKNUM('Journal de travail'!$B42))</f>
        <v>44</v>
      </c>
      <c r="B42" s="36">
        <v>45962</v>
      </c>
      <c r="C42" s="37"/>
      <c r="D42" s="38">
        <v>30</v>
      </c>
      <c r="E42" s="39" t="s">
        <v>19</v>
      </c>
      <c r="F42" s="27" t="s">
        <v>69</v>
      </c>
      <c r="G42" s="45"/>
    </row>
    <row r="43" spans="1:7" x14ac:dyDescent="0.25">
      <c r="A43" s="74">
        <f>IF(ISBLANK(B43),"",_xlfn.ISOWEEKNUM('Journal de travail'!$B43))</f>
        <v>44</v>
      </c>
      <c r="B43" s="40">
        <v>45962</v>
      </c>
      <c r="C43" s="41"/>
      <c r="D43" s="42">
        <v>10</v>
      </c>
      <c r="E43" s="43" t="s">
        <v>19</v>
      </c>
      <c r="F43" s="27" t="s">
        <v>70</v>
      </c>
      <c r="G43" s="46"/>
    </row>
    <row r="44" spans="1:7" x14ac:dyDescent="0.25">
      <c r="A44" s="73">
        <f>IF(ISBLANK(B44),"",_xlfn.ISOWEEKNUM('Journal de travail'!$B44))</f>
        <v>44</v>
      </c>
      <c r="B44" s="36">
        <v>45962</v>
      </c>
      <c r="C44" s="37"/>
      <c r="D44" s="38">
        <v>10</v>
      </c>
      <c r="E44" s="39" t="s">
        <v>19</v>
      </c>
      <c r="F44" s="27" t="s">
        <v>71</v>
      </c>
      <c r="G44" s="45"/>
    </row>
    <row r="45" spans="1:7" x14ac:dyDescent="0.25">
      <c r="A45" s="74">
        <f>IF(ISBLANK(B45),"",_xlfn.ISOWEEKNUM('Journal de travail'!$B45))</f>
        <v>44</v>
      </c>
      <c r="B45" s="40">
        <v>45962</v>
      </c>
      <c r="C45" s="41"/>
      <c r="D45" s="42">
        <v>15</v>
      </c>
      <c r="E45" s="43" t="s">
        <v>19</v>
      </c>
      <c r="F45" s="27" t="s">
        <v>72</v>
      </c>
      <c r="G45" s="46"/>
    </row>
    <row r="46" spans="1:7" x14ac:dyDescent="0.25">
      <c r="A46" s="73">
        <f>IF(ISBLANK(B46),"",_xlfn.ISOWEEKNUM('Journal de travail'!$B46))</f>
        <v>44</v>
      </c>
      <c r="B46" s="36">
        <v>45962</v>
      </c>
      <c r="C46" s="37">
        <v>1</v>
      </c>
      <c r="D46" s="38"/>
      <c r="E46" s="39" t="s">
        <v>19</v>
      </c>
      <c r="F46" s="27" t="s">
        <v>73</v>
      </c>
      <c r="G46" s="45"/>
    </row>
    <row r="47" spans="1:7" x14ac:dyDescent="0.25">
      <c r="A47" s="74">
        <f>IF(ISBLANK(B47),"",_xlfn.ISOWEEKNUM('Journal de travail'!$B47))</f>
        <v>44</v>
      </c>
      <c r="B47" s="40">
        <v>45962</v>
      </c>
      <c r="C47" s="41">
        <v>1</v>
      </c>
      <c r="D47" s="42">
        <v>30</v>
      </c>
      <c r="E47" s="43" t="s">
        <v>19</v>
      </c>
      <c r="F47" s="27" t="s">
        <v>74</v>
      </c>
      <c r="G47" s="46" t="s">
        <v>51</v>
      </c>
    </row>
    <row r="48" spans="1:7" x14ac:dyDescent="0.25">
      <c r="A48" s="73">
        <f>IF(ISBLANK(B48),"",_xlfn.ISOWEEKNUM('Journal de travail'!$B48))</f>
        <v>44</v>
      </c>
      <c r="B48" s="36">
        <v>45962</v>
      </c>
      <c r="C48" s="37">
        <v>2</v>
      </c>
      <c r="D48" s="38">
        <v>20</v>
      </c>
      <c r="E48" s="39" t="s">
        <v>19</v>
      </c>
      <c r="F48" s="27" t="s">
        <v>74</v>
      </c>
      <c r="G48" s="45" t="s">
        <v>51</v>
      </c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40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8.6253369272237201E-2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720</v>
      </c>
      <c r="B7">
        <f>SUMIF('Journal de travail'!$E$7:$E$532,Plannification!E7,'Journal de travail'!$D$7:$D$532)</f>
        <v>620</v>
      </c>
      <c r="C7">
        <f t="shared" si="0"/>
        <v>1340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22 h 20 min</v>
      </c>
      <c r="G7" s="56">
        <f t="shared" ref="G7:G9" si="2">SUM(A7:B7)/$C$10</f>
        <v>0.72237196765498657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175</v>
      </c>
      <c r="C9">
        <f t="shared" si="0"/>
        <v>355</v>
      </c>
      <c r="E9" s="23" t="str">
        <f>'Journal de travail'!M11</f>
        <v>Documentation</v>
      </c>
      <c r="F9" s="55" t="str">
        <f t="shared" si="1"/>
        <v>5 h 55 min</v>
      </c>
      <c r="G9" s="56">
        <f t="shared" si="2"/>
        <v>0.19137466307277629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1020</v>
      </c>
      <c r="B10">
        <f>SUM(B6:B9)</f>
        <v>835</v>
      </c>
      <c r="C10">
        <f>SUM(A10:B10)</f>
        <v>1855</v>
      </c>
      <c r="E10" s="20" t="s">
        <v>18</v>
      </c>
      <c r="F10" s="50" t="str">
        <f t="shared" si="1"/>
        <v>30 h 55 min</v>
      </c>
      <c r="G10" s="57">
        <f>C10/C11</f>
        <v>0.35132575757575757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2025-11-01T21:19:13Z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