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13koy\Documents\Github\Big-Nightmare\Doc\"/>
    </mc:Choice>
  </mc:AlternateContent>
  <xr:revisionPtr revIDLastSave="0" documentId="13_ncr:1_{1B6BF7D0-C1ED-41B5-96F0-5851E980C866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<sst xmlns="http://schemas.openxmlformats.org/spreadsheetml/2006/main" count="121" uniqueCount="70">
  <si>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</si>
  <si>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</si>
  <si>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</si>
  <si>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</si>
  <si>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</si>
  <si>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</si>
  <si>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</si>
  <si>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</si>
  <si>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</si>
  <si>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</si>
  <si>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</si>
  <si>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</si>
  <si>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</si>
  <si>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</si>
  <si>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</si>
  <si>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</si>
  <si>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</si>
  <si>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</si>
  <si>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</si>
  <si>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</si>
  <si>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</si>
  <si>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</si>
  <si>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</si>
  <si>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</si>
  <si>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</si>
  <si>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</si>
  <si>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</si>
  <si>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</si>
  <si>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signature du CdC et création du github</t>
  </si>
  <si>
    <t>Ruberti Gianmarco</t>
  </si>
  <si>
    <t>P_ShootMeUp</t>
  </si>
  <si>
    <t>27.08.2025/31.10.2025</t>
  </si>
  <si>
    <t>création de la maquette</t>
  </si>
  <si>
    <t>creation des US</t>
  </si>
  <si>
    <t>compléter le rapport (introduction/planning)</t>
  </si>
  <si>
    <t>compléter lea grille d'éval</t>
  </si>
  <si>
    <t>modification des user story (test dacceptance)</t>
  </si>
  <si>
    <t>j'ai fait  les 12 US</t>
  </si>
  <si>
    <t>modification du rapport suite au feedback</t>
  </si>
  <si>
    <t>création de l'objet joueur et mouvement</t>
  </si>
  <si>
    <t>US de 6 à</t>
  </si>
  <si>
    <t>US de 1 à 5</t>
  </si>
  <si>
    <t>importation et modif de l'exemple "Drone"</t>
  </si>
  <si>
    <t>WIP</t>
  </si>
  <si>
    <t>continuation des mouvement</t>
  </si>
  <si>
    <t>ajustement des direction et test des mouvement (console)</t>
  </si>
  <si>
    <t>préparation des image pour le joueur</t>
  </si>
  <si>
    <t>passage des mouvement par console &gt; rendu graphique</t>
  </si>
  <si>
    <t>problème de visibilité des issues</t>
  </si>
  <si>
    <t>passage des mouvement par console &gt; rendu graphique FIN</t>
  </si>
  <si>
    <t>création des block</t>
  </si>
  <si>
    <t>wip</t>
  </si>
  <si>
    <t>modification de l'image des block</t>
  </si>
  <si>
    <t>rotation des block</t>
  </si>
  <si>
    <t>création des hitbox des block</t>
  </si>
  <si>
    <t>Rotation des block</t>
  </si>
  <si>
    <t>tir du joueur</t>
  </si>
  <si>
    <t>mise de la rotation dans le model et prrograme (WIP)</t>
  </si>
  <si>
    <t>Créeation de la class bullet avec la touche d'activation et création lors du click gauche (wip)</t>
  </si>
  <si>
    <t>Rapport (UML)</t>
  </si>
  <si>
    <t>supression de la rotation des block et mise en image</t>
  </si>
  <si>
    <t>fonctionenemt des hitbox block</t>
  </si>
  <si>
    <t>ajout des images des mobs</t>
  </si>
  <si>
    <t>collision entre le player et les block</t>
  </si>
  <si>
    <t>hitbox player/block et collision</t>
  </si>
  <si>
    <t>création des classe mobRed et mobYellow</t>
  </si>
  <si>
    <t>modification de la création de circle hitbox et position de départ du joueur</t>
  </si>
  <si>
    <t>création des mob</t>
  </si>
  <si>
    <t>génération de position aléatoire</t>
  </si>
  <si>
    <t>mort des mob quand les pv tombes a 0 ou moins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</si>
</sst>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160</c:v>
                </c:pt>
                <c:pt idx="1">
                  <c:v>985</c:v>
                </c:pt>
                <c:pt idx="2">
                  <c:v>0</c:v>
                </c:pt>
                <c:pt idx="3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0.10666666666666667</c:v>
                </c:pt>
                <c:pt idx="1">
                  <c:v>0.65666666666666662</c:v>
                </c:pt>
                <c:pt idx="2">
                  <c:v>0</c:v>
                </c:pt>
                <c:pt idx="3">
                  <c:v>0.23666666666666666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25" activePane="bottomLeft" state="frozen"/>
      <selection pane="bottomLeft" activeCell="F44" sqref="F44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25 heures 0 minutes</v>
      </c>
      <c r="D3" s="19"/>
      <c r="E3" s="3"/>
      <c r="F3" s="4" t="s">
        <v>6</v>
      </c>
      <c r="G3" s="76" t="s">
        <v>31</v>
      </c>
    </row>
    <row r="4" spans="1:15" ht="23.25" hidden="1" x14ac:dyDescent="0.35">
      <c r="B4" s="5"/>
      <c r="C4" s="19">
        <f>SUBTOTAL(9,$C$7:$C$531)*60</f>
        <v>780</v>
      </c>
      <c r="D4" s="19">
        <f>SUBTOTAL(9,$D$7:$D$531)</f>
        <v>720</v>
      </c>
      <c r="E4" s="29">
        <f>SUM(C4:D4)</f>
        <v>1500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20</v>
      </c>
      <c r="E7" s="35" t="s">
        <v>4</v>
      </c>
      <c r="F7" s="28" t="s">
        <v>28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>
        <v>1</v>
      </c>
      <c r="D8" s="38">
        <v>15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45903</v>
      </c>
      <c r="C9" s="41">
        <v>1</v>
      </c>
      <c r="D9" s="42">
        <v>35</v>
      </c>
      <c r="E9" s="43" t="s">
        <v>4</v>
      </c>
      <c r="F9" s="28" t="s">
        <v>33</v>
      </c>
      <c r="G9" s="46" t="s">
        <v>37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45903</v>
      </c>
      <c r="C10" s="37">
        <v>1</v>
      </c>
      <c r="D10" s="38">
        <v>5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45903</v>
      </c>
      <c r="C11" s="41"/>
      <c r="D11" s="42">
        <v>20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45910</v>
      </c>
      <c r="C12" s="37"/>
      <c r="D12" s="38">
        <v>10</v>
      </c>
      <c r="E12" s="39" t="s">
        <v>4</v>
      </c>
      <c r="F12" s="28" t="s">
        <v>36</v>
      </c>
      <c r="G12" s="45" t="s">
        <v>41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45910</v>
      </c>
      <c r="C13" s="41"/>
      <c r="D13" s="42">
        <v>5</v>
      </c>
      <c r="E13" s="43" t="s">
        <v>4</v>
      </c>
      <c r="F13" s="28" t="s">
        <v>38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45910</v>
      </c>
      <c r="C14" s="37"/>
      <c r="D14" s="38">
        <v>40</v>
      </c>
      <c r="E14" s="39" t="s">
        <v>19</v>
      </c>
      <c r="F14" s="28" t="s">
        <v>39</v>
      </c>
      <c r="G14" s="45" t="s">
        <v>43</v>
      </c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45910</v>
      </c>
      <c r="C15" s="41"/>
      <c r="D15" s="42">
        <v>15</v>
      </c>
      <c r="E15" s="43" t="s">
        <v>4</v>
      </c>
      <c r="F15" s="28" t="s">
        <v>36</v>
      </c>
      <c r="G15" s="46" t="s">
        <v>40</v>
      </c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45910</v>
      </c>
      <c r="C16" s="37"/>
      <c r="D16" s="38">
        <v>35</v>
      </c>
      <c r="E16" s="39" t="s">
        <v>19</v>
      </c>
      <c r="F16" s="28" t="s">
        <v>42</v>
      </c>
      <c r="G16" s="45"/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45910</v>
      </c>
      <c r="C17" s="41"/>
      <c r="D17" s="42">
        <v>25</v>
      </c>
      <c r="E17" s="43" t="s">
        <v>19</v>
      </c>
      <c r="F17" s="28" t="s">
        <v>44</v>
      </c>
      <c r="G17" s="46" t="s">
        <v>43</v>
      </c>
      <c r="O17">
        <v>45</v>
      </c>
    </row>
    <row r="18" spans="1:15" x14ac:dyDescent="0.25">
      <c r="A18" s="73">
        <f>IF(ISBLANK(B18),"",_xlfn.ISOWEEKNUM('Journal de travail'!$B18))</f>
        <v>38</v>
      </c>
      <c r="B18" s="36">
        <v>45917</v>
      </c>
      <c r="C18" s="37"/>
      <c r="D18" s="38">
        <v>20</v>
      </c>
      <c r="E18" s="39" t="s">
        <v>19</v>
      </c>
      <c r="F18" s="28" t="s">
        <v>45</v>
      </c>
      <c r="G18" s="45"/>
      <c r="O18">
        <v>50</v>
      </c>
    </row>
    <row r="19" spans="1:15" x14ac:dyDescent="0.25">
      <c r="A19" s="74">
        <f>IF(ISBLANK(B19),"",_xlfn.ISOWEEKNUM('Journal de travail'!$B19))</f>
        <v>38</v>
      </c>
      <c r="B19" s="40">
        <v>45917</v>
      </c>
      <c r="C19" s="41"/>
      <c r="D19" s="42">
        <v>10</v>
      </c>
      <c r="E19" s="43" t="s">
        <v>19</v>
      </c>
      <c r="F19" s="28" t="s">
        <v>46</v>
      </c>
      <c r="G19" s="46"/>
      <c r="O19">
        <v>55</v>
      </c>
    </row>
    <row r="20" spans="1:15" x14ac:dyDescent="0.25">
      <c r="A20" s="73">
        <f>IF(ISBLANK(B20),"",_xlfn.ISOWEEKNUM('Journal de travail'!$B20))</f>
        <v>38</v>
      </c>
      <c r="B20" s="36">
        <v>45917</v>
      </c>
      <c r="C20" s="37"/>
      <c r="D20" s="38">
        <v>50</v>
      </c>
      <c r="E20" s="39" t="s">
        <v>19</v>
      </c>
      <c r="F20" s="28" t="s">
        <v>47</v>
      </c>
      <c r="G20" s="45" t="s">
        <v>43</v>
      </c>
    </row>
    <row r="21" spans="1:15" x14ac:dyDescent="0.25">
      <c r="A21" s="74">
        <f>IF(ISBLANK(B21),"",_xlfn.ISOWEEKNUM('Journal de travail'!$B21))</f>
        <v>38</v>
      </c>
      <c r="B21" s="40">
        <v>45917</v>
      </c>
      <c r="C21" s="41"/>
      <c r="D21" s="42">
        <v>15</v>
      </c>
      <c r="E21" s="43" t="s">
        <v>4</v>
      </c>
      <c r="F21" s="28" t="s">
        <v>48</v>
      </c>
      <c r="G21" s="46"/>
    </row>
    <row r="22" spans="1:15" x14ac:dyDescent="0.25">
      <c r="A22" s="73">
        <f>IF(ISBLANK(B22),"",_xlfn.ISOWEEKNUM('Journal de travail'!$B22))</f>
        <v>38</v>
      </c>
      <c r="B22" s="36">
        <v>45917</v>
      </c>
      <c r="C22" s="37"/>
      <c r="D22" s="38">
        <v>20</v>
      </c>
      <c r="E22" s="39" t="s">
        <v>19</v>
      </c>
      <c r="F22" s="28" t="s">
        <v>49</v>
      </c>
      <c r="G22" s="45"/>
    </row>
    <row r="23" spans="1:15" x14ac:dyDescent="0.25">
      <c r="A23" s="74">
        <f>IF(ISBLANK(B23),"",_xlfn.ISOWEEKNUM('Journal de travail'!$B23))</f>
        <v>38</v>
      </c>
      <c r="B23" s="40">
        <v>45917</v>
      </c>
      <c r="C23" s="41">
        <v>1</v>
      </c>
      <c r="D23" s="42">
        <v>15</v>
      </c>
      <c r="E23" s="43" t="s">
        <v>19</v>
      </c>
      <c r="F23" s="28" t="s">
        <v>50</v>
      </c>
      <c r="G23" s="46" t="s">
        <v>51</v>
      </c>
    </row>
    <row r="24" spans="1:15" x14ac:dyDescent="0.25">
      <c r="A24" s="73">
        <f>IF(ISBLANK(B24),"",_xlfn.ISOWEEKNUM('Journal de travail'!$B24))</f>
        <v>39</v>
      </c>
      <c r="B24" s="36">
        <v>45924</v>
      </c>
      <c r="C24" s="37"/>
      <c r="D24" s="38">
        <v>25</v>
      </c>
      <c r="E24" s="39" t="s">
        <v>19</v>
      </c>
      <c r="F24" s="28" t="s">
        <v>52</v>
      </c>
      <c r="G24" s="45"/>
    </row>
    <row r="25" spans="1:15" x14ac:dyDescent="0.25">
      <c r="A25" s="74">
        <f>IF(ISBLANK(B25),"",_xlfn.ISOWEEKNUM('Journal de travail'!$B25))</f>
        <v>39</v>
      </c>
      <c r="B25" s="40">
        <v>45924</v>
      </c>
      <c r="C25" s="41">
        <v>1</v>
      </c>
      <c r="D25" s="42">
        <v>10</v>
      </c>
      <c r="E25" s="43" t="s">
        <v>2</v>
      </c>
      <c r="F25" s="28" t="s">
        <v>53</v>
      </c>
      <c r="G25" s="46" t="s">
        <v>43</v>
      </c>
    </row>
    <row r="26" spans="1:15" x14ac:dyDescent="0.25">
      <c r="A26" s="73">
        <f>IF(ISBLANK(B26),"",_xlfn.ISOWEEKNUM('Journal de travail'!$B26))</f>
        <v>39</v>
      </c>
      <c r="B26" s="36">
        <v>45924</v>
      </c>
      <c r="C26" s="37">
        <v>1</v>
      </c>
      <c r="D26" s="38"/>
      <c r="E26" s="39" t="s">
        <v>2</v>
      </c>
      <c r="F26" s="28" t="s">
        <v>54</v>
      </c>
      <c r="G26" s="45"/>
    </row>
    <row r="27" spans="1:15" x14ac:dyDescent="0.25">
      <c r="A27" s="74">
        <f>IF(ISBLANK(B27),"",_xlfn.ISOWEEKNUM('Journal de travail'!$B27))</f>
        <v>39</v>
      </c>
      <c r="B27" s="40">
        <v>45924</v>
      </c>
      <c r="C27" s="41"/>
      <c r="D27" s="42">
        <v>25</v>
      </c>
      <c r="E27" s="43" t="s">
        <v>19</v>
      </c>
      <c r="F27" s="28" t="s">
        <v>55</v>
      </c>
      <c r="G27" s="46" t="s">
        <v>43</v>
      </c>
    </row>
    <row r="28" spans="1:15" ht="31.5" x14ac:dyDescent="0.25">
      <c r="A28" s="73">
        <f>IF(ISBLANK(B28),"",_xlfn.ISOWEEKNUM('Journal de travail'!$B28))</f>
        <v>40</v>
      </c>
      <c r="B28" s="36">
        <v>45931</v>
      </c>
      <c r="C28" s="37">
        <v>1</v>
      </c>
      <c r="D28" s="38">
        <v>10</v>
      </c>
      <c r="E28" s="39" t="s">
        <v>19</v>
      </c>
      <c r="F28" s="27" t="s">
        <v>56</v>
      </c>
      <c r="G28" s="45" t="s">
        <v>58</v>
      </c>
    </row>
    <row r="29" spans="1:15" x14ac:dyDescent="0.25">
      <c r="A29" s="74">
        <f>IF(ISBLANK(B29),"",_xlfn.ISOWEEKNUM('Journal de travail'!$B29))</f>
        <v>40</v>
      </c>
      <c r="B29" s="40">
        <v>45931</v>
      </c>
      <c r="C29" s="41">
        <v>1</v>
      </c>
      <c r="D29" s="42">
        <v>20</v>
      </c>
      <c r="E29" s="43" t="s">
        <v>19</v>
      </c>
      <c r="F29" s="27" t="s">
        <v>55</v>
      </c>
      <c r="G29" s="46" t="s">
        <v>57</v>
      </c>
    </row>
    <row r="30" spans="1:15" x14ac:dyDescent="0.25">
      <c r="A30" s="73">
        <f>IF(ISBLANK(B30),"",_xlfn.ISOWEEKNUM('Journal de travail'!$B30))</f>
        <v>40</v>
      </c>
      <c r="B30" s="36">
        <v>45933</v>
      </c>
      <c r="C30" s="37"/>
      <c r="D30" s="38">
        <v>15</v>
      </c>
      <c r="E30" s="39" t="s">
        <v>4</v>
      </c>
      <c r="F30" s="28" t="s">
        <v>59</v>
      </c>
      <c r="G30" s="45" t="s">
        <v>43</v>
      </c>
    </row>
    <row r="31" spans="1:15" x14ac:dyDescent="0.25">
      <c r="A31" s="74">
        <f>IF(ISBLANK(B31),"",_xlfn.ISOWEEKNUM('Journal de travail'!$B31))</f>
        <v>41</v>
      </c>
      <c r="B31" s="40">
        <v>45938</v>
      </c>
      <c r="C31" s="41">
        <v>1</v>
      </c>
      <c r="D31" s="42">
        <v>55</v>
      </c>
      <c r="E31" s="43" t="s">
        <v>19</v>
      </c>
      <c r="F31" s="27" t="s">
        <v>60</v>
      </c>
      <c r="G31" s="46"/>
    </row>
    <row r="32" spans="1:15" x14ac:dyDescent="0.25">
      <c r="A32" s="73">
        <f>IF(ISBLANK(B32),"",_xlfn.ISOWEEKNUM('Journal de travail'!$B32))</f>
        <v>41</v>
      </c>
      <c r="B32" s="36">
        <v>45938</v>
      </c>
      <c r="C32" s="37"/>
      <c r="D32" s="38">
        <v>20</v>
      </c>
      <c r="E32" s="39" t="s">
        <v>2</v>
      </c>
      <c r="F32" s="28" t="s">
        <v>61</v>
      </c>
      <c r="G32" s="45"/>
    </row>
    <row r="33" spans="1:7" x14ac:dyDescent="0.25">
      <c r="A33" s="74">
        <f>IF(ISBLANK(B33),"",_xlfn.ISOWEEKNUM('Journal de travail'!$B33))</f>
        <v>41</v>
      </c>
      <c r="B33" s="40">
        <v>45938</v>
      </c>
      <c r="C33" s="41"/>
      <c r="D33" s="42">
        <v>5</v>
      </c>
      <c r="E33" s="43" t="s">
        <v>19</v>
      </c>
      <c r="F33" s="27" t="s">
        <v>62</v>
      </c>
      <c r="G33" s="46"/>
    </row>
    <row r="34" spans="1:7" x14ac:dyDescent="0.25">
      <c r="A34" s="73">
        <f>IF(ISBLANK(B34),"",_xlfn.ISOWEEKNUM('Journal de travail'!$B34))</f>
        <v>41</v>
      </c>
      <c r="B34" s="36">
        <v>45938</v>
      </c>
      <c r="C34" s="37"/>
      <c r="D34" s="38">
        <v>10</v>
      </c>
      <c r="E34" s="39" t="s">
        <v>2</v>
      </c>
      <c r="F34" s="27" t="s">
        <v>61</v>
      </c>
      <c r="G34" s="45"/>
    </row>
    <row r="35" spans="1:7" x14ac:dyDescent="0.25">
      <c r="A35" s="74">
        <f>IF(ISBLANK(B35),"",_xlfn.ISOWEEKNUM('Journal de travail'!$B35))</f>
        <v>44</v>
      </c>
      <c r="B35" s="40">
        <v>45958</v>
      </c>
      <c r="C35" s="41">
        <v>2</v>
      </c>
      <c r="D35" s="42"/>
      <c r="E35" s="43" t="s">
        <v>19</v>
      </c>
      <c r="F35" s="28" t="s">
        <v>63</v>
      </c>
      <c r="G35" s="46" t="s">
        <v>64</v>
      </c>
    </row>
    <row r="36" spans="1:7" x14ac:dyDescent="0.25">
      <c r="A36" s="73">
        <f>IF(ISBLANK(B36),"",_xlfn.ISOWEEKNUM('Journal de travail'!$B36))</f>
        <v>44</v>
      </c>
      <c r="B36" s="36">
        <v>45958</v>
      </c>
      <c r="C36" s="37">
        <v>1</v>
      </c>
      <c r="D36" s="38"/>
      <c r="E36" s="39" t="s">
        <v>19</v>
      </c>
      <c r="F36" s="27" t="s">
        <v>56</v>
      </c>
      <c r="G36" s="45"/>
    </row>
    <row r="37" spans="1:7" x14ac:dyDescent="0.25">
      <c r="A37" s="74">
        <f>IF(ISBLANK(B37),"",_xlfn.ISOWEEKNUM('Journal de travail'!$B37))</f>
        <v>44</v>
      </c>
      <c r="B37" s="40">
        <v>45958</v>
      </c>
      <c r="C37" s="41"/>
      <c r="D37" s="42">
        <v>20</v>
      </c>
      <c r="E37" s="43" t="s">
        <v>19</v>
      </c>
      <c r="F37" s="27" t="s">
        <v>65</v>
      </c>
      <c r="G37" s="46" t="s">
        <v>51</v>
      </c>
    </row>
    <row r="38" spans="1:7" x14ac:dyDescent="0.25">
      <c r="A38" s="73">
        <f>IF(ISBLANK(B38),"",_xlfn.ISOWEEKNUM('Journal de travail'!$B38))</f>
        <v>44</v>
      </c>
      <c r="B38" s="36">
        <v>45959</v>
      </c>
      <c r="C38" s="37"/>
      <c r="D38" s="38">
        <v>35</v>
      </c>
      <c r="E38" s="39" t="s">
        <v>19</v>
      </c>
      <c r="F38" s="27" t="s">
        <v>66</v>
      </c>
      <c r="G38" s="45"/>
    </row>
    <row r="39" spans="1:7" x14ac:dyDescent="0.25">
      <c r="A39" s="74">
        <f>IF(ISBLANK(B39),"",_xlfn.ISOWEEKNUM('Journal de travail'!$B39))</f>
        <v>44</v>
      </c>
      <c r="B39" s="40">
        <v>45959</v>
      </c>
      <c r="C39" s="41">
        <v>1</v>
      </c>
      <c r="D39" s="42">
        <v>50</v>
      </c>
      <c r="E39" s="43" t="s">
        <v>19</v>
      </c>
      <c r="F39" s="27" t="s">
        <v>67</v>
      </c>
      <c r="G39" s="46" t="s">
        <v>68</v>
      </c>
    </row>
    <row r="40" spans="1:7" x14ac:dyDescent="0.25">
      <c r="A40" s="73">
        <f>IF(ISBLANK(B40),"",_xlfn.ISOWEEKNUM('Journal de travail'!$B40))</f>
        <v>44</v>
      </c>
      <c r="B40" s="36">
        <v>45959</v>
      </c>
      <c r="C40" s="37"/>
      <c r="D40" s="38">
        <v>45</v>
      </c>
      <c r="E40" s="39" t="s">
        <v>19</v>
      </c>
      <c r="F40" s="27" t="s">
        <v>69</v>
      </c>
      <c r="G40" s="45" t="s">
        <v>51</v>
      </c>
    </row>
    <row r="41" spans="1:7" x14ac:dyDescent="0.25">
      <c r="A41" s="74">
        <f>IF(ISBLANK(B41),"",_xlfn.ISOWEEKNUM('Journal de travail'!$B41))</f>
        <v>44</v>
      </c>
      <c r="B41" s="40">
        <v>45961</v>
      </c>
      <c r="C41" s="41"/>
      <c r="D41" s="42">
        <v>20</v>
      </c>
      <c r="E41" s="43" t="s">
        <v>4</v>
      </c>
      <c r="F41" s="27" t="s">
        <v>59</v>
      </c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120</v>
      </c>
      <c r="B6">
        <f>SUMIF('Journal de travail'!$E$7:$E$532,Plannification!E6,'Journal de travail'!$D$7:$D$532)</f>
        <v>40</v>
      </c>
      <c r="C6">
        <f t="shared" ref="C6:C9" si="0">SUM(A6:B6)</f>
        <v>160</v>
      </c>
      <c r="E6" s="21" t="str">
        <f>'Journal de travail'!M8</f>
        <v>Analyse</v>
      </c>
      <c r="F6" s="50" t="str">
        <f>QUOTIENT(SUM(A6:B6),60)&amp;" h "&amp;TEXT(MOD(SUM(A6:B6),60), "00")&amp;" min"</f>
        <v>2 h 40 min</v>
      </c>
      <c r="G6" s="47">
        <f>SUM(A6:B6)/$C$10</f>
        <v>0.10666666666666667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480</v>
      </c>
      <c r="B7">
        <f>SUMIF('Journal de travail'!$E$7:$E$532,Plannification!E7,'Journal de travail'!$D$7:$D$532)</f>
        <v>505</v>
      </c>
      <c r="C7">
        <f t="shared" si="0"/>
        <v>985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16 h 25 min</v>
      </c>
      <c r="G7" s="56">
        <f t="shared" ref="G7:G9" si="2">SUM(A7:B7)/$C$10</f>
        <v>0.65666666666666662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180</v>
      </c>
      <c r="B9">
        <f>SUMIF('Journal de travail'!$E$7:$E$532,Plannification!E9,'Journal de travail'!$D$7:$D$532)</f>
        <v>175</v>
      </c>
      <c r="C9">
        <f t="shared" si="0"/>
        <v>355</v>
      </c>
      <c r="E9" s="23" t="str">
        <f>'Journal de travail'!M11</f>
        <v>Documentation</v>
      </c>
      <c r="F9" s="55" t="str">
        <f t="shared" si="1"/>
        <v>5 h 55 min</v>
      </c>
      <c r="G9" s="56">
        <f t="shared" si="2"/>
        <v>0.23666666666666666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780</v>
      </c>
      <c r="B10">
        <f>SUM(B6:B9)</f>
        <v>720</v>
      </c>
      <c r="C10">
        <f>SUM(A10:B10)</f>
        <v>1500</v>
      </c>
      <c r="E10" s="20" t="s">
        <v>18</v>
      </c>
      <c r="F10" s="50" t="str">
        <f t="shared" si="1"/>
        <v>25 h 00 min</v>
      </c>
      <c r="G10" s="57">
        <f>C10/C11</f>
        <v>0.28409090909090912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Gianmarco Ruberti</cp:lastModifiedBy>
  <cp:revision/>
  <dcterms:created xsi:type="dcterms:W3CDTF">2023-11-21T20:00:34Z</dcterms:created>
  <dcterms:modified xsi:type="dcterms:W3CDTF">2025-10-31T10:36:30Z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