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n\OneDrive\Desktop\PhD\SERC_AI_SysRev_Meta_Anal\"/>
    </mc:Choice>
  </mc:AlternateContent>
  <xr:revisionPtr revIDLastSave="0" documentId="13_ncr:1_{CAEF1C9F-7DA9-40E9-9106-5C6141AE3FEA}" xr6:coauthVersionLast="47" xr6:coauthVersionMax="47" xr10:uidLastSave="{00000000-0000-0000-0000-000000000000}"/>
  <bookViews>
    <workbookView xWindow="-110" yWindow="-110" windowWidth="19420" windowHeight="10300" xr2:uid="{0E7DDC98-AC86-4417-B171-2E8359FACC73}"/>
  </bookViews>
  <sheets>
    <sheet name="updated summary table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2" l="1"/>
  <c r="C57" i="12"/>
  <c r="F59" i="12" l="1"/>
  <c r="F62" i="12"/>
  <c r="C62" i="12"/>
  <c r="C61" i="12"/>
  <c r="C59" i="12"/>
  <c r="C58" i="12"/>
  <c r="C56" i="12"/>
  <c r="C66" i="12"/>
  <c r="C65" i="12"/>
  <c r="C63" i="12"/>
  <c r="H57" i="12"/>
  <c r="H56" i="12"/>
  <c r="F60" i="12"/>
  <c r="F57" i="12"/>
  <c r="F56" i="12"/>
  <c r="F58" i="12"/>
  <c r="H61" i="12"/>
  <c r="C64" i="12"/>
  <c r="H62" i="12" l="1"/>
  <c r="H60" i="12"/>
  <c r="C60" i="12"/>
  <c r="H74" i="12" l="1"/>
  <c r="H73" i="12" l="1"/>
</calcChain>
</file>

<file path=xl/sharedStrings.xml><?xml version="1.0" encoding="utf-8"?>
<sst xmlns="http://schemas.openxmlformats.org/spreadsheetml/2006/main" count="505" uniqueCount="339">
  <si>
    <t>Author</t>
  </si>
  <si>
    <t>Year</t>
  </si>
  <si>
    <t>Modalities</t>
  </si>
  <si>
    <t xml:space="preserve">Feature Extraction </t>
  </si>
  <si>
    <t>Classification Methods</t>
  </si>
  <si>
    <t>Language</t>
  </si>
  <si>
    <t>Sample Size</t>
  </si>
  <si>
    <t>Dataset</t>
  </si>
  <si>
    <t>Affective Modeling</t>
  </si>
  <si>
    <t>Architecture Family</t>
  </si>
  <si>
    <r>
      <rPr>
        <sz val="11"/>
        <color rgb="FF000000"/>
        <rFont val="Calibri"/>
      </rPr>
      <t xml:space="preserve">Galanis </t>
    </r>
    <r>
      <rPr>
        <i/>
        <sz val="11"/>
        <color rgb="FF000000"/>
        <rFont val="Calibri"/>
      </rPr>
      <t>et al.</t>
    </r>
  </si>
  <si>
    <t>Audio</t>
  </si>
  <si>
    <t>OpenSMILE audio features, subject information</t>
  </si>
  <si>
    <t>SVM</t>
  </si>
  <si>
    <t>Greek</t>
  </si>
  <si>
    <t>1396 utt.</t>
  </si>
  <si>
    <t>Call center data</t>
  </si>
  <si>
    <t>Categorical (2): positive/negative</t>
  </si>
  <si>
    <t>Machine Learning (SVM)</t>
  </si>
  <si>
    <r>
      <rPr>
        <sz val="11"/>
        <color rgb="FF000000"/>
        <rFont val="Calibri"/>
      </rPr>
      <t xml:space="preserve">Wu </t>
    </r>
    <r>
      <rPr>
        <i/>
        <sz val="11"/>
        <color rgb="FF000000"/>
        <rFont val="Calibri"/>
      </rPr>
      <t>et al.</t>
    </r>
  </si>
  <si>
    <t>Audio, video</t>
  </si>
  <si>
    <t>Audio: MFCCs, Video: Facial expression features</t>
  </si>
  <si>
    <t>Chinese</t>
  </si>
  <si>
    <t>D80: 487 speech clips, Custom databases A+B: 24+32 videos</t>
  </si>
  <si>
    <t>D80, 2 custom datasets</t>
  </si>
  <si>
    <t>Categorical(4):  neutral,happiness, anger, sadness)</t>
  </si>
  <si>
    <r>
      <rPr>
        <sz val="11"/>
        <color rgb="FF000000"/>
        <rFont val="Calibri"/>
      </rPr>
      <t xml:space="preserve">Lin </t>
    </r>
    <r>
      <rPr>
        <i/>
        <sz val="11"/>
        <color rgb="FF000000"/>
        <rFont val="Calibri"/>
      </rPr>
      <t>et al.</t>
    </r>
  </si>
  <si>
    <t>Acoustic &amp; Prosodic speech features from temporal course modeling-based (TCM) cross-correlation model (CCM)</t>
  </si>
  <si>
    <t>Bayesian classifier weighting scheme: error weighted classifier of TCM-based CCM classifiers (TCM-EWCCM)</t>
  </si>
  <si>
    <t xml:space="preserve">Chinese </t>
  </si>
  <si>
    <t>1114 utt.</t>
  </si>
  <si>
    <t>NCKU-CASC</t>
  </si>
  <si>
    <t>Categorical (4): happy, angry, sad, neutral</t>
  </si>
  <si>
    <t>Machine Learning (HMM)</t>
  </si>
  <si>
    <r>
      <rPr>
        <sz val="11"/>
        <color rgb="FF000000"/>
        <rFont val="Calibri"/>
      </rPr>
      <t xml:space="preserve">Tian </t>
    </r>
    <r>
      <rPr>
        <i/>
        <sz val="11"/>
        <color rgb="FF000000"/>
        <rFont val="Calibri"/>
      </rPr>
      <t>et al. (A)</t>
    </r>
  </si>
  <si>
    <t>Disfluencies and non-verbal vocalizations features (DIS-NV) &amp; low-level descriptors (LLDs) from OpenSMILE</t>
  </si>
  <si>
    <t>SVM, LSTM</t>
  </si>
  <si>
    <t>English</t>
  </si>
  <si>
    <t>IE: 10037</t>
  </si>
  <si>
    <t>IEMOCAP</t>
  </si>
  <si>
    <t>Dimensional (3-leveled): A/V</t>
  </si>
  <si>
    <t>Machine Learning, Recurrence</t>
  </si>
  <si>
    <r>
      <rPr>
        <sz val="11"/>
        <color rgb="FF000000"/>
        <rFont val="Calibri"/>
      </rPr>
      <t xml:space="preserve">Tian </t>
    </r>
    <r>
      <rPr>
        <i/>
        <sz val="11"/>
        <color rgb="FF000000"/>
        <rFont val="Calibri"/>
      </rPr>
      <t>et al.* (B)</t>
    </r>
  </si>
  <si>
    <t>Disfluencies and non-verbal vocalizations features (DIS-NV), low-level descriptors (LLDs) from OpenSMILE</t>
  </si>
  <si>
    <t>LSTM</t>
  </si>
  <si>
    <t xml:space="preserve">IE: 10037 </t>
  </si>
  <si>
    <t>Dimensional (5-leveled)- A/V/P</t>
  </si>
  <si>
    <t>Recurrence</t>
  </si>
  <si>
    <r>
      <rPr>
        <sz val="11"/>
        <color rgb="FF000000"/>
        <rFont val="Calibri"/>
      </rPr>
      <t xml:space="preserve">Lubis </t>
    </r>
    <r>
      <rPr>
        <i/>
        <sz val="11"/>
        <color rgb="FF000000"/>
        <rFont val="Calibri"/>
      </rPr>
      <t>et al.</t>
    </r>
  </si>
  <si>
    <t xml:space="preserve">Audio </t>
  </si>
  <si>
    <t>OpenSMILE audio features</t>
  </si>
  <si>
    <t>DNN</t>
  </si>
  <si>
    <t>Indonesian, English</t>
  </si>
  <si>
    <t>1138 utt.</t>
  </si>
  <si>
    <t xml:space="preserve">IDESC, American TV Shows </t>
  </si>
  <si>
    <t>Dimensional: A/V,  &amp; Categorical (4): happiness, anger, sadness, contentment</t>
  </si>
  <si>
    <t>Classic Neural Net</t>
  </si>
  <si>
    <r>
      <rPr>
        <sz val="11"/>
        <color rgb="FF000000"/>
        <rFont val="Calibri"/>
      </rPr>
      <t xml:space="preserve">Chakraborty </t>
    </r>
    <r>
      <rPr>
        <i/>
        <sz val="11"/>
        <color rgb="FF000000"/>
        <rFont val="Calibri"/>
      </rPr>
      <t>et al.</t>
    </r>
  </si>
  <si>
    <t>Audio (+text)</t>
  </si>
  <si>
    <t>Time-lapse knowledge of speech in the call &amp; OpenSMILE features</t>
  </si>
  <si>
    <t>SVM, ANN, KNN, Ensemble of 3</t>
  </si>
  <si>
    <t>Hindi ( Not given )</t>
  </si>
  <si>
    <t xml:space="preserve">IVR-SERES: 1264 utt., Call-center: 2117 </t>
  </si>
  <si>
    <t>1. Interactive Voice Response (IVR) Speech Enabled Railway Enquiry System (SERES) - IVR-SERES, 2. Call Center</t>
  </si>
  <si>
    <t>Categorical (4): anger, happiness, sadness, neutral</t>
  </si>
  <si>
    <t>Machine Learning (SVM,kNN,Tree,Ensemble)</t>
  </si>
  <si>
    <r>
      <rPr>
        <sz val="11"/>
        <color rgb="FF000000"/>
        <rFont val="Calibri"/>
      </rPr>
      <t xml:space="preserve">Jamil </t>
    </r>
    <r>
      <rPr>
        <i/>
        <sz val="11"/>
        <color rgb="FF000000"/>
        <rFont val="Calibri"/>
      </rPr>
      <t>et al.</t>
    </r>
  </si>
  <si>
    <t>Prosodic features</t>
  </si>
  <si>
    <t>Random Forest</t>
  </si>
  <si>
    <t>Malay</t>
  </si>
  <si>
    <t>90 utt.</t>
  </si>
  <si>
    <t xml:space="preserve">Debate videos, Youtube Review Videos, Local TV </t>
  </si>
  <si>
    <t>Categorical (3): happy, angry, sad</t>
  </si>
  <si>
    <t>Machine Learning (RF)</t>
  </si>
  <si>
    <r>
      <rPr>
        <sz val="11"/>
        <color rgb="FF000000"/>
        <rFont val="Calibri"/>
      </rPr>
      <t xml:space="preserve">Hazarika </t>
    </r>
    <r>
      <rPr>
        <i/>
        <sz val="11"/>
        <color rgb="FF000000"/>
        <rFont val="Calibri"/>
      </rPr>
      <t>et al. (A)</t>
    </r>
  </si>
  <si>
    <t>Audio, video (, text)</t>
  </si>
  <si>
    <t>Audio: OpenSMILE audio features, Video: 3D-CNN</t>
  </si>
  <si>
    <t>Conversational Memory Network</t>
  </si>
  <si>
    <t>5498 utt.</t>
  </si>
  <si>
    <t>Dimensional (3-leveled): A/V &amp; Categorical (4): happiness,sadness,neutral,anger)</t>
  </si>
  <si>
    <t>Hybrid - Convolution + Recurrence + Attention</t>
  </si>
  <si>
    <r>
      <rPr>
        <sz val="11"/>
        <color rgb="FF000000"/>
        <rFont val="Calibri"/>
      </rPr>
      <t xml:space="preserve">Hazarika </t>
    </r>
    <r>
      <rPr>
        <i/>
        <sz val="11"/>
        <color rgb="FF000000"/>
        <rFont val="Calibri"/>
      </rPr>
      <t>et al. * (B)</t>
    </r>
  </si>
  <si>
    <t>Audio: OpenSMILE audio features (LLDs), Video: 3D-CNN</t>
  </si>
  <si>
    <t>Interactive Conversational Memory Network (ICON)</t>
  </si>
  <si>
    <t>7433 utt.</t>
  </si>
  <si>
    <t>Hybrid - Attention + Recurrence</t>
  </si>
  <si>
    <r>
      <rPr>
        <sz val="11"/>
        <color rgb="FF000000"/>
        <rFont val="Calibri"/>
      </rPr>
      <t xml:space="preserve">Lu </t>
    </r>
    <r>
      <rPr>
        <i/>
        <sz val="11"/>
        <color rgb="FF000000"/>
        <rFont val="Calibri"/>
      </rPr>
      <t>et al.</t>
    </r>
  </si>
  <si>
    <t>Spectrogram</t>
  </si>
  <si>
    <t xml:space="preserve">Transfer Learned Convolution-based Encoder </t>
  </si>
  <si>
    <t>English, Chinese</t>
  </si>
  <si>
    <t>IE: 5538 / NNIME: 4021 utt.</t>
  </si>
  <si>
    <t>IEMOCAP, NNIME dataset</t>
  </si>
  <si>
    <t>Dimensional (2-leveled): A/V &amp; Categorical (4): anger, excitement, sadness, neutral</t>
  </si>
  <si>
    <t>Convolution</t>
  </si>
  <si>
    <r>
      <rPr>
        <sz val="11"/>
        <color rgb="FF000000"/>
        <rFont val="Calibri"/>
      </rPr>
      <t xml:space="preserve">Neumann </t>
    </r>
    <r>
      <rPr>
        <i/>
        <sz val="11"/>
        <color rgb="FF000000"/>
        <rFont val="Calibri"/>
      </rPr>
      <t>et al.</t>
    </r>
  </si>
  <si>
    <t>Mel-Frequency Cepstral Coefficients (MFCC) (audio)</t>
  </si>
  <si>
    <t>Attentive CNN</t>
  </si>
  <si>
    <t>English, French</t>
  </si>
  <si>
    <t>IE: 10039 utt./ RE: 1308 utt.</t>
  </si>
  <si>
    <t>IEMOCAP, RECOLA</t>
  </si>
  <si>
    <t>Dimensional (2-leveled): A /V</t>
  </si>
  <si>
    <t>Hybrid - Attention + Convolution</t>
  </si>
  <si>
    <r>
      <rPr>
        <sz val="11"/>
        <color rgb="FF000000"/>
        <rFont val="Calibri"/>
      </rPr>
      <t xml:space="preserve">Kovacs </t>
    </r>
    <r>
      <rPr>
        <i/>
        <sz val="11"/>
        <color rgb="FF000000"/>
        <rFont val="Calibri"/>
      </rPr>
      <t>et al.</t>
    </r>
  </si>
  <si>
    <t>SVM, Boosting</t>
  </si>
  <si>
    <t>Hungarian</t>
  </si>
  <si>
    <t>1410 dialogues</t>
  </si>
  <si>
    <t>HuComTech Corpus</t>
  </si>
  <si>
    <t>Categorical (9): overlapping speech, silence, neutral, sad, happy, surprised, recalling, tense, other</t>
  </si>
  <si>
    <r>
      <rPr>
        <sz val="11"/>
        <color rgb="FF000000"/>
        <rFont val="Calibri"/>
      </rPr>
      <t xml:space="preserve">Huang </t>
    </r>
    <r>
      <rPr>
        <i/>
        <sz val="11"/>
        <color rgb="FF000000"/>
        <rFont val="Calibri"/>
      </rPr>
      <t xml:space="preserve">et al. </t>
    </r>
  </si>
  <si>
    <t>1. Raw acoustic features, 2. Acoustic feature extraction -&gt; Vector Quantization -&gt; Audio-word mapping -&gt; Word2vec</t>
  </si>
  <si>
    <t>CNN</t>
  </si>
  <si>
    <t>NCKU-ES: 1449 utt.</t>
  </si>
  <si>
    <t>NCKU-ES</t>
  </si>
  <si>
    <t>Categorical (7): happy, bored, angry, anxious, sad, surprised, disgusted</t>
  </si>
  <si>
    <t xml:space="preserve">Convolution </t>
  </si>
  <si>
    <r>
      <rPr>
        <sz val="11"/>
        <color rgb="FF000000"/>
        <rFont val="Calibri"/>
      </rPr>
      <t xml:space="preserve">Zhang </t>
    </r>
    <r>
      <rPr>
        <i/>
        <sz val="11"/>
        <color rgb="FF000000"/>
        <rFont val="Calibri"/>
      </rPr>
      <t>et al.</t>
    </r>
  </si>
  <si>
    <t>MFCCs, Clustering to distinguish driver/passenger</t>
  </si>
  <si>
    <t>Not given</t>
  </si>
  <si>
    <t>108 dialogues</t>
  </si>
  <si>
    <t>Custom acted dialogues with 7 volunteers</t>
  </si>
  <si>
    <t>Categorical (3): happy, angry, neutral</t>
  </si>
  <si>
    <t>CNN-features</t>
  </si>
  <si>
    <t>CNN-LSTM</t>
  </si>
  <si>
    <t>~4200 utt.</t>
  </si>
  <si>
    <t>NTHU-NTUA Chinese Interactive Multimodal
Emotion Corpus (NNIME)</t>
  </si>
  <si>
    <t>Categorical (7): anger, hapiness, sadness, neutral, anxiety, boredom, surprise</t>
  </si>
  <si>
    <t xml:space="preserve">Hybrid - Convolution + Recurrence </t>
  </si>
  <si>
    <r>
      <rPr>
        <sz val="11"/>
        <color rgb="FF000000"/>
        <rFont val="Calibri"/>
      </rPr>
      <t xml:space="preserve">Yeh </t>
    </r>
    <r>
      <rPr>
        <i/>
        <sz val="11"/>
        <color rgb="FF000000"/>
        <rFont val="Calibri"/>
      </rPr>
      <t>et al.</t>
    </r>
  </si>
  <si>
    <t>Raw Waveform</t>
  </si>
  <si>
    <t>Beam search decoder structure - GRU-based encoder (IAAN) (Attention + Recurrence)</t>
  </si>
  <si>
    <t>IE: 4543 utt. / MELD: 11348 utt.</t>
  </si>
  <si>
    <t>IEMOCAP, MELD</t>
  </si>
  <si>
    <t>Categorical (4 &amp; 4): anger, sadness, happiness, neutral</t>
  </si>
  <si>
    <r>
      <rPr>
        <sz val="11"/>
        <color rgb="FF000000"/>
        <rFont val="Calibri"/>
      </rPr>
      <t xml:space="preserve">Jin </t>
    </r>
    <r>
      <rPr>
        <i/>
        <sz val="11"/>
        <color rgb="FF000000"/>
        <rFont val="Calibri"/>
      </rPr>
      <t>et al.</t>
    </r>
  </si>
  <si>
    <t>Audio (, text)</t>
  </si>
  <si>
    <t>Hierarchical Multimodal Transformer (HMT-LSA)</t>
  </si>
  <si>
    <t>13000 utt.</t>
  </si>
  <si>
    <t>MELD</t>
  </si>
  <si>
    <t>Categorical (7): anger,joy,sadness,neutral,disgust,fear,surprise</t>
  </si>
  <si>
    <t xml:space="preserve">Attention </t>
  </si>
  <si>
    <r>
      <rPr>
        <sz val="11"/>
        <color rgb="FF000000"/>
        <rFont val="Calibri"/>
      </rPr>
      <t xml:space="preserve">Mustaqeem </t>
    </r>
    <r>
      <rPr>
        <i/>
        <sz val="11"/>
        <color rgb="FF000000"/>
        <rFont val="Calibri"/>
      </rPr>
      <t>et al. (A)</t>
    </r>
  </si>
  <si>
    <t>Spectrogram-ResNet101 features</t>
  </si>
  <si>
    <t>Bi-LSTM</t>
  </si>
  <si>
    <t xml:space="preserve">IE: 5538 utt. </t>
  </si>
  <si>
    <t>Categorical - IE (4): anger, happiness, sadness, neutral</t>
  </si>
  <si>
    <t>Hybrid - Convolution + Recurrence</t>
  </si>
  <si>
    <r>
      <rPr>
        <sz val="11"/>
        <color rgb="FF000000"/>
        <rFont val="Calibri"/>
      </rPr>
      <t xml:space="preserve">Mustaqeem </t>
    </r>
    <r>
      <rPr>
        <i/>
        <sz val="11"/>
        <color rgb="FF000000"/>
        <rFont val="Calibri"/>
      </rPr>
      <t>et al. (B)</t>
    </r>
  </si>
  <si>
    <t>Hierarchical ConvLSTM + Bi-GRUs</t>
  </si>
  <si>
    <t xml:space="preserve">5538 utt. </t>
  </si>
  <si>
    <t xml:space="preserve">Categorical - IE (4):anger, happiness, sadness, neutral </t>
  </si>
  <si>
    <t>Boateng et al.</t>
  </si>
  <si>
    <t>Acoustic features with a pre-trained
CNN-(YAMNet)</t>
  </si>
  <si>
    <t>Dutch</t>
  </si>
  <si>
    <t>92 audio samples</t>
  </si>
  <si>
    <t>Dyadic Interaction lab study (custom)</t>
  </si>
  <si>
    <t>Dimensional (negative and positive Valence)</t>
  </si>
  <si>
    <t>Machine Learning</t>
  </si>
  <si>
    <r>
      <rPr>
        <sz val="11"/>
        <color rgb="FF000000"/>
        <rFont val="Calibri"/>
      </rPr>
      <t xml:space="preserve">Latif </t>
    </r>
    <r>
      <rPr>
        <i/>
        <sz val="11"/>
        <color rgb="FF000000"/>
        <rFont val="Calibri"/>
      </rPr>
      <t>et al.</t>
    </r>
  </si>
  <si>
    <t>Convolution-based Adversarial Autoencoder (Unsupervised Learning) + Dense Classifier (Supervised Learning)</t>
  </si>
  <si>
    <t>5531 utt. / 7798 utt.</t>
  </si>
  <si>
    <t>IEMOCAP / MSP-IMPROV</t>
  </si>
  <si>
    <t xml:space="preserve">Categorical (4): anger, happiness, sadness, neutral  &amp; Dimensional (2-leveled A/V) </t>
  </si>
  <si>
    <t>Hybrid - Convolution + Generative/Adversarial</t>
  </si>
  <si>
    <r>
      <rPr>
        <sz val="11"/>
        <color rgb="FF000000"/>
        <rFont val="Calibri"/>
      </rPr>
      <t xml:space="preserve">Law </t>
    </r>
    <r>
      <rPr>
        <i/>
        <sz val="11"/>
        <color rgb="FF000000"/>
        <rFont val="Calibri"/>
      </rPr>
      <t>et al.</t>
    </r>
  </si>
  <si>
    <t>small: 1650 / large: 6600 utt.</t>
  </si>
  <si>
    <t>IEMOCAP, Child-parent conversation data</t>
  </si>
  <si>
    <t>Dimensional (3-leveled): A/V &amp; Categorical (4):  happiness, anger, sadness, neutral</t>
  </si>
  <si>
    <r>
      <rPr>
        <sz val="11"/>
        <color rgb="FF000000"/>
        <rFont val="Calibri"/>
      </rPr>
      <t xml:space="preserve">Hsu </t>
    </r>
    <r>
      <rPr>
        <i/>
        <sz val="11"/>
        <color rgb="FF000000"/>
        <rFont val="Calibri"/>
      </rPr>
      <t>et al.</t>
    </r>
  </si>
  <si>
    <t>OpenSMILE audio features, Spectrogram, ResNet18: emotion and sound features</t>
  </si>
  <si>
    <t>LSTM with attention</t>
  </si>
  <si>
    <t xml:space="preserve">4766 utt. </t>
  </si>
  <si>
    <t xml:space="preserve">NNIME </t>
  </si>
  <si>
    <t>Categorical (6): happy, sad, neutral, angry, surprised, frustrated</t>
  </si>
  <si>
    <t xml:space="preserve">Audio: MFCC features fed to GRU-based encoder, Video: 3D-CNN </t>
  </si>
  <si>
    <t>GRU and Attention-based module</t>
  </si>
  <si>
    <t xml:space="preserve">IE: 7433 utt. </t>
  </si>
  <si>
    <t>Categorical(6): happy, sad, neutral, angry, excited, frustrated</t>
  </si>
  <si>
    <r>
      <rPr>
        <sz val="11"/>
        <color rgb="FF000000"/>
        <rFont val="Calibri"/>
      </rPr>
      <t xml:space="preserve">Kharat </t>
    </r>
    <r>
      <rPr>
        <i/>
        <sz val="11"/>
        <color rgb="FF000000"/>
        <rFont val="Calibri"/>
      </rPr>
      <t>et al.</t>
    </r>
  </si>
  <si>
    <t xml:space="preserve">Audio: openSMILE, video: pixel-based features </t>
  </si>
  <si>
    <t>Audio: Bi-LSTM, Video: CNN</t>
  </si>
  <si>
    <t>Categorical (7): anger, joy, sadness, neutral, disgust, fear, surprise</t>
  </si>
  <si>
    <t>Audio: Recurrence, Video: Convolution</t>
  </si>
  <si>
    <r>
      <rPr>
        <sz val="11"/>
        <color rgb="FF000000"/>
        <rFont val="Calibri"/>
      </rPr>
      <t xml:space="preserve">Pappagari </t>
    </r>
    <r>
      <rPr>
        <i/>
        <sz val="11"/>
        <color rgb="FF000000"/>
        <rFont val="Calibri"/>
      </rPr>
      <t>et al.</t>
    </r>
  </si>
  <si>
    <t>MFCCs (HandCrafted)</t>
  </si>
  <si>
    <t>ResNet + Transformer</t>
  </si>
  <si>
    <t xml:space="preserve">IEMOCAP </t>
  </si>
  <si>
    <t>Categorical (5): (happiness + excitement), sadness, neutral, anger, frustration</t>
  </si>
  <si>
    <t>Hybrid - Convolution + Attention</t>
  </si>
  <si>
    <r>
      <rPr>
        <sz val="11"/>
        <color rgb="FF000000"/>
        <rFont val="Calibri"/>
      </rPr>
      <t xml:space="preserve">Lai </t>
    </r>
    <r>
      <rPr>
        <i/>
        <sz val="11"/>
        <color rgb="FF000000"/>
        <rFont val="Calibri"/>
      </rPr>
      <t>et al.</t>
    </r>
  </si>
  <si>
    <t>Audio: OpenSMILE + FC-layer for dimensionality reduction, Video: 3D-CNN, max pooling, FC-layer</t>
  </si>
  <si>
    <t>Hierarchical Memory Network: GRUs and attention</t>
  </si>
  <si>
    <r>
      <t xml:space="preserve">Quan </t>
    </r>
    <r>
      <rPr>
        <i/>
        <sz val="11"/>
        <color rgb="FF000000"/>
        <rFont val="Calibri"/>
      </rPr>
      <t>et al.</t>
    </r>
  </si>
  <si>
    <t xml:space="preserve">Audio,video </t>
  </si>
  <si>
    <t>Audio: MFCCs,  Video: Raw Video</t>
  </si>
  <si>
    <t>Audio: CNN+Transformer-based backbone Video: Residual Convolution-based backbone, Temporal CNN</t>
  </si>
  <si>
    <t>985 utterances</t>
  </si>
  <si>
    <t>K-Emocon</t>
  </si>
  <si>
    <t xml:space="preserve">Dimensional (5-leveled &amp; 2-leveled): A/V </t>
  </si>
  <si>
    <t>Convolution / Hybrid - Attention + Convolution</t>
  </si>
  <si>
    <r>
      <rPr>
        <sz val="11"/>
        <color rgb="FF000000"/>
        <rFont val="Calibri"/>
      </rPr>
      <t xml:space="preserve">Xie </t>
    </r>
    <r>
      <rPr>
        <i/>
        <sz val="11"/>
        <color rgb="FF000000"/>
        <rFont val="Calibri"/>
      </rPr>
      <t>et al.</t>
    </r>
  </si>
  <si>
    <t>Audio: Raw Waveform + Spectrogram, Video:  MTCNN face detection</t>
  </si>
  <si>
    <t>Audio: WaveRNN ,Video: Inception-Resnetv1 + GRU, Fusion: Cross-modal Transformer + Embrace Net</t>
  </si>
  <si>
    <t xml:space="preserve">13708 utt. </t>
  </si>
  <si>
    <t xml:space="preserve">MELD </t>
  </si>
  <si>
    <t>Audio: Recurrence, Video: Convolution, Fusion: Attention</t>
  </si>
  <si>
    <r>
      <rPr>
        <sz val="11"/>
        <color rgb="FF000000"/>
        <rFont val="Calibri"/>
      </rPr>
      <t xml:space="preserve">Wang </t>
    </r>
    <r>
      <rPr>
        <i/>
        <sz val="11"/>
        <color rgb="FF000000"/>
        <rFont val="Calibri"/>
      </rPr>
      <t>et al.</t>
    </r>
  </si>
  <si>
    <t>Audio,video (, text)</t>
  </si>
  <si>
    <t>OpenSMILE audio features, 3-D (2D+time) CNN for video</t>
  </si>
  <si>
    <t>Af-CAN: GRU (personal), Global GRU (inter-personal), Attention Fusion</t>
  </si>
  <si>
    <t>Categorical (6): happy, sad, neutral, angry, excited, frustrated</t>
  </si>
  <si>
    <r>
      <t xml:space="preserve">Yildirim </t>
    </r>
    <r>
      <rPr>
        <i/>
        <sz val="11"/>
        <color rgb="FF000000"/>
        <rFont val="Calibri"/>
        <family val="2"/>
      </rPr>
      <t>et al.</t>
    </r>
  </si>
  <si>
    <t xml:space="preserve">Genetic feature selectors: Cuckoo Search + NSGA-II / Classifiers: kNN, TreeBagger, SVM </t>
  </si>
  <si>
    <t xml:space="preserve">5531 utt. </t>
  </si>
  <si>
    <t xml:space="preserve">Categorical (4): anger, (happiness + excitement), sadness, neutral </t>
  </si>
  <si>
    <r>
      <t xml:space="preserve">Yusuf </t>
    </r>
    <r>
      <rPr>
        <i/>
        <sz val="11"/>
        <color theme="1"/>
        <rFont val="Calibri"/>
      </rPr>
      <t>et al.</t>
    </r>
  </si>
  <si>
    <t>Multi-window augmentation of spectrograms</t>
  </si>
  <si>
    <t>Fine-tuned AlexNet</t>
  </si>
  <si>
    <t>2246 utt. / 2628 utt.</t>
  </si>
  <si>
    <t>Categorical - (4): anger, happiness, sadness, neutral / (4): anger, excitement, sadness, neutral</t>
  </si>
  <si>
    <r>
      <rPr>
        <sz val="11"/>
        <color rgb="FF000000"/>
        <rFont val="Calibri"/>
      </rPr>
      <t xml:space="preserve">Deschamps-Berger </t>
    </r>
    <r>
      <rPr>
        <i/>
        <sz val="11"/>
        <color rgb="FF000000"/>
        <rFont val="Calibri"/>
      </rPr>
      <t>et al.</t>
    </r>
  </si>
  <si>
    <t>Spectral features</t>
  </si>
  <si>
    <t>CNN-BiLSTM</t>
  </si>
  <si>
    <t>French, English</t>
  </si>
  <si>
    <t xml:space="preserve">CEMO: 4825 segm. / IE: 2280 utt. </t>
  </si>
  <si>
    <t>CEMO, IEMOCAP</t>
  </si>
  <si>
    <t>Categorical (4 &amp; 4): CEMO - positive, neutral, angry, fear &amp; IE - happy, neutral, angry, sad</t>
  </si>
  <si>
    <r>
      <rPr>
        <sz val="11"/>
        <color rgb="FF000000"/>
        <rFont val="Calibri"/>
      </rPr>
      <t xml:space="preserve">Chen </t>
    </r>
    <r>
      <rPr>
        <i/>
        <sz val="11"/>
        <color rgb="FF000000"/>
        <rFont val="Calibri"/>
      </rPr>
      <t>et al.</t>
    </r>
  </si>
  <si>
    <t>Audio: OpenSMILE, Video: 3D-CNN</t>
  </si>
  <si>
    <t>MetaDrop (GRU + Attention-based modules)</t>
  </si>
  <si>
    <t>IE: 5810, MELD: 13708</t>
  </si>
  <si>
    <t>IE: Categorical (6): anger, excitement, sadness, frustration, neutral, happiness
MELD: Categorical (7): anger, joy, sadness, neutral, disgust, fear, surprise</t>
  </si>
  <si>
    <r>
      <rPr>
        <sz val="11"/>
        <color rgb="FF000000"/>
        <rFont val="Calibri"/>
      </rPr>
      <t xml:space="preserve">Liu </t>
    </r>
    <r>
      <rPr>
        <i/>
        <sz val="11"/>
        <color rgb="FF000000"/>
        <rFont val="Calibri"/>
      </rPr>
      <t>et al.</t>
    </r>
  </si>
  <si>
    <t>Global Representations learned with TFCap, Local Representations learned with TFCNN</t>
  </si>
  <si>
    <t>Bi-LSTM, GCN (Graph Convolutional Network)</t>
  </si>
  <si>
    <t>5531 utt.</t>
  </si>
  <si>
    <r>
      <rPr>
        <sz val="11"/>
        <color rgb="FF000000"/>
        <rFont val="Calibri"/>
      </rPr>
      <t xml:space="preserve">Lian </t>
    </r>
    <r>
      <rPr>
        <i/>
        <sz val="11"/>
        <color rgb="FF000000"/>
        <rFont val="Calibri"/>
      </rPr>
      <t>et al.</t>
    </r>
  </si>
  <si>
    <t>Graphic structure for modeling human interactions; Multi-Head Attention(MHA) + Gated-Recurrent Unit (GRU) for context-sensitive dependency</t>
  </si>
  <si>
    <t>DECN - A GNN-based enhancement upon other classifiers: SVM,Bi-LSTM,DialogueRNN,DialogueGCN</t>
  </si>
  <si>
    <t>IE:5531 utt., MELD: 13708 utt.</t>
  </si>
  <si>
    <t xml:space="preserve">IE - Cat. (4): anger, happiness, sadness, neutral, MELD - Cat. (7): angry, joy, sad, neutral, disgust, fear, surprise </t>
  </si>
  <si>
    <t>Hybrid - Recurrence + Graph</t>
  </si>
  <si>
    <r>
      <rPr>
        <sz val="11"/>
        <color rgb="FF000000"/>
        <rFont val="Calibri"/>
      </rPr>
      <t xml:space="preserve">Seo </t>
    </r>
    <r>
      <rPr>
        <i/>
        <sz val="11"/>
        <color rgb="FF000000"/>
        <rFont val="Calibri"/>
      </rPr>
      <t>et al.</t>
    </r>
  </si>
  <si>
    <t>MFFCs</t>
  </si>
  <si>
    <t>Multi-task Learning Conformer</t>
  </si>
  <si>
    <t>5538 utt.</t>
  </si>
  <si>
    <t>Dimensional (3-leveled): A /V</t>
  </si>
  <si>
    <r>
      <rPr>
        <sz val="11"/>
        <color rgb="FF000000"/>
        <rFont val="Calibri"/>
      </rPr>
      <t xml:space="preserve">Alhussein </t>
    </r>
    <r>
      <rPr>
        <i/>
        <sz val="11"/>
        <color rgb="FF000000"/>
        <rFont val="Calibri"/>
      </rPr>
      <t>et al.</t>
    </r>
  </si>
  <si>
    <t>MFCCs</t>
  </si>
  <si>
    <t>CNN, Bi-LSTM, CNN-BiLSTM</t>
  </si>
  <si>
    <t>4022 utt.</t>
  </si>
  <si>
    <t>K-EmoCon</t>
  </si>
  <si>
    <t>Dimensional (2-leveled A/V)</t>
  </si>
  <si>
    <r>
      <rPr>
        <sz val="11"/>
        <color rgb="FF000000"/>
        <rFont val="Calibri"/>
      </rPr>
      <t xml:space="preserve">Chein </t>
    </r>
    <r>
      <rPr>
        <i/>
        <sz val="11"/>
        <color rgb="FF000000"/>
        <rFont val="Calibri"/>
      </rPr>
      <t>et al.</t>
    </r>
  </si>
  <si>
    <t>Vector quantized-wav2vec</t>
  </si>
  <si>
    <t>CNN, GRU, Transformer</t>
  </si>
  <si>
    <t>2797 speaking turns</t>
  </si>
  <si>
    <t>MSP-podcast corpus</t>
  </si>
  <si>
    <t xml:space="preserve">Binary for each of the categories: anger, happiness, sadness, neutral  &amp; Dimensional (2-leveled A/V) </t>
  </si>
  <si>
    <t>Hybrid - Recurrence, Convolution, Attention</t>
  </si>
  <si>
    <r>
      <rPr>
        <sz val="11"/>
        <color rgb="FF000000"/>
        <rFont val="Calibri"/>
        <family val="2"/>
      </rPr>
      <t xml:space="preserve">Fan </t>
    </r>
    <r>
      <rPr>
        <i/>
        <sz val="11"/>
        <color rgb="FF000000"/>
        <rFont val="Calibri"/>
        <family val="2"/>
      </rPr>
      <t>et al.</t>
    </r>
  </si>
  <si>
    <t>Mel Power Spectrum (image)</t>
  </si>
  <si>
    <t xml:space="preserve">ISNet: Convolutional-based Encoder + Dense Classifier </t>
  </si>
  <si>
    <t>4490 utt.</t>
  </si>
  <si>
    <t xml:space="preserve">Categorical (4): anger, happiness, sadness, neutral </t>
  </si>
  <si>
    <t>Attentional Temporal Dynamic Activation (ATDA) - CNN</t>
  </si>
  <si>
    <t>IE: 2943 / MSP: 4379 / MELD: 7062 utt.</t>
  </si>
  <si>
    <t>IEMOCAP, MSP-IMPROV,MELD</t>
  </si>
  <si>
    <r>
      <rPr>
        <sz val="11"/>
        <color rgb="FF000000"/>
        <rFont val="Calibri"/>
      </rPr>
      <t xml:space="preserve">Saffaryazdi </t>
    </r>
    <r>
      <rPr>
        <i/>
        <sz val="11"/>
        <color rgb="FF000000"/>
        <rFont val="Calibri"/>
      </rPr>
      <t>et al.</t>
    </r>
  </si>
  <si>
    <t>EEG,PPG,GSR</t>
  </si>
  <si>
    <t>EEG: Power Spectral Density features, GSR &amp; PPG: statistical time-domain features</t>
  </si>
  <si>
    <t>Random Forest, LSTM</t>
  </si>
  <si>
    <t>1120 5-second windows</t>
  </si>
  <si>
    <t>Custom Interview conversation dataset of induced emotions</t>
  </si>
  <si>
    <t>Categorical (5): anger, happiness, sadness, fear, neutral &amp; Dimensional (2-leveled): A/V</t>
  </si>
  <si>
    <t>Recurrence, Machine Learning</t>
  </si>
  <si>
    <r>
      <rPr>
        <sz val="11"/>
        <color rgb="FF000000"/>
        <rFont val="Calibri"/>
      </rPr>
      <t>Zou</t>
    </r>
    <r>
      <rPr>
        <i/>
        <sz val="11"/>
        <color rgb="FF000000"/>
        <rFont val="Calibri"/>
      </rPr>
      <t xml:space="preserve"> et al.</t>
    </r>
  </si>
  <si>
    <t>Audio: OpenSMILE audio features, Video: DenseNet on FER+ corpus</t>
  </si>
  <si>
    <t>Bi-LSTM, Cross-modal transformer (CMT)</t>
  </si>
  <si>
    <t>IE: 7433/ MELD: 13708 utt.</t>
  </si>
  <si>
    <t>Hybrid - Recurrence + Attention</t>
  </si>
  <si>
    <r>
      <t xml:space="preserve">Van </t>
    </r>
    <r>
      <rPr>
        <i/>
        <sz val="11"/>
        <color rgb="FF000000"/>
        <rFont val="Calibri"/>
        <family val="2"/>
      </rPr>
      <t>et al.</t>
    </r>
  </si>
  <si>
    <t>Data augmentation, MFCCs, Spectral features</t>
  </si>
  <si>
    <t>CNN/GRU/RNN</t>
  </si>
  <si>
    <t>IE: 4735</t>
  </si>
  <si>
    <t>Categorical (4): anger, excitement, sadness, neutral</t>
  </si>
  <si>
    <t>Recurrence, Convolution</t>
  </si>
  <si>
    <r>
      <rPr>
        <sz val="11"/>
        <color rgb="FF000000"/>
        <rFont val="Calibri"/>
      </rPr>
      <t xml:space="preserve">Waelbers </t>
    </r>
    <r>
      <rPr>
        <i/>
        <sz val="11"/>
        <color rgb="FF000000"/>
        <rFont val="Calibri"/>
      </rPr>
      <t>et al.</t>
    </r>
  </si>
  <si>
    <t>Spectral &amp; prosodic features</t>
  </si>
  <si>
    <t>Neural Machine Translation: Encoder (BiLSTM)-Decoder(BiLSTM) + attention</t>
  </si>
  <si>
    <t>363 calls</t>
  </si>
  <si>
    <t>Pension service call center data</t>
  </si>
  <si>
    <t>Categorical (6): anger, disgust, sadness, fear, surprise, happiness</t>
  </si>
  <si>
    <r>
      <rPr>
        <sz val="11"/>
        <color rgb="FF000000"/>
        <rFont val="Calibri"/>
      </rPr>
      <t xml:space="preserve">Arumugam </t>
    </r>
    <r>
      <rPr>
        <i/>
        <sz val="11"/>
        <color rgb="FF000000"/>
        <rFont val="Calibri"/>
      </rPr>
      <t>et al.</t>
    </r>
  </si>
  <si>
    <t>Audio: VGGish network-based deep learned features + Bi-LSTM , Video: MTCNN + Bi-LSTM</t>
  </si>
  <si>
    <t>Multimodal Attention Module + GRU</t>
  </si>
  <si>
    <t>IE: 7433 / MELD: 13708 utt.</t>
  </si>
  <si>
    <t>Categorical (6 &amp; 7): IE - anger, excitement, sadness, frustration, neutral, happiness &amp; MELD - anger, joy, sadness, neutral, disgust, fear, surprise</t>
  </si>
  <si>
    <r>
      <rPr>
        <sz val="11"/>
        <color rgb="FF000000"/>
        <rFont val="Calibri"/>
      </rPr>
      <t xml:space="preserve">Nahar </t>
    </r>
    <r>
      <rPr>
        <i/>
        <sz val="11"/>
        <color rgb="FF000000"/>
        <rFont val="Calibri"/>
      </rPr>
      <t>et al.</t>
    </r>
  </si>
  <si>
    <t>OpenSMILE &amp; raw audio features with Sinc-Net</t>
  </si>
  <si>
    <t>Gender CNN classifier, Offline: CNN &amp; attention classifier, Online: Spatio-temporal transformer, Both: XGBoost as final classifier</t>
  </si>
  <si>
    <t>Bengali, English</t>
  </si>
  <si>
    <t>Beng: 23766 utt., IE: 10039 utt.</t>
  </si>
  <si>
    <t>Bengali Call-Center, IEMOCAP</t>
  </si>
  <si>
    <t>Categorical(2): anger, other</t>
  </si>
  <si>
    <t>Audio (,text)</t>
  </si>
  <si>
    <t>Wav2vec-large - 512-D features</t>
  </si>
  <si>
    <t>PIRNet - Personality-enhanced Iterative Refinement Network: Personality influence features + attention + Bi-directional GRU</t>
  </si>
  <si>
    <t>IE-4: 5531, IE-6: 7433</t>
  </si>
  <si>
    <t>IEMOCAP (4-class &amp; 6-class)</t>
  </si>
  <si>
    <t xml:space="preserve">IE: Categorical(4&amp;6): anger, excitement, sadness, frustration, neutral, happiness </t>
  </si>
  <si>
    <t>GloVe, Context features (LSTM)</t>
  </si>
  <si>
    <t>Hierarchically Stacked Graph Convolution</t>
  </si>
  <si>
    <t>Categorical (6): anger, excitement, sadness, frustration, neutral, happiness</t>
  </si>
  <si>
    <t>Hybrid - Graph + Convolution</t>
  </si>
  <si>
    <t>Zhang et al.</t>
  </si>
  <si>
    <t>Audio, Video (, Text)</t>
  </si>
  <si>
    <t>Learned features through: Encoder, Intra-modal attention, Multi-modal attention</t>
  </si>
  <si>
    <t>M2Seq2Seq: Encoder, Intra-/multi-modal Attention, Decoder</t>
  </si>
  <si>
    <t>MUStARD_ext: 716, CMU-MOSEI: 23453, MELD: 13708</t>
  </si>
  <si>
    <t>MUStARD_ext, CMU-MOSEI, MELD</t>
  </si>
  <si>
    <t>Categorical - MUStARD_ext (9): anger, excitement, fear, sadness, surprise, frustration, happiness, neutral, disgust , CMU-MOSEI (6): happiness, sadness, anger, fear, disgust surprise, MELD (7): anger, happiness, sadness, neutral, disgust, fear, surprise</t>
  </si>
  <si>
    <t>Number of papers</t>
  </si>
  <si>
    <t>French</t>
  </si>
  <si>
    <t>Custom datasets</t>
  </si>
  <si>
    <t>Call center datasets</t>
  </si>
  <si>
    <t>Bengali</t>
  </si>
  <si>
    <t>NNIME</t>
  </si>
  <si>
    <t>MSP-IMPROV</t>
  </si>
  <si>
    <t>Indonesian</t>
  </si>
  <si>
    <t>TV shows</t>
  </si>
  <si>
    <t>Youtube Videos</t>
  </si>
  <si>
    <t>MUStARD_ext</t>
  </si>
  <si>
    <t>IDESC</t>
  </si>
  <si>
    <t>VAM</t>
  </si>
  <si>
    <t>CMU-MOSEI</t>
  </si>
  <si>
    <t>CEMO</t>
  </si>
  <si>
    <t>MSP-PODCAST</t>
  </si>
  <si>
    <t>RECOLA</t>
  </si>
  <si>
    <t>D80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</si>
</sst>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i/>
      <sz val="11"/>
      <color theme="1"/>
      <name val="Calibri"/>
    </font>
    <font>
      <sz val="11"/>
      <color theme="1"/>
      <name val="Calibri"/>
    </font>
    <font>
      <i/>
      <sz val="11"/>
      <color rgb="FF000000"/>
      <name val="Calibri"/>
      <family val="2"/>
    </font>
    <font>
      <sz val="11"/>
      <color rgb="FF111827"/>
      <name val="Ubuntu Mono"/>
      <family val="3"/>
    </font>
    <font>
      <b/>
      <sz val="11"/>
      <color rgb="FF111827"/>
      <name val="Ubuntu Mono"/>
      <family val="3"/>
    </font>
    <font>
      <sz val="11"/>
      <color rgb="FF444444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673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10" fillId="0" borderId="0" xfId="0" applyFont="1"/>
    <xf numFmtId="0" fontId="11" fillId="0" borderId="0" xfId="0" applyFont="1"/>
    <xf numFmtId="0" fontId="8" fillId="0" borderId="0" xfId="0" applyFont="1"/>
    <xf numFmtId="0" fontId="0" fillId="4" borderId="0" xfId="0" applyFill="1"/>
    <xf numFmtId="0" fontId="6" fillId="4" borderId="0" xfId="0" applyFont="1" applyFill="1"/>
    <xf numFmtId="0" fontId="12" fillId="0" borderId="0" xfId="0" applyFont="1"/>
    <xf numFmtId="0" fontId="0" fillId="0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73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Languages of selected papers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'updated summary table'!$F$55</c:f>
              <c:strCache>
                <c:ptCount val="1"/>
                <c:pt idx="0">
                  <c:v>Number of papers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'updated summary table'!$E$56:$E$65</c:f>
              <c:strCache>
                <c:ptCount val="10"/>
                <c:pt idx="0">
                  <c:v>English</c:v>
                </c:pt>
                <c:pt idx="1">
                  <c:v>Chinese</c:v>
                </c:pt>
                <c:pt idx="2">
                  <c:v>French</c:v>
                </c:pt>
                <c:pt idx="3">
                  <c:v>Dutch</c:v>
                </c:pt>
                <c:pt idx="4">
                  <c:v>Bengali</c:v>
                </c:pt>
                <c:pt idx="5">
                  <c:v>Greek</c:v>
                </c:pt>
                <c:pt idx="6">
                  <c:v>Malay</c:v>
                </c:pt>
                <c:pt idx="7">
                  <c:v>Indonesian</c:v>
                </c:pt>
                <c:pt idx="8">
                  <c:v>Hungarian</c:v>
                </c:pt>
                <c:pt idx="9">
                  <c:v>Not given</c:v>
                </c:pt>
              </c:strCache>
            </c:strRef>
          </c:cat>
          <c:val>
            <c:numRef>
              <c:f>'updated summary table'!$F$56:$F$65</c:f>
              <c:numCache>
                <c:formatCode>General</c:formatCode>
                <c:ptCount val="10"/>
                <c:pt idx="0">
                  <c:v>39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2-4280-8070-390AAFC57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8267824"/>
        <c:axId val="378263024"/>
      </c:barChart>
      <c:catAx>
        <c:axId val="378267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63024"/>
        <c:crosses val="autoZero"/>
        <c:auto val="1"/>
        <c:lblAlgn val="ctr"/>
        <c:lblOffset val="100"/>
        <c:noMultiLvlLbl val="0"/>
      </c:catAx>
      <c:valAx>
        <c:axId val="3782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6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Datasets used in selected papers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'updated summary table'!$H$55</c:f>
              <c:strCache>
                <c:ptCount val="1"/>
                <c:pt idx="0">
                  <c:v>Number of papers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'updated summary table'!$G$56:$G$75</c:f>
              <c:strCache>
                <c:ptCount val="20"/>
                <c:pt idx="0">
                  <c:v>IEMOCAP</c:v>
                </c:pt>
                <c:pt idx="1">
                  <c:v>MELD</c:v>
                </c:pt>
                <c:pt idx="2">
                  <c:v>Custom datasets</c:v>
                </c:pt>
                <c:pt idx="3">
                  <c:v>Call center datasets</c:v>
                </c:pt>
                <c:pt idx="4">
                  <c:v>NNIME</c:v>
                </c:pt>
                <c:pt idx="5">
                  <c:v>K-EmoCon</c:v>
                </c:pt>
                <c:pt idx="6">
                  <c:v>MSP-IMPROV</c:v>
                </c:pt>
                <c:pt idx="7">
                  <c:v>TV shows</c:v>
                </c:pt>
                <c:pt idx="8">
                  <c:v>Youtube Videos</c:v>
                </c:pt>
                <c:pt idx="9">
                  <c:v>MUStARD_ext</c:v>
                </c:pt>
                <c:pt idx="10">
                  <c:v>NCKU-CASC</c:v>
                </c:pt>
                <c:pt idx="11">
                  <c:v>NCKU-ES</c:v>
                </c:pt>
                <c:pt idx="12">
                  <c:v>IDESC</c:v>
                </c:pt>
                <c:pt idx="13">
                  <c:v>VAM</c:v>
                </c:pt>
                <c:pt idx="14">
                  <c:v>CMU-MOSEI</c:v>
                </c:pt>
                <c:pt idx="15">
                  <c:v>HuComTech Corpus</c:v>
                </c:pt>
                <c:pt idx="16">
                  <c:v>CEMO</c:v>
                </c:pt>
                <c:pt idx="17">
                  <c:v>MSP-PODCAST</c:v>
                </c:pt>
                <c:pt idx="18">
                  <c:v>RECOLA</c:v>
                </c:pt>
                <c:pt idx="19">
                  <c:v>D80</c:v>
                </c:pt>
              </c:strCache>
            </c:strRef>
          </c:cat>
          <c:val>
            <c:numRef>
              <c:f>'updated summary table'!$H$56:$H$75</c:f>
              <c:numCache>
                <c:formatCode>General</c:formatCode>
                <c:ptCount val="20"/>
                <c:pt idx="0">
                  <c:v>30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7-43F7-91FF-2A12AD8AA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8503024"/>
        <c:axId val="768500144"/>
      </c:barChart>
      <c:catAx>
        <c:axId val="76850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00144"/>
        <c:crosses val="autoZero"/>
        <c:auto val="1"/>
        <c:lblAlgn val="ctr"/>
        <c:lblOffset val="100"/>
        <c:noMultiLvlLbl val="0"/>
      </c:catAx>
      <c:valAx>
        <c:axId val="7685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0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Selected papers per year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'updated summary table'!$C$55</c:f>
              <c:strCache>
                <c:ptCount val="1"/>
                <c:pt idx="0">
                  <c:v>Number of papers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'updated summary table'!$A$56:$A$66</c:f>
              <c:numCache>
                <c:formatCode>General</c:formatCode>
                <c:ptCount val="1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</c:numCache>
            </c:numRef>
          </c:cat>
          <c:val>
            <c:numRef>
              <c:f>'updated summary table'!$C$56:$C$66</c:f>
              <c:numCache>
                <c:formatCode>General</c:formatCode>
                <c:ptCount val="11"/>
                <c:pt idx="0">
                  <c:v>2</c:v>
                </c:pt>
                <c:pt idx="1">
                  <c:v>12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1-44E1-AB8D-56785A5B5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6250096"/>
        <c:axId val="766251536"/>
      </c:barChart>
      <c:catAx>
        <c:axId val="76625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51536"/>
        <c:crosses val="autoZero"/>
        <c:auto val="1"/>
        <c:lblAlgn val="ctr"/>
        <c:lblOffset val="100"/>
        <c:noMultiLvlLbl val="0"/>
      </c:catAx>
      <c:valAx>
        <c:axId val="7662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2784474</xdr:colOff>
      <xdr:row>85</xdr:row>
      <xdr:rowOff>75140</xdr:rowOff>
    </xdr:from>
    <xdr:to>
      <xdr:col>4</xdr:col>
      <xdr:colOff>116417</xdr:colOff>
      <xdr:row>102</xdr:row>
      <xdr:rowOff>42334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75E128-5DF6-52DA-A17E-008F90427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1383241</xdr:colOff>
      <xdr:row>83</xdr:row>
      <xdr:rowOff>73023</xdr:rowOff>
    </xdr:from>
    <xdr:to>
      <xdr:col>7</xdr:col>
      <xdr:colOff>179917</xdr:colOff>
      <xdr:row>110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F45464-5290-F2E5-C1F6-BB1FFEAF3AA8}"/>
            </a:ext>
            <a:ext uri="{147F2762-F138-4A5C-976F-8EAC2B608ADB}">
              <a16:predDERef xmlns:a16="http://schemas.microsoft.com/office/drawing/2014/main" pred="{5E75E128-5DF6-52DA-A17E-008F90427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210609</xdr:colOff>
      <xdr:row>85</xdr:row>
      <xdr:rowOff>15873</xdr:rowOff>
    </xdr:from>
    <xdr:to>
      <xdr:col>1</xdr:col>
      <xdr:colOff>2529417</xdr:colOff>
      <xdr:row>102</xdr:row>
      <xdr:rowOff>137584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6EE105-DF79-A182-BE5B-8C1D708FF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177A-7789-41F7-9F90-7297731ED6F5}">
  <dimension ref="A1:AO85"/>
  <sheetViews>
    <sheetView tabSelected="1" topLeftCell="A27" zoomScale="60" zoomScaleNormal="60" workbookViewId="0">
      <selection activeCell="C59" sqref="C59"/>
    </sheetView>
  </sheetViews>
  <sheetFormatPr defaultRowHeight="14.5" x14ac:dyDescent="0.35"/>
  <cols>
    <col min="1" max="1" width="33.26953125" customWidth="1"/>
    <col min="2" max="2" width="46.54296875" customWidth="1"/>
    <col min="3" max="3" width="27.26953125" customWidth="1"/>
    <col min="4" max="4" width="30.26953125" customWidth="1"/>
    <col min="5" max="5" width="36.54296875" customWidth="1"/>
    <col min="6" max="6" width="31.54296875" customWidth="1"/>
    <col min="7" max="7" width="20.54296875" customWidth="1"/>
    <col min="8" max="8" width="35.1796875" customWidth="1"/>
    <col min="9" max="9" width="93.7265625" customWidth="1"/>
    <col min="10" max="10" width="22.453125" customWidth="1"/>
    <col min="11" max="11" width="26.81640625" customWidth="1"/>
    <col min="16384" max="16384" width="9.1796875" bestFit="1" customWidth="1"/>
  </cols>
  <sheetData>
    <row r="1" spans="1:2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35">
      <c r="A2" s="4" t="s">
        <v>10</v>
      </c>
      <c r="B2">
        <v>2013</v>
      </c>
      <c r="C2" t="s">
        <v>11</v>
      </c>
      <c r="D2" s="13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23" x14ac:dyDescent="0.35">
      <c r="A3" s="4" t="s">
        <v>19</v>
      </c>
      <c r="B3">
        <v>2013</v>
      </c>
      <c r="C3" t="s">
        <v>20</v>
      </c>
      <c r="D3" s="13" t="s">
        <v>21</v>
      </c>
      <c r="E3" t="s">
        <v>13</v>
      </c>
      <c r="F3" t="s">
        <v>22</v>
      </c>
      <c r="G3" s="13" t="s">
        <v>23</v>
      </c>
      <c r="H3" s="13" t="s">
        <v>24</v>
      </c>
      <c r="I3" t="s">
        <v>25</v>
      </c>
      <c r="J3" t="s">
        <v>18</v>
      </c>
    </row>
    <row r="4" spans="1:23" x14ac:dyDescent="0.35">
      <c r="A4" s="4" t="s">
        <v>26</v>
      </c>
      <c r="B4">
        <v>2014</v>
      </c>
      <c r="C4" t="s">
        <v>11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</row>
    <row r="5" spans="1:23" ht="12" customHeight="1" x14ac:dyDescent="0.35">
      <c r="A5" s="4" t="s">
        <v>34</v>
      </c>
      <c r="B5">
        <v>2015</v>
      </c>
      <c r="C5" t="s">
        <v>11</v>
      </c>
      <c r="D5" t="s">
        <v>35</v>
      </c>
      <c r="E5" t="s">
        <v>36</v>
      </c>
      <c r="F5" t="s">
        <v>37</v>
      </c>
      <c r="G5" s="13" t="s">
        <v>38</v>
      </c>
      <c r="H5" s="13" t="s">
        <v>39</v>
      </c>
      <c r="I5" s="13" t="s">
        <v>40</v>
      </c>
      <c r="J5" t="s">
        <v>41</v>
      </c>
    </row>
    <row r="6" spans="1:23" s="7" customFormat="1" ht="12.75" customHeight="1" x14ac:dyDescent="0.35">
      <c r="A6" s="4" t="s">
        <v>42</v>
      </c>
      <c r="B6">
        <v>2015</v>
      </c>
      <c r="C6" t="s">
        <v>11</v>
      </c>
      <c r="D6" t="s">
        <v>43</v>
      </c>
      <c r="E6" t="s">
        <v>44</v>
      </c>
      <c r="F6" t="s">
        <v>37</v>
      </c>
      <c r="G6" s="13" t="s">
        <v>45</v>
      </c>
      <c r="H6" t="s">
        <v>39</v>
      </c>
      <c r="I6" s="13" t="s">
        <v>46</v>
      </c>
      <c r="J6" s="13" t="s">
        <v>47</v>
      </c>
      <c r="K6"/>
      <c r="L6"/>
      <c r="M6"/>
      <c r="N6"/>
      <c r="O6"/>
      <c r="P6"/>
      <c r="Q6"/>
      <c r="R6"/>
      <c r="S6"/>
      <c r="T6"/>
      <c r="U6"/>
      <c r="V6"/>
      <c r="W6"/>
    </row>
    <row r="7" spans="1:23" ht="14.25" customHeight="1" x14ac:dyDescent="0.35">
      <c r="A7" s="4" t="s">
        <v>48</v>
      </c>
      <c r="B7" s="16">
        <v>2016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s="13" t="s">
        <v>55</v>
      </c>
      <c r="J7" t="s">
        <v>56</v>
      </c>
    </row>
    <row r="8" spans="1:23" x14ac:dyDescent="0.35">
      <c r="A8" s="4" t="s">
        <v>57</v>
      </c>
      <c r="B8">
        <v>2016</v>
      </c>
      <c r="C8" t="s">
        <v>58</v>
      </c>
      <c r="D8" t="s">
        <v>59</v>
      </c>
      <c r="E8" t="s">
        <v>60</v>
      </c>
      <c r="F8" s="13" t="s">
        <v>61</v>
      </c>
      <c r="G8" s="13" t="s">
        <v>62</v>
      </c>
      <c r="H8" s="13" t="s">
        <v>63</v>
      </c>
      <c r="I8" t="s">
        <v>64</v>
      </c>
      <c r="J8" t="s">
        <v>65</v>
      </c>
    </row>
    <row r="9" spans="1:23" x14ac:dyDescent="0.35">
      <c r="A9" s="4" t="s">
        <v>66</v>
      </c>
      <c r="B9">
        <v>2017</v>
      </c>
      <c r="C9" t="s">
        <v>11</v>
      </c>
      <c r="D9" t="s">
        <v>67</v>
      </c>
      <c r="E9" t="s">
        <v>68</v>
      </c>
      <c r="F9" t="s">
        <v>69</v>
      </c>
      <c r="G9" t="s">
        <v>70</v>
      </c>
      <c r="H9" s="13" t="s">
        <v>71</v>
      </c>
      <c r="I9" t="s">
        <v>72</v>
      </c>
      <c r="J9" t="s">
        <v>73</v>
      </c>
    </row>
    <row r="10" spans="1:23" x14ac:dyDescent="0.35">
      <c r="A10" s="4" t="s">
        <v>74</v>
      </c>
      <c r="B10">
        <v>2018</v>
      </c>
      <c r="C10" t="s">
        <v>75</v>
      </c>
      <c r="D10" t="s">
        <v>76</v>
      </c>
      <c r="E10" t="s">
        <v>77</v>
      </c>
      <c r="F10" t="s">
        <v>37</v>
      </c>
      <c r="G10" t="s">
        <v>78</v>
      </c>
      <c r="H10" t="s">
        <v>39</v>
      </c>
      <c r="I10" s="13" t="s">
        <v>79</v>
      </c>
      <c r="J10" s="6" t="s">
        <v>80</v>
      </c>
    </row>
    <row r="11" spans="1:23" x14ac:dyDescent="0.35">
      <c r="A11" s="4" t="s">
        <v>81</v>
      </c>
      <c r="B11">
        <v>2018</v>
      </c>
      <c r="C11" t="s">
        <v>75</v>
      </c>
      <c r="D11" t="s">
        <v>82</v>
      </c>
      <c r="E11" t="s">
        <v>83</v>
      </c>
      <c r="F11" t="s">
        <v>37</v>
      </c>
      <c r="G11" t="s">
        <v>84</v>
      </c>
      <c r="H11" t="s">
        <v>39</v>
      </c>
      <c r="I11" t="s">
        <v>176</v>
      </c>
      <c r="J11" t="s">
        <v>85</v>
      </c>
    </row>
    <row r="12" spans="1:23" ht="12" customHeight="1" x14ac:dyDescent="0.35">
      <c r="A12" s="4" t="s">
        <v>86</v>
      </c>
      <c r="B12">
        <v>2018</v>
      </c>
      <c r="C12" t="s">
        <v>11</v>
      </c>
      <c r="D12" t="s">
        <v>87</v>
      </c>
      <c r="E12" t="s">
        <v>88</v>
      </c>
      <c r="F12" t="s">
        <v>89</v>
      </c>
      <c r="G12" t="s">
        <v>90</v>
      </c>
      <c r="H12" t="s">
        <v>91</v>
      </c>
      <c r="I12" t="s">
        <v>92</v>
      </c>
      <c r="J12" t="s">
        <v>93</v>
      </c>
    </row>
    <row r="13" spans="1:23" ht="12.75" customHeight="1" x14ac:dyDescent="0.35">
      <c r="A13" s="4" t="s">
        <v>94</v>
      </c>
      <c r="B13">
        <v>2018</v>
      </c>
      <c r="C13" t="s">
        <v>11</v>
      </c>
      <c r="D13" t="s">
        <v>95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J13" t="s">
        <v>101</v>
      </c>
    </row>
    <row r="14" spans="1:23" x14ac:dyDescent="0.35">
      <c r="A14" s="4" t="s">
        <v>102</v>
      </c>
      <c r="B14">
        <v>2018</v>
      </c>
      <c r="C14" t="s">
        <v>11</v>
      </c>
      <c r="D14" t="s">
        <v>50</v>
      </c>
      <c r="E14" t="s">
        <v>103</v>
      </c>
      <c r="F14" t="s">
        <v>104</v>
      </c>
      <c r="G14" t="s">
        <v>105</v>
      </c>
      <c r="H14" t="s">
        <v>106</v>
      </c>
      <c r="I14" t="s">
        <v>107</v>
      </c>
      <c r="J14" t="s">
        <v>18</v>
      </c>
    </row>
    <row r="15" spans="1:23" x14ac:dyDescent="0.35">
      <c r="A15" s="4" t="s">
        <v>108</v>
      </c>
      <c r="B15">
        <v>2018</v>
      </c>
      <c r="C15" t="s">
        <v>11</v>
      </c>
      <c r="D15" s="5" t="s">
        <v>109</v>
      </c>
      <c r="E15" t="s">
        <v>110</v>
      </c>
      <c r="F15" t="s">
        <v>22</v>
      </c>
      <c r="G15" t="s">
        <v>111</v>
      </c>
      <c r="H15" t="s">
        <v>112</v>
      </c>
      <c r="I15" t="s">
        <v>113</v>
      </c>
      <c r="J15" t="s">
        <v>114</v>
      </c>
    </row>
    <row r="16" spans="1:23" x14ac:dyDescent="0.35">
      <c r="A16" s="4" t="s">
        <v>115</v>
      </c>
      <c r="B16">
        <v>2019</v>
      </c>
      <c r="C16" t="s">
        <v>11</v>
      </c>
      <c r="D16" t="s">
        <v>116</v>
      </c>
      <c r="E16" s="6" t="s">
        <v>110</v>
      </c>
      <c r="F16" t="s">
        <v>117</v>
      </c>
      <c r="G16" t="s">
        <v>118</v>
      </c>
      <c r="H16" t="s">
        <v>119</v>
      </c>
      <c r="I16" t="s">
        <v>120</v>
      </c>
      <c r="J16" t="s">
        <v>93</v>
      </c>
    </row>
    <row r="17" spans="1:41" ht="15" customHeight="1" x14ac:dyDescent="0.35">
      <c r="A17" s="4" t="s">
        <v>108</v>
      </c>
      <c r="B17">
        <v>2019</v>
      </c>
      <c r="C17" t="s">
        <v>11</v>
      </c>
      <c r="D17" t="s">
        <v>121</v>
      </c>
      <c r="E17" t="s">
        <v>122</v>
      </c>
      <c r="F17" t="s">
        <v>22</v>
      </c>
      <c r="G17" t="s">
        <v>123</v>
      </c>
      <c r="H17" s="2" t="s">
        <v>124</v>
      </c>
      <c r="I17" t="s">
        <v>125</v>
      </c>
      <c r="J17" t="s">
        <v>126</v>
      </c>
    </row>
    <row r="18" spans="1:41" x14ac:dyDescent="0.35">
      <c r="A18" s="4" t="s">
        <v>127</v>
      </c>
      <c r="B18" s="16">
        <v>2019</v>
      </c>
      <c r="C18" t="s">
        <v>11</v>
      </c>
      <c r="D18" t="s">
        <v>128</v>
      </c>
      <c r="E18" s="6" t="s">
        <v>129</v>
      </c>
      <c r="F18" t="s">
        <v>37</v>
      </c>
      <c r="G18" t="s">
        <v>130</v>
      </c>
      <c r="H18" t="s">
        <v>131</v>
      </c>
      <c r="I18" t="s">
        <v>132</v>
      </c>
      <c r="J18" t="s">
        <v>85</v>
      </c>
    </row>
    <row r="19" spans="1:41" x14ac:dyDescent="0.35">
      <c r="A19" s="4" t="s">
        <v>133</v>
      </c>
      <c r="B19">
        <v>2020</v>
      </c>
      <c r="C19" t="s">
        <v>134</v>
      </c>
      <c r="D19" s="5" t="s">
        <v>50</v>
      </c>
      <c r="E19" t="s">
        <v>135</v>
      </c>
      <c r="F19" t="s">
        <v>37</v>
      </c>
      <c r="G19" t="s">
        <v>136</v>
      </c>
      <c r="H19" t="s">
        <v>137</v>
      </c>
      <c r="I19" t="s">
        <v>138</v>
      </c>
      <c r="J19" t="s">
        <v>139</v>
      </c>
    </row>
    <row r="20" spans="1:41" x14ac:dyDescent="0.35">
      <c r="A20" s="4" t="s">
        <v>140</v>
      </c>
      <c r="B20">
        <v>2020</v>
      </c>
      <c r="C20" t="s">
        <v>11</v>
      </c>
      <c r="D20" t="s">
        <v>141</v>
      </c>
      <c r="E20" t="s">
        <v>142</v>
      </c>
      <c r="F20" t="s">
        <v>37</v>
      </c>
      <c r="G20" t="s">
        <v>143</v>
      </c>
      <c r="H20" t="s">
        <v>39</v>
      </c>
      <c r="I20" t="s">
        <v>144</v>
      </c>
      <c r="J20" t="s">
        <v>145</v>
      </c>
    </row>
    <row r="21" spans="1:41" x14ac:dyDescent="0.35">
      <c r="A21" s="4" t="s">
        <v>146</v>
      </c>
      <c r="B21">
        <v>2020</v>
      </c>
      <c r="C21" t="s">
        <v>11</v>
      </c>
      <c r="D21" t="s">
        <v>128</v>
      </c>
      <c r="E21" t="s">
        <v>147</v>
      </c>
      <c r="F21" t="s">
        <v>37</v>
      </c>
      <c r="G21" t="s">
        <v>148</v>
      </c>
      <c r="H21" t="s">
        <v>39</v>
      </c>
      <c r="I21" t="s">
        <v>149</v>
      </c>
      <c r="J21" t="s">
        <v>145</v>
      </c>
    </row>
    <row r="22" spans="1:41" ht="12" customHeight="1" x14ac:dyDescent="0.35">
      <c r="A22" s="4" t="s">
        <v>150</v>
      </c>
      <c r="B22">
        <v>2020</v>
      </c>
      <c r="C22" t="s">
        <v>11</v>
      </c>
      <c r="D22" s="2" t="s">
        <v>151</v>
      </c>
      <c r="E22" t="s">
        <v>13</v>
      </c>
      <c r="F22" t="s">
        <v>152</v>
      </c>
      <c r="G22" t="s">
        <v>153</v>
      </c>
      <c r="H22" t="s">
        <v>154</v>
      </c>
      <c r="I22" t="s">
        <v>155</v>
      </c>
      <c r="J22" t="s">
        <v>156</v>
      </c>
    </row>
    <row r="23" spans="1:41" ht="11.25" customHeight="1" x14ac:dyDescent="0.35">
      <c r="A23" s="4" t="s">
        <v>157</v>
      </c>
      <c r="B23" s="16">
        <v>2020</v>
      </c>
      <c r="C23" t="s">
        <v>11</v>
      </c>
      <c r="D23" t="s">
        <v>87</v>
      </c>
      <c r="E23" t="s">
        <v>158</v>
      </c>
      <c r="F23" t="s">
        <v>37</v>
      </c>
      <c r="G23" t="s">
        <v>159</v>
      </c>
      <c r="H23" t="s">
        <v>160</v>
      </c>
      <c r="I23" t="s">
        <v>161</v>
      </c>
      <c r="J23" s="13" t="s">
        <v>162</v>
      </c>
    </row>
    <row r="24" spans="1:41" x14ac:dyDescent="0.35">
      <c r="A24" s="4" t="s">
        <v>163</v>
      </c>
      <c r="B24" s="16">
        <v>2021</v>
      </c>
      <c r="C24" t="s">
        <v>11</v>
      </c>
      <c r="D24" s="4" t="s">
        <v>50</v>
      </c>
      <c r="E24" t="s">
        <v>13</v>
      </c>
      <c r="F24" t="s">
        <v>37</v>
      </c>
      <c r="G24" t="s">
        <v>164</v>
      </c>
      <c r="H24" t="s">
        <v>165</v>
      </c>
      <c r="I24" t="s">
        <v>166</v>
      </c>
      <c r="J24" t="s">
        <v>156</v>
      </c>
    </row>
    <row r="25" spans="1:41" x14ac:dyDescent="0.35">
      <c r="A25" s="4" t="s">
        <v>167</v>
      </c>
      <c r="B25" s="16">
        <v>2021</v>
      </c>
      <c r="C25" t="s">
        <v>11</v>
      </c>
      <c r="D25" s="5" t="s">
        <v>168</v>
      </c>
      <c r="E25" t="s">
        <v>169</v>
      </c>
      <c r="F25" t="s">
        <v>29</v>
      </c>
      <c r="G25" t="s">
        <v>170</v>
      </c>
      <c r="H25" t="s">
        <v>171</v>
      </c>
      <c r="I25" t="s">
        <v>172</v>
      </c>
      <c r="J25" t="s">
        <v>85</v>
      </c>
    </row>
    <row r="26" spans="1:41" s="8" customFormat="1" x14ac:dyDescent="0.35">
      <c r="A26" s="4" t="s">
        <v>115</v>
      </c>
      <c r="B26">
        <v>2021</v>
      </c>
      <c r="C26" t="s">
        <v>75</v>
      </c>
      <c r="D26" s="5" t="s">
        <v>173</v>
      </c>
      <c r="E26" t="s">
        <v>174</v>
      </c>
      <c r="F26" t="s">
        <v>37</v>
      </c>
      <c r="G26" t="s">
        <v>175</v>
      </c>
      <c r="H26" t="s">
        <v>39</v>
      </c>
      <c r="I26" t="s">
        <v>176</v>
      </c>
      <c r="J26" t="s">
        <v>85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35">
      <c r="A27" s="4" t="s">
        <v>177</v>
      </c>
      <c r="B27">
        <v>2021</v>
      </c>
      <c r="C27" t="s">
        <v>75</v>
      </c>
      <c r="D27" t="s">
        <v>178</v>
      </c>
      <c r="E27" t="s">
        <v>179</v>
      </c>
      <c r="F27" t="s">
        <v>37</v>
      </c>
      <c r="G27" t="s">
        <v>136</v>
      </c>
      <c r="H27" t="s">
        <v>137</v>
      </c>
      <c r="I27" t="s">
        <v>180</v>
      </c>
      <c r="J27" t="s">
        <v>181</v>
      </c>
    </row>
    <row r="28" spans="1:41" ht="12.75" customHeight="1" x14ac:dyDescent="0.35">
      <c r="A28" s="4" t="s">
        <v>182</v>
      </c>
      <c r="B28">
        <v>2021</v>
      </c>
      <c r="C28" t="s">
        <v>11</v>
      </c>
      <c r="D28" s="5" t="s">
        <v>183</v>
      </c>
      <c r="E28" t="s">
        <v>184</v>
      </c>
      <c r="F28" t="s">
        <v>37</v>
      </c>
      <c r="G28" t="s">
        <v>84</v>
      </c>
      <c r="H28" t="s">
        <v>185</v>
      </c>
      <c r="I28" t="s">
        <v>186</v>
      </c>
      <c r="J28" t="s">
        <v>187</v>
      </c>
    </row>
    <row r="29" spans="1:41" ht="14.25" customHeight="1" x14ac:dyDescent="0.35">
      <c r="A29" s="4" t="s">
        <v>188</v>
      </c>
      <c r="B29">
        <v>2021</v>
      </c>
      <c r="C29" t="s">
        <v>75</v>
      </c>
      <c r="D29" s="5" t="s">
        <v>189</v>
      </c>
      <c r="E29" t="s">
        <v>190</v>
      </c>
      <c r="F29" t="s">
        <v>37</v>
      </c>
      <c r="G29" t="s">
        <v>148</v>
      </c>
      <c r="H29" t="s">
        <v>39</v>
      </c>
      <c r="I29" t="s">
        <v>64</v>
      </c>
      <c r="J29" t="s">
        <v>85</v>
      </c>
    </row>
    <row r="30" spans="1:41" s="6" customFormat="1" ht="12.75" customHeight="1" x14ac:dyDescent="0.35">
      <c r="A30" s="4" t="s">
        <v>191</v>
      </c>
      <c r="B30" s="6">
        <v>2021</v>
      </c>
      <c r="C30" s="6" t="s">
        <v>192</v>
      </c>
      <c r="D30" s="6" t="s">
        <v>193</v>
      </c>
      <c r="E30" s="6" t="s">
        <v>194</v>
      </c>
      <c r="F30" s="6" t="s">
        <v>37</v>
      </c>
      <c r="G30" s="6" t="s">
        <v>195</v>
      </c>
      <c r="H30" s="6" t="s">
        <v>196</v>
      </c>
      <c r="I30" s="6" t="s">
        <v>197</v>
      </c>
      <c r="J30" s="6" t="s">
        <v>198</v>
      </c>
    </row>
    <row r="31" spans="1:41" ht="15" customHeight="1" x14ac:dyDescent="0.35">
      <c r="A31" s="4" t="s">
        <v>199</v>
      </c>
      <c r="B31">
        <v>2021</v>
      </c>
      <c r="C31" t="s">
        <v>75</v>
      </c>
      <c r="D31" t="s">
        <v>200</v>
      </c>
      <c r="E31" t="s">
        <v>201</v>
      </c>
      <c r="F31" t="s">
        <v>37</v>
      </c>
      <c r="G31" t="s">
        <v>202</v>
      </c>
      <c r="H31" t="s">
        <v>203</v>
      </c>
      <c r="I31" t="s">
        <v>138</v>
      </c>
      <c r="J31" s="15" t="s">
        <v>204</v>
      </c>
    </row>
    <row r="32" spans="1:41" ht="14.25" customHeight="1" x14ac:dyDescent="0.35">
      <c r="A32" s="4" t="s">
        <v>205</v>
      </c>
      <c r="B32">
        <v>2021</v>
      </c>
      <c r="C32" t="s">
        <v>206</v>
      </c>
      <c r="D32" t="s">
        <v>207</v>
      </c>
      <c r="E32" t="s">
        <v>208</v>
      </c>
      <c r="F32" t="s">
        <v>37</v>
      </c>
      <c r="G32" t="s">
        <v>84</v>
      </c>
      <c r="H32" t="s">
        <v>39</v>
      </c>
      <c r="I32" t="s">
        <v>209</v>
      </c>
      <c r="J32" t="s">
        <v>85</v>
      </c>
    </row>
    <row r="33" spans="1:10" x14ac:dyDescent="0.35">
      <c r="A33" s="3" t="s">
        <v>210</v>
      </c>
      <c r="B33">
        <v>2021</v>
      </c>
      <c r="C33" t="s">
        <v>11</v>
      </c>
      <c r="D33" t="s">
        <v>50</v>
      </c>
      <c r="E33" t="s">
        <v>211</v>
      </c>
      <c r="F33" t="s">
        <v>37</v>
      </c>
      <c r="G33" t="s">
        <v>212</v>
      </c>
      <c r="H33" t="s">
        <v>185</v>
      </c>
      <c r="I33" t="s">
        <v>213</v>
      </c>
      <c r="J33" s="13" t="s">
        <v>156</v>
      </c>
    </row>
    <row r="34" spans="1:10" ht="14.25" customHeight="1" x14ac:dyDescent="0.35">
      <c r="A34" s="12" t="s">
        <v>214</v>
      </c>
      <c r="B34">
        <v>2021</v>
      </c>
      <c r="C34" t="s">
        <v>11</v>
      </c>
      <c r="D34" s="5" t="s">
        <v>215</v>
      </c>
      <c r="E34" t="s">
        <v>216</v>
      </c>
      <c r="F34" t="s">
        <v>37</v>
      </c>
      <c r="G34" t="s">
        <v>217</v>
      </c>
      <c r="H34" t="s">
        <v>39</v>
      </c>
      <c r="I34" t="s">
        <v>218</v>
      </c>
      <c r="J34" s="13" t="s">
        <v>93</v>
      </c>
    </row>
    <row r="35" spans="1:10" ht="15" customHeight="1" x14ac:dyDescent="0.35">
      <c r="A35" s="9" t="s">
        <v>219</v>
      </c>
      <c r="B35">
        <v>2021</v>
      </c>
      <c r="C35" t="s">
        <v>11</v>
      </c>
      <c r="D35" s="5" t="s">
        <v>220</v>
      </c>
      <c r="E35" t="s">
        <v>221</v>
      </c>
      <c r="F35" t="s">
        <v>222</v>
      </c>
      <c r="G35" t="s">
        <v>223</v>
      </c>
      <c r="H35" t="s">
        <v>224</v>
      </c>
      <c r="I35" t="s">
        <v>225</v>
      </c>
      <c r="J35" t="s">
        <v>145</v>
      </c>
    </row>
    <row r="36" spans="1:10" ht="13.5" customHeight="1" x14ac:dyDescent="0.35">
      <c r="A36" s="4" t="s">
        <v>226</v>
      </c>
      <c r="B36">
        <v>2021</v>
      </c>
      <c r="C36" t="s">
        <v>75</v>
      </c>
      <c r="D36" s="5" t="s">
        <v>227</v>
      </c>
      <c r="E36" s="16" t="s">
        <v>228</v>
      </c>
      <c r="F36" t="s">
        <v>37</v>
      </c>
      <c r="G36" t="s">
        <v>229</v>
      </c>
      <c r="H36" t="s">
        <v>131</v>
      </c>
      <c r="I36" s="2" t="s">
        <v>230</v>
      </c>
      <c r="J36" t="s">
        <v>101</v>
      </c>
    </row>
    <row r="37" spans="1:10" x14ac:dyDescent="0.35">
      <c r="A37" s="4" t="s">
        <v>231</v>
      </c>
      <c r="B37">
        <v>2021</v>
      </c>
      <c r="C37" t="s">
        <v>11</v>
      </c>
      <c r="D37" s="5" t="s">
        <v>232</v>
      </c>
      <c r="E37" t="s">
        <v>233</v>
      </c>
      <c r="F37" t="s">
        <v>37</v>
      </c>
      <c r="G37" t="s">
        <v>234</v>
      </c>
      <c r="H37" t="s">
        <v>39</v>
      </c>
      <c r="I37" t="s">
        <v>64</v>
      </c>
      <c r="J37" t="s">
        <v>101</v>
      </c>
    </row>
    <row r="38" spans="1:10" x14ac:dyDescent="0.35">
      <c r="A38" s="4" t="s">
        <v>235</v>
      </c>
      <c r="B38">
        <v>2021</v>
      </c>
      <c r="C38" t="s">
        <v>134</v>
      </c>
      <c r="D38" s="5" t="s">
        <v>236</v>
      </c>
      <c r="E38" t="s">
        <v>237</v>
      </c>
      <c r="F38" t="s">
        <v>37</v>
      </c>
      <c r="G38" t="s">
        <v>238</v>
      </c>
      <c r="H38" t="s">
        <v>131</v>
      </c>
      <c r="I38" t="s">
        <v>239</v>
      </c>
      <c r="J38" t="s">
        <v>240</v>
      </c>
    </row>
    <row r="39" spans="1:10" ht="11.25" customHeight="1" x14ac:dyDescent="0.35">
      <c r="A39" s="4" t="s">
        <v>241</v>
      </c>
      <c r="B39" s="16">
        <v>2022</v>
      </c>
      <c r="C39" t="s">
        <v>11</v>
      </c>
      <c r="D39" s="5" t="s">
        <v>242</v>
      </c>
      <c r="E39" t="s">
        <v>243</v>
      </c>
      <c r="F39" t="s">
        <v>37</v>
      </c>
      <c r="G39" t="s">
        <v>244</v>
      </c>
      <c r="H39" t="s">
        <v>39</v>
      </c>
      <c r="I39" t="s">
        <v>245</v>
      </c>
      <c r="J39" t="s">
        <v>101</v>
      </c>
    </row>
    <row r="40" spans="1:10" ht="12.75" customHeight="1" x14ac:dyDescent="0.35">
      <c r="A40" s="4" t="s">
        <v>246</v>
      </c>
      <c r="B40">
        <v>2022</v>
      </c>
      <c r="C40" t="s">
        <v>11</v>
      </c>
      <c r="D40" s="5" t="s">
        <v>247</v>
      </c>
      <c r="E40" t="s">
        <v>248</v>
      </c>
      <c r="F40" t="s">
        <v>37</v>
      </c>
      <c r="G40" t="s">
        <v>249</v>
      </c>
      <c r="H40" t="s">
        <v>250</v>
      </c>
      <c r="I40" t="s">
        <v>251</v>
      </c>
      <c r="J40" t="s">
        <v>145</v>
      </c>
    </row>
    <row r="41" spans="1:10" x14ac:dyDescent="0.35">
      <c r="A41" s="4" t="s">
        <v>252</v>
      </c>
      <c r="B41">
        <v>2022</v>
      </c>
      <c r="C41" t="s">
        <v>11</v>
      </c>
      <c r="D41" t="s">
        <v>253</v>
      </c>
      <c r="E41" t="s">
        <v>254</v>
      </c>
      <c r="F41" t="s">
        <v>37</v>
      </c>
      <c r="G41" t="s">
        <v>255</v>
      </c>
      <c r="H41" t="s">
        <v>256</v>
      </c>
      <c r="I41" t="s">
        <v>257</v>
      </c>
      <c r="J41" t="s">
        <v>258</v>
      </c>
    </row>
    <row r="42" spans="1:10" x14ac:dyDescent="0.35">
      <c r="A42" s="4" t="s">
        <v>259</v>
      </c>
      <c r="B42">
        <v>2022</v>
      </c>
      <c r="C42" t="s">
        <v>11</v>
      </c>
      <c r="D42" t="s">
        <v>260</v>
      </c>
      <c r="E42" t="s">
        <v>261</v>
      </c>
      <c r="F42" t="s">
        <v>37</v>
      </c>
      <c r="G42" t="s">
        <v>262</v>
      </c>
      <c r="H42" t="s">
        <v>39</v>
      </c>
      <c r="I42" t="s">
        <v>263</v>
      </c>
      <c r="J42" s="14" t="s">
        <v>93</v>
      </c>
    </row>
    <row r="43" spans="1:10" x14ac:dyDescent="0.35">
      <c r="A43" s="4" t="s">
        <v>231</v>
      </c>
      <c r="B43">
        <v>2022</v>
      </c>
      <c r="C43" t="s">
        <v>11</v>
      </c>
      <c r="D43" s="5" t="s">
        <v>247</v>
      </c>
      <c r="E43" t="s">
        <v>264</v>
      </c>
      <c r="F43" t="s">
        <v>37</v>
      </c>
      <c r="G43" t="s">
        <v>265</v>
      </c>
      <c r="H43" t="s">
        <v>266</v>
      </c>
      <c r="I43" t="s">
        <v>263</v>
      </c>
      <c r="J43" t="s">
        <v>187</v>
      </c>
    </row>
    <row r="44" spans="1:10" x14ac:dyDescent="0.35">
      <c r="A44" s="4" t="s">
        <v>267</v>
      </c>
      <c r="B44">
        <v>2022</v>
      </c>
      <c r="C44" t="s">
        <v>268</v>
      </c>
      <c r="D44" t="s">
        <v>269</v>
      </c>
      <c r="E44" t="s">
        <v>270</v>
      </c>
      <c r="F44" t="s">
        <v>37</v>
      </c>
      <c r="G44" t="s">
        <v>271</v>
      </c>
      <c r="H44" t="s">
        <v>272</v>
      </c>
      <c r="I44" t="s">
        <v>273</v>
      </c>
      <c r="J44" t="s">
        <v>274</v>
      </c>
    </row>
    <row r="45" spans="1:10" ht="29" x14ac:dyDescent="0.35">
      <c r="A45" s="4" t="s">
        <v>275</v>
      </c>
      <c r="B45">
        <v>2022</v>
      </c>
      <c r="C45" s="4" t="s">
        <v>206</v>
      </c>
      <c r="D45" s="3" t="s">
        <v>276</v>
      </c>
      <c r="E45" s="4" t="s">
        <v>277</v>
      </c>
      <c r="F45" t="s">
        <v>37</v>
      </c>
      <c r="G45" t="s">
        <v>278</v>
      </c>
      <c r="H45" t="s">
        <v>131</v>
      </c>
      <c r="I45" s="2" t="s">
        <v>230</v>
      </c>
      <c r="J45" t="s">
        <v>279</v>
      </c>
    </row>
    <row r="46" spans="1:10" x14ac:dyDescent="0.35">
      <c r="A46" s="3" t="s">
        <v>280</v>
      </c>
      <c r="B46">
        <v>2022</v>
      </c>
      <c r="C46" t="s">
        <v>11</v>
      </c>
      <c r="D46" t="s">
        <v>281</v>
      </c>
      <c r="E46" t="s">
        <v>282</v>
      </c>
      <c r="F46" t="s">
        <v>37</v>
      </c>
      <c r="G46" s="13" t="s">
        <v>283</v>
      </c>
      <c r="H46" t="s">
        <v>39</v>
      </c>
      <c r="I46" t="s">
        <v>284</v>
      </c>
      <c r="J46" t="s">
        <v>285</v>
      </c>
    </row>
    <row r="47" spans="1:10" x14ac:dyDescent="0.35">
      <c r="A47" s="4" t="s">
        <v>286</v>
      </c>
      <c r="B47">
        <v>2022</v>
      </c>
      <c r="C47" s="4" t="s">
        <v>11</v>
      </c>
      <c r="D47" s="4" t="s">
        <v>287</v>
      </c>
      <c r="E47" s="4" t="s">
        <v>288</v>
      </c>
      <c r="F47" t="s">
        <v>152</v>
      </c>
      <c r="G47" t="s">
        <v>289</v>
      </c>
      <c r="H47" t="s">
        <v>290</v>
      </c>
      <c r="I47" t="s">
        <v>291</v>
      </c>
      <c r="J47" t="s">
        <v>279</v>
      </c>
    </row>
    <row r="48" spans="1:10" x14ac:dyDescent="0.35">
      <c r="A48" s="4" t="s">
        <v>292</v>
      </c>
      <c r="B48">
        <v>2022</v>
      </c>
      <c r="C48" s="4" t="s">
        <v>75</v>
      </c>
      <c r="D48" s="4" t="s">
        <v>293</v>
      </c>
      <c r="E48" s="4" t="s">
        <v>294</v>
      </c>
      <c r="F48" t="s">
        <v>37</v>
      </c>
      <c r="G48" t="s">
        <v>295</v>
      </c>
      <c r="H48" t="s">
        <v>131</v>
      </c>
      <c r="I48" t="s">
        <v>296</v>
      </c>
      <c r="J48" t="s">
        <v>80</v>
      </c>
    </row>
    <row r="49" spans="1:10" x14ac:dyDescent="0.35">
      <c r="A49" s="4" t="s">
        <v>297</v>
      </c>
      <c r="B49">
        <v>2022</v>
      </c>
      <c r="C49" s="4" t="s">
        <v>11</v>
      </c>
      <c r="D49" s="4" t="s">
        <v>298</v>
      </c>
      <c r="E49" s="4" t="s">
        <v>299</v>
      </c>
      <c r="F49" t="s">
        <v>300</v>
      </c>
      <c r="G49" t="s">
        <v>301</v>
      </c>
      <c r="H49" t="s">
        <v>302</v>
      </c>
      <c r="I49" t="s">
        <v>303</v>
      </c>
      <c r="J49" t="s">
        <v>187</v>
      </c>
    </row>
    <row r="50" spans="1:10" x14ac:dyDescent="0.35">
      <c r="A50" s="4" t="s">
        <v>235</v>
      </c>
      <c r="B50">
        <v>2022</v>
      </c>
      <c r="C50" s="4" t="s">
        <v>304</v>
      </c>
      <c r="D50" s="4" t="s">
        <v>305</v>
      </c>
      <c r="E50" s="4" t="s">
        <v>306</v>
      </c>
      <c r="F50" t="s">
        <v>37</v>
      </c>
      <c r="G50" t="s">
        <v>307</v>
      </c>
      <c r="H50" t="s">
        <v>308</v>
      </c>
      <c r="I50" t="s">
        <v>309</v>
      </c>
      <c r="J50" t="s">
        <v>279</v>
      </c>
    </row>
    <row r="51" spans="1:10" x14ac:dyDescent="0.35">
      <c r="A51" s="4" t="s">
        <v>205</v>
      </c>
      <c r="B51">
        <v>2023</v>
      </c>
      <c r="C51" t="s">
        <v>11</v>
      </c>
      <c r="D51" t="s">
        <v>310</v>
      </c>
      <c r="E51" t="s">
        <v>311</v>
      </c>
      <c r="F51" t="s">
        <v>37</v>
      </c>
      <c r="G51" t="s">
        <v>84</v>
      </c>
      <c r="H51" t="s">
        <v>39</v>
      </c>
      <c r="I51" t="s">
        <v>312</v>
      </c>
      <c r="J51" t="s">
        <v>313</v>
      </c>
    </row>
    <row r="52" spans="1:10" x14ac:dyDescent="0.35">
      <c r="A52" t="s">
        <v>314</v>
      </c>
      <c r="B52">
        <v>2023</v>
      </c>
      <c r="C52" t="s">
        <v>315</v>
      </c>
      <c r="D52" t="s">
        <v>316</v>
      </c>
      <c r="E52" t="s">
        <v>317</v>
      </c>
      <c r="F52" t="s">
        <v>37</v>
      </c>
      <c r="G52" s="13" t="s">
        <v>318</v>
      </c>
      <c r="H52" s="13" t="s">
        <v>319</v>
      </c>
      <c r="I52" s="13" t="s">
        <v>320</v>
      </c>
      <c r="J52" s="13" t="s">
        <v>279</v>
      </c>
    </row>
    <row r="54" spans="1:10" x14ac:dyDescent="0.35">
      <c r="B54" s="16"/>
      <c r="C54" s="16"/>
      <c r="D54" s="16"/>
      <c r="E54" s="16"/>
    </row>
    <row r="55" spans="1:10" s="1" customFormat="1" x14ac:dyDescent="0.35">
      <c r="A55" s="17" t="s">
        <v>1</v>
      </c>
      <c r="C55" s="17" t="s">
        <v>321</v>
      </c>
      <c r="E55" s="17" t="s">
        <v>5</v>
      </c>
      <c r="F55" s="17" t="s">
        <v>321</v>
      </c>
      <c r="G55" s="17" t="s">
        <v>7</v>
      </c>
      <c r="H55" s="17" t="s">
        <v>321</v>
      </c>
    </row>
    <row r="56" spans="1:10" x14ac:dyDescent="0.35">
      <c r="A56">
        <v>2023</v>
      </c>
      <c r="C56">
        <f>COUNTIF(B1:B52, 2023)</f>
        <v>2</v>
      </c>
      <c r="E56" t="s">
        <v>37</v>
      </c>
      <c r="F56" s="11">
        <f>COUNTIF(F1:F52, "*English*")</f>
        <v>39</v>
      </c>
      <c r="G56" t="s">
        <v>39</v>
      </c>
      <c r="H56" s="10">
        <f>COUNTIF(H1:H52, "*IEMOCAP*")</f>
        <v>30</v>
      </c>
    </row>
    <row r="57" spans="1:10" x14ac:dyDescent="0.35">
      <c r="A57">
        <v>2022</v>
      </c>
      <c r="C57">
        <f>COUNTIF(B2:B53, 2022)</f>
        <v>12</v>
      </c>
      <c r="E57" t="s">
        <v>22</v>
      </c>
      <c r="F57" s="11">
        <f>COUNTIF(F2:F54, "*Chinese*")</f>
        <v>6</v>
      </c>
      <c r="G57" t="s">
        <v>137</v>
      </c>
      <c r="H57" s="10">
        <f>COUNTIF(H2:H53, "*MELD*")</f>
        <v>10</v>
      </c>
    </row>
    <row r="58" spans="1:10" x14ac:dyDescent="0.35">
      <c r="A58">
        <v>2021</v>
      </c>
      <c r="C58">
        <f>COUNTIF(B2:B54, 2021)</f>
        <v>15</v>
      </c>
      <c r="E58" t="s">
        <v>322</v>
      </c>
      <c r="F58" s="11">
        <f>COUNTIF(F2:F53, "*French*")</f>
        <v>2</v>
      </c>
      <c r="G58" t="s">
        <v>323</v>
      </c>
      <c r="H58">
        <v>6</v>
      </c>
    </row>
    <row r="59" spans="1:10" x14ac:dyDescent="0.35">
      <c r="A59">
        <v>2020</v>
      </c>
      <c r="C59">
        <f>COUNTIF(B3:B55, 2020)</f>
        <v>5</v>
      </c>
      <c r="E59" t="s">
        <v>152</v>
      </c>
      <c r="F59" s="11">
        <f>COUNTIF(F3:F52, "*Dutch*")</f>
        <v>2</v>
      </c>
      <c r="G59" t="s">
        <v>324</v>
      </c>
      <c r="H59" s="10">
        <v>5</v>
      </c>
    </row>
    <row r="60" spans="1:10" x14ac:dyDescent="0.35">
      <c r="A60">
        <v>2019</v>
      </c>
      <c r="C60">
        <f>COUNTIF(B3:B56, 2019)</f>
        <v>3</v>
      </c>
      <c r="E60" t="s">
        <v>325</v>
      </c>
      <c r="F60" s="11">
        <f>COUNTIF(F3:F55, "*Bengali*")</f>
        <v>1</v>
      </c>
      <c r="G60" t="s">
        <v>326</v>
      </c>
      <c r="H60" s="10">
        <f>COUNTIF(H3:H57, "*NNIME*")</f>
        <v>3</v>
      </c>
    </row>
    <row r="61" spans="1:10" x14ac:dyDescent="0.35">
      <c r="A61">
        <v>2018</v>
      </c>
      <c r="C61">
        <f>COUNTIF(B4:B52, 2018)</f>
        <v>6</v>
      </c>
      <c r="E61" t="s">
        <v>14</v>
      </c>
      <c r="F61" s="11">
        <v>1</v>
      </c>
      <c r="G61" t="s">
        <v>250</v>
      </c>
      <c r="H61">
        <f>COUNTIF(H1:H52, "*K-EmoCon*")</f>
        <v>2</v>
      </c>
    </row>
    <row r="62" spans="1:10" x14ac:dyDescent="0.35">
      <c r="A62">
        <v>2017</v>
      </c>
      <c r="C62">
        <f>COUNTIF(B2:B53, 2017)</f>
        <v>1</v>
      </c>
      <c r="E62" t="s">
        <v>69</v>
      </c>
      <c r="F62" s="11">
        <f>COUNTIF(F5:F52, "*Malay*")</f>
        <v>1</v>
      </c>
      <c r="G62" t="s">
        <v>327</v>
      </c>
      <c r="H62" s="10">
        <f>COUNTIF(H4:H59, "*MSP-IMPROV*")</f>
        <v>2</v>
      </c>
    </row>
    <row r="63" spans="1:10" x14ac:dyDescent="0.35">
      <c r="A63">
        <v>2016</v>
      </c>
      <c r="C63">
        <f>COUNTIF(B5:B52, 2016)</f>
        <v>2</v>
      </c>
      <c r="E63" t="s">
        <v>328</v>
      </c>
      <c r="F63" s="11">
        <v>1</v>
      </c>
      <c r="G63" t="s">
        <v>329</v>
      </c>
      <c r="H63" s="10">
        <v>2</v>
      </c>
    </row>
    <row r="64" spans="1:10" x14ac:dyDescent="0.35">
      <c r="A64">
        <v>2015</v>
      </c>
      <c r="C64">
        <f>COUNTIF(B6:B52, 2015)</f>
        <v>1</v>
      </c>
      <c r="E64" t="s">
        <v>104</v>
      </c>
      <c r="F64" s="11">
        <f>COUNTIF(F8:F52, "*Hungarian*")</f>
        <v>1</v>
      </c>
      <c r="G64" t="s">
        <v>330</v>
      </c>
      <c r="H64">
        <v>2</v>
      </c>
    </row>
    <row r="65" spans="1:8" x14ac:dyDescent="0.35">
      <c r="A65">
        <v>2014</v>
      </c>
      <c r="C65">
        <f>COUNTIF(B2:B52, 2014)</f>
        <v>1</v>
      </c>
      <c r="E65" t="s">
        <v>117</v>
      </c>
      <c r="F65" s="11">
        <v>2</v>
      </c>
      <c r="G65" t="s">
        <v>331</v>
      </c>
      <c r="H65">
        <v>1</v>
      </c>
    </row>
    <row r="66" spans="1:8" x14ac:dyDescent="0.35">
      <c r="A66">
        <v>2013</v>
      </c>
      <c r="C66">
        <f>COUNTIF(B2:B53, 2013)</f>
        <v>2</v>
      </c>
      <c r="G66" t="s">
        <v>31</v>
      </c>
      <c r="H66">
        <v>1</v>
      </c>
    </row>
    <row r="67" spans="1:8" x14ac:dyDescent="0.35">
      <c r="G67" t="s">
        <v>112</v>
      </c>
      <c r="H67">
        <v>1</v>
      </c>
    </row>
    <row r="68" spans="1:8" x14ac:dyDescent="0.35">
      <c r="G68" t="s">
        <v>332</v>
      </c>
      <c r="H68">
        <v>1</v>
      </c>
    </row>
    <row r="69" spans="1:8" x14ac:dyDescent="0.35">
      <c r="G69" t="s">
        <v>333</v>
      </c>
      <c r="H69" s="1">
        <v>1</v>
      </c>
    </row>
    <row r="70" spans="1:8" x14ac:dyDescent="0.35">
      <c r="G70" t="s">
        <v>334</v>
      </c>
      <c r="H70">
        <v>1</v>
      </c>
    </row>
    <row r="71" spans="1:8" x14ac:dyDescent="0.35">
      <c r="G71" t="s">
        <v>106</v>
      </c>
      <c r="H71">
        <v>1</v>
      </c>
    </row>
    <row r="72" spans="1:8" x14ac:dyDescent="0.35">
      <c r="G72" t="s">
        <v>335</v>
      </c>
      <c r="H72">
        <v>1</v>
      </c>
    </row>
    <row r="73" spans="1:8" x14ac:dyDescent="0.35">
      <c r="G73" t="s">
        <v>336</v>
      </c>
      <c r="H73" s="10">
        <f>COUNTIF(H21:H68, "*MSP-podcast*")</f>
        <v>1</v>
      </c>
    </row>
    <row r="74" spans="1:8" x14ac:dyDescent="0.35">
      <c r="G74" t="s">
        <v>337</v>
      </c>
      <c r="H74" s="10">
        <f>COUNTIF(H8:H60, "*recola*")</f>
        <v>1</v>
      </c>
    </row>
    <row r="75" spans="1:8" x14ac:dyDescent="0.35">
      <c r="G75" t="s">
        <v>338</v>
      </c>
      <c r="H75">
        <v>1</v>
      </c>
    </row>
    <row r="85" spans="8:8" x14ac:dyDescent="0.35">
      <c r="H85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summary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Ghada Al Hussein</dc:creator>
  <cp:keywords/>
  <dc:description/>
  <cp:lastModifiedBy>Ioannis Nikolaos Ziogas</cp:lastModifiedBy>
  <cp:revision/>
  <dcterms:created xsi:type="dcterms:W3CDTF">2023-02-20T09:26:35Z</dcterms:created>
  <dcterms:modified xsi:type="dcterms:W3CDTF">2024-12-11T07:54:34Z</dcterms:modified>
  <cp:category/>
  <cp:contentStatus/>
</cp:coreProperties>
</file>