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E0673912-544B-4F50-B191-BE094F31C3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BD" sheetId="2" r:id="rId2"/>
  </sheets>
  <definedNames>
    <definedName name="_xlnm._FilterDatabase" localSheetId="0" hidden="1">Listado!$A$1:$V$17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7" i="1"/>
  <c r="C16" i="1"/>
  <c r="C15" i="1"/>
  <c r="C14" i="1"/>
  <c r="S14" i="1" s="1"/>
  <c r="C13" i="1"/>
  <c r="C12" i="1"/>
  <c r="C11" i="1"/>
  <c r="C10" i="1"/>
  <c r="C9" i="1"/>
  <c r="C8" i="1"/>
  <c r="C7" i="1"/>
  <c r="C6" i="1"/>
  <c r="C5" i="1"/>
  <c r="C4" i="1"/>
  <c r="C3" i="1"/>
  <c r="C2" i="1"/>
  <c r="V17" i="1"/>
  <c r="V16" i="1"/>
  <c r="V15" i="1"/>
  <c r="V14" i="1"/>
  <c r="U17" i="1"/>
  <c r="U16" i="1"/>
  <c r="U15" i="1"/>
  <c r="U14" i="1"/>
  <c r="V13" i="1"/>
  <c r="S15" i="1"/>
  <c r="S16" i="1"/>
  <c r="S17" i="1"/>
  <c r="U13" i="1" l="1"/>
  <c r="S13" i="1"/>
  <c r="S12" i="1" l="1"/>
  <c r="S11" i="1"/>
  <c r="S10" i="1"/>
  <c r="S9" i="1"/>
  <c r="S8" i="1"/>
  <c r="S7" i="1"/>
  <c r="S6" i="1"/>
  <c r="S5" i="1"/>
  <c r="S4" i="1"/>
  <c r="S3" i="1"/>
  <c r="S2" i="1"/>
  <c r="V12" i="1" l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 l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Inspeccionar desde el navegador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sin guiones
</t>
        </r>
      </text>
    </comment>
    <comment ref="T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simbolo tilde = 252
Tipografia =Wingdings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</commentList>
</comments>
</file>

<file path=xl/sharedStrings.xml><?xml version="1.0" encoding="utf-8"?>
<sst xmlns="http://schemas.openxmlformats.org/spreadsheetml/2006/main" count="309" uniqueCount="109">
  <si>
    <t>Cuit</t>
  </si>
  <si>
    <t>Contribuyente</t>
  </si>
  <si>
    <t>Fecha</t>
  </si>
  <si>
    <t>Desde</t>
  </si>
  <si>
    <t>Hasta</t>
  </si>
  <si>
    <t>Vencimiento</t>
  </si>
  <si>
    <t>Punto de venta</t>
  </si>
  <si>
    <t>Tipo de comprobante</t>
  </si>
  <si>
    <t>Concepto</t>
  </si>
  <si>
    <t>Condicion IVA</t>
  </si>
  <si>
    <t>Tipo CUIT</t>
  </si>
  <si>
    <t>CUIT</t>
  </si>
  <si>
    <t>Denominacion</t>
  </si>
  <si>
    <t>Descripcion del servicio</t>
  </si>
  <si>
    <t>Unidades</t>
  </si>
  <si>
    <t>Precio unidad</t>
  </si>
  <si>
    <t>Total</t>
  </si>
  <si>
    <t>Facturado</t>
  </si>
  <si>
    <t>Fila</t>
  </si>
  <si>
    <t>AUX</t>
  </si>
  <si>
    <t> Servicios</t>
  </si>
  <si>
    <t>IVA Responsable Inscripto</t>
  </si>
  <si>
    <t>Clave</t>
  </si>
  <si>
    <t>Pilarmep2022</t>
  </si>
  <si>
    <t>Factura C</t>
  </si>
  <si>
    <t>CUIT cliente</t>
  </si>
  <si>
    <t>PAREDES SANTIAGO</t>
  </si>
  <si>
    <t> 00001-Av. De Los Constituyentes 4099 - Benavidez, Buenos Aires</t>
  </si>
  <si>
    <t>GANDUGLIA ELIANA YANET DIAMELA</t>
  </si>
  <si>
    <t> 00001-Mendoza 4156 - Jose Clemente Paz, Buenos Aires</t>
  </si>
  <si>
    <t> 00001-Ugareche 1760 - Jose Clemente Paz, Buenos Aires</t>
  </si>
  <si>
    <t>FABERO FABRICIO LEONEL</t>
  </si>
  <si>
    <t>HERRERA MARIA DE LA PAZ</t>
  </si>
  <si>
    <t> 00001-Malnatti 4574 - Jose Clemente Paz, Buenos Aires</t>
  </si>
  <si>
    <t>RUIZ DIAZ GABRIELA EMILSE JACQUELINE</t>
  </si>
  <si>
    <t> 00001-Jorge Newbery 755 - Manuel Alberti *, Buenos Aires</t>
  </si>
  <si>
    <t>HIRSCHFELD DAIANA NOELIA</t>
  </si>
  <si>
    <t> 00001-Marcos Sastre 5135 - San Miguel, Buenos Aires</t>
  </si>
  <si>
    <t>MALGIOGLIO CAMILA DENISE</t>
  </si>
  <si>
    <t> 00001-Maestro Angel D'Elia 4535 - Jose Clemente Paz, Buenos Aires</t>
  </si>
  <si>
    <t>HENIN NADIA ELIZABETH</t>
  </si>
  <si>
    <t> 00001-Mateo Bootz 1555 - Barrio El Faro, Buenos Aires</t>
  </si>
  <si>
    <t>FROIMAN ELIANA SOLEDAD</t>
  </si>
  <si>
    <t> 00001-Vilela 2818 - Tigre, Buenos Aires</t>
  </si>
  <si>
    <t>VILLAN KARINA BEATRIZ</t>
  </si>
  <si>
    <t> 00001-Paillette 1119 - Manuel Alberti *, Buenos Aires</t>
  </si>
  <si>
    <t>MUNUCE LEILA CELESTE</t>
  </si>
  <si>
    <t> 00001-Tandil 3047 - Hurlingham, Buenos Aires</t>
  </si>
  <si>
    <t>SANCHEZ AGUSTINA AYELEN</t>
  </si>
  <si>
    <t> 00001-Lujan 3895 - Villa De Mayo, Buenos Aires</t>
  </si>
  <si>
    <t>OGA THOMAS ALEJO</t>
  </si>
  <si>
    <t> 00001-Laprida 1553 - Jose Clemente Paz, Buenos Aires</t>
  </si>
  <si>
    <t>ARAGO VALERIA ALEXANDRA</t>
  </si>
  <si>
    <t>Merkiteamo2022</t>
  </si>
  <si>
    <t>1605Aquiles</t>
  </si>
  <si>
    <t>Pilarmep2023</t>
  </si>
  <si>
    <t>Valito2431</t>
  </si>
  <si>
    <t>Ugarteche1760</t>
  </si>
  <si>
    <t>Pelinemaciro2021</t>
  </si>
  <si>
    <t> 00002-Panamericana Ramal Pilar Km 49,5 Concord 49 - Pilar, Buenos Aires</t>
  </si>
  <si>
    <t>Archivo PDF</t>
  </si>
  <si>
    <t>ü</t>
  </si>
  <si>
    <t>Simbolo fact</t>
  </si>
  <si>
    <t>Sashaagustina2004</t>
  </si>
  <si>
    <t>94572005Jbny</t>
  </si>
  <si>
    <t>VITULLO SASHA AGUSTINA</t>
  </si>
  <si>
    <t> 00001-S. El Cano 2040 - Pilar, Buenos Aires</t>
  </si>
  <si>
    <t>ACUÑA ALAN</t>
  </si>
  <si>
    <t> 00002-Juan Diaz De Solis 2930 - Jose Clemente Paz, Buenos Aires</t>
  </si>
  <si>
    <t>BAZAN CRISTIAN NICOLAS</t>
  </si>
  <si>
    <t> 00001-Padre Ustarroz 2468 - San Miguel, Buenos Aires</t>
  </si>
  <si>
    <t>ESQUIVEL CAMILA LEONOR</t>
  </si>
  <si>
    <t> 00001-Rio Iv 1465 - Presidente Derqui, Buenos Aires</t>
  </si>
  <si>
    <t>BOGADO JHOANA VANESA</t>
  </si>
  <si>
    <t> 00001-Estomba 3025 - Villa De Mayo, Buenos Aires</t>
  </si>
  <si>
    <t>ARGEL AGUSTIN</t>
  </si>
  <si>
    <t> 00001-J B Alberdi 734 - Muñiz, Buenos Aires</t>
  </si>
  <si>
    <t>ARRAIGADA MICAELA NICOLE</t>
  </si>
  <si>
    <t> 00001-Ricardo Rojas 172 - Pilar, Buenos Aires</t>
  </si>
  <si>
    <t>CHIODI INTI PEHUEN</t>
  </si>
  <si>
    <t>BINZUGNA HERNAN EZEQUIEL</t>
  </si>
  <si>
    <t> 00001-Serrano 2289 Piso:2 Dpto:A - San Miguel, Buenos Aires</t>
  </si>
  <si>
    <t> 00001-Gral Mosconi 6340 - Moreno, Buenos Aires</t>
  </si>
  <si>
    <t>ARRAIGADA ROSARIO MORENA</t>
  </si>
  <si>
    <t> 00001-Leopoldo Lugunes 27 - Pilar, Buenos Aires</t>
  </si>
  <si>
    <t>Conurbano</t>
  </si>
  <si>
    <t>Empresa</t>
  </si>
  <si>
    <t>Winerod</t>
  </si>
  <si>
    <t>Barnell</t>
  </si>
  <si>
    <t>Lorenzo2017</t>
  </si>
  <si>
    <t>Lautaroleonel15</t>
  </si>
  <si>
    <t> 00002-Islas Malvinas 229 - Pilar, Buenos Aires</t>
  </si>
  <si>
    <t> 00001-Pizzarro 1654 - Pilar, Buenos Aires</t>
  </si>
  <si>
    <t> 00001-Carlos Tejedor 506 - Presidente Derqui, Buenos Aires</t>
  </si>
  <si>
    <t xml:space="preserve">LOPEZ CECILIA INES </t>
  </si>
  <si>
    <t> 00001-Pichincha 1685 - San Miguel, Buenos Aires</t>
  </si>
  <si>
    <t> 00001-Ozanam 2749 - El Talar, Buenos Aires</t>
  </si>
  <si>
    <t>Bastian25522</t>
  </si>
  <si>
    <t> 00001-Soler 2842 - Villa Astolfi, Buenos Aires</t>
  </si>
  <si>
    <t>CONURBANO DISTRIBUCION S.A</t>
  </si>
  <si>
    <t>YSLA MARCOS GASTON</t>
  </si>
  <si>
    <t>LEIVA MARIA FLORENCIA</t>
  </si>
  <si>
    <t>CRUZ ANTONELLA NATALIA</t>
  </si>
  <si>
    <t>BASIAK MICAELA AYELEN</t>
  </si>
  <si>
    <t>BASIAK MARIELA JAQUELINA</t>
  </si>
  <si>
    <t>13/07/2023</t>
  </si>
  <si>
    <t>01/07/2023</t>
  </si>
  <si>
    <t>31/07/2023</t>
  </si>
  <si>
    <t>Servicios del mes 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</si>
</sst>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02124"/>
      <name val="Consolas"/>
      <family val="3"/>
    </font>
    <font>
      <sz val="10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onsolas"/>
      <family val="3"/>
    </font>
    <font>
      <sz val="9"/>
      <color rgb="FF000000"/>
      <name val="Consolas"/>
      <family val="3"/>
    </font>
    <font>
      <sz val="9"/>
      <color rgb="FF212121"/>
      <name val="Consolas"/>
      <family val="3"/>
    </font>
    <font>
      <sz val="9"/>
      <name val="Consolas"/>
      <family val="3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0" borderId="1" xfId="0" applyBorder="1"/>
    <xf numFmtId="0" fontId="4" fillId="0" borderId="1" xfId="0" applyFont="1" applyFill="1" applyBorder="1"/>
    <xf numFmtId="2" fontId="0" fillId="0" borderId="1" xfId="0" applyNumberFormat="1" applyBorder="1"/>
    <xf numFmtId="0" fontId="0" fillId="4" borderId="1" xfId="0" applyFill="1" applyBorder="1"/>
    <xf numFmtId="43" fontId="4" fillId="0" borderId="1" xfId="1" applyFont="1" applyFill="1" applyBorder="1"/>
    <xf numFmtId="14" fontId="4" fillId="0" borderId="0" xfId="0" quotePrefix="1" applyNumberFormat="1" applyFont="1" applyFill="1"/>
    <xf numFmtId="43" fontId="4" fillId="3" borderId="1" xfId="1" applyFont="1" applyFill="1" applyBorder="1"/>
    <xf numFmtId="0" fontId="5" fillId="3" borderId="1" xfId="0" applyFont="1" applyFill="1" applyBorder="1"/>
    <xf numFmtId="0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0" fontId="0" fillId="5" borderId="0" xfId="0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12" fillId="0" borderId="1" xfId="0" applyFont="1" applyBorder="1"/>
    <xf numFmtId="0" fontId="3" fillId="3" borderId="0" xfId="0" applyFont="1" applyFill="1"/>
  </cellXfs>
  <cellStyles count="3">
    <cellStyle name="Millares" xfId="1" builtinId="3"/>
    <cellStyle name="Moneda 2" xfId="2" xr:uid="{00000000-0005-0000-0000-000001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topLeftCell="I1" workbookViewId="0">
      <selection activeCell="O2" sqref="O2"/>
    </sheetView>
  </sheetViews>
  <sheetFormatPr baseColWidth="10" defaultColWidth="9.140625" defaultRowHeight="15" x14ac:dyDescent="0.25"/>
  <cols>
    <col min="1" max="1" width="12" bestFit="1" customWidth="1"/>
    <col min="2" max="2" width="18.140625" bestFit="1" customWidth="1"/>
    <col min="3" max="3" width="37.7109375" bestFit="1" customWidth="1"/>
    <col min="4" max="6" width="10.7109375" customWidth="1"/>
    <col min="7" max="7" width="12.42578125" customWidth="1"/>
    <col min="8" max="8" width="74.7109375" customWidth="1"/>
    <col min="9" max="9" width="20" customWidth="1"/>
    <col min="10" max="10" width="9.42578125" customWidth="1"/>
    <col min="11" max="11" width="24.28515625" customWidth="1"/>
    <col min="12" max="12" width="9.42578125" customWidth="1"/>
    <col min="13" max="13" width="12" customWidth="1"/>
    <col min="14" max="14" width="25.5703125" customWidth="1"/>
    <col min="15" max="15" width="28.28515625" customWidth="1"/>
    <col min="16" max="16" width="9.42578125" customWidth="1"/>
    <col min="17" max="17" width="13.140625" customWidth="1"/>
    <col min="18" max="18" width="13.28515625" bestFit="1" customWidth="1"/>
    <col min="19" max="19" width="53.42578125" bestFit="1" customWidth="1"/>
    <col min="20" max="20" width="9.7109375" bestFit="1" customWidth="1"/>
    <col min="21" max="21" width="6.42578125" bestFit="1" customWidth="1"/>
    <col min="22" max="22" width="14.7109375" bestFit="1" customWidth="1"/>
  </cols>
  <sheetData>
    <row r="1" spans="1:22" x14ac:dyDescent="0.25">
      <c r="A1" s="1" t="s">
        <v>0</v>
      </c>
      <c r="B1" s="1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25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60</v>
      </c>
      <c r="T1" s="1" t="s">
        <v>17</v>
      </c>
      <c r="U1" s="1" t="s">
        <v>18</v>
      </c>
      <c r="V1" s="1" t="s">
        <v>19</v>
      </c>
    </row>
    <row r="2" spans="1:22" x14ac:dyDescent="0.25">
      <c r="A2" s="11">
        <v>27452889841</v>
      </c>
      <c r="B2" s="19" t="str">
        <f>VLOOKUP(A2,BD!$A$2:$E$31,2,FALSE)</f>
        <v>Sashaagustina2004</v>
      </c>
      <c r="C2" s="19" t="str">
        <f>VLOOKUP(A2,BD!$A$2:$E$31,3,FALSE)</f>
        <v>VITULLO SASHA AGUSTINA</v>
      </c>
      <c r="D2" s="8" t="s">
        <v>105</v>
      </c>
      <c r="E2" s="8" t="s">
        <v>106</v>
      </c>
      <c r="F2" s="8" t="s">
        <v>107</v>
      </c>
      <c r="G2" s="8" t="s">
        <v>107</v>
      </c>
      <c r="H2" s="19" t="str">
        <f>VLOOKUP(A2,BD!$A$2:$E$31,4,FALSE)</f>
        <v> 00001-S. El Cano 2040 - Pilar, Buenos Aires</v>
      </c>
      <c r="I2" s="3" t="s">
        <v>24</v>
      </c>
      <c r="J2" s="3" t="s">
        <v>20</v>
      </c>
      <c r="K2" s="3" t="s">
        <v>21</v>
      </c>
      <c r="L2" s="3" t="s">
        <v>11</v>
      </c>
      <c r="M2" s="18">
        <v>30710422946</v>
      </c>
      <c r="N2" s="17" t="s">
        <v>99</v>
      </c>
      <c r="O2" s="4" t="s">
        <v>108</v>
      </c>
      <c r="P2" s="5"/>
      <c r="Q2" s="3"/>
      <c r="R2" s="7">
        <v>98740</v>
      </c>
      <c r="S2" s="9" t="str">
        <f>CONCATENATE(TEXT(E2,"mm-yyyy"),"_",TEXT(A2,"000000000"),"_",C2)</f>
        <v>07-2023_27452889841_VITULLO SASHA AGUSTINA</v>
      </c>
      <c r="T2" s="10"/>
      <c r="U2" s="6">
        <f t="shared" ref="U2" si="0">ROW(N2)</f>
        <v>2</v>
      </c>
      <c r="V2" s="6" t="str">
        <f>M2&amp;"-"&amp;COUNTIF($J$1:M2,M2)</f>
        <v>30710422946-1</v>
      </c>
    </row>
    <row r="3" spans="1:22" x14ac:dyDescent="0.25">
      <c r="A3" s="11">
        <v>20433185022</v>
      </c>
      <c r="B3" s="19" t="str">
        <f>VLOOKUP(A3,BD!$A$2:$E$31,2,FALSE)</f>
        <v>Pilarmep2022</v>
      </c>
      <c r="C3" s="19" t="str">
        <f>VLOOKUP(A3,BD!$A$2:$E$31,3,FALSE)</f>
        <v>ACUÑA ALAN</v>
      </c>
      <c r="D3" s="8" t="s">
        <v>105</v>
      </c>
      <c r="E3" s="8" t="s">
        <v>106</v>
      </c>
      <c r="F3" s="8" t="s">
        <v>107</v>
      </c>
      <c r="G3" s="8" t="s">
        <v>107</v>
      </c>
      <c r="H3" s="19" t="str">
        <f>VLOOKUP(A3,BD!$A$2:$E$31,4,FALSE)</f>
        <v> 00002-Juan Diaz De Solis 2930 - Jose Clemente Paz, Buenos Aires</v>
      </c>
      <c r="I3" s="3" t="s">
        <v>24</v>
      </c>
      <c r="J3" s="3" t="s">
        <v>20</v>
      </c>
      <c r="K3" s="3" t="s">
        <v>21</v>
      </c>
      <c r="L3" s="3" t="s">
        <v>11</v>
      </c>
      <c r="M3" s="18">
        <v>30710422946</v>
      </c>
      <c r="N3" s="17" t="s">
        <v>99</v>
      </c>
      <c r="O3" s="4" t="s">
        <v>108</v>
      </c>
      <c r="P3" s="5"/>
      <c r="Q3" s="3"/>
      <c r="R3" s="7">
        <v>103350</v>
      </c>
      <c r="S3" s="9" t="str">
        <f t="shared" ref="S3:S12" si="1">CONCATENATE(TEXT(E3,"mm-yyyy"),"_",TEXT(A3,"000000000"),"_",C3)</f>
        <v>07-2023_20433185022_ACUÑA ALAN</v>
      </c>
      <c r="T3" s="10"/>
      <c r="U3" s="6">
        <f t="shared" ref="U3:U12" si="2">ROW(N3)</f>
        <v>3</v>
      </c>
      <c r="V3" s="6" t="str">
        <f>M3&amp;"-"&amp;COUNTIF($J$1:M3,M3)</f>
        <v>30710422946-2</v>
      </c>
    </row>
    <row r="4" spans="1:22" x14ac:dyDescent="0.25">
      <c r="A4" s="11">
        <v>20427242731</v>
      </c>
      <c r="B4" s="19" t="str">
        <f>VLOOKUP(A4,BD!$A$2:$E$31,2,FALSE)</f>
        <v>Pilarmep2022</v>
      </c>
      <c r="C4" s="19" t="str">
        <f>VLOOKUP(A4,BD!$A$2:$E$31,3,FALSE)</f>
        <v>BAZAN CRISTIAN NICOLAS</v>
      </c>
      <c r="D4" s="8" t="s">
        <v>105</v>
      </c>
      <c r="E4" s="8" t="s">
        <v>106</v>
      </c>
      <c r="F4" s="8" t="s">
        <v>107</v>
      </c>
      <c r="G4" s="8" t="s">
        <v>107</v>
      </c>
      <c r="H4" s="19" t="str">
        <f>VLOOKUP(A4,BD!$A$2:$E$31,4,FALSE)</f>
        <v> 00001-Padre Ustarroz 2468 - San Miguel, Buenos Aires</v>
      </c>
      <c r="I4" s="3" t="s">
        <v>24</v>
      </c>
      <c r="J4" s="3" t="s">
        <v>20</v>
      </c>
      <c r="K4" s="3" t="s">
        <v>21</v>
      </c>
      <c r="L4" s="3" t="s">
        <v>11</v>
      </c>
      <c r="M4" s="18">
        <v>30710422946</v>
      </c>
      <c r="N4" s="17" t="s">
        <v>99</v>
      </c>
      <c r="O4" s="4" t="s">
        <v>108</v>
      </c>
      <c r="P4" s="5"/>
      <c r="Q4" s="3"/>
      <c r="R4" s="7">
        <v>98740</v>
      </c>
      <c r="S4" s="9" t="str">
        <f t="shared" si="1"/>
        <v>07-2023_20427242731_BAZAN CRISTIAN NICOLAS</v>
      </c>
      <c r="T4" s="10"/>
      <c r="U4" s="6">
        <f t="shared" si="2"/>
        <v>4</v>
      </c>
      <c r="V4" s="6" t="str">
        <f>M4&amp;"-"&amp;COUNTIF($J$1:M4,M4)</f>
        <v>30710422946-3</v>
      </c>
    </row>
    <row r="5" spans="1:22" x14ac:dyDescent="0.25">
      <c r="A5" s="11">
        <v>27421545435</v>
      </c>
      <c r="B5" s="19" t="str">
        <f>VLOOKUP(A5,BD!$A$2:$E$31,2,FALSE)</f>
        <v>Pilarmep2022</v>
      </c>
      <c r="C5" s="19" t="str">
        <f>VLOOKUP(A5,BD!$A$2:$E$31,3,FALSE)</f>
        <v>ESQUIVEL CAMILA LEONOR</v>
      </c>
      <c r="D5" s="8" t="s">
        <v>105</v>
      </c>
      <c r="E5" s="8" t="s">
        <v>106</v>
      </c>
      <c r="F5" s="8" t="s">
        <v>107</v>
      </c>
      <c r="G5" s="8" t="s">
        <v>107</v>
      </c>
      <c r="H5" s="19" t="str">
        <f>VLOOKUP(A5,BD!$A$2:$E$31,4,FALSE)</f>
        <v> 00001-Rio Iv 1465 - Presidente Derqui, Buenos Aires</v>
      </c>
      <c r="I5" s="3" t="s">
        <v>24</v>
      </c>
      <c r="J5" s="3" t="s">
        <v>20</v>
      </c>
      <c r="K5" s="3" t="s">
        <v>21</v>
      </c>
      <c r="L5" s="3" t="s">
        <v>11</v>
      </c>
      <c r="M5" s="18">
        <v>30710422946</v>
      </c>
      <c r="N5" s="17" t="s">
        <v>99</v>
      </c>
      <c r="O5" s="4" t="s">
        <v>108</v>
      </c>
      <c r="P5" s="5"/>
      <c r="Q5" s="3"/>
      <c r="R5" s="7">
        <v>98740</v>
      </c>
      <c r="S5" s="9" t="str">
        <f t="shared" si="1"/>
        <v>07-2023_27421545435_ESQUIVEL CAMILA LEONOR</v>
      </c>
      <c r="T5" s="10"/>
      <c r="U5" s="6">
        <f t="shared" si="2"/>
        <v>5</v>
      </c>
      <c r="V5" s="6" t="str">
        <f>M5&amp;"-"&amp;COUNTIF($J$1:M5,M5)</f>
        <v>30710422946-4</v>
      </c>
    </row>
    <row r="6" spans="1:22" x14ac:dyDescent="0.25">
      <c r="A6" s="11">
        <v>27945720056</v>
      </c>
      <c r="B6" s="19" t="str">
        <f>VLOOKUP(A6,BD!$A$2:$E$31,2,FALSE)</f>
        <v>94572005Jbny</v>
      </c>
      <c r="C6" s="19" t="str">
        <f>VLOOKUP(A6,BD!$A$2:$E$31,3,FALSE)</f>
        <v>BOGADO JHOANA VANESA</v>
      </c>
      <c r="D6" s="8" t="s">
        <v>105</v>
      </c>
      <c r="E6" s="8" t="s">
        <v>106</v>
      </c>
      <c r="F6" s="8" t="s">
        <v>107</v>
      </c>
      <c r="G6" s="8" t="s">
        <v>107</v>
      </c>
      <c r="H6" s="19" t="str">
        <f>VLOOKUP(A6,BD!$A$2:$E$31,4,FALSE)</f>
        <v> 00001-Estomba 3025 - Villa De Mayo, Buenos Aires</v>
      </c>
      <c r="I6" s="3" t="s">
        <v>24</v>
      </c>
      <c r="J6" s="3" t="s">
        <v>20</v>
      </c>
      <c r="K6" s="3" t="s">
        <v>21</v>
      </c>
      <c r="L6" s="3" t="s">
        <v>11</v>
      </c>
      <c r="M6" s="18">
        <v>30710422946</v>
      </c>
      <c r="N6" s="17" t="s">
        <v>99</v>
      </c>
      <c r="O6" s="4" t="s">
        <v>108</v>
      </c>
      <c r="P6" s="5"/>
      <c r="Q6" s="3"/>
      <c r="R6" s="7">
        <v>103350</v>
      </c>
      <c r="S6" s="9" t="str">
        <f t="shared" si="1"/>
        <v>07-2023_27945720056_BOGADO JHOANA VANESA</v>
      </c>
      <c r="T6" s="10"/>
      <c r="U6" s="6">
        <f t="shared" si="2"/>
        <v>6</v>
      </c>
      <c r="V6" s="6" t="str">
        <f>M6&amp;"-"&amp;COUNTIF($J$1:M6,M6)</f>
        <v>30710422946-5</v>
      </c>
    </row>
    <row r="7" spans="1:22" x14ac:dyDescent="0.25">
      <c r="A7" s="11">
        <v>20430227425</v>
      </c>
      <c r="B7" s="19" t="str">
        <f>VLOOKUP(A7,BD!$A$2:$E$31,2,FALSE)</f>
        <v>Pilarmep2022</v>
      </c>
      <c r="C7" s="19" t="str">
        <f>VLOOKUP(A7,BD!$A$2:$E$31,3,FALSE)</f>
        <v>ARGEL AGUSTIN</v>
      </c>
      <c r="D7" s="8" t="s">
        <v>105</v>
      </c>
      <c r="E7" s="8" t="s">
        <v>106</v>
      </c>
      <c r="F7" s="8" t="s">
        <v>107</v>
      </c>
      <c r="G7" s="8" t="s">
        <v>107</v>
      </c>
      <c r="H7" s="19" t="str">
        <f>VLOOKUP(A7,BD!$A$2:$E$31,4,FALSE)</f>
        <v> 00001-J B Alberdi 734 - Muñiz, Buenos Aires</v>
      </c>
      <c r="I7" s="3" t="s">
        <v>24</v>
      </c>
      <c r="J7" s="3" t="s">
        <v>20</v>
      </c>
      <c r="K7" s="3" t="s">
        <v>21</v>
      </c>
      <c r="L7" s="3" t="s">
        <v>11</v>
      </c>
      <c r="M7" s="18">
        <v>30710422946</v>
      </c>
      <c r="N7" s="17" t="s">
        <v>99</v>
      </c>
      <c r="O7" s="4" t="s">
        <v>108</v>
      </c>
      <c r="P7" s="5"/>
      <c r="Q7" s="3"/>
      <c r="R7" s="7">
        <v>103350</v>
      </c>
      <c r="S7" s="9" t="str">
        <f t="shared" si="1"/>
        <v>07-2023_20430227425_ARGEL AGUSTIN</v>
      </c>
      <c r="T7" s="10"/>
      <c r="U7" s="6">
        <f t="shared" si="2"/>
        <v>7</v>
      </c>
      <c r="V7" s="6" t="str">
        <f>M7&amp;"-"&amp;COUNTIF($J$1:M7,M7)</f>
        <v>30710422946-6</v>
      </c>
    </row>
    <row r="8" spans="1:22" x14ac:dyDescent="0.25">
      <c r="A8" s="11">
        <v>27447503323</v>
      </c>
      <c r="B8" s="19" t="str">
        <f>VLOOKUP(A8,BD!$A$2:$E$31,2,FALSE)</f>
        <v>Pilarmep2022</v>
      </c>
      <c r="C8" s="19" t="str">
        <f>VLOOKUP(A8,BD!$A$2:$E$31,3,FALSE)</f>
        <v>ARRAIGADA MICAELA NICOLE</v>
      </c>
      <c r="D8" s="8" t="s">
        <v>105</v>
      </c>
      <c r="E8" s="8" t="s">
        <v>106</v>
      </c>
      <c r="F8" s="8" t="s">
        <v>107</v>
      </c>
      <c r="G8" s="8" t="s">
        <v>107</v>
      </c>
      <c r="H8" s="19" t="str">
        <f>VLOOKUP(A8,BD!$A$2:$E$31,4,FALSE)</f>
        <v> 00001-Ricardo Rojas 172 - Pilar, Buenos Aires</v>
      </c>
      <c r="I8" s="3" t="s">
        <v>24</v>
      </c>
      <c r="J8" s="3" t="s">
        <v>20</v>
      </c>
      <c r="K8" s="3" t="s">
        <v>21</v>
      </c>
      <c r="L8" s="3" t="s">
        <v>11</v>
      </c>
      <c r="M8" s="18">
        <v>30710422946</v>
      </c>
      <c r="N8" s="17" t="s">
        <v>99</v>
      </c>
      <c r="O8" s="4" t="s">
        <v>108</v>
      </c>
      <c r="P8" s="5"/>
      <c r="Q8" s="3"/>
      <c r="R8" s="7">
        <v>98740</v>
      </c>
      <c r="S8" s="9" t="str">
        <f t="shared" si="1"/>
        <v>07-2023_27447503323_ARRAIGADA MICAELA NICOLE</v>
      </c>
      <c r="T8" s="10"/>
      <c r="U8" s="6">
        <f t="shared" si="2"/>
        <v>8</v>
      </c>
      <c r="V8" s="6" t="str">
        <f>M8&amp;"-"&amp;COUNTIF($J$1:M8,M8)</f>
        <v>30710422946-7</v>
      </c>
    </row>
    <row r="9" spans="1:22" x14ac:dyDescent="0.25">
      <c r="A9" s="11">
        <v>20420132787</v>
      </c>
      <c r="B9" s="19" t="str">
        <f>VLOOKUP(A9,BD!$A$2:$E$31,2,FALSE)</f>
        <v>Pilarmep2022</v>
      </c>
      <c r="C9" s="19" t="str">
        <f>VLOOKUP(A9,BD!$A$2:$E$31,3,FALSE)</f>
        <v>CHIODI INTI PEHUEN</v>
      </c>
      <c r="D9" s="8" t="s">
        <v>105</v>
      </c>
      <c r="E9" s="8" t="s">
        <v>106</v>
      </c>
      <c r="F9" s="8" t="s">
        <v>107</v>
      </c>
      <c r="G9" s="8" t="s">
        <v>107</v>
      </c>
      <c r="H9" s="19" t="str">
        <f>VLOOKUP(A9,BD!$A$2:$E$31,4,FALSE)</f>
        <v> 00001-Gral Mosconi 6340 - Moreno, Buenos Aires</v>
      </c>
      <c r="I9" s="3" t="s">
        <v>24</v>
      </c>
      <c r="J9" s="3" t="s">
        <v>20</v>
      </c>
      <c r="K9" s="3" t="s">
        <v>21</v>
      </c>
      <c r="L9" s="3" t="s">
        <v>11</v>
      </c>
      <c r="M9" s="18">
        <v>30710422946</v>
      </c>
      <c r="N9" s="17" t="s">
        <v>99</v>
      </c>
      <c r="O9" s="4" t="s">
        <v>108</v>
      </c>
      <c r="P9" s="5"/>
      <c r="Q9" s="3"/>
      <c r="R9" s="7">
        <v>98740</v>
      </c>
      <c r="S9" s="9" t="str">
        <f t="shared" si="1"/>
        <v>07-2023_20420132787_CHIODI INTI PEHUEN</v>
      </c>
      <c r="T9" s="10"/>
      <c r="U9" s="6">
        <f t="shared" si="2"/>
        <v>9</v>
      </c>
      <c r="V9" s="6" t="str">
        <f>M9&amp;"-"&amp;COUNTIF($J$1:M9,M9)</f>
        <v>30710422946-8</v>
      </c>
    </row>
    <row r="10" spans="1:22" x14ac:dyDescent="0.25">
      <c r="A10" s="11">
        <v>27358231409</v>
      </c>
      <c r="B10" s="19" t="str">
        <f>VLOOKUP(A10,BD!$A$2:$E$31,2,FALSE)</f>
        <v>Pilarmep2023</v>
      </c>
      <c r="C10" s="19" t="str">
        <f>VLOOKUP(A10,BD!$A$2:$E$31,3,FALSE)</f>
        <v xml:space="preserve">LOPEZ CECILIA INES </v>
      </c>
      <c r="D10" s="8" t="s">
        <v>105</v>
      </c>
      <c r="E10" s="8" t="s">
        <v>106</v>
      </c>
      <c r="F10" s="8" t="s">
        <v>107</v>
      </c>
      <c r="G10" s="8" t="s">
        <v>107</v>
      </c>
      <c r="H10" s="19" t="str">
        <f>VLOOKUP(A10,BD!$A$2:$E$31,4,FALSE)</f>
        <v> 00001-Carlos Tejedor 506 - Presidente Derqui, Buenos Aires</v>
      </c>
      <c r="I10" s="3" t="s">
        <v>24</v>
      </c>
      <c r="J10" s="3" t="s">
        <v>20</v>
      </c>
      <c r="K10" s="3" t="s">
        <v>21</v>
      </c>
      <c r="L10" s="3" t="s">
        <v>11</v>
      </c>
      <c r="M10" s="18">
        <v>30710422946</v>
      </c>
      <c r="N10" s="17" t="s">
        <v>99</v>
      </c>
      <c r="O10" s="4" t="s">
        <v>108</v>
      </c>
      <c r="P10" s="5"/>
      <c r="Q10" s="3"/>
      <c r="R10" s="7">
        <v>42800</v>
      </c>
      <c r="S10" s="9" t="str">
        <f t="shared" si="1"/>
        <v xml:space="preserve">07-2023_27358231409_LOPEZ CECILIA INES </v>
      </c>
      <c r="T10" s="10"/>
      <c r="U10" s="6">
        <f t="shared" si="2"/>
        <v>10</v>
      </c>
      <c r="V10" s="6" t="str">
        <f>M10&amp;"-"&amp;COUNTIF($J$1:M10,M10)</f>
        <v>30710422946-9</v>
      </c>
    </row>
    <row r="11" spans="1:22" x14ac:dyDescent="0.25">
      <c r="A11" s="11">
        <v>23355828239</v>
      </c>
      <c r="B11" s="19" t="str">
        <f>VLOOKUP(A11,BD!$A$2:$E$31,2,FALSE)</f>
        <v>Pilarmep2023</v>
      </c>
      <c r="C11" s="19" t="str">
        <f>VLOOKUP(A11,BD!$A$2:$E$31,3,FALSE)</f>
        <v>YSLA MARCOS GASTON</v>
      </c>
      <c r="D11" s="8" t="s">
        <v>105</v>
      </c>
      <c r="E11" s="8" t="s">
        <v>106</v>
      </c>
      <c r="F11" s="8" t="s">
        <v>107</v>
      </c>
      <c r="G11" s="8" t="s">
        <v>107</v>
      </c>
      <c r="H11" s="19" t="str">
        <f>VLOOKUP(A11,BD!$A$2:$E$31,4,FALSE)</f>
        <v> 00001-Pichincha 1685 - San Miguel, Buenos Aires</v>
      </c>
      <c r="I11" s="3" t="s">
        <v>24</v>
      </c>
      <c r="J11" s="3" t="s">
        <v>20</v>
      </c>
      <c r="K11" s="3" t="s">
        <v>21</v>
      </c>
      <c r="L11" s="3" t="s">
        <v>11</v>
      </c>
      <c r="M11" s="18">
        <v>30710422946</v>
      </c>
      <c r="N11" s="17" t="s">
        <v>99</v>
      </c>
      <c r="O11" s="4" t="s">
        <v>108</v>
      </c>
      <c r="P11" s="5"/>
      <c r="Q11" s="3"/>
      <c r="R11" s="7">
        <v>92160</v>
      </c>
      <c r="S11" s="9" t="str">
        <f t="shared" si="1"/>
        <v>07-2023_23355828239_YSLA MARCOS GASTON</v>
      </c>
      <c r="T11" s="10"/>
      <c r="U11" s="6">
        <f t="shared" si="2"/>
        <v>11</v>
      </c>
      <c r="V11" s="6" t="str">
        <f>M11&amp;"-"&amp;COUNTIF($J$1:M11,M11)</f>
        <v>30710422946-10</v>
      </c>
    </row>
    <row r="12" spans="1:22" x14ac:dyDescent="0.25">
      <c r="A12" s="11">
        <v>27400186591</v>
      </c>
      <c r="B12" s="19" t="str">
        <f>VLOOKUP(A12,BD!$A$2:$E$31,2,FALSE)</f>
        <v>Bastian25522</v>
      </c>
      <c r="C12" s="19" t="str">
        <f>VLOOKUP(A12,BD!$A$2:$E$31,3,FALSE)</f>
        <v>LEIVA MARIA FLORENCIA</v>
      </c>
      <c r="D12" s="8" t="s">
        <v>105</v>
      </c>
      <c r="E12" s="8" t="s">
        <v>106</v>
      </c>
      <c r="F12" s="8" t="s">
        <v>107</v>
      </c>
      <c r="G12" s="8" t="s">
        <v>107</v>
      </c>
      <c r="H12" s="19" t="str">
        <f>VLOOKUP(A12,BD!$A$2:$E$31,4,FALSE)</f>
        <v> 00001-Ozanam 2749 - El Talar, Buenos Aires</v>
      </c>
      <c r="I12" s="3" t="s">
        <v>24</v>
      </c>
      <c r="J12" s="3" t="s">
        <v>20</v>
      </c>
      <c r="K12" s="3" t="s">
        <v>21</v>
      </c>
      <c r="L12" s="3" t="s">
        <v>11</v>
      </c>
      <c r="M12" s="18">
        <v>30710422946</v>
      </c>
      <c r="N12" s="17" t="s">
        <v>99</v>
      </c>
      <c r="O12" s="4" t="s">
        <v>108</v>
      </c>
      <c r="P12" s="5"/>
      <c r="Q12" s="3"/>
      <c r="R12" s="7">
        <v>72410</v>
      </c>
      <c r="S12" s="9" t="str">
        <f t="shared" si="1"/>
        <v>07-2023_27400186591_LEIVA MARIA FLORENCIA</v>
      </c>
      <c r="T12" s="10"/>
      <c r="U12" s="6">
        <f t="shared" si="2"/>
        <v>12</v>
      </c>
      <c r="V12" s="6" t="str">
        <f>M12&amp;"-"&amp;COUNTIF($J$1:M12,M12)</f>
        <v>30710422946-11</v>
      </c>
    </row>
    <row r="13" spans="1:22" x14ac:dyDescent="0.25">
      <c r="A13" s="11">
        <v>27457801284</v>
      </c>
      <c r="B13" s="19" t="str">
        <f>VLOOKUP(A13,BD!$A$2:$E$31,2,FALSE)</f>
        <v>Pilarmep2022</v>
      </c>
      <c r="C13" s="19" t="str">
        <f>VLOOKUP(A13,BD!$A$2:$E$31,3,FALSE)</f>
        <v>ARRAIGADA ROSARIO MORENA</v>
      </c>
      <c r="D13" s="8" t="s">
        <v>105</v>
      </c>
      <c r="E13" s="8" t="s">
        <v>106</v>
      </c>
      <c r="F13" s="8" t="s">
        <v>107</v>
      </c>
      <c r="G13" s="8" t="s">
        <v>107</v>
      </c>
      <c r="H13" s="19" t="str">
        <f>VLOOKUP(A13,BD!$A$2:$E$31,4,FALSE)</f>
        <v> 00001-Leopoldo Lugunes 27 - Pilar, Buenos Aires</v>
      </c>
      <c r="I13" s="3" t="s">
        <v>24</v>
      </c>
      <c r="J13" s="3" t="s">
        <v>20</v>
      </c>
      <c r="K13" s="3" t="s">
        <v>21</v>
      </c>
      <c r="L13" s="3" t="s">
        <v>11</v>
      </c>
      <c r="M13" s="18">
        <v>30710422946</v>
      </c>
      <c r="N13" s="17" t="s">
        <v>99</v>
      </c>
      <c r="O13" s="4" t="s">
        <v>108</v>
      </c>
      <c r="P13" s="5"/>
      <c r="Q13" s="3"/>
      <c r="R13" s="7">
        <v>98740</v>
      </c>
      <c r="S13" s="9" t="str">
        <f t="shared" ref="S13:S17" si="3">CONCATENATE(TEXT(E13,"mm-yyyy"),"_",TEXT(A13,"000000000"),"_",C13)</f>
        <v>07-2023_27457801284_ARRAIGADA ROSARIO MORENA</v>
      </c>
      <c r="T13" s="10"/>
      <c r="U13" s="6">
        <f t="shared" ref="U13:U17" si="4">ROW(N13)</f>
        <v>13</v>
      </c>
      <c r="V13" s="6" t="str">
        <f>M13&amp;"-"&amp;COUNTIF($J$1:M13,M13)</f>
        <v>30710422946-12</v>
      </c>
    </row>
    <row r="14" spans="1:22" x14ac:dyDescent="0.25">
      <c r="A14" s="11">
        <v>20397614175</v>
      </c>
      <c r="B14" s="19" t="str">
        <f>VLOOKUP(A14,BD!$A$2:$E$31,2,FALSE)</f>
        <v>Pilarmep2022</v>
      </c>
      <c r="C14" s="19" t="str">
        <f>VLOOKUP(A14,BD!$A$2:$E$31,3,FALSE)</f>
        <v>BINZUGNA HERNAN EZEQUIEL</v>
      </c>
      <c r="D14" s="8" t="s">
        <v>105</v>
      </c>
      <c r="E14" s="8" t="s">
        <v>106</v>
      </c>
      <c r="F14" s="8" t="s">
        <v>107</v>
      </c>
      <c r="G14" s="8" t="s">
        <v>107</v>
      </c>
      <c r="H14" s="19" t="str">
        <f>VLOOKUP(A14,BD!$A$2:$E$31,4,FALSE)</f>
        <v> 00001-Serrano 2289 Piso:2 Dpto:A - San Miguel, Buenos Aires</v>
      </c>
      <c r="I14" s="3" t="s">
        <v>24</v>
      </c>
      <c r="J14" s="3" t="s">
        <v>20</v>
      </c>
      <c r="K14" s="3" t="s">
        <v>21</v>
      </c>
      <c r="L14" s="3" t="s">
        <v>11</v>
      </c>
      <c r="M14" s="18">
        <v>30710422946</v>
      </c>
      <c r="N14" s="17" t="s">
        <v>99</v>
      </c>
      <c r="O14" s="4" t="s">
        <v>108</v>
      </c>
      <c r="P14" s="5"/>
      <c r="Q14" s="3"/>
      <c r="R14" s="7">
        <v>98740</v>
      </c>
      <c r="S14" s="9" t="str">
        <f t="shared" si="3"/>
        <v>07-2023_20397614175_BINZUGNA HERNAN EZEQUIEL</v>
      </c>
      <c r="T14" s="10"/>
      <c r="U14" s="6">
        <f t="shared" si="4"/>
        <v>14</v>
      </c>
      <c r="V14" s="6" t="str">
        <f>M14&amp;"-"&amp;COUNTIF($J$1:M14,M14)</f>
        <v>30710422946-13</v>
      </c>
    </row>
    <row r="15" spans="1:22" x14ac:dyDescent="0.25">
      <c r="A15" s="11">
        <v>27367888712</v>
      </c>
      <c r="B15" s="19" t="str">
        <f>VLOOKUP(A15,BD!$A$2:$E$31,2,FALSE)</f>
        <v>Lorenzo2017</v>
      </c>
      <c r="C15" s="19" t="str">
        <f>VLOOKUP(A15,BD!$A$2:$E$31,3,FALSE)</f>
        <v>BASIAK MICAELA AYELEN</v>
      </c>
      <c r="D15" s="8" t="s">
        <v>105</v>
      </c>
      <c r="E15" s="8" t="s">
        <v>106</v>
      </c>
      <c r="F15" s="8" t="s">
        <v>107</v>
      </c>
      <c r="G15" s="8" t="s">
        <v>107</v>
      </c>
      <c r="H15" s="19" t="str">
        <f>VLOOKUP(A15,BD!$A$2:$E$31,4,FALSE)</f>
        <v> 00002-Islas Malvinas 229 - Pilar, Buenos Aires</v>
      </c>
      <c r="I15" s="3" t="s">
        <v>24</v>
      </c>
      <c r="J15" s="3" t="s">
        <v>20</v>
      </c>
      <c r="K15" s="3" t="s">
        <v>21</v>
      </c>
      <c r="L15" s="3" t="s">
        <v>11</v>
      </c>
      <c r="M15" s="18">
        <v>30710422946</v>
      </c>
      <c r="N15" s="17" t="s">
        <v>99</v>
      </c>
      <c r="O15" s="4" t="s">
        <v>108</v>
      </c>
      <c r="P15" s="5"/>
      <c r="Q15" s="3"/>
      <c r="R15" s="7">
        <v>98740</v>
      </c>
      <c r="S15" s="9" t="str">
        <f t="shared" si="3"/>
        <v>07-2023_27367888712_BASIAK MICAELA AYELEN</v>
      </c>
      <c r="T15" s="10"/>
      <c r="U15" s="6">
        <f t="shared" si="4"/>
        <v>15</v>
      </c>
      <c r="V15" s="6" t="str">
        <f>M15&amp;"-"&amp;COUNTIF($J$1:M15,M15)</f>
        <v>30710422946-14</v>
      </c>
    </row>
    <row r="16" spans="1:22" x14ac:dyDescent="0.25">
      <c r="A16" s="11">
        <v>27421504968</v>
      </c>
      <c r="B16" s="19" t="str">
        <f>VLOOKUP(A16,BD!$A$2:$E$31,2,FALSE)</f>
        <v>Pilarmep2023</v>
      </c>
      <c r="C16" s="19" t="str">
        <f>VLOOKUP(A16,BD!$A$2:$E$31,3,FALSE)</f>
        <v>CRUZ ANTONELLA NATALIA</v>
      </c>
      <c r="D16" s="8" t="s">
        <v>105</v>
      </c>
      <c r="E16" s="8" t="s">
        <v>106</v>
      </c>
      <c r="F16" s="8" t="s">
        <v>107</v>
      </c>
      <c r="G16" s="8" t="s">
        <v>107</v>
      </c>
      <c r="H16" s="19" t="str">
        <f>VLOOKUP(A16,BD!$A$2:$E$31,4,FALSE)</f>
        <v> 00001-Soler 2842 - Villa Astolfi, Buenos Aires</v>
      </c>
      <c r="I16" s="3" t="s">
        <v>24</v>
      </c>
      <c r="J16" s="3" t="s">
        <v>20</v>
      </c>
      <c r="K16" s="3" t="s">
        <v>21</v>
      </c>
      <c r="L16" s="3" t="s">
        <v>11</v>
      </c>
      <c r="M16" s="18">
        <v>30710422946</v>
      </c>
      <c r="N16" s="17" t="s">
        <v>99</v>
      </c>
      <c r="O16" s="4" t="s">
        <v>108</v>
      </c>
      <c r="P16" s="5"/>
      <c r="Q16" s="3"/>
      <c r="R16" s="7">
        <v>72410</v>
      </c>
      <c r="S16" s="9" t="str">
        <f t="shared" si="3"/>
        <v>07-2023_27421504968_CRUZ ANTONELLA NATALIA</v>
      </c>
      <c r="T16" s="10"/>
      <c r="U16" s="6">
        <f t="shared" si="4"/>
        <v>16</v>
      </c>
      <c r="V16" s="6" t="str">
        <f>M16&amp;"-"&amp;COUNTIF($J$1:M16,M16)</f>
        <v>30710422946-15</v>
      </c>
    </row>
    <row r="17" spans="1:22" x14ac:dyDescent="0.25">
      <c r="A17" s="11">
        <v>27330661343</v>
      </c>
      <c r="B17" s="19" t="str">
        <f>VLOOKUP(A17,BD!$A$2:$E$31,2,FALSE)</f>
        <v>Lautaroleonel15</v>
      </c>
      <c r="C17" s="19" t="str">
        <f>VLOOKUP(A17,BD!$A$2:$E$31,3,FALSE)</f>
        <v>BASIAK MARIELA JAQUELINA</v>
      </c>
      <c r="D17" s="8" t="s">
        <v>105</v>
      </c>
      <c r="E17" s="8" t="s">
        <v>106</v>
      </c>
      <c r="F17" s="8" t="s">
        <v>107</v>
      </c>
      <c r="G17" s="8" t="s">
        <v>107</v>
      </c>
      <c r="H17" s="19" t="str">
        <f>VLOOKUP(A17,BD!$A$2:$E$31,4,FALSE)</f>
        <v> 00001-Pizzarro 1654 - Pilar, Buenos Aires</v>
      </c>
      <c r="I17" s="3" t="s">
        <v>24</v>
      </c>
      <c r="J17" s="3" t="s">
        <v>20</v>
      </c>
      <c r="K17" s="3" t="s">
        <v>21</v>
      </c>
      <c r="L17" s="3" t="s">
        <v>11</v>
      </c>
      <c r="M17" s="18">
        <v>30710422946</v>
      </c>
      <c r="N17" s="17" t="s">
        <v>99</v>
      </c>
      <c r="O17" s="4" t="s">
        <v>108</v>
      </c>
      <c r="P17" s="5"/>
      <c r="Q17" s="3"/>
      <c r="R17" s="7">
        <v>98740</v>
      </c>
      <c r="S17" s="9" t="str">
        <f t="shared" si="3"/>
        <v>07-2023_27330661343_BASIAK MARIELA JAQUELINA</v>
      </c>
      <c r="T17" s="10"/>
      <c r="U17" s="6">
        <f t="shared" si="4"/>
        <v>17</v>
      </c>
      <c r="V17" s="6" t="str">
        <f>M17&amp;"-"&amp;COUNTIF($J$1:M17,M17)</f>
        <v>30710422946-16</v>
      </c>
    </row>
    <row r="18" spans="1:22" x14ac:dyDescent="0.25">
      <c r="U18" s="6"/>
    </row>
  </sheetData>
  <autoFilter ref="A1:V17" xr:uid="{00000000-0009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G2" sqref="G2"/>
    </sheetView>
  </sheetViews>
  <sheetFormatPr baseColWidth="10" defaultRowHeight="15" x14ac:dyDescent="0.25"/>
  <cols>
    <col min="1" max="1" width="13.85546875" bestFit="1" customWidth="1"/>
    <col min="2" max="2" width="18.140625" bestFit="1" customWidth="1"/>
    <col min="3" max="3" width="37.7109375" bestFit="1" customWidth="1"/>
    <col min="4" max="4" width="74.7109375" bestFit="1" customWidth="1"/>
    <col min="5" max="5" width="10" bestFit="1" customWidth="1"/>
    <col min="6" max="7" width="17.28515625" bestFit="1" customWidth="1"/>
  </cols>
  <sheetData>
    <row r="1" spans="1:7" x14ac:dyDescent="0.25">
      <c r="A1" s="1" t="s">
        <v>0</v>
      </c>
      <c r="B1" s="1" t="s">
        <v>22</v>
      </c>
      <c r="C1" s="1" t="s">
        <v>1</v>
      </c>
      <c r="D1" s="1" t="s">
        <v>6</v>
      </c>
      <c r="E1" s="1" t="s">
        <v>86</v>
      </c>
      <c r="G1" s="1" t="s">
        <v>62</v>
      </c>
    </row>
    <row r="2" spans="1:7" x14ac:dyDescent="0.25">
      <c r="A2" s="11">
        <v>20433836155</v>
      </c>
      <c r="B2" s="12" t="s">
        <v>54</v>
      </c>
      <c r="C2" s="16" t="s">
        <v>26</v>
      </c>
      <c r="D2" s="16" t="s">
        <v>27</v>
      </c>
      <c r="E2" s="16" t="s">
        <v>85</v>
      </c>
      <c r="G2" s="10" t="s">
        <v>61</v>
      </c>
    </row>
    <row r="3" spans="1:7" x14ac:dyDescent="0.25">
      <c r="A3" s="11">
        <v>27415703568</v>
      </c>
      <c r="B3" s="13" t="s">
        <v>58</v>
      </c>
      <c r="C3" s="16" t="s">
        <v>28</v>
      </c>
      <c r="D3" s="16" t="s">
        <v>29</v>
      </c>
      <c r="E3" s="16" t="s">
        <v>85</v>
      </c>
    </row>
    <row r="4" spans="1:7" x14ac:dyDescent="0.25">
      <c r="A4" s="11">
        <v>20398297807</v>
      </c>
      <c r="B4" s="13" t="s">
        <v>57</v>
      </c>
      <c r="C4" s="16" t="s">
        <v>31</v>
      </c>
      <c r="D4" s="16" t="s">
        <v>30</v>
      </c>
      <c r="E4" s="16" t="s">
        <v>85</v>
      </c>
    </row>
    <row r="5" spans="1:7" x14ac:dyDescent="0.25">
      <c r="A5" s="11">
        <v>27350301084</v>
      </c>
      <c r="B5" s="14" t="s">
        <v>55</v>
      </c>
      <c r="C5" s="16" t="s">
        <v>32</v>
      </c>
      <c r="D5" s="16" t="s">
        <v>33</v>
      </c>
      <c r="E5" s="16" t="s">
        <v>85</v>
      </c>
    </row>
    <row r="6" spans="1:7" s="15" customFormat="1" x14ac:dyDescent="0.25">
      <c r="A6" s="11">
        <v>27434617257</v>
      </c>
      <c r="B6" s="12" t="s">
        <v>53</v>
      </c>
      <c r="C6" s="16" t="s">
        <v>34</v>
      </c>
      <c r="D6" s="16" t="s">
        <v>35</v>
      </c>
      <c r="E6" s="16" t="s">
        <v>85</v>
      </c>
    </row>
    <row r="7" spans="1:7" x14ac:dyDescent="0.25">
      <c r="A7" s="11">
        <v>27360237457</v>
      </c>
      <c r="B7" s="13" t="s">
        <v>23</v>
      </c>
      <c r="C7" s="16" t="s">
        <v>36</v>
      </c>
      <c r="D7" s="16" t="s">
        <v>37</v>
      </c>
      <c r="E7" s="16" t="s">
        <v>85</v>
      </c>
    </row>
    <row r="8" spans="1:7" x14ac:dyDescent="0.25">
      <c r="A8" s="11">
        <v>27408842196</v>
      </c>
      <c r="B8" s="13" t="s">
        <v>55</v>
      </c>
      <c r="C8" s="16" t="s">
        <v>38</v>
      </c>
      <c r="D8" s="16" t="s">
        <v>39</v>
      </c>
      <c r="E8" s="16" t="s">
        <v>85</v>
      </c>
    </row>
    <row r="9" spans="1:7" x14ac:dyDescent="0.25">
      <c r="A9" s="11">
        <v>27418042511</v>
      </c>
      <c r="B9" s="14" t="s">
        <v>23</v>
      </c>
      <c r="C9" s="16" t="s">
        <v>40</v>
      </c>
      <c r="D9" s="16" t="s">
        <v>41</v>
      </c>
      <c r="E9" s="16" t="s">
        <v>85</v>
      </c>
    </row>
    <row r="10" spans="1:7" x14ac:dyDescent="0.25">
      <c r="A10" s="11">
        <v>27383927159</v>
      </c>
      <c r="B10" s="12" t="s">
        <v>23</v>
      </c>
      <c r="C10" s="16" t="s">
        <v>42</v>
      </c>
      <c r="D10" s="16" t="s">
        <v>43</v>
      </c>
      <c r="E10" s="16" t="s">
        <v>85</v>
      </c>
    </row>
    <row r="11" spans="1:7" x14ac:dyDescent="0.25">
      <c r="A11" s="11">
        <v>27364001164</v>
      </c>
      <c r="B11" s="13" t="s">
        <v>23</v>
      </c>
      <c r="C11" s="16" t="s">
        <v>44</v>
      </c>
      <c r="D11" s="16" t="s">
        <v>45</v>
      </c>
      <c r="E11" s="16" t="s">
        <v>85</v>
      </c>
    </row>
    <row r="12" spans="1:7" x14ac:dyDescent="0.25">
      <c r="A12" s="11">
        <v>27418060706</v>
      </c>
      <c r="B12" s="13" t="s">
        <v>23</v>
      </c>
      <c r="C12" s="16" t="s">
        <v>46</v>
      </c>
      <c r="D12" s="16" t="s">
        <v>47</v>
      </c>
      <c r="E12" s="16" t="s">
        <v>85</v>
      </c>
    </row>
    <row r="13" spans="1:7" x14ac:dyDescent="0.25">
      <c r="A13" s="11">
        <v>27426170553</v>
      </c>
      <c r="B13" s="14" t="s">
        <v>23</v>
      </c>
      <c r="C13" s="16" t="s">
        <v>48</v>
      </c>
      <c r="D13" s="16" t="s">
        <v>49</v>
      </c>
      <c r="E13" s="16" t="s">
        <v>85</v>
      </c>
    </row>
    <row r="14" spans="1:7" x14ac:dyDescent="0.25">
      <c r="A14" s="11">
        <v>20416880574</v>
      </c>
      <c r="B14" s="12" t="s">
        <v>23</v>
      </c>
      <c r="C14" s="16" t="s">
        <v>50</v>
      </c>
      <c r="D14" s="16" t="s">
        <v>51</v>
      </c>
      <c r="E14" s="16" t="s">
        <v>85</v>
      </c>
    </row>
    <row r="15" spans="1:7" x14ac:dyDescent="0.25">
      <c r="A15" s="11">
        <v>27369409668</v>
      </c>
      <c r="B15" s="13" t="s">
        <v>56</v>
      </c>
      <c r="C15" s="16" t="s">
        <v>52</v>
      </c>
      <c r="D15" s="16" t="s">
        <v>59</v>
      </c>
      <c r="E15" s="16" t="s">
        <v>85</v>
      </c>
    </row>
    <row r="16" spans="1:7" x14ac:dyDescent="0.25">
      <c r="A16" s="11">
        <v>27452889841</v>
      </c>
      <c r="B16" s="13" t="s">
        <v>63</v>
      </c>
      <c r="C16" s="2" t="s">
        <v>65</v>
      </c>
      <c r="D16" s="2" t="s">
        <v>66</v>
      </c>
      <c r="E16" s="2" t="s">
        <v>87</v>
      </c>
    </row>
    <row r="17" spans="1:5" x14ac:dyDescent="0.25">
      <c r="A17" s="11">
        <v>20433185022</v>
      </c>
      <c r="B17" s="13" t="s">
        <v>23</v>
      </c>
      <c r="C17" s="2" t="s">
        <v>67</v>
      </c>
      <c r="D17" s="2" t="s">
        <v>68</v>
      </c>
      <c r="E17" s="2" t="s">
        <v>87</v>
      </c>
    </row>
    <row r="18" spans="1:5" x14ac:dyDescent="0.25">
      <c r="A18" s="11">
        <v>20427242731</v>
      </c>
      <c r="B18" s="13" t="s">
        <v>23</v>
      </c>
      <c r="C18" s="2" t="s">
        <v>69</v>
      </c>
      <c r="D18" s="2" t="s">
        <v>70</v>
      </c>
      <c r="E18" s="2" t="s">
        <v>87</v>
      </c>
    </row>
    <row r="19" spans="1:5" x14ac:dyDescent="0.25">
      <c r="A19" s="11">
        <v>27421545435</v>
      </c>
      <c r="B19" s="13" t="s">
        <v>23</v>
      </c>
      <c r="C19" s="2" t="s">
        <v>71</v>
      </c>
      <c r="D19" s="2" t="s">
        <v>72</v>
      </c>
      <c r="E19" s="2" t="s">
        <v>87</v>
      </c>
    </row>
    <row r="20" spans="1:5" x14ac:dyDescent="0.25">
      <c r="A20" s="11">
        <v>27945720056</v>
      </c>
      <c r="B20" s="13" t="s">
        <v>64</v>
      </c>
      <c r="C20" s="2" t="s">
        <v>73</v>
      </c>
      <c r="D20" s="2" t="s">
        <v>74</v>
      </c>
      <c r="E20" s="2" t="s">
        <v>87</v>
      </c>
    </row>
    <row r="21" spans="1:5" x14ac:dyDescent="0.25">
      <c r="A21" s="11">
        <v>20430227425</v>
      </c>
      <c r="B21" s="13" t="s">
        <v>23</v>
      </c>
      <c r="C21" s="2" t="s">
        <v>75</v>
      </c>
      <c r="D21" s="2" t="s">
        <v>76</v>
      </c>
      <c r="E21" s="2" t="s">
        <v>87</v>
      </c>
    </row>
    <row r="22" spans="1:5" x14ac:dyDescent="0.25">
      <c r="A22" s="11">
        <v>27447503323</v>
      </c>
      <c r="B22" s="13" t="s">
        <v>23</v>
      </c>
      <c r="C22" s="2" t="s">
        <v>77</v>
      </c>
      <c r="D22" s="2" t="s">
        <v>78</v>
      </c>
      <c r="E22" s="2" t="s">
        <v>87</v>
      </c>
    </row>
    <row r="23" spans="1:5" x14ac:dyDescent="0.25">
      <c r="A23" s="11">
        <v>20420132787</v>
      </c>
      <c r="B23" s="13" t="s">
        <v>23</v>
      </c>
      <c r="C23" s="2" t="s">
        <v>79</v>
      </c>
      <c r="D23" s="2" t="s">
        <v>82</v>
      </c>
      <c r="E23" s="2" t="s">
        <v>87</v>
      </c>
    </row>
    <row r="24" spans="1:5" x14ac:dyDescent="0.25">
      <c r="A24" s="11">
        <v>27358231409</v>
      </c>
      <c r="B24" s="13" t="s">
        <v>55</v>
      </c>
      <c r="C24" s="2" t="s">
        <v>94</v>
      </c>
      <c r="D24" s="2" t="s">
        <v>93</v>
      </c>
      <c r="E24" s="2" t="s">
        <v>87</v>
      </c>
    </row>
    <row r="25" spans="1:5" x14ac:dyDescent="0.25">
      <c r="A25" s="11">
        <v>23355828239</v>
      </c>
      <c r="B25" s="13" t="s">
        <v>55</v>
      </c>
      <c r="C25" s="2" t="s">
        <v>100</v>
      </c>
      <c r="D25" s="2" t="s">
        <v>95</v>
      </c>
      <c r="E25" s="2" t="s">
        <v>87</v>
      </c>
    </row>
    <row r="26" spans="1:5" x14ac:dyDescent="0.25">
      <c r="A26" s="11">
        <v>27400186591</v>
      </c>
      <c r="B26" s="13" t="s">
        <v>97</v>
      </c>
      <c r="C26" s="2" t="s">
        <v>101</v>
      </c>
      <c r="D26" s="2" t="s">
        <v>96</v>
      </c>
      <c r="E26" s="2" t="s">
        <v>87</v>
      </c>
    </row>
    <row r="27" spans="1:5" x14ac:dyDescent="0.25">
      <c r="A27" s="11">
        <v>27457801284</v>
      </c>
      <c r="B27" s="13" t="s">
        <v>23</v>
      </c>
      <c r="C27" s="2" t="s">
        <v>83</v>
      </c>
      <c r="D27" s="2" t="s">
        <v>84</v>
      </c>
      <c r="E27" s="2" t="s">
        <v>88</v>
      </c>
    </row>
    <row r="28" spans="1:5" x14ac:dyDescent="0.25">
      <c r="A28" s="11">
        <v>20397614175</v>
      </c>
      <c r="B28" s="13" t="s">
        <v>23</v>
      </c>
      <c r="C28" s="2" t="s">
        <v>80</v>
      </c>
      <c r="D28" s="2" t="s">
        <v>81</v>
      </c>
      <c r="E28" s="2" t="s">
        <v>88</v>
      </c>
    </row>
    <row r="29" spans="1:5" x14ac:dyDescent="0.25">
      <c r="A29" s="11">
        <v>27367888712</v>
      </c>
      <c r="B29" s="13" t="s">
        <v>89</v>
      </c>
      <c r="C29" s="2" t="s">
        <v>103</v>
      </c>
      <c r="D29" s="2" t="s">
        <v>91</v>
      </c>
      <c r="E29" s="2" t="s">
        <v>88</v>
      </c>
    </row>
    <row r="30" spans="1:5" x14ac:dyDescent="0.25">
      <c r="A30" s="11">
        <v>27421504968</v>
      </c>
      <c r="B30" t="s">
        <v>55</v>
      </c>
      <c r="C30" s="2" t="s">
        <v>102</v>
      </c>
      <c r="D30" s="2" t="s">
        <v>98</v>
      </c>
      <c r="E30" s="2" t="s">
        <v>88</v>
      </c>
    </row>
    <row r="31" spans="1:5" x14ac:dyDescent="0.25">
      <c r="A31" s="11">
        <v>27330661343</v>
      </c>
      <c r="B31" s="13" t="s">
        <v>90</v>
      </c>
      <c r="C31" s="2" t="s">
        <v>104</v>
      </c>
      <c r="D31" s="2" t="s">
        <v>92</v>
      </c>
      <c r="E31" s="2" t="s">
        <v>88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2023-07-13T03:08:10Z</dcterms:modified>
</cp:coreProperties>
</file>