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DescargaMisRetenciones\"/>
    </mc:Choice>
  </mc:AlternateContent>
  <xr:revisionPtr revIDLastSave="0" documentId="13_ncr:1_{588C5AE3-F2D9-4565-969E-D49957ACE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Clientes" sheetId="2" r:id="rId2"/>
    <sheet name="Impuestos" sheetId="3" r:id="rId3"/>
  </sheets>
  <externalReferences>
    <externalReference r:id="rId4"/>
  </externalReferences>
  <definedNames>
    <definedName name="_xlnm._FilterDatabase" localSheetId="0" hidden="1">Listado!$A$1:$M$64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O9" i="1"/>
  <c r="O8" i="1"/>
  <c r="O7" i="1"/>
  <c r="O6" i="1"/>
  <c r="O5" i="1"/>
  <c r="O4" i="1"/>
  <c r="O3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64" i="1"/>
  <c r="N64" i="1" s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9" i="1"/>
  <c r="D9" i="1"/>
  <c r="D3" i="1"/>
  <c r="D5" i="1"/>
  <c r="D7" i="1"/>
  <c r="D8" i="1"/>
  <c r="N8" i="1" s="1"/>
  <c r="D6" i="1"/>
  <c r="D4" i="1"/>
  <c r="N4" i="1" s="1"/>
  <c r="D2" i="1"/>
  <c r="E3" i="1"/>
  <c r="E5" i="1"/>
  <c r="E7" i="1"/>
  <c r="E8" i="1"/>
  <c r="L2" i="1"/>
  <c r="L4" i="1"/>
  <c r="L6" i="1"/>
  <c r="L8" i="1"/>
  <c r="L7" i="1"/>
  <c r="L5" i="1"/>
  <c r="L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3" i="1"/>
  <c r="I5" i="1"/>
  <c r="I7" i="1"/>
  <c r="I8" i="1"/>
  <c r="I6" i="1"/>
  <c r="I4" i="1"/>
  <c r="I2" i="1"/>
  <c r="E4" i="1"/>
  <c r="E2" i="1"/>
  <c r="E6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3" i="1"/>
  <c r="B5" i="1"/>
  <c r="B7" i="1"/>
  <c r="B8" i="1"/>
  <c r="B6" i="1"/>
  <c r="B4" i="1"/>
  <c r="B2" i="1"/>
  <c r="A64" i="1"/>
  <c r="A63" i="1"/>
  <c r="A62" i="1"/>
  <c r="K62" i="1" s="1"/>
  <c r="A61" i="1"/>
  <c r="A60" i="1"/>
  <c r="A59" i="1"/>
  <c r="A58" i="1"/>
  <c r="K58" i="1" s="1"/>
  <c r="A57" i="1"/>
  <c r="A56" i="1"/>
  <c r="A55" i="1"/>
  <c r="A54" i="1"/>
  <c r="K54" i="1" s="1"/>
  <c r="A53" i="1"/>
  <c r="A52" i="1"/>
  <c r="A51" i="1"/>
  <c r="A50" i="1"/>
  <c r="K50" i="1" s="1"/>
  <c r="A49" i="1"/>
  <c r="K49" i="1" s="1"/>
  <c r="A48" i="1"/>
  <c r="A47" i="1"/>
  <c r="A46" i="1"/>
  <c r="K46" i="1" s="1"/>
  <c r="A45" i="1"/>
  <c r="K45" i="1" s="1"/>
  <c r="A44" i="1"/>
  <c r="A43" i="1"/>
  <c r="A42" i="1"/>
  <c r="K42" i="1" s="1"/>
  <c r="A41" i="1"/>
  <c r="K41" i="1" s="1"/>
  <c r="A40" i="1"/>
  <c r="A39" i="1"/>
  <c r="A38" i="1"/>
  <c r="K38" i="1" s="1"/>
  <c r="A37" i="1"/>
  <c r="K37" i="1" s="1"/>
  <c r="A36" i="1"/>
  <c r="A35" i="1"/>
  <c r="A34" i="1"/>
  <c r="K34" i="1" s="1"/>
  <c r="A33" i="1"/>
  <c r="K33" i="1" s="1"/>
  <c r="A32" i="1"/>
  <c r="A31" i="1"/>
  <c r="A30" i="1"/>
  <c r="K30" i="1" s="1"/>
  <c r="A29" i="1"/>
  <c r="K29" i="1" s="1"/>
  <c r="A28" i="1"/>
  <c r="A27" i="1"/>
  <c r="K27" i="1" s="1"/>
  <c r="A26" i="1"/>
  <c r="K26" i="1" s="1"/>
  <c r="A25" i="1"/>
  <c r="K25" i="1" s="1"/>
  <c r="A24" i="1"/>
  <c r="A23" i="1"/>
  <c r="K23" i="1" s="1"/>
  <c r="A22" i="1"/>
  <c r="K22" i="1" s="1"/>
  <c r="A21" i="1"/>
  <c r="K21" i="1" s="1"/>
  <c r="A20" i="1"/>
  <c r="A19" i="1"/>
  <c r="K19" i="1" s="1"/>
  <c r="A18" i="1"/>
  <c r="K18" i="1" s="1"/>
  <c r="A17" i="1"/>
  <c r="K17" i="1" s="1"/>
  <c r="A16" i="1"/>
  <c r="A15" i="1"/>
  <c r="K15" i="1" s="1"/>
  <c r="A14" i="1"/>
  <c r="K14" i="1" s="1"/>
  <c r="A13" i="1"/>
  <c r="K13" i="1" s="1"/>
  <c r="A12" i="1"/>
  <c r="A11" i="1"/>
  <c r="K11" i="1" s="1"/>
  <c r="A10" i="1"/>
  <c r="K10" i="1" s="1"/>
  <c r="A3" i="1"/>
  <c r="K3" i="1" s="1"/>
  <c r="A5" i="1"/>
  <c r="A7" i="1"/>
  <c r="K7" i="1" s="1"/>
  <c r="A8" i="1"/>
  <c r="K8" i="1" s="1"/>
  <c r="A6" i="1"/>
  <c r="K6" i="1" s="1"/>
  <c r="A2" i="1"/>
  <c r="A4" i="1"/>
  <c r="A6" i="2"/>
  <c r="A4" i="2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2" i="1"/>
  <c r="K35" i="1" l="1"/>
  <c r="K43" i="1"/>
  <c r="K51" i="1"/>
  <c r="K63" i="1"/>
  <c r="K31" i="1"/>
  <c r="K39" i="1"/>
  <c r="K47" i="1"/>
  <c r="K55" i="1"/>
  <c r="K59" i="1"/>
  <c r="K2" i="1"/>
  <c r="K53" i="1"/>
  <c r="K4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12" i="1"/>
  <c r="K57" i="1"/>
  <c r="K61" i="1"/>
  <c r="K5" i="1"/>
  <c r="N31" i="1"/>
  <c r="N63" i="1"/>
  <c r="N14" i="1"/>
  <c r="N18" i="1"/>
  <c r="N22" i="1"/>
  <c r="N26" i="1"/>
  <c r="N34" i="1"/>
  <c r="N38" i="1"/>
  <c r="N46" i="1"/>
  <c r="N50" i="1"/>
  <c r="N54" i="1"/>
  <c r="N9" i="1"/>
  <c r="N58" i="1"/>
  <c r="N47" i="1"/>
  <c r="N2" i="1"/>
  <c r="N36" i="1"/>
  <c r="N5" i="1"/>
  <c r="N15" i="1"/>
  <c r="N6" i="1"/>
  <c r="N3" i="1"/>
  <c r="N10" i="1"/>
  <c r="N42" i="1"/>
  <c r="N7" i="1"/>
  <c r="N12" i="1"/>
  <c r="N16" i="1"/>
  <c r="N24" i="1"/>
  <c r="N28" i="1"/>
  <c r="N32" i="1"/>
  <c r="N40" i="1"/>
  <c r="N44" i="1"/>
  <c r="N48" i="1"/>
  <c r="N56" i="1"/>
  <c r="N60" i="1"/>
  <c r="N30" i="1"/>
  <c r="N62" i="1"/>
  <c r="N19" i="1"/>
  <c r="N35" i="1"/>
  <c r="N51" i="1"/>
  <c r="N20" i="1"/>
  <c r="N52" i="1"/>
  <c r="N21" i="1"/>
  <c r="N29" i="1"/>
  <c r="N37" i="1"/>
  <c r="N41" i="1"/>
  <c r="N49" i="1"/>
  <c r="N57" i="1"/>
  <c r="N11" i="1"/>
  <c r="N27" i="1"/>
  <c r="N43" i="1"/>
  <c r="N59" i="1"/>
  <c r="N23" i="1"/>
  <c r="N39" i="1"/>
  <c r="N55" i="1"/>
  <c r="N13" i="1"/>
  <c r="N17" i="1"/>
  <c r="N25" i="1"/>
  <c r="N33" i="1"/>
  <c r="N45" i="1"/>
  <c r="N53" i="1"/>
  <c r="N61" i="1"/>
  <c r="M17" i="1" l="1"/>
  <c r="M60" i="1"/>
  <c r="M31" i="1"/>
  <c r="J17" i="1"/>
  <c r="J60" i="1"/>
  <c r="J31" i="1"/>
  <c r="H60" i="1" l="1"/>
  <c r="H17" i="1"/>
  <c r="H31" i="1"/>
  <c r="M59" i="1" l="1"/>
  <c r="J59" i="1"/>
  <c r="M55" i="1"/>
  <c r="J55" i="1"/>
  <c r="M57" i="1"/>
  <c r="J57" i="1"/>
  <c r="M58" i="1"/>
  <c r="J58" i="1"/>
  <c r="M63" i="1"/>
  <c r="J63" i="1"/>
  <c r="M64" i="1"/>
  <c r="J64" i="1"/>
  <c r="M62" i="1"/>
  <c r="J62" i="1"/>
  <c r="M61" i="1"/>
  <c r="J61" i="1"/>
  <c r="M56" i="1"/>
  <c r="J56" i="1"/>
  <c r="M52" i="1"/>
  <c r="J52" i="1"/>
  <c r="M51" i="1"/>
  <c r="J51" i="1"/>
  <c r="M50" i="1"/>
  <c r="J50" i="1"/>
  <c r="M49" i="1"/>
  <c r="J49" i="1"/>
  <c r="M53" i="1"/>
  <c r="J53" i="1"/>
  <c r="M54" i="1"/>
  <c r="J54" i="1"/>
  <c r="M48" i="1"/>
  <c r="J48" i="1"/>
  <c r="M42" i="1"/>
  <c r="J42" i="1"/>
  <c r="M43" i="1"/>
  <c r="J43" i="1"/>
  <c r="M41" i="1"/>
  <c r="J41" i="1"/>
  <c r="M38" i="1"/>
  <c r="J38" i="1"/>
  <c r="M40" i="1"/>
  <c r="J40" i="1"/>
  <c r="M39" i="1"/>
  <c r="J39" i="1"/>
  <c r="M37" i="1"/>
  <c r="J37" i="1"/>
  <c r="M36" i="1"/>
  <c r="J36" i="1"/>
  <c r="M47" i="1"/>
  <c r="J47" i="1"/>
  <c r="H41" i="1" l="1"/>
  <c r="H48" i="1"/>
  <c r="H59" i="1"/>
  <c r="H38" i="1"/>
  <c r="H50" i="1"/>
  <c r="H39" i="1"/>
  <c r="H51" i="1"/>
  <c r="H64" i="1"/>
  <c r="H42" i="1"/>
  <c r="H47" i="1"/>
  <c r="H56" i="1"/>
  <c r="H57" i="1"/>
  <c r="H53" i="1"/>
  <c r="H61" i="1"/>
  <c r="H40" i="1"/>
  <c r="H63" i="1"/>
  <c r="H52" i="1"/>
  <c r="H55" i="1"/>
  <c r="H36" i="1"/>
  <c r="H49" i="1"/>
  <c r="H43" i="1"/>
  <c r="H37" i="1"/>
  <c r="H54" i="1"/>
  <c r="H62" i="1"/>
  <c r="H58" i="1"/>
  <c r="M32" i="1" l="1"/>
  <c r="J32" i="1"/>
  <c r="M10" i="1"/>
  <c r="M12" i="1"/>
  <c r="M5" i="1"/>
  <c r="M11" i="1"/>
  <c r="M7" i="1"/>
  <c r="M22" i="1"/>
  <c r="M44" i="1"/>
  <c r="M4" i="1"/>
  <c r="M46" i="1"/>
  <c r="M3" i="1"/>
  <c r="M34" i="1"/>
  <c r="M27" i="1"/>
  <c r="M6" i="1"/>
  <c r="M24" i="1"/>
  <c r="M14" i="1"/>
  <c r="M33" i="1"/>
  <c r="M21" i="1"/>
  <c r="M19" i="1"/>
  <c r="M35" i="1"/>
  <c r="M8" i="1"/>
  <c r="M45" i="1"/>
  <c r="M30" i="1"/>
  <c r="M26" i="1"/>
  <c r="M29" i="1"/>
  <c r="M28" i="1"/>
  <c r="M23" i="1"/>
  <c r="M20" i="1"/>
  <c r="M25" i="1"/>
  <c r="M15" i="1"/>
  <c r="M16" i="1"/>
  <c r="M18" i="1"/>
  <c r="M9" i="1"/>
  <c r="M13" i="1"/>
  <c r="M2" i="1"/>
  <c r="H32" i="1" l="1"/>
  <c r="J10" i="1" l="1"/>
  <c r="J12" i="1"/>
  <c r="J5" i="1"/>
  <c r="J11" i="1"/>
  <c r="J7" i="1"/>
  <c r="J22" i="1"/>
  <c r="J44" i="1"/>
  <c r="J4" i="1"/>
  <c r="J46" i="1"/>
  <c r="J3" i="1"/>
  <c r="J34" i="1"/>
  <c r="J27" i="1"/>
  <c r="J6" i="1"/>
  <c r="J24" i="1"/>
  <c r="J14" i="1"/>
  <c r="J33" i="1"/>
  <c r="J21" i="1"/>
  <c r="J19" i="1"/>
  <c r="J35" i="1"/>
  <c r="J8" i="1"/>
  <c r="J45" i="1"/>
  <c r="J30" i="1"/>
  <c r="J26" i="1"/>
  <c r="J29" i="1"/>
  <c r="J28" i="1"/>
  <c r="J23" i="1"/>
  <c r="J20" i="1"/>
  <c r="J25" i="1"/>
  <c r="J15" i="1"/>
  <c r="J16" i="1"/>
  <c r="J18" i="1"/>
  <c r="J9" i="1"/>
  <c r="J13" i="1"/>
  <c r="J2" i="1"/>
  <c r="H16" i="1" l="1"/>
  <c r="H26" i="1"/>
  <c r="H15" i="1"/>
  <c r="H30" i="1"/>
  <c r="H18" i="1"/>
  <c r="H20" i="1"/>
  <c r="H25" i="1"/>
  <c r="H13" i="1"/>
  <c r="H23" i="1"/>
  <c r="H29" i="1"/>
  <c r="H45" i="1"/>
  <c r="H8" i="1"/>
  <c r="H28" i="1"/>
  <c r="H10" i="1"/>
  <c r="H24" i="1"/>
  <c r="H33" i="1"/>
  <c r="H44" i="1"/>
  <c r="H27" i="1"/>
  <c r="H7" i="1"/>
  <c r="H22" i="1"/>
  <c r="H35" i="1"/>
  <c r="H34" i="1"/>
  <c r="H11" i="1"/>
  <c r="H19" i="1"/>
  <c r="H3" i="1"/>
  <c r="H5" i="1"/>
  <c r="H14" i="1"/>
  <c r="H6" i="1"/>
  <c r="H21" i="1"/>
  <c r="H46" i="1"/>
  <c r="H12" i="1"/>
  <c r="H4" i="1" l="1"/>
  <c r="H2" i="1" l="1"/>
  <c r="A9" i="1"/>
  <c r="B9" i="1"/>
  <c r="K9" i="1" l="1"/>
  <c r="H9" i="1"/>
</calcChain>
</file>

<file path=xl/sharedStrings.xml><?xml version="1.0" encoding="utf-8"?>
<sst xmlns="http://schemas.openxmlformats.org/spreadsheetml/2006/main" count="66" uniqueCount="51">
  <si>
    <t>Cliente</t>
  </si>
  <si>
    <t>CLAVE</t>
  </si>
  <si>
    <t>Desde</t>
  </si>
  <si>
    <t>Hasta</t>
  </si>
  <si>
    <t>Desde (No Formula)</t>
  </si>
  <si>
    <t>Hasta (No Formula)</t>
  </si>
  <si>
    <t>Importado</t>
  </si>
  <si>
    <t>CUIT AFIP</t>
  </si>
  <si>
    <t>Fila</t>
  </si>
  <si>
    <t>Ninamia2022</t>
  </si>
  <si>
    <t>Aridos del Norte SA</t>
  </si>
  <si>
    <t>Concaro Hugo Oscar</t>
  </si>
  <si>
    <t>Concaro Vial SA</t>
  </si>
  <si>
    <t>Bonura2022</t>
  </si>
  <si>
    <t>Bonura Marcelo</t>
  </si>
  <si>
    <t>BS Business Solution SRL</t>
  </si>
  <si>
    <t>CUIT del retenido</t>
  </si>
  <si>
    <t>Impuesto retenido</t>
  </si>
  <si>
    <t>Mismo Cliente</t>
  </si>
  <si>
    <t>Mismo Usuario AFIP</t>
  </si>
  <si>
    <t>Arhat Logistica SAS</t>
  </si>
  <si>
    <t>Conurbano Distribucion SA</t>
  </si>
  <si>
    <t>Disma GBA SA</t>
  </si>
  <si>
    <t>Logistica del Conurbano SA</t>
  </si>
  <si>
    <t>Pilar Mep SA</t>
  </si>
  <si>
    <t>Sistemas Gb SA</t>
  </si>
  <si>
    <t>Winerod SRL</t>
  </si>
  <si>
    <t>Pilarmep2022</t>
  </si>
  <si>
    <t>Adriana2022</t>
  </si>
  <si>
    <t>Dismitre2022</t>
  </si>
  <si>
    <t>Arodriguez2022</t>
  </si>
  <si>
    <t>Patcfiscal22</t>
  </si>
  <si>
    <t>Riverplate2022</t>
  </si>
  <si>
    <t>Term. CUIT</t>
  </si>
  <si>
    <t>217 - SICORE-IMPTO.A LAS GANANCIAS</t>
  </si>
  <si>
    <t>767 - SICORE - RETENCIONES Y PERCEPC</t>
  </si>
  <si>
    <t>216 - SIRE - IVA</t>
  </si>
  <si>
    <t>Impuesto</t>
  </si>
  <si>
    <t>Nombre Archivo</t>
  </si>
  <si>
    <t>Concaro2023</t>
  </si>
  <si>
    <t>Ubicación</t>
  </si>
  <si>
    <t>Periodo</t>
  </si>
  <si>
    <t>Nombre carpeta</t>
  </si>
  <si>
    <t>G:\Unidades compartidas\PilarMep\Pilar MEP\Aridos del Norte Zarate SA\EECC 30-11-2023\Impuestos\IVA</t>
  </si>
  <si>
    <t>G:\Unidades compartidas\PilarMep\Pilar MEP\Concaro Vial SA\EECC 2023\Impuestos\IVA</t>
  </si>
  <si>
    <t>G:\Unidades compartidas\PilarMep\Pilar MEP\Logistica del Conurbano S.A\EECC 2023\Impuestos\IVA</t>
  </si>
  <si>
    <t>G:\Unidades compartidas\PilarMep\Pilar MEP\Bs Business Solutions SRL\EECC 2023\Impuestos\IVA</t>
  </si>
  <si>
    <t>G:\Unidades compartidas\PilarMep\Pilar MEP\Winerod SRL\EECC 2023\Impuestos\IVA</t>
  </si>
  <si>
    <t>G:\Unidades compartidas\PilarMep\Pilar MEP\Bonura Marcelo\EJERCICIO 2023\IVA</t>
  </si>
  <si>
    <t>G:\Unidades compartidas\PilarMep\Pilar MEP\Concaro Hugo\2023\IVA</t>
  </si>
  <si>
    <t>G:\Unidades compartidas\PilarMep\Pilar MEP\Arhat Logistica SAS\EECC 2023\Impuestos\IVA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</si>
</sst>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49" fontId="0" fillId="0" borderId="0" xfId="0" applyNumberFormat="1"/>
    <xf numFmtId="49" fontId="1" fillId="2" borderId="0" xfId="0" applyNumberFormat="1" applyFont="1" applyFill="1"/>
    <xf numFmtId="0" fontId="0" fillId="0" borderId="0" xfId="0" applyFill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3" borderId="0" xfId="0" applyNumberFormat="1" applyFill="1"/>
    <xf numFmtId="1" fontId="5" fillId="0" borderId="0" xfId="0" applyNumberFormat="1" applyFont="1"/>
    <xf numFmtId="0" fontId="0" fillId="0" borderId="0" xfId="0" applyNumberFormat="1" applyFill="1"/>
    <xf numFmtId="43" fontId="0" fillId="3" borderId="0" xfId="2" applyFont="1" applyFill="1"/>
    <xf numFmtId="0" fontId="0" fillId="3" borderId="0" xfId="2" applyNumberFormat="1" applyFont="1" applyFill="1"/>
    <xf numFmtId="0" fontId="7" fillId="0" borderId="0" xfId="0" applyFont="1"/>
    <xf numFmtId="1" fontId="5" fillId="0" borderId="0" xfId="0" applyNumberFormat="1" applyFont="1" applyFill="1"/>
    <xf numFmtId="0" fontId="0" fillId="3" borderId="0" xfId="0" applyFont="1" applyFill="1"/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stin%20Bustos/Desktop/RPA%20-%20Contatech%202/Descarga%20Mis%20Comprobantes/Descarga%20Mis%20Comprobante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>
            <v>0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0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4"/>
  <sheetViews>
    <sheetView tabSelected="1" topLeftCell="P1" workbookViewId="0">
      <pane ySplit="1" topLeftCell="A8" activePane="bottomLeft" state="frozen"/>
      <selection pane="bottomLeft" activeCell="S67" sqref="S67"/>
    </sheetView>
  </sheetViews>
  <sheetFormatPr baseColWidth="10" defaultColWidth="9.140625" defaultRowHeight="15" x14ac:dyDescent="0.25"/>
  <cols>
    <col min="1" max="1" width="13" bestFit="1" customWidth="1"/>
    <col min="2" max="2" width="25" bestFit="1" customWidth="1"/>
    <col min="3" max="3" width="21.140625" customWidth="1"/>
    <col min="4" max="4" width="22.85546875" style="7" customWidth="1"/>
    <col min="5" max="5" width="22.85546875" customWidth="1"/>
    <col min="6" max="6" width="21.140625" bestFit="1" customWidth="1"/>
    <col min="7" max="7" width="37.7109375" bestFit="1" customWidth="1"/>
    <col min="8" max="8" width="12.5703125" bestFit="1" customWidth="1"/>
    <col min="9" max="9" width="15.42578125" bestFit="1" customWidth="1"/>
    <col min="10" max="10" width="12.5703125" bestFit="1" customWidth="1"/>
    <col min="11" max="11" width="65" bestFit="1" customWidth="1"/>
    <col min="12" max="12" width="20.42578125" bestFit="1" customWidth="1"/>
    <col min="13" max="13" width="11.85546875" bestFit="1" customWidth="1"/>
    <col min="14" max="14" width="17.140625" customWidth="1"/>
    <col min="15" max="15" width="19" bestFit="1" customWidth="1"/>
    <col min="16" max="16" width="64" customWidth="1"/>
    <col min="18" max="18" width="104" bestFit="1" customWidth="1"/>
  </cols>
  <sheetData>
    <row r="1" spans="1:18" x14ac:dyDescent="0.25">
      <c r="A1" s="1" t="s">
        <v>33</v>
      </c>
      <c r="B1" s="1" t="s">
        <v>0</v>
      </c>
      <c r="C1" s="8" t="s">
        <v>16</v>
      </c>
      <c r="D1" s="8" t="s">
        <v>7</v>
      </c>
      <c r="E1" s="1" t="s">
        <v>1</v>
      </c>
      <c r="F1" s="1" t="s">
        <v>4</v>
      </c>
      <c r="G1" s="1" t="s">
        <v>17</v>
      </c>
      <c r="H1" s="1" t="s">
        <v>6</v>
      </c>
      <c r="I1" s="1" t="s">
        <v>2</v>
      </c>
      <c r="J1" s="1" t="s">
        <v>3</v>
      </c>
      <c r="K1" s="1" t="s">
        <v>38</v>
      </c>
      <c r="L1" s="1" t="s">
        <v>5</v>
      </c>
      <c r="M1" s="1" t="s">
        <v>8</v>
      </c>
      <c r="N1" s="1" t="s">
        <v>18</v>
      </c>
      <c r="O1" s="1" t="s">
        <v>19</v>
      </c>
      <c r="P1" s="1" t="s">
        <v>40</v>
      </c>
      <c r="Q1" s="1" t="s">
        <v>41</v>
      </c>
      <c r="R1" s="1" t="s">
        <v>42</v>
      </c>
    </row>
    <row r="2" spans="1:18" hidden="1" x14ac:dyDescent="0.25">
      <c r="A2" s="4" t="str">
        <f t="shared" ref="A2:A9" si="0">RIGHT(C2,1)</f>
        <v>2</v>
      </c>
      <c r="B2" s="14" t="str">
        <f>VLOOKUP(C2,Clientes!$A$2:$D$13,4,FALSE)</f>
        <v>Concaro Hugo Oscar</v>
      </c>
      <c r="C2" s="16">
        <v>20047388962</v>
      </c>
      <c r="D2" s="18">
        <f>VLOOKUP(C2,Clientes!$A$1:$D$13,2,FALSE)</f>
        <v>20047388962</v>
      </c>
      <c r="E2" s="17" t="str">
        <f>VLOOKUP(C2,Clientes!$A$2:$D$13,3,FALSE)</f>
        <v>Concaro2023</v>
      </c>
      <c r="F2" s="2">
        <v>45017</v>
      </c>
      <c r="G2" s="19" t="s">
        <v>35</v>
      </c>
      <c r="H2" s="5" t="str">
        <f>IFERROR(VLOOKUP(D2&amp;" - "&amp;#REF!,[1]Control!$D:$E,2,0),"")</f>
        <v/>
      </c>
      <c r="I2" s="6" t="str">
        <f t="shared" ref="I2:I8" si="1">TEXT(F2,"DDMMYYYY")</f>
        <v>01042023</v>
      </c>
      <c r="J2" s="6" t="str">
        <f t="shared" ref="J2:J33" si="2">TEXT(L2,"DDMMYYYY")</f>
        <v>30042023</v>
      </c>
      <c r="K2" s="6" t="str">
        <f>CONCATENATE(TEXT(A2,"0")," - ","Mis Retenciones - ",TEXT(F2,"MMYYYY")," - ",SUBSTITUTE(C2,"-","")," - ",B2)</f>
        <v>2 - Mis Retenciones - 042023 - 20047388962 - Concaro Hugo Oscar</v>
      </c>
      <c r="L2" s="6">
        <f t="shared" ref="L2:L8" si="3">EOMONTH(F2,0)</f>
        <v>45046</v>
      </c>
      <c r="M2" s="4">
        <f t="shared" ref="M2:M8" si="4">ROW(A2)</f>
        <v>2</v>
      </c>
      <c r="N2" s="4" t="str">
        <f t="shared" ref="N2:N8" si="5">_xlfn.IFNA(IF(D2=D3,"SI","NO"), "NO")</f>
        <v>NO</v>
      </c>
      <c r="O2" s="4" t="str">
        <f t="shared" ref="O2:O33" si="6">IF(C2=C3,"SI","NO")</f>
        <v>NO</v>
      </c>
      <c r="P2" t="s">
        <v>49</v>
      </c>
      <c r="Q2" s="4" t="str">
        <f>TEXT(F2,"MM-YYYY")</f>
        <v>04-2023</v>
      </c>
      <c r="R2" s="4" t="str">
        <f>CONCATENATE(P2,"\",TEXT(Q2,"MM-YYYY"))</f>
        <v>G:\Unidades compartidas\PilarMep\Pilar MEP\Concaro Hugo\2023\IVA\04-2023</v>
      </c>
    </row>
    <row r="3" spans="1:18" hidden="1" x14ac:dyDescent="0.25">
      <c r="A3" s="4" t="str">
        <f t="shared" si="0"/>
        <v>9</v>
      </c>
      <c r="B3" s="14" t="str">
        <f>VLOOKUP(C3,Clientes!$A$2:$D$13,4,FALSE)</f>
        <v>Concaro Vial SA</v>
      </c>
      <c r="C3" s="15">
        <v>30708185759</v>
      </c>
      <c r="D3" s="18">
        <f>VLOOKUP(C3,Clientes!$A$1:$D$13,2,FALSE)</f>
        <v>20283423965</v>
      </c>
      <c r="E3" s="17" t="str">
        <f>VLOOKUP(C3,Clientes!$A$2:$D$13,3,FALSE)</f>
        <v>Ninamia2022</v>
      </c>
      <c r="F3" s="2">
        <v>45017</v>
      </c>
      <c r="G3" s="19" t="s">
        <v>35</v>
      </c>
      <c r="H3" s="5" t="str">
        <f>IFERROR(VLOOKUP(D3&amp;" - "&amp;#REF!,[1]Control!$D:$E,2,0),"")</f>
        <v/>
      </c>
      <c r="I3" s="6" t="str">
        <f t="shared" si="1"/>
        <v>01042023</v>
      </c>
      <c r="J3" s="6" t="str">
        <f t="shared" si="2"/>
        <v>30042023</v>
      </c>
      <c r="K3" s="6" t="str">
        <f t="shared" ref="K3:K64" si="7">CONCATENATE(TEXT(A3,"0")," - ","Mis Retenciones - ",TEXT(F3,"MMYYYY")," - ",SUBSTITUTE(C3,"-","")," - ",B3)</f>
        <v>9 - Mis Retenciones - 042023 - 30708185759 - Concaro Vial SA</v>
      </c>
      <c r="L3" s="6">
        <f t="shared" si="3"/>
        <v>45046</v>
      </c>
      <c r="M3" s="4">
        <f t="shared" si="4"/>
        <v>3</v>
      </c>
      <c r="N3" s="4" t="str">
        <f t="shared" si="5"/>
        <v>SI</v>
      </c>
      <c r="O3" s="4" t="str">
        <f t="shared" si="6"/>
        <v>NO</v>
      </c>
      <c r="P3" s="9" t="s">
        <v>44</v>
      </c>
      <c r="Q3" s="4" t="str">
        <f t="shared" ref="Q3:Q9" si="8">TEXT(F3,"MM-YYYY")</f>
        <v>04-2023</v>
      </c>
      <c r="R3" s="21" t="str">
        <f t="shared" ref="R3:R9" si="9">CONCATENATE(P3,"\",TEXT(Q3,"MM-YYYY"))</f>
        <v>G:\Unidades compartidas\PilarMep\Pilar MEP\Concaro Vial SA\EECC 2023\Impuestos\IVA\04-2023</v>
      </c>
    </row>
    <row r="4" spans="1:18" hidden="1" x14ac:dyDescent="0.25">
      <c r="A4" s="4" t="str">
        <f t="shared" si="0"/>
        <v>4</v>
      </c>
      <c r="B4" s="14" t="str">
        <f>VLOOKUP(C4,Clientes!$A$2:$D$13,4,FALSE)</f>
        <v>Aridos del Norte SA</v>
      </c>
      <c r="C4" s="15">
        <v>30712548564</v>
      </c>
      <c r="D4" s="18">
        <f>VLOOKUP(C4,Clientes!$A$1:$D$13,2,FALSE)</f>
        <v>20283423965</v>
      </c>
      <c r="E4" s="17" t="str">
        <f>VLOOKUP(C4,Clientes!$A$2:$D$13,3,FALSE)</f>
        <v>Ninamia2022</v>
      </c>
      <c r="F4" s="2">
        <v>45017</v>
      </c>
      <c r="G4" s="19" t="s">
        <v>35</v>
      </c>
      <c r="H4" s="5" t="str">
        <f>IFERROR(VLOOKUP(D4&amp;" - "&amp;#REF!,[1]Control!$D:$E,2,0),"")</f>
        <v/>
      </c>
      <c r="I4" s="6" t="str">
        <f t="shared" si="1"/>
        <v>01042023</v>
      </c>
      <c r="J4" s="6" t="str">
        <f t="shared" si="2"/>
        <v>30042023</v>
      </c>
      <c r="K4" s="6" t="str">
        <f t="shared" si="7"/>
        <v>4 - Mis Retenciones - 042023 - 30712548564 - Aridos del Norte SA</v>
      </c>
      <c r="L4" s="6">
        <f t="shared" si="3"/>
        <v>45046</v>
      </c>
      <c r="M4" s="4">
        <f t="shared" si="4"/>
        <v>4</v>
      </c>
      <c r="N4" s="4" t="str">
        <f t="shared" si="5"/>
        <v>NO</v>
      </c>
      <c r="O4" s="4" t="str">
        <f t="shared" si="6"/>
        <v>NO</v>
      </c>
      <c r="P4" s="9" t="s">
        <v>43</v>
      </c>
      <c r="Q4" s="4" t="str">
        <f t="shared" si="8"/>
        <v>04-2023</v>
      </c>
      <c r="R4" s="4" t="str">
        <f t="shared" si="9"/>
        <v>G:\Unidades compartidas\PilarMep\Pilar MEP\Aridos del Norte Zarate SA\EECC 30-11-2023\Impuestos\IVA\04-2023</v>
      </c>
    </row>
    <row r="5" spans="1:18" hidden="1" x14ac:dyDescent="0.25">
      <c r="A5" s="4" t="str">
        <f t="shared" si="0"/>
        <v>9</v>
      </c>
      <c r="B5" s="14" t="str">
        <f>VLOOKUP(C5,Clientes!$A$2:$D$13,4,FALSE)</f>
        <v>Logistica del Conurbano SA</v>
      </c>
      <c r="C5" s="15">
        <v>30714994669</v>
      </c>
      <c r="D5" s="18">
        <f>VLOOKUP(C5,Clientes!$A$1:$D$13,2,FALSE)</f>
        <v>20337749063</v>
      </c>
      <c r="E5" s="17" t="str">
        <f>VLOOKUP(C5,Clientes!$A$2:$D$13,3,FALSE)</f>
        <v>Arodriguez2022</v>
      </c>
      <c r="F5" s="2">
        <v>45017</v>
      </c>
      <c r="G5" s="19" t="s">
        <v>35</v>
      </c>
      <c r="H5" s="5" t="str">
        <f>IFERROR(VLOOKUP(D5&amp;" - "&amp;#REF!,[1]Control!$D:$E,2,0),"")</f>
        <v/>
      </c>
      <c r="I5" s="6" t="str">
        <f t="shared" si="1"/>
        <v>01042023</v>
      </c>
      <c r="J5" s="6" t="str">
        <f t="shared" si="2"/>
        <v>30042023</v>
      </c>
      <c r="K5" s="6" t="str">
        <f t="shared" si="7"/>
        <v>9 - Mis Retenciones - 042023 - 30714994669 - Logistica del Conurbano SA</v>
      </c>
      <c r="L5" s="6">
        <f t="shared" si="3"/>
        <v>45046</v>
      </c>
      <c r="M5" s="4">
        <f t="shared" si="4"/>
        <v>5</v>
      </c>
      <c r="N5" s="4" t="str">
        <f t="shared" si="5"/>
        <v>NO</v>
      </c>
      <c r="O5" s="4" t="str">
        <f t="shared" si="6"/>
        <v>NO</v>
      </c>
      <c r="P5" s="9" t="s">
        <v>45</v>
      </c>
      <c r="Q5" s="4" t="str">
        <f t="shared" si="8"/>
        <v>04-2023</v>
      </c>
      <c r="R5" s="4" t="str">
        <f t="shared" si="9"/>
        <v>G:\Unidades compartidas\PilarMep\Pilar MEP\Logistica del Conurbano S.A\EECC 2023\Impuestos\IVA\04-2023</v>
      </c>
    </row>
    <row r="6" spans="1:18" hidden="1" x14ac:dyDescent="0.25">
      <c r="A6" s="4" t="str">
        <f t="shared" si="0"/>
        <v>9</v>
      </c>
      <c r="B6" s="14" t="str">
        <f>VLOOKUP(C6,Clientes!$A$2:$D$13,4,FALSE)</f>
        <v>BS Business Solution SRL</v>
      </c>
      <c r="C6" s="15">
        <v>30715653229</v>
      </c>
      <c r="D6" s="18">
        <f>VLOOKUP(C6,Clientes!$A$1:$D$13,2,FALSE)</f>
        <v>20183536665</v>
      </c>
      <c r="E6" s="17" t="str">
        <f>VLOOKUP(C6,Clientes!$A$2:$D$13,3,FALSE)</f>
        <v>Bonura2022</v>
      </c>
      <c r="F6" s="2">
        <v>45017</v>
      </c>
      <c r="G6" s="19" t="s">
        <v>35</v>
      </c>
      <c r="H6" s="5" t="str">
        <f>IFERROR(VLOOKUP(D6&amp;" - "&amp;#REF!,[1]Control!$D:$E,2,0),"")</f>
        <v/>
      </c>
      <c r="I6" s="6" t="str">
        <f t="shared" si="1"/>
        <v>01042023</v>
      </c>
      <c r="J6" s="6" t="str">
        <f t="shared" si="2"/>
        <v>30042023</v>
      </c>
      <c r="K6" s="6" t="str">
        <f t="shared" si="7"/>
        <v>9 - Mis Retenciones - 042023 - 30715653229 - BS Business Solution SRL</v>
      </c>
      <c r="L6" s="6">
        <f t="shared" si="3"/>
        <v>45046</v>
      </c>
      <c r="M6" s="4">
        <f t="shared" si="4"/>
        <v>6</v>
      </c>
      <c r="N6" s="4" t="str">
        <f t="shared" si="5"/>
        <v>NO</v>
      </c>
      <c r="O6" s="4" t="str">
        <f t="shared" si="6"/>
        <v>NO</v>
      </c>
      <c r="P6" s="9" t="s">
        <v>46</v>
      </c>
      <c r="Q6" s="4" t="str">
        <f t="shared" si="8"/>
        <v>04-2023</v>
      </c>
      <c r="R6" s="4" t="str">
        <f t="shared" si="9"/>
        <v>G:\Unidades compartidas\PilarMep\Pilar MEP\Bs Business Solutions SRL\EECC 2023\Impuestos\IVA\04-2023</v>
      </c>
    </row>
    <row r="7" spans="1:18" hidden="1" x14ac:dyDescent="0.25">
      <c r="A7" s="4" t="str">
        <f t="shared" si="0"/>
        <v>0</v>
      </c>
      <c r="B7" s="14" t="str">
        <f>VLOOKUP(C7,Clientes!$A$2:$D$13,4,FALSE)</f>
        <v>Winerod SRL</v>
      </c>
      <c r="C7" s="15">
        <v>30715770810</v>
      </c>
      <c r="D7" s="18">
        <f>VLOOKUP(C7,Clientes!$A$1:$D$13,2,FALSE)</f>
        <v>20133853139</v>
      </c>
      <c r="E7" s="17" t="str">
        <f>VLOOKUP(C7,Clientes!$A$2:$D$13,3,FALSE)</f>
        <v>Pilarmep2022</v>
      </c>
      <c r="F7" s="2">
        <v>45017</v>
      </c>
      <c r="G7" s="19" t="s">
        <v>35</v>
      </c>
      <c r="H7" s="5" t="str">
        <f>IFERROR(VLOOKUP(D7&amp;" - "&amp;#REF!,[1]Control!$D:$E,2,0),"")</f>
        <v/>
      </c>
      <c r="I7" s="6" t="str">
        <f t="shared" si="1"/>
        <v>01042023</v>
      </c>
      <c r="J7" s="6" t="str">
        <f t="shared" si="2"/>
        <v>30042023</v>
      </c>
      <c r="K7" s="6" t="str">
        <f t="shared" si="7"/>
        <v>0 - Mis Retenciones - 042023 - 30715770810 - Winerod SRL</v>
      </c>
      <c r="L7" s="6">
        <f t="shared" si="3"/>
        <v>45046</v>
      </c>
      <c r="M7" s="4">
        <f t="shared" si="4"/>
        <v>7</v>
      </c>
      <c r="N7" s="4" t="str">
        <f t="shared" si="5"/>
        <v>NO</v>
      </c>
      <c r="O7" s="4" t="str">
        <f t="shared" si="6"/>
        <v>NO</v>
      </c>
      <c r="P7" s="9" t="s">
        <v>47</v>
      </c>
      <c r="Q7" s="4" t="str">
        <f t="shared" si="8"/>
        <v>04-2023</v>
      </c>
      <c r="R7" s="4" t="str">
        <f>CONCATENATE(P7,"\",TEXT(Q7,"MM-YYYY"))</f>
        <v>G:\Unidades compartidas\PilarMep\Pilar MEP\Winerod SRL\EECC 2023\Impuestos\IVA\04-2023</v>
      </c>
    </row>
    <row r="8" spans="1:18" x14ac:dyDescent="0.25">
      <c r="A8" s="4" t="str">
        <f t="shared" si="0"/>
        <v>3</v>
      </c>
      <c r="B8" s="14" t="str">
        <f>VLOOKUP(C8,Clientes!$A$2:$D$13,4,FALSE)</f>
        <v>Arhat Logistica SAS</v>
      </c>
      <c r="C8" s="15">
        <v>30716479923</v>
      </c>
      <c r="D8" s="18">
        <f>VLOOKUP(C8,Clientes!$A$1:$D$13,2,FALSE)</f>
        <v>20250475544</v>
      </c>
      <c r="E8" s="17" t="str">
        <f>VLOOKUP(C8,Clientes!$A$2:$D$13,3,FALSE)</f>
        <v>Pilarmep2022</v>
      </c>
      <c r="F8" s="2">
        <v>45017</v>
      </c>
      <c r="G8" s="19" t="s">
        <v>35</v>
      </c>
      <c r="H8" s="5" t="str">
        <f>IFERROR(VLOOKUP(D8&amp;" - "&amp;#REF!,[1]Control!$D:$E,2,0),"")</f>
        <v/>
      </c>
      <c r="I8" s="6" t="str">
        <f t="shared" si="1"/>
        <v>01042023</v>
      </c>
      <c r="J8" s="6" t="str">
        <f t="shared" si="2"/>
        <v>30042023</v>
      </c>
      <c r="K8" s="6" t="str">
        <f t="shared" si="7"/>
        <v>3 - Mis Retenciones - 042023 - 30716479923 - Arhat Logistica SAS</v>
      </c>
      <c r="L8" s="6">
        <f t="shared" si="3"/>
        <v>45046</v>
      </c>
      <c r="M8" s="4">
        <f t="shared" si="4"/>
        <v>8</v>
      </c>
      <c r="N8" s="4" t="str">
        <f t="shared" si="5"/>
        <v>NO</v>
      </c>
      <c r="O8" s="4" t="str">
        <f t="shared" si="6"/>
        <v>NO</v>
      </c>
      <c r="P8" s="9" t="s">
        <v>50</v>
      </c>
      <c r="Q8" s="4" t="str">
        <f t="shared" si="8"/>
        <v>04-2023</v>
      </c>
      <c r="R8" s="4" t="str">
        <f t="shared" si="9"/>
        <v>G:\Unidades compartidas\PilarMep\Pilar MEP\Arhat Logistica SAS\EECC 2023\Impuestos\IVA\04-2023</v>
      </c>
    </row>
    <row r="9" spans="1:18" x14ac:dyDescent="0.25">
      <c r="A9" s="4" t="str">
        <f t="shared" si="0"/>
        <v>5</v>
      </c>
      <c r="B9" s="14" t="str">
        <f>VLOOKUP(C9,Clientes!$A$2:$D$13,4,FALSE)</f>
        <v>Bonura Marcelo</v>
      </c>
      <c r="C9" s="9">
        <v>20183536665</v>
      </c>
      <c r="D9" s="18">
        <f>VLOOKUP(C9,Clientes!$A$1:$D$13,2,FALSE)</f>
        <v>20183536665</v>
      </c>
      <c r="E9" s="17" t="str">
        <f>VLOOKUP(C9,Clientes!$A$2:$D$13,3,FALSE)</f>
        <v>Bonura2022</v>
      </c>
      <c r="F9" s="2">
        <v>45017</v>
      </c>
      <c r="G9" s="19" t="s">
        <v>35</v>
      </c>
      <c r="H9" s="5" t="str">
        <f>IFERROR(VLOOKUP(D9&amp;" - "&amp;#REF!,[1]Control!$D:$E,2,0),"")</f>
        <v/>
      </c>
      <c r="I9" s="6" t="str">
        <f t="shared" ref="I9:I64" si="10">TEXT(F9,"DDMMYYYY")</f>
        <v>01042023</v>
      </c>
      <c r="J9" s="6" t="str">
        <f t="shared" si="2"/>
        <v>30042023</v>
      </c>
      <c r="K9" s="6" t="str">
        <f t="shared" si="7"/>
        <v>5 - Mis Retenciones - 042023 - 20183536665 - Bonura Marcelo</v>
      </c>
      <c r="L9" s="6">
        <f t="shared" ref="L9:L33" si="11">EOMONTH(F9,0)</f>
        <v>45046</v>
      </c>
      <c r="M9" s="4">
        <f t="shared" ref="M9:M33" si="12">ROW(A9)</f>
        <v>9</v>
      </c>
      <c r="N9" s="4" t="str">
        <f>_xlfn.IFNA(IF(D9=D10,"SI","NO"), "NO")</f>
        <v>NO</v>
      </c>
      <c r="O9" s="4" t="str">
        <f t="shared" si="6"/>
        <v>NO</v>
      </c>
      <c r="P9" s="9" t="s">
        <v>48</v>
      </c>
      <c r="Q9" s="4" t="str">
        <f t="shared" si="8"/>
        <v>04-2023</v>
      </c>
      <c r="R9" s="4" t="str">
        <f t="shared" si="9"/>
        <v>G:\Unidades compartidas\PilarMep\Pilar MEP\Bonura Marcelo\EJERCICIO 2023\IVA\04-2023</v>
      </c>
    </row>
    <row r="10" spans="1:18" hidden="1" x14ac:dyDescent="0.25">
      <c r="A10" s="4" t="str">
        <f t="shared" ref="A10:A64" si="13">RIGHT(C10,1)</f>
        <v/>
      </c>
      <c r="B10" s="14" t="e">
        <f>VLOOKUP(C10,Clientes!$A$2:$D$13,4,FALSE)</f>
        <v>#N/A</v>
      </c>
      <c r="C10" s="20"/>
      <c r="D10" s="18" t="e">
        <f>VLOOKUP(C10,Clientes!$A$1:$D$13,2,FALSE)</f>
        <v>#N/A</v>
      </c>
      <c r="E10" s="17" t="e">
        <f>VLOOKUP(C10,Clientes!$A$2:$D$13,3,FALSE)</f>
        <v>#N/A</v>
      </c>
      <c r="F10" s="2"/>
      <c r="G10" s="3"/>
      <c r="H10" s="5" t="str">
        <f>IFERROR(VLOOKUP(D10&amp;" - "&amp;#REF!,[1]Control!$D:$E,2,0),"")</f>
        <v/>
      </c>
      <c r="I10" s="6" t="str">
        <f t="shared" si="10"/>
        <v>00011900</v>
      </c>
      <c r="J10" s="6" t="str">
        <f t="shared" si="2"/>
        <v>31011900</v>
      </c>
      <c r="K10" s="6" t="e">
        <f t="shared" si="7"/>
        <v>#N/A</v>
      </c>
      <c r="L10" s="6">
        <f t="shared" si="11"/>
        <v>31</v>
      </c>
      <c r="M10" s="4">
        <f t="shared" si="12"/>
        <v>10</v>
      </c>
      <c r="N10" s="4" t="e">
        <f t="shared" ref="N10:N64" si="14">IF(D10=D11,"SI","NO")</f>
        <v>#N/A</v>
      </c>
      <c r="O10" s="4" t="str">
        <f t="shared" si="6"/>
        <v>SI</v>
      </c>
    </row>
    <row r="11" spans="1:18" hidden="1" x14ac:dyDescent="0.25">
      <c r="A11" s="4" t="str">
        <f t="shared" si="13"/>
        <v/>
      </c>
      <c r="B11" s="14" t="e">
        <f>VLOOKUP(C11,Clientes!$A$2:$D$13,4,FALSE)</f>
        <v>#N/A</v>
      </c>
      <c r="C11" s="9"/>
      <c r="D11" s="18" t="e">
        <f>VLOOKUP(C11,Clientes!$A$1:$D$13,2,FALSE)</f>
        <v>#N/A</v>
      </c>
      <c r="E11" s="17" t="e">
        <f>VLOOKUP(C11,Clientes!$A$2:$D$13,3,FALSE)</f>
        <v>#N/A</v>
      </c>
      <c r="F11" s="2"/>
      <c r="G11" s="3"/>
      <c r="H11" s="5" t="str">
        <f>IFERROR(VLOOKUP(D11&amp;" - "&amp;#REF!,[1]Control!$D:$E,2,0),"")</f>
        <v/>
      </c>
      <c r="I11" s="6" t="str">
        <f t="shared" si="10"/>
        <v>00011900</v>
      </c>
      <c r="J11" s="6" t="str">
        <f t="shared" si="2"/>
        <v>31011900</v>
      </c>
      <c r="K11" s="6" t="e">
        <f t="shared" si="7"/>
        <v>#N/A</v>
      </c>
      <c r="L11" s="6">
        <f t="shared" si="11"/>
        <v>31</v>
      </c>
      <c r="M11" s="4">
        <f t="shared" si="12"/>
        <v>11</v>
      </c>
      <c r="N11" s="4" t="e">
        <f t="shared" si="14"/>
        <v>#N/A</v>
      </c>
      <c r="O11" s="4" t="str">
        <f t="shared" si="6"/>
        <v>SI</v>
      </c>
    </row>
    <row r="12" spans="1:18" hidden="1" x14ac:dyDescent="0.25">
      <c r="A12" s="4" t="str">
        <f t="shared" si="13"/>
        <v/>
      </c>
      <c r="B12" s="14" t="e">
        <f>VLOOKUP(C12,Clientes!$A$2:$D$13,4,FALSE)</f>
        <v>#N/A</v>
      </c>
      <c r="C12" s="9"/>
      <c r="D12" s="18" t="e">
        <f>VLOOKUP(C12,Clientes!$A$1:$D$13,2,FALSE)</f>
        <v>#N/A</v>
      </c>
      <c r="E12" s="17" t="e">
        <f>VLOOKUP(C12,Clientes!$A$2:$D$13,3,FALSE)</f>
        <v>#N/A</v>
      </c>
      <c r="F12" s="2"/>
      <c r="G12" s="3"/>
      <c r="H12" s="5" t="str">
        <f>IFERROR(VLOOKUP(D12&amp;" - "&amp;#REF!,[1]Control!$D:$E,2,0),"")</f>
        <v/>
      </c>
      <c r="I12" s="6" t="str">
        <f t="shared" si="10"/>
        <v>00011900</v>
      </c>
      <c r="J12" s="6" t="str">
        <f t="shared" si="2"/>
        <v>31011900</v>
      </c>
      <c r="K12" s="6" t="e">
        <f t="shared" si="7"/>
        <v>#N/A</v>
      </c>
      <c r="L12" s="6">
        <f t="shared" si="11"/>
        <v>31</v>
      </c>
      <c r="M12" s="4">
        <f t="shared" si="12"/>
        <v>12</v>
      </c>
      <c r="N12" s="4" t="e">
        <f t="shared" si="14"/>
        <v>#N/A</v>
      </c>
      <c r="O12" s="4" t="str">
        <f t="shared" si="6"/>
        <v>SI</v>
      </c>
    </row>
    <row r="13" spans="1:18" hidden="1" x14ac:dyDescent="0.25">
      <c r="A13" s="4" t="str">
        <f t="shared" si="13"/>
        <v/>
      </c>
      <c r="B13" s="14" t="e">
        <f>VLOOKUP(C13,Clientes!$A$2:$D$13,4,FALSE)</f>
        <v>#N/A</v>
      </c>
      <c r="C13" s="9"/>
      <c r="D13" s="18" t="e">
        <f>VLOOKUP(C13,Clientes!$A$1:$D$13,2,FALSE)</f>
        <v>#N/A</v>
      </c>
      <c r="E13" s="17" t="e">
        <f>VLOOKUP(C13,Clientes!$A$2:$D$13,3,FALSE)</f>
        <v>#N/A</v>
      </c>
      <c r="F13" s="2"/>
      <c r="G13" s="3"/>
      <c r="H13" s="5" t="str">
        <f>IFERROR(VLOOKUP(D13&amp;" - "&amp;#REF!,[1]Control!$D:$E,2,0),"")</f>
        <v/>
      </c>
      <c r="I13" s="6" t="str">
        <f t="shared" si="10"/>
        <v>00011900</v>
      </c>
      <c r="J13" s="6" t="str">
        <f t="shared" si="2"/>
        <v>31011900</v>
      </c>
      <c r="K13" s="6" t="e">
        <f t="shared" si="7"/>
        <v>#N/A</v>
      </c>
      <c r="L13" s="6">
        <f t="shared" si="11"/>
        <v>31</v>
      </c>
      <c r="M13" s="4">
        <f t="shared" si="12"/>
        <v>13</v>
      </c>
      <c r="N13" s="4" t="e">
        <f t="shared" si="14"/>
        <v>#N/A</v>
      </c>
      <c r="O13" s="4" t="str">
        <f t="shared" si="6"/>
        <v>SI</v>
      </c>
    </row>
    <row r="14" spans="1:18" hidden="1" x14ac:dyDescent="0.25">
      <c r="A14" s="4" t="str">
        <f t="shared" si="13"/>
        <v/>
      </c>
      <c r="B14" s="14" t="e">
        <f>VLOOKUP(C14,Clientes!$A$2:$D$13,4,FALSE)</f>
        <v>#N/A</v>
      </c>
      <c r="C14" s="9"/>
      <c r="D14" s="18" t="e">
        <f>VLOOKUP(C14,Clientes!$A$1:$D$13,2,FALSE)</f>
        <v>#N/A</v>
      </c>
      <c r="E14" s="17" t="e">
        <f>VLOOKUP(C14,Clientes!$A$2:$D$13,3,FALSE)</f>
        <v>#N/A</v>
      </c>
      <c r="F14" s="2"/>
      <c r="G14" s="3"/>
      <c r="H14" s="5" t="str">
        <f>IFERROR(VLOOKUP(D14&amp;" - "&amp;#REF!,[1]Control!$D:$E,2,0),"")</f>
        <v/>
      </c>
      <c r="I14" s="6" t="str">
        <f t="shared" si="10"/>
        <v>00011900</v>
      </c>
      <c r="J14" s="6" t="str">
        <f t="shared" si="2"/>
        <v>31011900</v>
      </c>
      <c r="K14" s="6" t="e">
        <f t="shared" si="7"/>
        <v>#N/A</v>
      </c>
      <c r="L14" s="6">
        <f t="shared" si="11"/>
        <v>31</v>
      </c>
      <c r="M14" s="4">
        <f t="shared" si="12"/>
        <v>14</v>
      </c>
      <c r="N14" s="4" t="e">
        <f t="shared" si="14"/>
        <v>#N/A</v>
      </c>
      <c r="O14" s="4" t="str">
        <f t="shared" si="6"/>
        <v>SI</v>
      </c>
    </row>
    <row r="15" spans="1:18" hidden="1" x14ac:dyDescent="0.25">
      <c r="A15" s="4" t="str">
        <f t="shared" si="13"/>
        <v/>
      </c>
      <c r="B15" s="14" t="e">
        <f>VLOOKUP(C15,Clientes!$A$2:$D$13,4,FALSE)</f>
        <v>#N/A</v>
      </c>
      <c r="C15" s="9"/>
      <c r="D15" s="18" t="e">
        <f>VLOOKUP(C15,Clientes!$A$1:$D$13,2,FALSE)</f>
        <v>#N/A</v>
      </c>
      <c r="E15" s="17" t="e">
        <f>VLOOKUP(C15,Clientes!$A$2:$D$13,3,FALSE)</f>
        <v>#N/A</v>
      </c>
      <c r="F15" s="2"/>
      <c r="G15" s="3"/>
      <c r="H15" s="5" t="str">
        <f>IFERROR(VLOOKUP(D15&amp;" - "&amp;#REF!,[1]Control!$D:$E,2,0),"")</f>
        <v/>
      </c>
      <c r="I15" s="6" t="str">
        <f t="shared" si="10"/>
        <v>00011900</v>
      </c>
      <c r="J15" s="6" t="str">
        <f t="shared" si="2"/>
        <v>31011900</v>
      </c>
      <c r="K15" s="6" t="e">
        <f t="shared" si="7"/>
        <v>#N/A</v>
      </c>
      <c r="L15" s="6">
        <f t="shared" si="11"/>
        <v>31</v>
      </c>
      <c r="M15" s="4">
        <f t="shared" si="12"/>
        <v>15</v>
      </c>
      <c r="N15" s="4" t="e">
        <f t="shared" si="14"/>
        <v>#N/A</v>
      </c>
      <c r="O15" s="4" t="str">
        <f t="shared" si="6"/>
        <v>SI</v>
      </c>
    </row>
    <row r="16" spans="1:18" hidden="1" x14ac:dyDescent="0.25">
      <c r="A16" s="4" t="str">
        <f t="shared" si="13"/>
        <v/>
      </c>
      <c r="B16" s="14" t="e">
        <f>VLOOKUP(C16,Clientes!$A$2:$D$13,4,FALSE)</f>
        <v>#N/A</v>
      </c>
      <c r="C16" s="9"/>
      <c r="D16" s="18" t="e">
        <f>VLOOKUP(C16,Clientes!$A$1:$D$13,2,FALSE)</f>
        <v>#N/A</v>
      </c>
      <c r="E16" s="17" t="e">
        <f>VLOOKUP(C16,Clientes!$A$2:$D$13,3,FALSE)</f>
        <v>#N/A</v>
      </c>
      <c r="F16" s="2"/>
      <c r="G16" s="3"/>
      <c r="H16" s="5" t="str">
        <f>IFERROR(VLOOKUP(D16&amp;" - "&amp;#REF!,[1]Control!$D:$E,2,0),"")</f>
        <v/>
      </c>
      <c r="I16" s="6" t="str">
        <f t="shared" si="10"/>
        <v>00011900</v>
      </c>
      <c r="J16" s="6" t="str">
        <f t="shared" si="2"/>
        <v>31011900</v>
      </c>
      <c r="K16" s="6" t="e">
        <f t="shared" si="7"/>
        <v>#N/A</v>
      </c>
      <c r="L16" s="6">
        <f t="shared" si="11"/>
        <v>31</v>
      </c>
      <c r="M16" s="4">
        <f t="shared" si="12"/>
        <v>16</v>
      </c>
      <c r="N16" s="4" t="e">
        <f t="shared" si="14"/>
        <v>#N/A</v>
      </c>
      <c r="O16" s="4" t="str">
        <f t="shared" si="6"/>
        <v>SI</v>
      </c>
    </row>
    <row r="17" spans="1:15" hidden="1" x14ac:dyDescent="0.25">
      <c r="A17" s="4" t="str">
        <f t="shared" si="13"/>
        <v/>
      </c>
      <c r="B17" s="14" t="e">
        <f>VLOOKUP(C17,Clientes!$A$2:$D$13,4,FALSE)</f>
        <v>#N/A</v>
      </c>
      <c r="C17" s="9"/>
      <c r="D17" s="18" t="e">
        <f>VLOOKUP(C17,Clientes!$A$1:$D$13,2,FALSE)</f>
        <v>#N/A</v>
      </c>
      <c r="E17" s="17" t="e">
        <f>VLOOKUP(C17,Clientes!$A$2:$D$13,3,FALSE)</f>
        <v>#N/A</v>
      </c>
      <c r="F17" s="2"/>
      <c r="G17" s="3"/>
      <c r="H17" s="5" t="str">
        <f>IFERROR(VLOOKUP(D17&amp;" - "&amp;#REF!,[1]Control!$D:$E,2,0),"")</f>
        <v/>
      </c>
      <c r="I17" s="6" t="str">
        <f t="shared" si="10"/>
        <v>00011900</v>
      </c>
      <c r="J17" s="6" t="str">
        <f t="shared" si="2"/>
        <v>31011900</v>
      </c>
      <c r="K17" s="6" t="e">
        <f t="shared" si="7"/>
        <v>#N/A</v>
      </c>
      <c r="L17" s="6">
        <f t="shared" si="11"/>
        <v>31</v>
      </c>
      <c r="M17" s="4">
        <f t="shared" si="12"/>
        <v>17</v>
      </c>
      <c r="N17" s="4" t="e">
        <f t="shared" si="14"/>
        <v>#N/A</v>
      </c>
      <c r="O17" s="4" t="str">
        <f t="shared" si="6"/>
        <v>SI</v>
      </c>
    </row>
    <row r="18" spans="1:15" hidden="1" x14ac:dyDescent="0.25">
      <c r="A18" s="4" t="str">
        <f t="shared" si="13"/>
        <v/>
      </c>
      <c r="B18" s="14" t="e">
        <f>VLOOKUP(C18,Clientes!$A$2:$D$13,4,FALSE)</f>
        <v>#N/A</v>
      </c>
      <c r="C18" s="9"/>
      <c r="D18" s="18" t="e">
        <f>VLOOKUP(C18,Clientes!$A$1:$D$13,2,FALSE)</f>
        <v>#N/A</v>
      </c>
      <c r="E18" s="17" t="e">
        <f>VLOOKUP(C18,Clientes!$A$2:$D$13,3,FALSE)</f>
        <v>#N/A</v>
      </c>
      <c r="F18" s="2"/>
      <c r="G18" s="3"/>
      <c r="H18" s="5" t="str">
        <f>IFERROR(VLOOKUP(D18&amp;" - "&amp;#REF!,[1]Control!$D:$E,2,0),"")</f>
        <v/>
      </c>
      <c r="I18" s="6" t="str">
        <f t="shared" si="10"/>
        <v>00011900</v>
      </c>
      <c r="J18" s="6" t="str">
        <f t="shared" si="2"/>
        <v>31011900</v>
      </c>
      <c r="K18" s="6" t="e">
        <f t="shared" si="7"/>
        <v>#N/A</v>
      </c>
      <c r="L18" s="6">
        <f t="shared" si="11"/>
        <v>31</v>
      </c>
      <c r="M18" s="4">
        <f t="shared" si="12"/>
        <v>18</v>
      </c>
      <c r="N18" s="4" t="e">
        <f t="shared" si="14"/>
        <v>#N/A</v>
      </c>
      <c r="O18" s="4" t="str">
        <f t="shared" si="6"/>
        <v>SI</v>
      </c>
    </row>
    <row r="19" spans="1:15" hidden="1" x14ac:dyDescent="0.25">
      <c r="A19" s="4" t="str">
        <f t="shared" si="13"/>
        <v/>
      </c>
      <c r="B19" s="14" t="e">
        <f>VLOOKUP(C19,Clientes!$A$2:$D$13,4,FALSE)</f>
        <v>#N/A</v>
      </c>
      <c r="C19" s="9"/>
      <c r="D19" s="18" t="e">
        <f>VLOOKUP(C19,Clientes!$A$1:$D$13,2,FALSE)</f>
        <v>#N/A</v>
      </c>
      <c r="E19" s="17" t="e">
        <f>VLOOKUP(C19,Clientes!$A$2:$D$13,3,FALSE)</f>
        <v>#N/A</v>
      </c>
      <c r="F19" s="2"/>
      <c r="G19" s="3"/>
      <c r="H19" s="5" t="str">
        <f>IFERROR(VLOOKUP(D19&amp;" - "&amp;#REF!,[1]Control!$D:$E,2,0),"")</f>
        <v/>
      </c>
      <c r="I19" s="6" t="str">
        <f t="shared" si="10"/>
        <v>00011900</v>
      </c>
      <c r="J19" s="6" t="str">
        <f t="shared" si="2"/>
        <v>31011900</v>
      </c>
      <c r="K19" s="6" t="e">
        <f t="shared" si="7"/>
        <v>#N/A</v>
      </c>
      <c r="L19" s="6">
        <f t="shared" si="11"/>
        <v>31</v>
      </c>
      <c r="M19" s="4">
        <f t="shared" si="12"/>
        <v>19</v>
      </c>
      <c r="N19" s="4" t="e">
        <f t="shared" si="14"/>
        <v>#N/A</v>
      </c>
      <c r="O19" s="4" t="str">
        <f t="shared" si="6"/>
        <v>SI</v>
      </c>
    </row>
    <row r="20" spans="1:15" hidden="1" x14ac:dyDescent="0.25">
      <c r="A20" s="4" t="str">
        <f t="shared" si="13"/>
        <v/>
      </c>
      <c r="B20" s="14" t="e">
        <f>VLOOKUP(C20,Clientes!$A$2:$D$13,4,FALSE)</f>
        <v>#N/A</v>
      </c>
      <c r="C20" s="9"/>
      <c r="D20" s="18" t="e">
        <f>VLOOKUP(C20,Clientes!$A$1:$D$13,2,FALSE)</f>
        <v>#N/A</v>
      </c>
      <c r="E20" s="17" t="e">
        <f>VLOOKUP(C20,Clientes!$A$2:$D$13,3,FALSE)</f>
        <v>#N/A</v>
      </c>
      <c r="F20" s="2"/>
      <c r="G20" s="3"/>
      <c r="H20" s="5" t="str">
        <f>IFERROR(VLOOKUP(D20&amp;" - "&amp;#REF!,[1]Control!$D:$E,2,0),"")</f>
        <v/>
      </c>
      <c r="I20" s="6" t="str">
        <f t="shared" si="10"/>
        <v>00011900</v>
      </c>
      <c r="J20" s="6" t="str">
        <f t="shared" si="2"/>
        <v>31011900</v>
      </c>
      <c r="K20" s="6" t="e">
        <f t="shared" si="7"/>
        <v>#N/A</v>
      </c>
      <c r="L20" s="6">
        <f t="shared" si="11"/>
        <v>31</v>
      </c>
      <c r="M20" s="4">
        <f t="shared" si="12"/>
        <v>20</v>
      </c>
      <c r="N20" s="4" t="e">
        <f t="shared" si="14"/>
        <v>#N/A</v>
      </c>
      <c r="O20" s="4" t="str">
        <f t="shared" si="6"/>
        <v>SI</v>
      </c>
    </row>
    <row r="21" spans="1:15" hidden="1" x14ac:dyDescent="0.25">
      <c r="A21" s="4" t="str">
        <f t="shared" si="13"/>
        <v/>
      </c>
      <c r="B21" s="14" t="e">
        <f>VLOOKUP(C21,Clientes!$A$2:$D$13,4,FALSE)</f>
        <v>#N/A</v>
      </c>
      <c r="C21" s="9"/>
      <c r="D21" s="18" t="e">
        <f>VLOOKUP(C21,Clientes!$A$1:$D$13,2,FALSE)</f>
        <v>#N/A</v>
      </c>
      <c r="E21" s="17" t="e">
        <f>VLOOKUP(C21,Clientes!$A$2:$D$13,3,FALSE)</f>
        <v>#N/A</v>
      </c>
      <c r="F21" s="2"/>
      <c r="G21" s="3"/>
      <c r="H21" s="5" t="str">
        <f>IFERROR(VLOOKUP(D21&amp;" - "&amp;#REF!,[1]Control!$D:$E,2,0),"")</f>
        <v/>
      </c>
      <c r="I21" s="6" t="str">
        <f t="shared" si="10"/>
        <v>00011900</v>
      </c>
      <c r="J21" s="6" t="str">
        <f t="shared" si="2"/>
        <v>31011900</v>
      </c>
      <c r="K21" s="6" t="e">
        <f t="shared" si="7"/>
        <v>#N/A</v>
      </c>
      <c r="L21" s="6">
        <f t="shared" si="11"/>
        <v>31</v>
      </c>
      <c r="M21" s="4">
        <f t="shared" si="12"/>
        <v>21</v>
      </c>
      <c r="N21" s="4" t="e">
        <f t="shared" si="14"/>
        <v>#N/A</v>
      </c>
      <c r="O21" s="4" t="str">
        <f t="shared" si="6"/>
        <v>SI</v>
      </c>
    </row>
    <row r="22" spans="1:15" hidden="1" x14ac:dyDescent="0.25">
      <c r="A22" s="4" t="str">
        <f t="shared" si="13"/>
        <v/>
      </c>
      <c r="B22" s="14" t="e">
        <f>VLOOKUP(C22,Clientes!$A$2:$D$13,4,FALSE)</f>
        <v>#N/A</v>
      </c>
      <c r="C22" s="9"/>
      <c r="D22" s="18" t="e">
        <f>VLOOKUP(C22,Clientes!$A$1:$D$13,2,FALSE)</f>
        <v>#N/A</v>
      </c>
      <c r="E22" s="17" t="e">
        <f>VLOOKUP(C22,Clientes!$A$2:$D$13,3,FALSE)</f>
        <v>#N/A</v>
      </c>
      <c r="F22" s="2"/>
      <c r="G22" s="3"/>
      <c r="H22" s="5" t="str">
        <f>IFERROR(VLOOKUP(D22&amp;" - "&amp;#REF!,[1]Control!$D:$E,2,0),"")</f>
        <v/>
      </c>
      <c r="I22" s="6" t="str">
        <f t="shared" si="10"/>
        <v>00011900</v>
      </c>
      <c r="J22" s="6" t="str">
        <f t="shared" si="2"/>
        <v>31011900</v>
      </c>
      <c r="K22" s="6" t="e">
        <f t="shared" si="7"/>
        <v>#N/A</v>
      </c>
      <c r="L22" s="6">
        <f t="shared" si="11"/>
        <v>31</v>
      </c>
      <c r="M22" s="4">
        <f t="shared" si="12"/>
        <v>22</v>
      </c>
      <c r="N22" s="4" t="e">
        <f t="shared" si="14"/>
        <v>#N/A</v>
      </c>
      <c r="O22" s="4" t="str">
        <f t="shared" si="6"/>
        <v>SI</v>
      </c>
    </row>
    <row r="23" spans="1:15" hidden="1" x14ac:dyDescent="0.25">
      <c r="A23" s="4" t="str">
        <f t="shared" si="13"/>
        <v/>
      </c>
      <c r="B23" s="14" t="e">
        <f>VLOOKUP(C23,Clientes!$A$2:$D$13,4,FALSE)</f>
        <v>#N/A</v>
      </c>
      <c r="C23" s="9"/>
      <c r="D23" s="18" t="e">
        <f>VLOOKUP(C23,Clientes!$A$1:$D$13,2,FALSE)</f>
        <v>#N/A</v>
      </c>
      <c r="E23" s="17" t="e">
        <f>VLOOKUP(C23,Clientes!$A$2:$D$13,3,FALSE)</f>
        <v>#N/A</v>
      </c>
      <c r="F23" s="2"/>
      <c r="G23" s="3"/>
      <c r="H23" s="5" t="str">
        <f>IFERROR(VLOOKUP(D23&amp;" - "&amp;#REF!,[1]Control!$D:$E,2,0),"")</f>
        <v/>
      </c>
      <c r="I23" s="6" t="str">
        <f t="shared" si="10"/>
        <v>00011900</v>
      </c>
      <c r="J23" s="6" t="str">
        <f t="shared" si="2"/>
        <v>31011900</v>
      </c>
      <c r="K23" s="6" t="e">
        <f t="shared" si="7"/>
        <v>#N/A</v>
      </c>
      <c r="L23" s="6">
        <f t="shared" si="11"/>
        <v>31</v>
      </c>
      <c r="M23" s="4">
        <f t="shared" si="12"/>
        <v>23</v>
      </c>
      <c r="N23" s="4" t="e">
        <f t="shared" si="14"/>
        <v>#N/A</v>
      </c>
      <c r="O23" s="4" t="str">
        <f t="shared" si="6"/>
        <v>SI</v>
      </c>
    </row>
    <row r="24" spans="1:15" hidden="1" x14ac:dyDescent="0.25">
      <c r="A24" s="4" t="str">
        <f t="shared" si="13"/>
        <v/>
      </c>
      <c r="B24" s="14" t="e">
        <f>VLOOKUP(C24,Clientes!$A$2:$D$13,4,FALSE)</f>
        <v>#N/A</v>
      </c>
      <c r="C24" s="9"/>
      <c r="D24" s="18" t="e">
        <f>VLOOKUP(C24,Clientes!$A$1:$D$13,2,FALSE)</f>
        <v>#N/A</v>
      </c>
      <c r="E24" s="17" t="e">
        <f>VLOOKUP(C24,Clientes!$A$2:$D$13,3,FALSE)</f>
        <v>#N/A</v>
      </c>
      <c r="F24" s="2"/>
      <c r="G24" s="3"/>
      <c r="H24" s="5" t="str">
        <f>IFERROR(VLOOKUP(D24&amp;" - "&amp;#REF!,[1]Control!$D:$E,2,0),"")</f>
        <v/>
      </c>
      <c r="I24" s="6" t="str">
        <f t="shared" si="10"/>
        <v>00011900</v>
      </c>
      <c r="J24" s="6" t="str">
        <f t="shared" si="2"/>
        <v>31011900</v>
      </c>
      <c r="K24" s="6" t="e">
        <f t="shared" si="7"/>
        <v>#N/A</v>
      </c>
      <c r="L24" s="6">
        <f t="shared" si="11"/>
        <v>31</v>
      </c>
      <c r="M24" s="4">
        <f t="shared" si="12"/>
        <v>24</v>
      </c>
      <c r="N24" s="4" t="e">
        <f t="shared" si="14"/>
        <v>#N/A</v>
      </c>
      <c r="O24" s="4" t="str">
        <f t="shared" si="6"/>
        <v>SI</v>
      </c>
    </row>
    <row r="25" spans="1:15" hidden="1" x14ac:dyDescent="0.25">
      <c r="A25" s="4" t="str">
        <f t="shared" si="13"/>
        <v/>
      </c>
      <c r="B25" s="14" t="e">
        <f>VLOOKUP(C25,Clientes!$A$2:$D$13,4,FALSE)</f>
        <v>#N/A</v>
      </c>
      <c r="C25" s="9"/>
      <c r="D25" s="18" t="e">
        <f>VLOOKUP(C25,Clientes!$A$1:$D$13,2,FALSE)</f>
        <v>#N/A</v>
      </c>
      <c r="E25" s="17" t="e">
        <f>VLOOKUP(C25,Clientes!$A$2:$D$13,3,FALSE)</f>
        <v>#N/A</v>
      </c>
      <c r="F25" s="2"/>
      <c r="G25" s="3"/>
      <c r="H25" s="5" t="str">
        <f>IFERROR(VLOOKUP(D25&amp;" - "&amp;#REF!,[1]Control!$D:$E,2,0),"")</f>
        <v/>
      </c>
      <c r="I25" s="6" t="str">
        <f t="shared" si="10"/>
        <v>00011900</v>
      </c>
      <c r="J25" s="6" t="str">
        <f t="shared" si="2"/>
        <v>31011900</v>
      </c>
      <c r="K25" s="6" t="e">
        <f t="shared" si="7"/>
        <v>#N/A</v>
      </c>
      <c r="L25" s="6">
        <f t="shared" si="11"/>
        <v>31</v>
      </c>
      <c r="M25" s="4">
        <f t="shared" si="12"/>
        <v>25</v>
      </c>
      <c r="N25" s="4" t="e">
        <f t="shared" si="14"/>
        <v>#N/A</v>
      </c>
      <c r="O25" s="4" t="str">
        <f t="shared" si="6"/>
        <v>SI</v>
      </c>
    </row>
    <row r="26" spans="1:15" hidden="1" x14ac:dyDescent="0.25">
      <c r="A26" s="4" t="str">
        <f t="shared" si="13"/>
        <v/>
      </c>
      <c r="B26" s="14" t="e">
        <f>VLOOKUP(C26,Clientes!$A$2:$D$13,4,FALSE)</f>
        <v>#N/A</v>
      </c>
      <c r="C26" s="9"/>
      <c r="D26" s="18" t="e">
        <f>VLOOKUP(C26,Clientes!$A$1:$D$13,2,FALSE)</f>
        <v>#N/A</v>
      </c>
      <c r="E26" s="17" t="e">
        <f>VLOOKUP(C26,Clientes!$A$2:$D$13,3,FALSE)</f>
        <v>#N/A</v>
      </c>
      <c r="F26" s="2"/>
      <c r="G26" s="3"/>
      <c r="H26" s="5" t="str">
        <f>IFERROR(VLOOKUP(D26&amp;" - "&amp;#REF!,[1]Control!$D:$E,2,0),"")</f>
        <v/>
      </c>
      <c r="I26" s="6" t="str">
        <f t="shared" si="10"/>
        <v>00011900</v>
      </c>
      <c r="J26" s="6" t="str">
        <f t="shared" si="2"/>
        <v>31011900</v>
      </c>
      <c r="K26" s="6" t="e">
        <f t="shared" si="7"/>
        <v>#N/A</v>
      </c>
      <c r="L26" s="6">
        <f t="shared" si="11"/>
        <v>31</v>
      </c>
      <c r="M26" s="4">
        <f t="shared" si="12"/>
        <v>26</v>
      </c>
      <c r="N26" s="4" t="e">
        <f t="shared" si="14"/>
        <v>#N/A</v>
      </c>
      <c r="O26" s="4" t="str">
        <f t="shared" si="6"/>
        <v>SI</v>
      </c>
    </row>
    <row r="27" spans="1:15" hidden="1" x14ac:dyDescent="0.25">
      <c r="A27" s="4" t="str">
        <f t="shared" si="13"/>
        <v/>
      </c>
      <c r="B27" s="14" t="e">
        <f>VLOOKUP(C27,Clientes!$A$2:$D$13,4,FALSE)</f>
        <v>#N/A</v>
      </c>
      <c r="C27" s="9"/>
      <c r="D27" s="18" t="e">
        <f>VLOOKUP(C27,Clientes!$A$1:$D$13,2,FALSE)</f>
        <v>#N/A</v>
      </c>
      <c r="E27" s="17" t="e">
        <f>VLOOKUP(C27,Clientes!$A$2:$D$13,3,FALSE)</f>
        <v>#N/A</v>
      </c>
      <c r="F27" s="2"/>
      <c r="G27" s="3"/>
      <c r="H27" s="5" t="str">
        <f>IFERROR(VLOOKUP(D27&amp;" - "&amp;#REF!,[1]Control!$D:$E,2,0),"")</f>
        <v/>
      </c>
      <c r="I27" s="6" t="str">
        <f t="shared" si="10"/>
        <v>00011900</v>
      </c>
      <c r="J27" s="6" t="str">
        <f t="shared" si="2"/>
        <v>31011900</v>
      </c>
      <c r="K27" s="6" t="e">
        <f t="shared" si="7"/>
        <v>#N/A</v>
      </c>
      <c r="L27" s="6">
        <f t="shared" si="11"/>
        <v>31</v>
      </c>
      <c r="M27" s="4">
        <f t="shared" si="12"/>
        <v>27</v>
      </c>
      <c r="N27" s="4" t="e">
        <f t="shared" si="14"/>
        <v>#N/A</v>
      </c>
      <c r="O27" s="4" t="str">
        <f t="shared" si="6"/>
        <v>SI</v>
      </c>
    </row>
    <row r="28" spans="1:15" hidden="1" x14ac:dyDescent="0.25">
      <c r="A28" s="4" t="str">
        <f t="shared" si="13"/>
        <v/>
      </c>
      <c r="B28" s="14" t="e">
        <f>VLOOKUP(C28,Clientes!$A$2:$D$13,4,FALSE)</f>
        <v>#N/A</v>
      </c>
      <c r="C28" s="9"/>
      <c r="D28" s="18" t="e">
        <f>VLOOKUP(C28,Clientes!$A$1:$D$13,2,FALSE)</f>
        <v>#N/A</v>
      </c>
      <c r="E28" s="17" t="e">
        <f>VLOOKUP(C28,Clientes!$A$2:$D$13,3,FALSE)</f>
        <v>#N/A</v>
      </c>
      <c r="F28" s="2"/>
      <c r="G28" s="3"/>
      <c r="H28" s="5" t="str">
        <f>IFERROR(VLOOKUP(D28&amp;" - "&amp;#REF!,[1]Control!$D:$E,2,0),"")</f>
        <v/>
      </c>
      <c r="I28" s="6" t="str">
        <f t="shared" si="10"/>
        <v>00011900</v>
      </c>
      <c r="J28" s="6" t="str">
        <f t="shared" si="2"/>
        <v>31011900</v>
      </c>
      <c r="K28" s="6" t="e">
        <f t="shared" si="7"/>
        <v>#N/A</v>
      </c>
      <c r="L28" s="6">
        <f t="shared" si="11"/>
        <v>31</v>
      </c>
      <c r="M28" s="4">
        <f t="shared" si="12"/>
        <v>28</v>
      </c>
      <c r="N28" s="4" t="e">
        <f t="shared" si="14"/>
        <v>#N/A</v>
      </c>
      <c r="O28" s="4" t="str">
        <f t="shared" si="6"/>
        <v>SI</v>
      </c>
    </row>
    <row r="29" spans="1:15" hidden="1" x14ac:dyDescent="0.25">
      <c r="A29" s="4" t="str">
        <f t="shared" si="13"/>
        <v/>
      </c>
      <c r="B29" s="14" t="e">
        <f>VLOOKUP(C29,Clientes!$A$2:$D$13,4,FALSE)</f>
        <v>#N/A</v>
      </c>
      <c r="C29" s="9"/>
      <c r="D29" s="18" t="e">
        <f>VLOOKUP(C29,Clientes!$A$1:$D$13,2,FALSE)</f>
        <v>#N/A</v>
      </c>
      <c r="E29" s="17" t="e">
        <f>VLOOKUP(C29,Clientes!$A$2:$D$13,3,FALSE)</f>
        <v>#N/A</v>
      </c>
      <c r="F29" s="2"/>
      <c r="G29" s="3"/>
      <c r="H29" s="5" t="str">
        <f>IFERROR(VLOOKUP(D29&amp;" - "&amp;#REF!,[1]Control!$D:$E,2,0),"")</f>
        <v/>
      </c>
      <c r="I29" s="6" t="str">
        <f t="shared" si="10"/>
        <v>00011900</v>
      </c>
      <c r="J29" s="6" t="str">
        <f t="shared" si="2"/>
        <v>31011900</v>
      </c>
      <c r="K29" s="6" t="e">
        <f t="shared" si="7"/>
        <v>#N/A</v>
      </c>
      <c r="L29" s="6">
        <f t="shared" si="11"/>
        <v>31</v>
      </c>
      <c r="M29" s="4">
        <f t="shared" si="12"/>
        <v>29</v>
      </c>
      <c r="N29" s="4" t="e">
        <f t="shared" si="14"/>
        <v>#N/A</v>
      </c>
      <c r="O29" s="4" t="str">
        <f t="shared" si="6"/>
        <v>SI</v>
      </c>
    </row>
    <row r="30" spans="1:15" hidden="1" x14ac:dyDescent="0.25">
      <c r="A30" s="4" t="str">
        <f t="shared" si="13"/>
        <v/>
      </c>
      <c r="B30" s="14" t="e">
        <f>VLOOKUP(C30,Clientes!$A$2:$D$13,4,FALSE)</f>
        <v>#N/A</v>
      </c>
      <c r="C30" s="9"/>
      <c r="D30" s="18" t="e">
        <f>VLOOKUP(C30,Clientes!$A$1:$D$13,2,FALSE)</f>
        <v>#N/A</v>
      </c>
      <c r="E30" s="17" t="e">
        <f>VLOOKUP(C30,Clientes!$A$2:$D$13,3,FALSE)</f>
        <v>#N/A</v>
      </c>
      <c r="F30" s="2"/>
      <c r="G30" s="3"/>
      <c r="H30" s="5" t="str">
        <f>IFERROR(VLOOKUP(D30&amp;" - "&amp;#REF!,[1]Control!$D:$E,2,0),"")</f>
        <v/>
      </c>
      <c r="I30" s="6" t="str">
        <f t="shared" si="10"/>
        <v>00011900</v>
      </c>
      <c r="J30" s="6" t="str">
        <f t="shared" si="2"/>
        <v>31011900</v>
      </c>
      <c r="K30" s="6" t="e">
        <f t="shared" si="7"/>
        <v>#N/A</v>
      </c>
      <c r="L30" s="6">
        <f t="shared" si="11"/>
        <v>31</v>
      </c>
      <c r="M30" s="4">
        <f t="shared" si="12"/>
        <v>30</v>
      </c>
      <c r="N30" s="4" t="e">
        <f t="shared" si="14"/>
        <v>#N/A</v>
      </c>
      <c r="O30" s="4" t="str">
        <f t="shared" si="6"/>
        <v>SI</v>
      </c>
    </row>
    <row r="31" spans="1:15" hidden="1" x14ac:dyDescent="0.25">
      <c r="A31" s="4" t="str">
        <f t="shared" si="13"/>
        <v/>
      </c>
      <c r="B31" s="14" t="e">
        <f>VLOOKUP(C31,Clientes!$A$2:$D$13,4,FALSE)</f>
        <v>#N/A</v>
      </c>
      <c r="C31" s="9"/>
      <c r="D31" s="18" t="e">
        <f>VLOOKUP(C31,Clientes!$A$1:$D$13,2,FALSE)</f>
        <v>#N/A</v>
      </c>
      <c r="E31" s="17" t="e">
        <f>VLOOKUP(C31,Clientes!$A$2:$D$13,3,FALSE)</f>
        <v>#N/A</v>
      </c>
      <c r="F31" s="2"/>
      <c r="G31" s="3"/>
      <c r="H31" s="5" t="str">
        <f>IFERROR(VLOOKUP(D31&amp;" - "&amp;#REF!,[1]Control!$D:$E,2,0),"")</f>
        <v/>
      </c>
      <c r="I31" s="6" t="str">
        <f t="shared" si="10"/>
        <v>00011900</v>
      </c>
      <c r="J31" s="6" t="str">
        <f t="shared" si="2"/>
        <v>31011900</v>
      </c>
      <c r="K31" s="6" t="e">
        <f t="shared" si="7"/>
        <v>#N/A</v>
      </c>
      <c r="L31" s="6">
        <f t="shared" si="11"/>
        <v>31</v>
      </c>
      <c r="M31" s="4">
        <f t="shared" si="12"/>
        <v>31</v>
      </c>
      <c r="N31" s="4" t="e">
        <f t="shared" si="14"/>
        <v>#N/A</v>
      </c>
      <c r="O31" s="4" t="str">
        <f t="shared" si="6"/>
        <v>SI</v>
      </c>
    </row>
    <row r="32" spans="1:15" hidden="1" x14ac:dyDescent="0.25">
      <c r="A32" s="4" t="str">
        <f t="shared" si="13"/>
        <v/>
      </c>
      <c r="B32" s="14" t="e">
        <f>VLOOKUP(C32,Clientes!$A$2:$D$13,4,FALSE)</f>
        <v>#N/A</v>
      </c>
      <c r="C32" s="9"/>
      <c r="D32" s="18" t="e">
        <f>VLOOKUP(C32,Clientes!$A$1:$D$13,2,FALSE)</f>
        <v>#N/A</v>
      </c>
      <c r="E32" s="17" t="e">
        <f>VLOOKUP(C32,Clientes!$A$2:$D$13,3,FALSE)</f>
        <v>#N/A</v>
      </c>
      <c r="F32" s="2"/>
      <c r="G32" s="3"/>
      <c r="H32" s="5" t="str">
        <f>IFERROR(VLOOKUP(D32&amp;" - "&amp;#REF!,[1]Control!$D:$E,2,0),"")</f>
        <v/>
      </c>
      <c r="I32" s="6" t="str">
        <f t="shared" si="10"/>
        <v>00011900</v>
      </c>
      <c r="J32" s="6" t="str">
        <f t="shared" si="2"/>
        <v>31011900</v>
      </c>
      <c r="K32" s="6" t="e">
        <f t="shared" si="7"/>
        <v>#N/A</v>
      </c>
      <c r="L32" s="6">
        <f t="shared" si="11"/>
        <v>31</v>
      </c>
      <c r="M32" s="4">
        <f t="shared" si="12"/>
        <v>32</v>
      </c>
      <c r="N32" s="4" t="e">
        <f t="shared" si="14"/>
        <v>#N/A</v>
      </c>
      <c r="O32" s="4" t="str">
        <f t="shared" si="6"/>
        <v>SI</v>
      </c>
    </row>
    <row r="33" spans="1:15" hidden="1" x14ac:dyDescent="0.25">
      <c r="A33" s="4" t="str">
        <f t="shared" si="13"/>
        <v/>
      </c>
      <c r="B33" s="14" t="e">
        <f>VLOOKUP(C33,Clientes!$A$2:$D$13,4,FALSE)</f>
        <v>#N/A</v>
      </c>
      <c r="C33" s="9"/>
      <c r="D33" s="18" t="e">
        <f>VLOOKUP(C33,Clientes!$A$1:$D$13,2,FALSE)</f>
        <v>#N/A</v>
      </c>
      <c r="E33" s="17" t="e">
        <f>VLOOKUP(C33,Clientes!$A$2:$D$13,3,FALSE)</f>
        <v>#N/A</v>
      </c>
      <c r="F33" s="2"/>
      <c r="G33" s="3"/>
      <c r="H33" s="5" t="str">
        <f>IFERROR(VLOOKUP(D33&amp;" - "&amp;#REF!,[1]Control!$D:$E,2,0),"")</f>
        <v/>
      </c>
      <c r="I33" s="6" t="str">
        <f t="shared" si="10"/>
        <v>00011900</v>
      </c>
      <c r="J33" s="6" t="str">
        <f t="shared" si="2"/>
        <v>31011900</v>
      </c>
      <c r="K33" s="6" t="e">
        <f t="shared" si="7"/>
        <v>#N/A</v>
      </c>
      <c r="L33" s="6">
        <f t="shared" si="11"/>
        <v>31</v>
      </c>
      <c r="M33" s="4">
        <f t="shared" si="12"/>
        <v>33</v>
      </c>
      <c r="N33" s="4" t="e">
        <f t="shared" si="14"/>
        <v>#N/A</v>
      </c>
      <c r="O33" s="4" t="str">
        <f t="shared" si="6"/>
        <v>SI</v>
      </c>
    </row>
    <row r="34" spans="1:15" hidden="1" x14ac:dyDescent="0.25">
      <c r="A34" s="4" t="str">
        <f t="shared" si="13"/>
        <v/>
      </c>
      <c r="B34" s="14" t="e">
        <f>VLOOKUP(C34,Clientes!$A$2:$D$13,4,FALSE)</f>
        <v>#N/A</v>
      </c>
      <c r="C34" s="9"/>
      <c r="D34" s="18" t="e">
        <f>VLOOKUP(C34,Clientes!$A$1:$D$13,2,FALSE)</f>
        <v>#N/A</v>
      </c>
      <c r="E34" s="17" t="e">
        <f>VLOOKUP(C34,Clientes!$A$2:$D$13,3,FALSE)</f>
        <v>#N/A</v>
      </c>
      <c r="F34" s="2"/>
      <c r="G34" s="3"/>
      <c r="H34" s="5" t="str">
        <f>IFERROR(VLOOKUP(D34&amp;" - "&amp;#REF!,[1]Control!$D:$E,2,0),"")</f>
        <v/>
      </c>
      <c r="I34" s="6" t="str">
        <f t="shared" si="10"/>
        <v>00011900</v>
      </c>
      <c r="J34" s="6" t="str">
        <f t="shared" ref="J34:J64" si="15">TEXT(L34,"DDMMYYYY")</f>
        <v>31011900</v>
      </c>
      <c r="K34" s="6" t="e">
        <f t="shared" si="7"/>
        <v>#N/A</v>
      </c>
      <c r="L34" s="6">
        <f t="shared" ref="L34:L64" si="16">EOMONTH(F34,0)</f>
        <v>31</v>
      </c>
      <c r="M34" s="4">
        <f t="shared" ref="M34:M64" si="17">ROW(A34)</f>
        <v>34</v>
      </c>
      <c r="N34" s="4" t="e">
        <f t="shared" si="14"/>
        <v>#N/A</v>
      </c>
      <c r="O34" s="4" t="str">
        <f t="shared" ref="O34:O64" si="18">IF(C34=C35,"SI","NO")</f>
        <v>SI</v>
      </c>
    </row>
    <row r="35" spans="1:15" hidden="1" x14ac:dyDescent="0.25">
      <c r="A35" s="4" t="str">
        <f t="shared" si="13"/>
        <v/>
      </c>
      <c r="B35" s="14" t="e">
        <f>VLOOKUP(C35,Clientes!$A$2:$D$13,4,FALSE)</f>
        <v>#N/A</v>
      </c>
      <c r="C35" s="9"/>
      <c r="D35" s="18" t="e">
        <f>VLOOKUP(C35,Clientes!$A$1:$D$13,2,FALSE)</f>
        <v>#N/A</v>
      </c>
      <c r="E35" s="17" t="e">
        <f>VLOOKUP(C35,Clientes!$A$2:$D$13,3,FALSE)</f>
        <v>#N/A</v>
      </c>
      <c r="F35" s="2"/>
      <c r="G35" s="3"/>
      <c r="H35" s="5" t="str">
        <f>IFERROR(VLOOKUP(D35&amp;" - "&amp;#REF!,[1]Control!$D:$E,2,0),"")</f>
        <v/>
      </c>
      <c r="I35" s="6" t="str">
        <f t="shared" si="10"/>
        <v>00011900</v>
      </c>
      <c r="J35" s="6" t="str">
        <f t="shared" si="15"/>
        <v>31011900</v>
      </c>
      <c r="K35" s="6" t="e">
        <f t="shared" si="7"/>
        <v>#N/A</v>
      </c>
      <c r="L35" s="6">
        <f t="shared" si="16"/>
        <v>31</v>
      </c>
      <c r="M35" s="4">
        <f t="shared" si="17"/>
        <v>35</v>
      </c>
      <c r="N35" s="4" t="e">
        <f t="shared" si="14"/>
        <v>#N/A</v>
      </c>
      <c r="O35" s="4" t="str">
        <f t="shared" si="18"/>
        <v>SI</v>
      </c>
    </row>
    <row r="36" spans="1:15" hidden="1" x14ac:dyDescent="0.25">
      <c r="A36" s="4" t="str">
        <f t="shared" si="13"/>
        <v/>
      </c>
      <c r="B36" s="14" t="e">
        <f>VLOOKUP(C36,Clientes!$A$2:$D$13,4,FALSE)</f>
        <v>#N/A</v>
      </c>
      <c r="C36" s="9"/>
      <c r="D36" s="18" t="e">
        <f>VLOOKUP(C36,Clientes!$A$1:$D$13,2,FALSE)</f>
        <v>#N/A</v>
      </c>
      <c r="E36" s="17" t="e">
        <f>VLOOKUP(C36,Clientes!$A$2:$D$13,3,FALSE)</f>
        <v>#N/A</v>
      </c>
      <c r="F36" s="2"/>
      <c r="G36" s="3"/>
      <c r="H36" s="5" t="str">
        <f>IFERROR(VLOOKUP(D36&amp;" - "&amp;#REF!,[1]Control!$D:$E,2,0),"")</f>
        <v/>
      </c>
      <c r="I36" s="6" t="str">
        <f t="shared" si="10"/>
        <v>00011900</v>
      </c>
      <c r="J36" s="6" t="str">
        <f t="shared" si="15"/>
        <v>31011900</v>
      </c>
      <c r="K36" s="6" t="e">
        <f t="shared" si="7"/>
        <v>#N/A</v>
      </c>
      <c r="L36" s="6">
        <f t="shared" si="16"/>
        <v>31</v>
      </c>
      <c r="M36" s="4">
        <f t="shared" si="17"/>
        <v>36</v>
      </c>
      <c r="N36" s="4" t="e">
        <f t="shared" si="14"/>
        <v>#N/A</v>
      </c>
      <c r="O36" s="4" t="str">
        <f t="shared" si="18"/>
        <v>SI</v>
      </c>
    </row>
    <row r="37" spans="1:15" hidden="1" x14ac:dyDescent="0.25">
      <c r="A37" s="4" t="str">
        <f t="shared" si="13"/>
        <v/>
      </c>
      <c r="B37" s="14" t="e">
        <f>VLOOKUP(C37,Clientes!$A$2:$D$13,4,FALSE)</f>
        <v>#N/A</v>
      </c>
      <c r="C37" s="9"/>
      <c r="D37" s="18" t="e">
        <f>VLOOKUP(C37,Clientes!$A$1:$D$13,2,FALSE)</f>
        <v>#N/A</v>
      </c>
      <c r="E37" s="17" t="e">
        <f>VLOOKUP(C37,Clientes!$A$2:$D$13,3,FALSE)</f>
        <v>#N/A</v>
      </c>
      <c r="F37" s="2"/>
      <c r="G37" s="3"/>
      <c r="H37" s="5" t="str">
        <f>IFERROR(VLOOKUP(D37&amp;" - "&amp;#REF!,[1]Control!$D:$E,2,0),"")</f>
        <v/>
      </c>
      <c r="I37" s="6" t="str">
        <f t="shared" si="10"/>
        <v>00011900</v>
      </c>
      <c r="J37" s="6" t="str">
        <f t="shared" si="15"/>
        <v>31011900</v>
      </c>
      <c r="K37" s="6" t="e">
        <f t="shared" si="7"/>
        <v>#N/A</v>
      </c>
      <c r="L37" s="6">
        <f t="shared" si="16"/>
        <v>31</v>
      </c>
      <c r="M37" s="4">
        <f t="shared" si="17"/>
        <v>37</v>
      </c>
      <c r="N37" s="4" t="e">
        <f t="shared" si="14"/>
        <v>#N/A</v>
      </c>
      <c r="O37" s="4" t="str">
        <f t="shared" si="18"/>
        <v>SI</v>
      </c>
    </row>
    <row r="38" spans="1:15" hidden="1" x14ac:dyDescent="0.25">
      <c r="A38" s="4" t="str">
        <f t="shared" si="13"/>
        <v/>
      </c>
      <c r="B38" s="14" t="e">
        <f>VLOOKUP(C38,Clientes!$A$2:$D$13,4,FALSE)</f>
        <v>#N/A</v>
      </c>
      <c r="C38" s="9"/>
      <c r="D38" s="18" t="e">
        <f>VLOOKUP(C38,Clientes!$A$1:$D$13,2,FALSE)</f>
        <v>#N/A</v>
      </c>
      <c r="E38" s="17" t="e">
        <f>VLOOKUP(C38,Clientes!$A$2:$D$13,3,FALSE)</f>
        <v>#N/A</v>
      </c>
      <c r="F38" s="2"/>
      <c r="G38" s="3"/>
      <c r="H38" s="5" t="str">
        <f>IFERROR(VLOOKUP(D38&amp;" - "&amp;#REF!,[1]Control!$D:$E,2,0),"")</f>
        <v/>
      </c>
      <c r="I38" s="6" t="str">
        <f t="shared" si="10"/>
        <v>00011900</v>
      </c>
      <c r="J38" s="6" t="str">
        <f t="shared" si="15"/>
        <v>31011900</v>
      </c>
      <c r="K38" s="6" t="e">
        <f t="shared" si="7"/>
        <v>#N/A</v>
      </c>
      <c r="L38" s="6">
        <f t="shared" si="16"/>
        <v>31</v>
      </c>
      <c r="M38" s="4">
        <f t="shared" si="17"/>
        <v>38</v>
      </c>
      <c r="N38" s="4" t="e">
        <f t="shared" si="14"/>
        <v>#N/A</v>
      </c>
      <c r="O38" s="4" t="str">
        <f t="shared" si="18"/>
        <v>SI</v>
      </c>
    </row>
    <row r="39" spans="1:15" hidden="1" x14ac:dyDescent="0.25">
      <c r="A39" s="4" t="str">
        <f t="shared" si="13"/>
        <v/>
      </c>
      <c r="B39" s="14" t="e">
        <f>VLOOKUP(C39,Clientes!$A$2:$D$13,4,FALSE)</f>
        <v>#N/A</v>
      </c>
      <c r="C39" s="9"/>
      <c r="D39" s="18" t="e">
        <f>VLOOKUP(C39,Clientes!$A$1:$D$13,2,FALSE)</f>
        <v>#N/A</v>
      </c>
      <c r="E39" s="17" t="e">
        <f>VLOOKUP(C39,Clientes!$A$2:$D$13,3,FALSE)</f>
        <v>#N/A</v>
      </c>
      <c r="F39" s="2"/>
      <c r="G39" s="3"/>
      <c r="H39" s="5" t="str">
        <f>IFERROR(VLOOKUP(D39&amp;" - "&amp;#REF!,[1]Control!$D:$E,2,0),"")</f>
        <v/>
      </c>
      <c r="I39" s="6" t="str">
        <f t="shared" si="10"/>
        <v>00011900</v>
      </c>
      <c r="J39" s="6" t="str">
        <f t="shared" si="15"/>
        <v>31011900</v>
      </c>
      <c r="K39" s="6" t="e">
        <f t="shared" si="7"/>
        <v>#N/A</v>
      </c>
      <c r="L39" s="6">
        <f t="shared" si="16"/>
        <v>31</v>
      </c>
      <c r="M39" s="4">
        <f t="shared" si="17"/>
        <v>39</v>
      </c>
      <c r="N39" s="4" t="e">
        <f t="shared" si="14"/>
        <v>#N/A</v>
      </c>
      <c r="O39" s="4" t="str">
        <f t="shared" si="18"/>
        <v>SI</v>
      </c>
    </row>
    <row r="40" spans="1:15" hidden="1" x14ac:dyDescent="0.25">
      <c r="A40" s="4" t="str">
        <f t="shared" si="13"/>
        <v/>
      </c>
      <c r="B40" s="14" t="e">
        <f>VLOOKUP(C40,Clientes!$A$2:$D$13,4,FALSE)</f>
        <v>#N/A</v>
      </c>
      <c r="C40" s="9"/>
      <c r="D40" s="18" t="e">
        <f>VLOOKUP(C40,Clientes!$A$1:$D$13,2,FALSE)</f>
        <v>#N/A</v>
      </c>
      <c r="E40" s="17" t="e">
        <f>VLOOKUP(C40,Clientes!$A$2:$D$13,3,FALSE)</f>
        <v>#N/A</v>
      </c>
      <c r="F40" s="2"/>
      <c r="G40" s="3"/>
      <c r="H40" s="5" t="str">
        <f>IFERROR(VLOOKUP(D40&amp;" - "&amp;#REF!,[1]Control!$D:$E,2,0),"")</f>
        <v/>
      </c>
      <c r="I40" s="6" t="str">
        <f t="shared" si="10"/>
        <v>00011900</v>
      </c>
      <c r="J40" s="6" t="str">
        <f t="shared" si="15"/>
        <v>31011900</v>
      </c>
      <c r="K40" s="6" t="e">
        <f t="shared" si="7"/>
        <v>#N/A</v>
      </c>
      <c r="L40" s="6">
        <f t="shared" si="16"/>
        <v>31</v>
      </c>
      <c r="M40" s="4">
        <f t="shared" si="17"/>
        <v>40</v>
      </c>
      <c r="N40" s="4" t="e">
        <f t="shared" si="14"/>
        <v>#N/A</v>
      </c>
      <c r="O40" s="4" t="str">
        <f t="shared" si="18"/>
        <v>SI</v>
      </c>
    </row>
    <row r="41" spans="1:15" hidden="1" x14ac:dyDescent="0.25">
      <c r="A41" s="4" t="str">
        <f t="shared" si="13"/>
        <v/>
      </c>
      <c r="B41" s="14" t="e">
        <f>VLOOKUP(C41,Clientes!$A$2:$D$13,4,FALSE)</f>
        <v>#N/A</v>
      </c>
      <c r="C41" s="9"/>
      <c r="D41" s="18" t="e">
        <f>VLOOKUP(C41,Clientes!$A$1:$D$13,2,FALSE)</f>
        <v>#N/A</v>
      </c>
      <c r="E41" s="17" t="e">
        <f>VLOOKUP(C41,Clientes!$A$2:$D$13,3,FALSE)</f>
        <v>#N/A</v>
      </c>
      <c r="F41" s="2"/>
      <c r="G41" s="3"/>
      <c r="H41" s="5" t="str">
        <f>IFERROR(VLOOKUP(D41&amp;" - "&amp;#REF!,[1]Control!$D:$E,2,0),"")</f>
        <v/>
      </c>
      <c r="I41" s="6" t="str">
        <f t="shared" si="10"/>
        <v>00011900</v>
      </c>
      <c r="J41" s="6" t="str">
        <f t="shared" si="15"/>
        <v>31011900</v>
      </c>
      <c r="K41" s="6" t="e">
        <f t="shared" si="7"/>
        <v>#N/A</v>
      </c>
      <c r="L41" s="6">
        <f t="shared" si="16"/>
        <v>31</v>
      </c>
      <c r="M41" s="4">
        <f t="shared" si="17"/>
        <v>41</v>
      </c>
      <c r="N41" s="4" t="e">
        <f t="shared" si="14"/>
        <v>#N/A</v>
      </c>
      <c r="O41" s="4" t="str">
        <f t="shared" si="18"/>
        <v>SI</v>
      </c>
    </row>
    <row r="42" spans="1:15" hidden="1" x14ac:dyDescent="0.25">
      <c r="A42" s="4" t="str">
        <f t="shared" si="13"/>
        <v/>
      </c>
      <c r="B42" s="14" t="e">
        <f>VLOOKUP(C42,Clientes!$A$2:$D$13,4,FALSE)</f>
        <v>#N/A</v>
      </c>
      <c r="C42" s="9"/>
      <c r="D42" s="18" t="e">
        <f>VLOOKUP(C42,Clientes!$A$1:$D$13,2,FALSE)</f>
        <v>#N/A</v>
      </c>
      <c r="E42" s="17" t="e">
        <f>VLOOKUP(C42,Clientes!$A$2:$D$13,3,FALSE)</f>
        <v>#N/A</v>
      </c>
      <c r="F42" s="2"/>
      <c r="G42" s="3"/>
      <c r="H42" s="5" t="str">
        <f>IFERROR(VLOOKUP(D42&amp;" - "&amp;#REF!,[1]Control!$D:$E,2,0),"")</f>
        <v/>
      </c>
      <c r="I42" s="6" t="str">
        <f t="shared" si="10"/>
        <v>00011900</v>
      </c>
      <c r="J42" s="6" t="str">
        <f t="shared" si="15"/>
        <v>31011900</v>
      </c>
      <c r="K42" s="6" t="e">
        <f t="shared" si="7"/>
        <v>#N/A</v>
      </c>
      <c r="L42" s="6">
        <f t="shared" si="16"/>
        <v>31</v>
      </c>
      <c r="M42" s="4">
        <f t="shared" si="17"/>
        <v>42</v>
      </c>
      <c r="N42" s="4" t="e">
        <f t="shared" si="14"/>
        <v>#N/A</v>
      </c>
      <c r="O42" s="4" t="str">
        <f t="shared" si="18"/>
        <v>SI</v>
      </c>
    </row>
    <row r="43" spans="1:15" hidden="1" x14ac:dyDescent="0.25">
      <c r="A43" s="4" t="str">
        <f t="shared" si="13"/>
        <v/>
      </c>
      <c r="B43" s="14" t="e">
        <f>VLOOKUP(C43,Clientes!$A$2:$D$13,4,FALSE)</f>
        <v>#N/A</v>
      </c>
      <c r="C43" s="9"/>
      <c r="D43" s="18" t="e">
        <f>VLOOKUP(C43,Clientes!$A$1:$D$13,2,FALSE)</f>
        <v>#N/A</v>
      </c>
      <c r="E43" s="17" t="e">
        <f>VLOOKUP(C43,Clientes!$A$2:$D$13,3,FALSE)</f>
        <v>#N/A</v>
      </c>
      <c r="F43" s="2"/>
      <c r="G43" s="3"/>
      <c r="H43" s="5" t="str">
        <f>IFERROR(VLOOKUP(D43&amp;" - "&amp;#REF!,[1]Control!$D:$E,2,0),"")</f>
        <v/>
      </c>
      <c r="I43" s="6" t="str">
        <f t="shared" si="10"/>
        <v>00011900</v>
      </c>
      <c r="J43" s="6" t="str">
        <f t="shared" si="15"/>
        <v>31011900</v>
      </c>
      <c r="K43" s="6" t="e">
        <f t="shared" si="7"/>
        <v>#N/A</v>
      </c>
      <c r="L43" s="6">
        <f t="shared" si="16"/>
        <v>31</v>
      </c>
      <c r="M43" s="4">
        <f t="shared" si="17"/>
        <v>43</v>
      </c>
      <c r="N43" s="4" t="e">
        <f t="shared" si="14"/>
        <v>#N/A</v>
      </c>
      <c r="O43" s="4" t="str">
        <f t="shared" si="18"/>
        <v>SI</v>
      </c>
    </row>
    <row r="44" spans="1:15" hidden="1" x14ac:dyDescent="0.25">
      <c r="A44" s="4" t="str">
        <f t="shared" si="13"/>
        <v/>
      </c>
      <c r="B44" s="14" t="e">
        <f>VLOOKUP(C44,Clientes!$A$2:$D$13,4,FALSE)</f>
        <v>#N/A</v>
      </c>
      <c r="C44" s="9"/>
      <c r="D44" s="18" t="e">
        <f>VLOOKUP(C44,Clientes!$A$1:$D$13,2,FALSE)</f>
        <v>#N/A</v>
      </c>
      <c r="E44" s="17" t="e">
        <f>VLOOKUP(C44,Clientes!$A$2:$D$13,3,FALSE)</f>
        <v>#N/A</v>
      </c>
      <c r="F44" s="2"/>
      <c r="G44" s="3"/>
      <c r="H44" s="5" t="str">
        <f>IFERROR(VLOOKUP(D44&amp;" - "&amp;#REF!,[1]Control!$D:$E,2,0),"")</f>
        <v/>
      </c>
      <c r="I44" s="6" t="str">
        <f t="shared" si="10"/>
        <v>00011900</v>
      </c>
      <c r="J44" s="6" t="str">
        <f t="shared" si="15"/>
        <v>31011900</v>
      </c>
      <c r="K44" s="6" t="e">
        <f t="shared" si="7"/>
        <v>#N/A</v>
      </c>
      <c r="L44" s="6">
        <f t="shared" si="16"/>
        <v>31</v>
      </c>
      <c r="M44" s="4">
        <f t="shared" si="17"/>
        <v>44</v>
      </c>
      <c r="N44" s="4" t="e">
        <f t="shared" si="14"/>
        <v>#N/A</v>
      </c>
      <c r="O44" s="4" t="str">
        <f t="shared" si="18"/>
        <v>SI</v>
      </c>
    </row>
    <row r="45" spans="1:15" hidden="1" x14ac:dyDescent="0.25">
      <c r="A45" s="4" t="str">
        <f t="shared" si="13"/>
        <v/>
      </c>
      <c r="B45" s="14" t="e">
        <f>VLOOKUP(C45,Clientes!$A$2:$D$13,4,FALSE)</f>
        <v>#N/A</v>
      </c>
      <c r="C45" s="9"/>
      <c r="D45" s="18" t="e">
        <f>VLOOKUP(C45,Clientes!$A$1:$D$13,2,FALSE)</f>
        <v>#N/A</v>
      </c>
      <c r="E45" s="17" t="e">
        <f>VLOOKUP(C45,Clientes!$A$2:$D$13,3,FALSE)</f>
        <v>#N/A</v>
      </c>
      <c r="F45" s="2"/>
      <c r="G45" s="3"/>
      <c r="H45" s="5" t="str">
        <f>IFERROR(VLOOKUP(D45&amp;" - "&amp;#REF!,[1]Control!$D:$E,2,0),"")</f>
        <v/>
      </c>
      <c r="I45" s="6" t="str">
        <f t="shared" si="10"/>
        <v>00011900</v>
      </c>
      <c r="J45" s="6" t="str">
        <f t="shared" si="15"/>
        <v>31011900</v>
      </c>
      <c r="K45" s="6" t="e">
        <f t="shared" si="7"/>
        <v>#N/A</v>
      </c>
      <c r="L45" s="6">
        <f t="shared" si="16"/>
        <v>31</v>
      </c>
      <c r="M45" s="4">
        <f t="shared" si="17"/>
        <v>45</v>
      </c>
      <c r="N45" s="4" t="e">
        <f t="shared" si="14"/>
        <v>#N/A</v>
      </c>
      <c r="O45" s="4" t="str">
        <f t="shared" si="18"/>
        <v>SI</v>
      </c>
    </row>
    <row r="46" spans="1:15" hidden="1" x14ac:dyDescent="0.25">
      <c r="A46" s="4" t="str">
        <f t="shared" si="13"/>
        <v/>
      </c>
      <c r="B46" s="14" t="e">
        <f>VLOOKUP(C46,Clientes!$A$2:$D$13,4,FALSE)</f>
        <v>#N/A</v>
      </c>
      <c r="C46" s="9"/>
      <c r="D46" s="18" t="e">
        <f>VLOOKUP(C46,Clientes!$A$1:$D$13,2,FALSE)</f>
        <v>#N/A</v>
      </c>
      <c r="E46" s="17" t="e">
        <f>VLOOKUP(C46,Clientes!$A$2:$D$13,3,FALSE)</f>
        <v>#N/A</v>
      </c>
      <c r="F46" s="2"/>
      <c r="G46" s="3"/>
      <c r="H46" s="5" t="str">
        <f>IFERROR(VLOOKUP(D46&amp;" - "&amp;#REF!,[1]Control!$D:$E,2,0),"")</f>
        <v/>
      </c>
      <c r="I46" s="6" t="str">
        <f t="shared" si="10"/>
        <v>00011900</v>
      </c>
      <c r="J46" s="6" t="str">
        <f t="shared" si="15"/>
        <v>31011900</v>
      </c>
      <c r="K46" s="6" t="e">
        <f t="shared" si="7"/>
        <v>#N/A</v>
      </c>
      <c r="L46" s="6">
        <f t="shared" si="16"/>
        <v>31</v>
      </c>
      <c r="M46" s="4">
        <f t="shared" si="17"/>
        <v>46</v>
      </c>
      <c r="N46" s="4" t="e">
        <f t="shared" si="14"/>
        <v>#N/A</v>
      </c>
      <c r="O46" s="4" t="str">
        <f t="shared" si="18"/>
        <v>SI</v>
      </c>
    </row>
    <row r="47" spans="1:15" hidden="1" x14ac:dyDescent="0.25">
      <c r="A47" s="4" t="str">
        <f t="shared" si="13"/>
        <v/>
      </c>
      <c r="B47" s="14" t="e">
        <f>VLOOKUP(C47,Clientes!$A$2:$D$13,4,FALSE)</f>
        <v>#N/A</v>
      </c>
      <c r="C47" s="9"/>
      <c r="D47" s="18" t="e">
        <f>VLOOKUP(C47,Clientes!$A$1:$D$13,2,FALSE)</f>
        <v>#N/A</v>
      </c>
      <c r="E47" s="17" t="e">
        <f>VLOOKUP(C47,Clientes!$A$2:$D$13,3,FALSE)</f>
        <v>#N/A</v>
      </c>
      <c r="F47" s="2"/>
      <c r="G47" s="3"/>
      <c r="H47" s="5" t="str">
        <f>IFERROR(VLOOKUP(D47&amp;" - "&amp;#REF!,[1]Control!$D:$E,2,0),"")</f>
        <v/>
      </c>
      <c r="I47" s="6" t="str">
        <f t="shared" si="10"/>
        <v>00011900</v>
      </c>
      <c r="J47" s="6" t="str">
        <f t="shared" si="15"/>
        <v>31011900</v>
      </c>
      <c r="K47" s="6" t="e">
        <f t="shared" si="7"/>
        <v>#N/A</v>
      </c>
      <c r="L47" s="6">
        <f t="shared" si="16"/>
        <v>31</v>
      </c>
      <c r="M47" s="4">
        <f t="shared" si="17"/>
        <v>47</v>
      </c>
      <c r="N47" s="4" t="e">
        <f t="shared" si="14"/>
        <v>#N/A</v>
      </c>
      <c r="O47" s="4" t="str">
        <f t="shared" si="18"/>
        <v>SI</v>
      </c>
    </row>
    <row r="48" spans="1:15" hidden="1" x14ac:dyDescent="0.25">
      <c r="A48" s="4" t="str">
        <f t="shared" si="13"/>
        <v/>
      </c>
      <c r="B48" s="14" t="e">
        <f>VLOOKUP(C48,Clientes!$A$2:$D$13,4,FALSE)</f>
        <v>#N/A</v>
      </c>
      <c r="C48" s="9"/>
      <c r="D48" s="18" t="e">
        <f>VLOOKUP(C48,Clientes!$A$1:$D$13,2,FALSE)</f>
        <v>#N/A</v>
      </c>
      <c r="E48" s="17" t="e">
        <f>VLOOKUP(C48,Clientes!$A$2:$D$13,3,FALSE)</f>
        <v>#N/A</v>
      </c>
      <c r="F48" s="2"/>
      <c r="G48" s="3"/>
      <c r="H48" s="5" t="str">
        <f>IFERROR(VLOOKUP(D48&amp;" - "&amp;#REF!,[1]Control!$D:$E,2,0),"")</f>
        <v/>
      </c>
      <c r="I48" s="6" t="str">
        <f t="shared" si="10"/>
        <v>00011900</v>
      </c>
      <c r="J48" s="6" t="str">
        <f t="shared" si="15"/>
        <v>31011900</v>
      </c>
      <c r="K48" s="6" t="e">
        <f t="shared" si="7"/>
        <v>#N/A</v>
      </c>
      <c r="L48" s="6">
        <f t="shared" si="16"/>
        <v>31</v>
      </c>
      <c r="M48" s="4">
        <f t="shared" si="17"/>
        <v>48</v>
      </c>
      <c r="N48" s="4" t="e">
        <f t="shared" si="14"/>
        <v>#N/A</v>
      </c>
      <c r="O48" s="4" t="str">
        <f t="shared" si="18"/>
        <v>SI</v>
      </c>
    </row>
    <row r="49" spans="1:15" hidden="1" x14ac:dyDescent="0.25">
      <c r="A49" s="4" t="str">
        <f t="shared" si="13"/>
        <v/>
      </c>
      <c r="B49" s="14" t="e">
        <f>VLOOKUP(C49,Clientes!$A$2:$D$13,4,FALSE)</f>
        <v>#N/A</v>
      </c>
      <c r="C49" s="9"/>
      <c r="D49" s="18" t="e">
        <f>VLOOKUP(C49,Clientes!$A$1:$D$13,2,FALSE)</f>
        <v>#N/A</v>
      </c>
      <c r="E49" s="17" t="e">
        <f>VLOOKUP(C49,Clientes!$A$2:$D$13,3,FALSE)</f>
        <v>#N/A</v>
      </c>
      <c r="F49" s="2"/>
      <c r="G49" s="3"/>
      <c r="H49" s="5" t="str">
        <f>IFERROR(VLOOKUP(D49&amp;" - "&amp;#REF!,[1]Control!$D:$E,2,0),"")</f>
        <v/>
      </c>
      <c r="I49" s="6" t="str">
        <f t="shared" si="10"/>
        <v>00011900</v>
      </c>
      <c r="J49" s="6" t="str">
        <f t="shared" si="15"/>
        <v>31011900</v>
      </c>
      <c r="K49" s="6" t="e">
        <f t="shared" si="7"/>
        <v>#N/A</v>
      </c>
      <c r="L49" s="6">
        <f t="shared" si="16"/>
        <v>31</v>
      </c>
      <c r="M49" s="4">
        <f t="shared" si="17"/>
        <v>49</v>
      </c>
      <c r="N49" s="4" t="e">
        <f t="shared" si="14"/>
        <v>#N/A</v>
      </c>
      <c r="O49" s="4" t="str">
        <f t="shared" si="18"/>
        <v>SI</v>
      </c>
    </row>
    <row r="50" spans="1:15" hidden="1" x14ac:dyDescent="0.25">
      <c r="A50" s="4" t="str">
        <f t="shared" si="13"/>
        <v/>
      </c>
      <c r="B50" s="14" t="e">
        <f>VLOOKUP(C50,Clientes!$A$2:$D$13,4,FALSE)</f>
        <v>#N/A</v>
      </c>
      <c r="C50" s="9"/>
      <c r="D50" s="18" t="e">
        <f>VLOOKUP(C50,Clientes!$A$1:$D$13,2,FALSE)</f>
        <v>#N/A</v>
      </c>
      <c r="E50" s="17" t="e">
        <f>VLOOKUP(C50,Clientes!$A$2:$D$13,3,FALSE)</f>
        <v>#N/A</v>
      </c>
      <c r="F50" s="2"/>
      <c r="G50" s="3"/>
      <c r="H50" s="5" t="str">
        <f>IFERROR(VLOOKUP(D50&amp;" - "&amp;#REF!,[1]Control!$D:$E,2,0),"")</f>
        <v/>
      </c>
      <c r="I50" s="6" t="str">
        <f t="shared" si="10"/>
        <v>00011900</v>
      </c>
      <c r="J50" s="6" t="str">
        <f t="shared" si="15"/>
        <v>31011900</v>
      </c>
      <c r="K50" s="6" t="e">
        <f t="shared" si="7"/>
        <v>#N/A</v>
      </c>
      <c r="L50" s="6">
        <f t="shared" si="16"/>
        <v>31</v>
      </c>
      <c r="M50" s="4">
        <f t="shared" si="17"/>
        <v>50</v>
      </c>
      <c r="N50" s="4" t="e">
        <f t="shared" si="14"/>
        <v>#N/A</v>
      </c>
      <c r="O50" s="4" t="str">
        <f t="shared" si="18"/>
        <v>SI</v>
      </c>
    </row>
    <row r="51" spans="1:15" hidden="1" x14ac:dyDescent="0.25">
      <c r="A51" s="4" t="str">
        <f t="shared" si="13"/>
        <v/>
      </c>
      <c r="B51" s="14" t="e">
        <f>VLOOKUP(C51,Clientes!$A$2:$D$13,4,FALSE)</f>
        <v>#N/A</v>
      </c>
      <c r="C51" s="9"/>
      <c r="D51" s="18" t="e">
        <f>VLOOKUP(C51,Clientes!$A$1:$D$13,2,FALSE)</f>
        <v>#N/A</v>
      </c>
      <c r="E51" s="17" t="e">
        <f>VLOOKUP(C51,Clientes!$A$2:$D$13,3,FALSE)</f>
        <v>#N/A</v>
      </c>
      <c r="F51" s="2"/>
      <c r="G51" s="3"/>
      <c r="H51" s="5" t="str">
        <f>IFERROR(VLOOKUP(D51&amp;" - "&amp;#REF!,[1]Control!$D:$E,2,0),"")</f>
        <v/>
      </c>
      <c r="I51" s="6" t="str">
        <f t="shared" si="10"/>
        <v>00011900</v>
      </c>
      <c r="J51" s="6" t="str">
        <f t="shared" si="15"/>
        <v>31011900</v>
      </c>
      <c r="K51" s="6" t="e">
        <f t="shared" si="7"/>
        <v>#N/A</v>
      </c>
      <c r="L51" s="6">
        <f t="shared" si="16"/>
        <v>31</v>
      </c>
      <c r="M51" s="4">
        <f t="shared" si="17"/>
        <v>51</v>
      </c>
      <c r="N51" s="4" t="e">
        <f t="shared" si="14"/>
        <v>#N/A</v>
      </c>
      <c r="O51" s="4" t="str">
        <f t="shared" si="18"/>
        <v>SI</v>
      </c>
    </row>
    <row r="52" spans="1:15" hidden="1" x14ac:dyDescent="0.25">
      <c r="A52" s="4" t="str">
        <f t="shared" si="13"/>
        <v/>
      </c>
      <c r="B52" s="14" t="e">
        <f>VLOOKUP(C52,Clientes!$A$2:$D$13,4,FALSE)</f>
        <v>#N/A</v>
      </c>
      <c r="C52" s="9"/>
      <c r="D52" s="18" t="e">
        <f>VLOOKUP(C52,Clientes!$A$1:$D$13,2,FALSE)</f>
        <v>#N/A</v>
      </c>
      <c r="E52" s="17" t="e">
        <f>VLOOKUP(C52,Clientes!$A$2:$D$13,3,FALSE)</f>
        <v>#N/A</v>
      </c>
      <c r="F52" s="2"/>
      <c r="G52" s="3"/>
      <c r="H52" s="5" t="str">
        <f>IFERROR(VLOOKUP(D52&amp;" - "&amp;#REF!,[1]Control!$D:$E,2,0),"")</f>
        <v/>
      </c>
      <c r="I52" s="6" t="str">
        <f t="shared" si="10"/>
        <v>00011900</v>
      </c>
      <c r="J52" s="6" t="str">
        <f t="shared" si="15"/>
        <v>31011900</v>
      </c>
      <c r="K52" s="6" t="e">
        <f t="shared" si="7"/>
        <v>#N/A</v>
      </c>
      <c r="L52" s="6">
        <f t="shared" si="16"/>
        <v>31</v>
      </c>
      <c r="M52" s="4">
        <f t="shared" si="17"/>
        <v>52</v>
      </c>
      <c r="N52" s="4" t="e">
        <f t="shared" si="14"/>
        <v>#N/A</v>
      </c>
      <c r="O52" s="4" t="str">
        <f t="shared" si="18"/>
        <v>SI</v>
      </c>
    </row>
    <row r="53" spans="1:15" hidden="1" x14ac:dyDescent="0.25">
      <c r="A53" s="4" t="str">
        <f t="shared" si="13"/>
        <v/>
      </c>
      <c r="B53" s="14" t="e">
        <f>VLOOKUP(C53,Clientes!$A$2:$D$13,4,FALSE)</f>
        <v>#N/A</v>
      </c>
      <c r="C53" s="9"/>
      <c r="D53" s="18" t="e">
        <f>VLOOKUP(C53,Clientes!$A$1:$D$13,2,FALSE)</f>
        <v>#N/A</v>
      </c>
      <c r="E53" s="17" t="e">
        <f>VLOOKUP(C53,Clientes!$A$2:$D$13,3,FALSE)</f>
        <v>#N/A</v>
      </c>
      <c r="F53" s="2"/>
      <c r="G53" s="3"/>
      <c r="H53" s="5" t="str">
        <f>IFERROR(VLOOKUP(D53&amp;" - "&amp;#REF!,[1]Control!$D:$E,2,0),"")</f>
        <v/>
      </c>
      <c r="I53" s="6" t="str">
        <f t="shared" si="10"/>
        <v>00011900</v>
      </c>
      <c r="J53" s="6" t="str">
        <f t="shared" si="15"/>
        <v>31011900</v>
      </c>
      <c r="K53" s="6" t="e">
        <f t="shared" si="7"/>
        <v>#N/A</v>
      </c>
      <c r="L53" s="6">
        <f t="shared" si="16"/>
        <v>31</v>
      </c>
      <c r="M53" s="4">
        <f t="shared" si="17"/>
        <v>53</v>
      </c>
      <c r="N53" s="4" t="e">
        <f t="shared" si="14"/>
        <v>#N/A</v>
      </c>
      <c r="O53" s="4" t="str">
        <f t="shared" si="18"/>
        <v>SI</v>
      </c>
    </row>
    <row r="54" spans="1:15" hidden="1" x14ac:dyDescent="0.25">
      <c r="A54" s="4" t="str">
        <f t="shared" si="13"/>
        <v/>
      </c>
      <c r="B54" s="14" t="e">
        <f>VLOOKUP(C54,Clientes!$A$2:$D$13,4,FALSE)</f>
        <v>#N/A</v>
      </c>
      <c r="C54" s="9"/>
      <c r="D54" s="18" t="e">
        <f>VLOOKUP(C54,Clientes!$A$1:$D$13,2,FALSE)</f>
        <v>#N/A</v>
      </c>
      <c r="E54" s="17" t="e">
        <f>VLOOKUP(C54,Clientes!$A$2:$D$13,3,FALSE)</f>
        <v>#N/A</v>
      </c>
      <c r="F54" s="2"/>
      <c r="G54" s="3"/>
      <c r="H54" s="5" t="str">
        <f>IFERROR(VLOOKUP(D54&amp;" - "&amp;#REF!,[1]Control!$D:$E,2,0),"")</f>
        <v/>
      </c>
      <c r="I54" s="6" t="str">
        <f t="shared" si="10"/>
        <v>00011900</v>
      </c>
      <c r="J54" s="6" t="str">
        <f t="shared" si="15"/>
        <v>31011900</v>
      </c>
      <c r="K54" s="6" t="e">
        <f t="shared" si="7"/>
        <v>#N/A</v>
      </c>
      <c r="L54" s="6">
        <f t="shared" si="16"/>
        <v>31</v>
      </c>
      <c r="M54" s="4">
        <f t="shared" si="17"/>
        <v>54</v>
      </c>
      <c r="N54" s="4" t="e">
        <f t="shared" si="14"/>
        <v>#N/A</v>
      </c>
      <c r="O54" s="4" t="str">
        <f t="shared" si="18"/>
        <v>SI</v>
      </c>
    </row>
    <row r="55" spans="1:15" hidden="1" x14ac:dyDescent="0.25">
      <c r="A55" s="4" t="str">
        <f t="shared" si="13"/>
        <v/>
      </c>
      <c r="B55" s="14" t="e">
        <f>VLOOKUP(C55,Clientes!$A$2:$D$13,4,FALSE)</f>
        <v>#N/A</v>
      </c>
      <c r="C55" s="9"/>
      <c r="D55" s="18" t="e">
        <f>VLOOKUP(C55,Clientes!$A$1:$D$13,2,FALSE)</f>
        <v>#N/A</v>
      </c>
      <c r="E55" s="17" t="e">
        <f>VLOOKUP(C55,Clientes!$A$2:$D$13,3,FALSE)</f>
        <v>#N/A</v>
      </c>
      <c r="F55" s="2"/>
      <c r="G55" s="3"/>
      <c r="H55" s="5" t="str">
        <f>IFERROR(VLOOKUP(D55&amp;" - "&amp;#REF!,[1]Control!$D:$E,2,0),"")</f>
        <v/>
      </c>
      <c r="I55" s="6" t="str">
        <f t="shared" si="10"/>
        <v>00011900</v>
      </c>
      <c r="J55" s="6" t="str">
        <f t="shared" si="15"/>
        <v>31011900</v>
      </c>
      <c r="K55" s="6" t="e">
        <f t="shared" si="7"/>
        <v>#N/A</v>
      </c>
      <c r="L55" s="6">
        <f t="shared" si="16"/>
        <v>31</v>
      </c>
      <c r="M55" s="4">
        <f t="shared" si="17"/>
        <v>55</v>
      </c>
      <c r="N55" s="4" t="e">
        <f t="shared" si="14"/>
        <v>#N/A</v>
      </c>
      <c r="O55" s="4" t="str">
        <f t="shared" si="18"/>
        <v>SI</v>
      </c>
    </row>
    <row r="56" spans="1:15" hidden="1" x14ac:dyDescent="0.25">
      <c r="A56" s="4" t="str">
        <f t="shared" si="13"/>
        <v/>
      </c>
      <c r="B56" s="14" t="e">
        <f>VLOOKUP(C56,Clientes!$A$2:$D$13,4,FALSE)</f>
        <v>#N/A</v>
      </c>
      <c r="C56" s="9"/>
      <c r="D56" s="18" t="e">
        <f>VLOOKUP(C56,Clientes!$A$1:$D$13,2,FALSE)</f>
        <v>#N/A</v>
      </c>
      <c r="E56" s="17" t="e">
        <f>VLOOKUP(C56,Clientes!$A$2:$D$13,3,FALSE)</f>
        <v>#N/A</v>
      </c>
      <c r="F56" s="2"/>
      <c r="G56" s="3"/>
      <c r="H56" s="5" t="str">
        <f>IFERROR(VLOOKUP(D56&amp;" - "&amp;#REF!,[1]Control!$D:$E,2,0),"")</f>
        <v/>
      </c>
      <c r="I56" s="6" t="str">
        <f t="shared" si="10"/>
        <v>00011900</v>
      </c>
      <c r="J56" s="6" t="str">
        <f t="shared" si="15"/>
        <v>31011900</v>
      </c>
      <c r="K56" s="6" t="e">
        <f t="shared" si="7"/>
        <v>#N/A</v>
      </c>
      <c r="L56" s="6">
        <f t="shared" si="16"/>
        <v>31</v>
      </c>
      <c r="M56" s="4">
        <f t="shared" si="17"/>
        <v>56</v>
      </c>
      <c r="N56" s="4" t="e">
        <f t="shared" si="14"/>
        <v>#N/A</v>
      </c>
      <c r="O56" s="4" t="str">
        <f t="shared" si="18"/>
        <v>SI</v>
      </c>
    </row>
    <row r="57" spans="1:15" hidden="1" x14ac:dyDescent="0.25">
      <c r="A57" s="4" t="str">
        <f t="shared" si="13"/>
        <v/>
      </c>
      <c r="B57" s="14" t="e">
        <f>VLOOKUP(C57,Clientes!$A$2:$D$13,4,FALSE)</f>
        <v>#N/A</v>
      </c>
      <c r="C57" s="9"/>
      <c r="D57" s="18" t="e">
        <f>VLOOKUP(C57,Clientes!$A$1:$D$13,2,FALSE)</f>
        <v>#N/A</v>
      </c>
      <c r="E57" s="17" t="e">
        <f>VLOOKUP(C57,Clientes!$A$2:$D$13,3,FALSE)</f>
        <v>#N/A</v>
      </c>
      <c r="F57" s="2"/>
      <c r="G57" s="3"/>
      <c r="H57" s="5" t="str">
        <f>IFERROR(VLOOKUP(D57&amp;" - "&amp;#REF!,[1]Control!$D:$E,2,0),"")</f>
        <v/>
      </c>
      <c r="I57" s="6" t="str">
        <f t="shared" si="10"/>
        <v>00011900</v>
      </c>
      <c r="J57" s="6" t="str">
        <f t="shared" si="15"/>
        <v>31011900</v>
      </c>
      <c r="K57" s="6" t="e">
        <f t="shared" si="7"/>
        <v>#N/A</v>
      </c>
      <c r="L57" s="6">
        <f t="shared" si="16"/>
        <v>31</v>
      </c>
      <c r="M57" s="4">
        <f t="shared" si="17"/>
        <v>57</v>
      </c>
      <c r="N57" s="4" t="e">
        <f t="shared" si="14"/>
        <v>#N/A</v>
      </c>
      <c r="O57" s="4" t="str">
        <f t="shared" si="18"/>
        <v>SI</v>
      </c>
    </row>
    <row r="58" spans="1:15" hidden="1" x14ac:dyDescent="0.25">
      <c r="A58" s="4" t="str">
        <f t="shared" si="13"/>
        <v/>
      </c>
      <c r="B58" s="14" t="e">
        <f>VLOOKUP(C58,Clientes!$A$2:$D$13,4,FALSE)</f>
        <v>#N/A</v>
      </c>
      <c r="C58" s="9"/>
      <c r="D58" s="18" t="e">
        <f>VLOOKUP(C58,Clientes!$A$1:$D$13,2,FALSE)</f>
        <v>#N/A</v>
      </c>
      <c r="E58" s="17" t="e">
        <f>VLOOKUP(C58,Clientes!$A$2:$D$13,3,FALSE)</f>
        <v>#N/A</v>
      </c>
      <c r="F58" s="2"/>
      <c r="G58" s="3"/>
      <c r="H58" s="5" t="str">
        <f>IFERROR(VLOOKUP(D58&amp;" - "&amp;#REF!,[1]Control!$D:$E,2,0),"")</f>
        <v/>
      </c>
      <c r="I58" s="6" t="str">
        <f t="shared" si="10"/>
        <v>00011900</v>
      </c>
      <c r="J58" s="6" t="str">
        <f t="shared" si="15"/>
        <v>31011900</v>
      </c>
      <c r="K58" s="6" t="e">
        <f t="shared" si="7"/>
        <v>#N/A</v>
      </c>
      <c r="L58" s="6">
        <f t="shared" si="16"/>
        <v>31</v>
      </c>
      <c r="M58" s="4">
        <f t="shared" si="17"/>
        <v>58</v>
      </c>
      <c r="N58" s="4" t="e">
        <f t="shared" si="14"/>
        <v>#N/A</v>
      </c>
      <c r="O58" s="4" t="str">
        <f t="shared" si="18"/>
        <v>SI</v>
      </c>
    </row>
    <row r="59" spans="1:15" hidden="1" x14ac:dyDescent="0.25">
      <c r="A59" s="4" t="str">
        <f t="shared" si="13"/>
        <v/>
      </c>
      <c r="B59" s="14" t="e">
        <f>VLOOKUP(C59,Clientes!$A$2:$D$13,4,FALSE)</f>
        <v>#N/A</v>
      </c>
      <c r="C59" s="9"/>
      <c r="D59" s="18" t="e">
        <f>VLOOKUP(C59,Clientes!$A$1:$D$13,2,FALSE)</f>
        <v>#N/A</v>
      </c>
      <c r="E59" s="17" t="e">
        <f>VLOOKUP(C59,Clientes!$A$2:$D$13,3,FALSE)</f>
        <v>#N/A</v>
      </c>
      <c r="F59" s="2"/>
      <c r="G59" s="3"/>
      <c r="H59" s="5" t="str">
        <f>IFERROR(VLOOKUP(D59&amp;" - "&amp;#REF!,[1]Control!$D:$E,2,0),"")</f>
        <v/>
      </c>
      <c r="I59" s="6" t="str">
        <f t="shared" si="10"/>
        <v>00011900</v>
      </c>
      <c r="J59" s="6" t="str">
        <f t="shared" si="15"/>
        <v>31011900</v>
      </c>
      <c r="K59" s="6" t="e">
        <f t="shared" si="7"/>
        <v>#N/A</v>
      </c>
      <c r="L59" s="6">
        <f t="shared" si="16"/>
        <v>31</v>
      </c>
      <c r="M59" s="4">
        <f t="shared" si="17"/>
        <v>59</v>
      </c>
      <c r="N59" s="4" t="e">
        <f t="shared" si="14"/>
        <v>#N/A</v>
      </c>
      <c r="O59" s="4" t="str">
        <f t="shared" si="18"/>
        <v>SI</v>
      </c>
    </row>
    <row r="60" spans="1:15" hidden="1" x14ac:dyDescent="0.25">
      <c r="A60" s="4" t="str">
        <f t="shared" si="13"/>
        <v/>
      </c>
      <c r="B60" s="14" t="e">
        <f>VLOOKUP(C60,Clientes!$A$2:$D$13,4,FALSE)</f>
        <v>#N/A</v>
      </c>
      <c r="C60" s="9"/>
      <c r="D60" s="18" t="e">
        <f>VLOOKUP(C60,Clientes!$A$1:$D$13,2,FALSE)</f>
        <v>#N/A</v>
      </c>
      <c r="E60" s="17" t="e">
        <f>VLOOKUP(C60,Clientes!$A$2:$D$13,3,FALSE)</f>
        <v>#N/A</v>
      </c>
      <c r="F60" s="2"/>
      <c r="G60" s="3"/>
      <c r="H60" s="5" t="str">
        <f>IFERROR(VLOOKUP(D60&amp;" - "&amp;#REF!,[1]Control!$D:$E,2,0),"")</f>
        <v/>
      </c>
      <c r="I60" s="6" t="str">
        <f t="shared" si="10"/>
        <v>00011900</v>
      </c>
      <c r="J60" s="6" t="str">
        <f t="shared" si="15"/>
        <v>31011900</v>
      </c>
      <c r="K60" s="6" t="e">
        <f t="shared" si="7"/>
        <v>#N/A</v>
      </c>
      <c r="L60" s="6">
        <f t="shared" si="16"/>
        <v>31</v>
      </c>
      <c r="M60" s="4">
        <f t="shared" si="17"/>
        <v>60</v>
      </c>
      <c r="N60" s="4" t="e">
        <f t="shared" si="14"/>
        <v>#N/A</v>
      </c>
      <c r="O60" s="4" t="str">
        <f t="shared" si="18"/>
        <v>SI</v>
      </c>
    </row>
    <row r="61" spans="1:15" hidden="1" x14ac:dyDescent="0.25">
      <c r="A61" s="4" t="str">
        <f t="shared" si="13"/>
        <v/>
      </c>
      <c r="B61" s="14" t="e">
        <f>VLOOKUP(C61,Clientes!$A$2:$D$13,4,FALSE)</f>
        <v>#N/A</v>
      </c>
      <c r="C61" s="9"/>
      <c r="D61" s="18" t="e">
        <f>VLOOKUP(C61,Clientes!$A$1:$D$13,2,FALSE)</f>
        <v>#N/A</v>
      </c>
      <c r="E61" s="17" t="e">
        <f>VLOOKUP(C61,Clientes!$A$2:$D$13,3,FALSE)</f>
        <v>#N/A</v>
      </c>
      <c r="F61" s="2"/>
      <c r="G61" s="3"/>
      <c r="H61" s="5" t="str">
        <f>IFERROR(VLOOKUP(D61&amp;" - "&amp;#REF!,[1]Control!$D:$E,2,0),"")</f>
        <v/>
      </c>
      <c r="I61" s="6" t="str">
        <f t="shared" si="10"/>
        <v>00011900</v>
      </c>
      <c r="J61" s="6" t="str">
        <f t="shared" si="15"/>
        <v>31011900</v>
      </c>
      <c r="K61" s="6" t="e">
        <f t="shared" si="7"/>
        <v>#N/A</v>
      </c>
      <c r="L61" s="6">
        <f t="shared" si="16"/>
        <v>31</v>
      </c>
      <c r="M61" s="4">
        <f t="shared" si="17"/>
        <v>61</v>
      </c>
      <c r="N61" s="4" t="e">
        <f t="shared" si="14"/>
        <v>#N/A</v>
      </c>
      <c r="O61" s="4" t="str">
        <f t="shared" si="18"/>
        <v>SI</v>
      </c>
    </row>
    <row r="62" spans="1:15" hidden="1" x14ac:dyDescent="0.25">
      <c r="A62" s="4" t="str">
        <f t="shared" si="13"/>
        <v/>
      </c>
      <c r="B62" s="14" t="e">
        <f>VLOOKUP(C62,Clientes!$A$2:$D$13,4,FALSE)</f>
        <v>#N/A</v>
      </c>
      <c r="C62" s="9"/>
      <c r="D62" s="18" t="e">
        <f>VLOOKUP(C62,Clientes!$A$1:$D$13,2,FALSE)</f>
        <v>#N/A</v>
      </c>
      <c r="E62" s="17" t="e">
        <f>VLOOKUP(C62,Clientes!$A$2:$D$13,3,FALSE)</f>
        <v>#N/A</v>
      </c>
      <c r="F62" s="2"/>
      <c r="G62" s="3"/>
      <c r="H62" s="5" t="str">
        <f>IFERROR(VLOOKUP(D62&amp;" - "&amp;#REF!,[1]Control!$D:$E,2,0),"")</f>
        <v/>
      </c>
      <c r="I62" s="6" t="str">
        <f t="shared" si="10"/>
        <v>00011900</v>
      </c>
      <c r="J62" s="6" t="str">
        <f t="shared" si="15"/>
        <v>31011900</v>
      </c>
      <c r="K62" s="6" t="e">
        <f t="shared" si="7"/>
        <v>#N/A</v>
      </c>
      <c r="L62" s="6">
        <f t="shared" si="16"/>
        <v>31</v>
      </c>
      <c r="M62" s="4">
        <f t="shared" si="17"/>
        <v>62</v>
      </c>
      <c r="N62" s="4" t="e">
        <f t="shared" si="14"/>
        <v>#N/A</v>
      </c>
      <c r="O62" s="4" t="str">
        <f t="shared" si="18"/>
        <v>SI</v>
      </c>
    </row>
    <row r="63" spans="1:15" hidden="1" x14ac:dyDescent="0.25">
      <c r="A63" s="4" t="str">
        <f t="shared" si="13"/>
        <v/>
      </c>
      <c r="B63" s="14" t="e">
        <f>VLOOKUP(C63,Clientes!$A$2:$D$13,4,FALSE)</f>
        <v>#N/A</v>
      </c>
      <c r="C63" s="9"/>
      <c r="D63" s="18" t="e">
        <f>VLOOKUP(C63,Clientes!$A$1:$D$13,2,FALSE)</f>
        <v>#N/A</v>
      </c>
      <c r="E63" s="17" t="e">
        <f>VLOOKUP(C63,Clientes!$A$2:$D$13,3,FALSE)</f>
        <v>#N/A</v>
      </c>
      <c r="F63" s="2"/>
      <c r="G63" s="3"/>
      <c r="H63" s="5" t="str">
        <f>IFERROR(VLOOKUP(D63&amp;" - "&amp;#REF!,[1]Control!$D:$E,2,0),"")</f>
        <v/>
      </c>
      <c r="I63" s="6" t="str">
        <f t="shared" si="10"/>
        <v>00011900</v>
      </c>
      <c r="J63" s="6" t="str">
        <f t="shared" si="15"/>
        <v>31011900</v>
      </c>
      <c r="K63" s="6" t="e">
        <f t="shared" si="7"/>
        <v>#N/A</v>
      </c>
      <c r="L63" s="6">
        <f t="shared" si="16"/>
        <v>31</v>
      </c>
      <c r="M63" s="4">
        <f t="shared" si="17"/>
        <v>63</v>
      </c>
      <c r="N63" s="4" t="e">
        <f t="shared" si="14"/>
        <v>#N/A</v>
      </c>
      <c r="O63" s="4" t="str">
        <f t="shared" si="18"/>
        <v>SI</v>
      </c>
    </row>
    <row r="64" spans="1:15" hidden="1" x14ac:dyDescent="0.25">
      <c r="A64" s="4" t="str">
        <f t="shared" si="13"/>
        <v/>
      </c>
      <c r="B64" s="14" t="e">
        <f>VLOOKUP(C64,Clientes!$A$2:$D$13,4,FALSE)</f>
        <v>#N/A</v>
      </c>
      <c r="C64" s="9"/>
      <c r="D64" s="18" t="e">
        <f>VLOOKUP(C64,Clientes!$A$1:$D$13,2,FALSE)</f>
        <v>#N/A</v>
      </c>
      <c r="E64" s="17" t="e">
        <f>VLOOKUP(C64,Clientes!$A$2:$D$13,3,FALSE)</f>
        <v>#N/A</v>
      </c>
      <c r="F64" s="2"/>
      <c r="G64" s="3"/>
      <c r="H64" s="5" t="str">
        <f>IFERROR(VLOOKUP(D64&amp;" - "&amp;#REF!,[1]Control!$D:$E,2,0),"")</f>
        <v/>
      </c>
      <c r="I64" s="6" t="str">
        <f t="shared" si="10"/>
        <v>00011900</v>
      </c>
      <c r="J64" s="6" t="str">
        <f t="shared" si="15"/>
        <v>31011900</v>
      </c>
      <c r="K64" s="6" t="e">
        <f t="shared" si="7"/>
        <v>#N/A</v>
      </c>
      <c r="L64" s="6">
        <f t="shared" si="16"/>
        <v>31</v>
      </c>
      <c r="M64" s="4">
        <f t="shared" si="17"/>
        <v>64</v>
      </c>
      <c r="N64" s="4" t="e">
        <f t="shared" si="14"/>
        <v>#N/A</v>
      </c>
      <c r="O64" s="4" t="str">
        <f t="shared" si="18"/>
        <v>SI</v>
      </c>
    </row>
  </sheetData>
  <autoFilter ref="A1:M64" xr:uid="{00000000-0009-0000-0000-000000000000}">
    <filterColumn colId="1">
      <filters>
        <filter val="Arhat Logistica SAS"/>
        <filter val="Bonura Marcelo"/>
      </filters>
    </filterColumn>
    <filterColumn colId="4">
      <filters>
        <filter val="Arodriguez2022"/>
        <filter val="Bonura2022"/>
        <filter val="Concaro2023"/>
        <filter val="Ninamia2022"/>
        <filter val="Pilarmep2022"/>
      </filters>
    </filterColumn>
    <sortState xmlns:xlrd2="http://schemas.microsoft.com/office/spreadsheetml/2017/richdata2" ref="A2:M8">
      <sortCondition ref="C1:C64"/>
    </sortState>
  </autoFilter>
  <sortState xmlns:xlrd2="http://schemas.microsoft.com/office/spreadsheetml/2017/richdata2" ref="A2:M64">
    <sortCondition ref="B2:B64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6D5C-67E8-4721-A24D-E1E40B8A9CF7}">
  <dimension ref="A1:D13"/>
  <sheetViews>
    <sheetView workbookViewId="0">
      <selection activeCell="A7" sqref="A7"/>
    </sheetView>
  </sheetViews>
  <sheetFormatPr baseColWidth="10" defaultRowHeight="15" x14ac:dyDescent="0.25"/>
  <cols>
    <col min="1" max="1" width="16.7109375" bestFit="1" customWidth="1"/>
    <col min="2" max="2" width="12" bestFit="1" customWidth="1"/>
    <col min="3" max="3" width="13.42578125" bestFit="1" customWidth="1"/>
    <col min="4" max="4" width="22.5703125" bestFit="1" customWidth="1"/>
    <col min="5" max="5" width="27.140625" customWidth="1"/>
  </cols>
  <sheetData>
    <row r="1" spans="1:4" x14ac:dyDescent="0.25">
      <c r="A1" s="10" t="s">
        <v>16</v>
      </c>
      <c r="B1" s="10" t="s">
        <v>7</v>
      </c>
      <c r="C1" s="11" t="s">
        <v>1</v>
      </c>
      <c r="D1" s="11" t="s">
        <v>0</v>
      </c>
    </row>
    <row r="2" spans="1:4" x14ac:dyDescent="0.25">
      <c r="A2" s="15">
        <v>30716479923</v>
      </c>
      <c r="B2" s="12">
        <v>20250475544</v>
      </c>
      <c r="C2" s="12" t="s">
        <v>27</v>
      </c>
      <c r="D2" s="12" t="s">
        <v>20</v>
      </c>
    </row>
    <row r="3" spans="1:4" x14ac:dyDescent="0.25">
      <c r="A3" s="15">
        <v>30712548564</v>
      </c>
      <c r="B3" s="12">
        <v>20283423965</v>
      </c>
      <c r="C3" s="12" t="s">
        <v>9</v>
      </c>
      <c r="D3" s="12" t="s">
        <v>10</v>
      </c>
    </row>
    <row r="4" spans="1:4" x14ac:dyDescent="0.25">
      <c r="A4" s="15">
        <f>B4</f>
        <v>20183536665</v>
      </c>
      <c r="B4" s="12">
        <v>20183536665</v>
      </c>
      <c r="C4" s="13" t="s">
        <v>13</v>
      </c>
      <c r="D4" s="12" t="s">
        <v>14</v>
      </c>
    </row>
    <row r="5" spans="1:4" x14ac:dyDescent="0.25">
      <c r="A5" s="15">
        <v>30715653229</v>
      </c>
      <c r="B5" s="12">
        <v>20183536665</v>
      </c>
      <c r="C5" s="12" t="s">
        <v>13</v>
      </c>
      <c r="D5" s="12" t="s">
        <v>15</v>
      </c>
    </row>
    <row r="6" spans="1:4" x14ac:dyDescent="0.25">
      <c r="A6" s="15">
        <f>B6</f>
        <v>20047388962</v>
      </c>
      <c r="B6" s="12">
        <v>20047388962</v>
      </c>
      <c r="C6" s="12" t="s">
        <v>39</v>
      </c>
      <c r="D6" s="12" t="s">
        <v>11</v>
      </c>
    </row>
    <row r="7" spans="1:4" x14ac:dyDescent="0.25">
      <c r="A7" s="15">
        <v>30708185759</v>
      </c>
      <c r="B7" s="12">
        <v>20283423965</v>
      </c>
      <c r="C7" s="12" t="s">
        <v>9</v>
      </c>
      <c r="D7" s="12" t="s">
        <v>12</v>
      </c>
    </row>
    <row r="8" spans="1:4" x14ac:dyDescent="0.25">
      <c r="A8" s="15">
        <v>30710422946</v>
      </c>
      <c r="B8" s="12">
        <v>27174241886</v>
      </c>
      <c r="C8" s="12" t="s">
        <v>28</v>
      </c>
      <c r="D8" s="12" t="s">
        <v>21</v>
      </c>
    </row>
    <row r="9" spans="1:4" x14ac:dyDescent="0.25">
      <c r="A9" s="15">
        <v>30711163251</v>
      </c>
      <c r="B9" s="12">
        <v>27205600545</v>
      </c>
      <c r="C9" s="12" t="s">
        <v>29</v>
      </c>
      <c r="D9" s="12" t="s">
        <v>22</v>
      </c>
    </row>
    <row r="10" spans="1:4" x14ac:dyDescent="0.25">
      <c r="A10" s="15">
        <v>30714994669</v>
      </c>
      <c r="B10" s="12">
        <v>20337749063</v>
      </c>
      <c r="C10" s="12" t="s">
        <v>30</v>
      </c>
      <c r="D10" s="12" t="s">
        <v>23</v>
      </c>
    </row>
    <row r="11" spans="1:4" x14ac:dyDescent="0.25">
      <c r="A11" s="15">
        <v>30715035258</v>
      </c>
      <c r="B11" s="12">
        <v>27181429939</v>
      </c>
      <c r="C11" s="12" t="s">
        <v>31</v>
      </c>
      <c r="D11" s="12" t="s">
        <v>24</v>
      </c>
    </row>
    <row r="12" spans="1:4" x14ac:dyDescent="0.25">
      <c r="A12" s="15">
        <v>30710638019</v>
      </c>
      <c r="B12" s="12">
        <v>23184716879</v>
      </c>
      <c r="C12" s="12" t="s">
        <v>32</v>
      </c>
      <c r="D12" s="12" t="s">
        <v>25</v>
      </c>
    </row>
    <row r="13" spans="1:4" x14ac:dyDescent="0.25">
      <c r="A13" s="15">
        <v>30715770810</v>
      </c>
      <c r="B13" s="12">
        <v>20133853139</v>
      </c>
      <c r="C13" s="12" t="s">
        <v>27</v>
      </c>
      <c r="D13" s="1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E00C-DB16-46D0-8F2C-C4B4B5C9FD32}">
  <dimension ref="A1:A4"/>
  <sheetViews>
    <sheetView workbookViewId="0">
      <selection activeCell="A3" sqref="A3"/>
    </sheetView>
  </sheetViews>
  <sheetFormatPr baseColWidth="10" defaultRowHeight="15" x14ac:dyDescent="0.25"/>
  <cols>
    <col min="1" max="1" width="37.7109375" bestFit="1" customWidth="1"/>
  </cols>
  <sheetData>
    <row r="1" spans="1:1" x14ac:dyDescent="0.25">
      <c r="A1" s="10" t="s">
        <v>37</v>
      </c>
    </row>
    <row r="2" spans="1:1" x14ac:dyDescent="0.25">
      <c r="A2" s="19" t="s">
        <v>34</v>
      </c>
    </row>
    <row r="3" spans="1:1" x14ac:dyDescent="0.25">
      <c r="A3" s="19" t="s">
        <v>35</v>
      </c>
    </row>
    <row r="4" spans="1:1" x14ac:dyDescent="0.25">
      <c r="A4" s="1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</vt:lpstr>
      <vt:lpstr>Clientes</vt:lpstr>
      <vt:lpstr>Impuestos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Gianfranco Lorenzo</cp:lastModifiedBy>
  <dcterms:created xsi:type="dcterms:W3CDTF">2015-06-05T18:19:34Z</dcterms:created>
  <dcterms:modified xsi:type="dcterms:W3CDTF">2023-05-19T13:26:35Z</dcterms:modified>
</cp:coreProperties>
</file>