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 (Work)\git_repos\Simple_rogue\src\data\"/>
    </mc:Choice>
  </mc:AlternateContent>
  <bookViews>
    <workbookView xWindow="0" yWindow="0" windowWidth="20490" windowHeight="8820"/>
  </bookViews>
  <sheets>
    <sheet name="rarity_distribution - calculati" sheetId="1" r:id="rId1"/>
  </sheets>
  <definedNames>
    <definedName name="_xlnm._FilterDatabase" localSheetId="0" hidden="1">'rarity_distribution - calculati'!$A$1:$D$1</definedName>
  </definedName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E4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E2" i="1"/>
  <c r="H38" i="1"/>
  <c r="I38" i="1" s="1"/>
  <c r="I39" i="1"/>
  <c r="K39" i="1"/>
  <c r="M3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B37" i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B3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J38" i="1" l="1"/>
  <c r="L34" i="1"/>
  <c r="L33" i="1" s="1"/>
  <c r="L32" i="1" s="1"/>
  <c r="M32" i="1" s="1"/>
  <c r="J37" i="1" l="1"/>
  <c r="K38" i="1"/>
  <c r="J36" i="1" l="1"/>
  <c r="K37" i="1"/>
  <c r="J35" i="1" l="1"/>
  <c r="K36" i="1"/>
  <c r="J34" i="1" l="1"/>
  <c r="K35" i="1"/>
  <c r="J33" i="1" l="1"/>
  <c r="K34" i="1"/>
  <c r="J32" i="1" l="1"/>
  <c r="K33" i="1"/>
  <c r="J31" i="1" l="1"/>
  <c r="K32" i="1"/>
  <c r="J30" i="1" l="1"/>
  <c r="K31" i="1"/>
  <c r="J29" i="1" l="1"/>
  <c r="K30" i="1"/>
  <c r="J28" i="1" l="1"/>
  <c r="K29" i="1"/>
  <c r="J27" i="1" l="1"/>
  <c r="K28" i="1"/>
  <c r="J26" i="1" l="1"/>
  <c r="K27" i="1"/>
  <c r="J25" i="1" l="1"/>
  <c r="K26" i="1"/>
  <c r="J24" i="1" l="1"/>
  <c r="K25" i="1"/>
  <c r="J23" i="1" l="1"/>
  <c r="K24" i="1"/>
  <c r="J22" i="1" l="1"/>
  <c r="K23" i="1"/>
  <c r="J21" i="1" l="1"/>
  <c r="K22" i="1"/>
  <c r="J20" i="1" l="1"/>
  <c r="K21" i="1"/>
  <c r="J19" i="1" l="1"/>
  <c r="K20" i="1"/>
  <c r="J18" i="1" l="1"/>
  <c r="K19" i="1"/>
  <c r="J17" i="1" l="1"/>
  <c r="K18" i="1"/>
  <c r="J16" i="1" l="1"/>
  <c r="K17" i="1"/>
  <c r="J15" i="1" l="1"/>
  <c r="K16" i="1"/>
  <c r="J14" i="1" l="1"/>
  <c r="K15" i="1"/>
  <c r="J13" i="1" l="1"/>
  <c r="K14" i="1"/>
  <c r="J12" i="1" l="1"/>
  <c r="K13" i="1"/>
  <c r="J11" i="1" l="1"/>
  <c r="K12" i="1"/>
  <c r="J10" i="1" l="1"/>
  <c r="K11" i="1"/>
  <c r="J9" i="1" l="1"/>
  <c r="K10" i="1"/>
  <c r="J8" i="1" l="1"/>
  <c r="K9" i="1"/>
  <c r="J7" i="1" l="1"/>
  <c r="K8" i="1"/>
  <c r="J6" i="1" l="1"/>
  <c r="K7" i="1"/>
  <c r="J5" i="1" l="1"/>
  <c r="K6" i="1"/>
  <c r="J4" i="1" l="1"/>
  <c r="K5" i="1"/>
  <c r="J3" i="1" l="1"/>
  <c r="K4" i="1"/>
  <c r="J2" i="1" l="1"/>
  <c r="K2" i="1" s="1"/>
  <c r="K3" i="1"/>
</calcChain>
</file>

<file path=xl/sharedStrings.xml><?xml version="1.0" encoding="utf-8"?>
<sst xmlns="http://schemas.openxmlformats.org/spreadsheetml/2006/main" count="46" uniqueCount="45">
  <si>
    <t>fir</t>
  </si>
  <si>
    <t>hemlock</t>
  </si>
  <si>
    <t>redwood</t>
  </si>
  <si>
    <t>hickory</t>
  </si>
  <si>
    <t>cherry</t>
  </si>
  <si>
    <t>mahogany</t>
  </si>
  <si>
    <t>oak</t>
  </si>
  <si>
    <t>pine</t>
  </si>
  <si>
    <t>beech</t>
  </si>
  <si>
    <t>teak</t>
  </si>
  <si>
    <t>cedar</t>
  </si>
  <si>
    <t>birch</t>
  </si>
  <si>
    <t>spruce</t>
  </si>
  <si>
    <t>rosewood</t>
  </si>
  <si>
    <t>ash</t>
  </si>
  <si>
    <t>maple</t>
  </si>
  <si>
    <t>copper</t>
  </si>
  <si>
    <t>nickel</t>
  </si>
  <si>
    <t>gold</t>
  </si>
  <si>
    <t>wrought iron</t>
  </si>
  <si>
    <t>brass</t>
  </si>
  <si>
    <t>alumninium</t>
  </si>
  <si>
    <t>steel</t>
  </si>
  <si>
    <t>pure iron</t>
  </si>
  <si>
    <t>lead</t>
  </si>
  <si>
    <t>cast iron</t>
  </si>
  <si>
    <t>silver</t>
  </si>
  <si>
    <t>tin</t>
  </si>
  <si>
    <t>iron</t>
  </si>
  <si>
    <t>white brass</t>
  </si>
  <si>
    <t>linen</t>
  </si>
  <si>
    <t>silk</t>
  </si>
  <si>
    <t>ramie</t>
  </si>
  <si>
    <t>leather</t>
  </si>
  <si>
    <t>hemp</t>
  </si>
  <si>
    <t>wool</t>
  </si>
  <si>
    <t>jute</t>
  </si>
  <si>
    <t>cotton</t>
  </si>
  <si>
    <t>Material</t>
  </si>
  <si>
    <t>Rarity</t>
  </si>
  <si>
    <t>Distribution</t>
  </si>
  <si>
    <t>normalise</t>
  </si>
  <si>
    <t>invert</t>
  </si>
  <si>
    <t>count</t>
  </si>
  <si>
    <t>prob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</si>
</sst>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'rarity_distribution - calculati'!$C$1</c:f>
              <c:strCache>
                <c:ptCount val="1"/>
                <c:pt idx="0">
                  <c:v>Rarity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'rarity_distribution - calculati'!$A$2:$A$39</c:f>
              <c:strCache>
                <c:ptCount val="38"/>
                <c:pt idx="0">
                  <c:v>gold</c:v>
                </c:pt>
                <c:pt idx="1">
                  <c:v>steel</c:v>
                </c:pt>
                <c:pt idx="2">
                  <c:v>silver</c:v>
                </c:pt>
                <c:pt idx="3">
                  <c:v>white brass</c:v>
                </c:pt>
                <c:pt idx="4">
                  <c:v>copper</c:v>
                </c:pt>
                <c:pt idx="5">
                  <c:v>nickel</c:v>
                </c:pt>
                <c:pt idx="6">
                  <c:v>brass</c:v>
                </c:pt>
                <c:pt idx="7">
                  <c:v>redwood</c:v>
                </c:pt>
                <c:pt idx="8">
                  <c:v>lead</c:v>
                </c:pt>
                <c:pt idx="9">
                  <c:v>cast iron</c:v>
                </c:pt>
                <c:pt idx="10">
                  <c:v>iron</c:v>
                </c:pt>
                <c:pt idx="11">
                  <c:v>mahogany</c:v>
                </c:pt>
                <c:pt idx="12">
                  <c:v>teak</c:v>
                </c:pt>
                <c:pt idx="13">
                  <c:v>birch</c:v>
                </c:pt>
                <c:pt idx="14">
                  <c:v>rosewood</c:v>
                </c:pt>
                <c:pt idx="15">
                  <c:v>silk</c:v>
                </c:pt>
                <c:pt idx="16">
                  <c:v>alumninium</c:v>
                </c:pt>
                <c:pt idx="17">
                  <c:v>tin</c:v>
                </c:pt>
                <c:pt idx="18">
                  <c:v>cherry</c:v>
                </c:pt>
                <c:pt idx="19">
                  <c:v>maple</c:v>
                </c:pt>
                <c:pt idx="20">
                  <c:v>leather</c:v>
                </c:pt>
                <c:pt idx="21">
                  <c:v>jute</c:v>
                </c:pt>
                <c:pt idx="22">
                  <c:v>cotton</c:v>
                </c:pt>
                <c:pt idx="23">
                  <c:v>fir</c:v>
                </c:pt>
                <c:pt idx="24">
                  <c:v>hemlock</c:v>
                </c:pt>
                <c:pt idx="25">
                  <c:v>oak</c:v>
                </c:pt>
                <c:pt idx="26">
                  <c:v>beech</c:v>
                </c:pt>
                <c:pt idx="27">
                  <c:v>cedar</c:v>
                </c:pt>
                <c:pt idx="28">
                  <c:v>ash</c:v>
                </c:pt>
                <c:pt idx="29">
                  <c:v>wrought iron</c:v>
                </c:pt>
                <c:pt idx="30">
                  <c:v>linen</c:v>
                </c:pt>
                <c:pt idx="31">
                  <c:v>wool</c:v>
                </c:pt>
                <c:pt idx="32">
                  <c:v>hickory</c:v>
                </c:pt>
                <c:pt idx="33">
                  <c:v>pine</c:v>
                </c:pt>
                <c:pt idx="34">
                  <c:v>pure iron</c:v>
                </c:pt>
                <c:pt idx="35">
                  <c:v>spruce</c:v>
                </c:pt>
                <c:pt idx="36">
                  <c:v>ramie</c:v>
                </c:pt>
                <c:pt idx="37">
                  <c:v>hemp</c:v>
                </c:pt>
              </c:strCache>
            </c:strRef>
          </c:xVal>
          <c:yVal>
            <c:numRef>
              <c:f>'rarity_distribution - calculati'!$C$2:$C$39</c:f>
              <c:numCache>
                <c:formatCode>General</c:formatCode>
                <c:ptCount val="38"/>
                <c:pt idx="0">
                  <c:v>40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27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12</c:v>
                </c:pt>
                <c:pt idx="33">
                  <c:v>12</c:v>
                </c:pt>
                <c:pt idx="34">
                  <c:v>10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3-4C70-9004-B09B2CCF2D33}"/>
            </c:ext>
          </c:extLst>
        </c:ser>
        <c:ser>
          <c:idx val="1"/>
          <c:order val="1"/>
          <c:tx>
            <c:strRef>
              <c:f>'rarity_distribution - calculati'!$D$1</c:f>
              <c:strCache>
                <c:ptCount val="1"/>
                <c:pt idx="0">
                  <c:v>Distribution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'rarity_distribution - calculati'!$A$2:$A$39</c:f>
              <c:strCache>
                <c:ptCount val="38"/>
                <c:pt idx="0">
                  <c:v>gold</c:v>
                </c:pt>
                <c:pt idx="1">
                  <c:v>steel</c:v>
                </c:pt>
                <c:pt idx="2">
                  <c:v>silver</c:v>
                </c:pt>
                <c:pt idx="3">
                  <c:v>white brass</c:v>
                </c:pt>
                <c:pt idx="4">
                  <c:v>copper</c:v>
                </c:pt>
                <c:pt idx="5">
                  <c:v>nickel</c:v>
                </c:pt>
                <c:pt idx="6">
                  <c:v>brass</c:v>
                </c:pt>
                <c:pt idx="7">
                  <c:v>redwood</c:v>
                </c:pt>
                <c:pt idx="8">
                  <c:v>lead</c:v>
                </c:pt>
                <c:pt idx="9">
                  <c:v>cast iron</c:v>
                </c:pt>
                <c:pt idx="10">
                  <c:v>iron</c:v>
                </c:pt>
                <c:pt idx="11">
                  <c:v>mahogany</c:v>
                </c:pt>
                <c:pt idx="12">
                  <c:v>teak</c:v>
                </c:pt>
                <c:pt idx="13">
                  <c:v>birch</c:v>
                </c:pt>
                <c:pt idx="14">
                  <c:v>rosewood</c:v>
                </c:pt>
                <c:pt idx="15">
                  <c:v>silk</c:v>
                </c:pt>
                <c:pt idx="16">
                  <c:v>alumninium</c:v>
                </c:pt>
                <c:pt idx="17">
                  <c:v>tin</c:v>
                </c:pt>
                <c:pt idx="18">
                  <c:v>cherry</c:v>
                </c:pt>
                <c:pt idx="19">
                  <c:v>maple</c:v>
                </c:pt>
                <c:pt idx="20">
                  <c:v>leather</c:v>
                </c:pt>
                <c:pt idx="21">
                  <c:v>jute</c:v>
                </c:pt>
                <c:pt idx="22">
                  <c:v>cotton</c:v>
                </c:pt>
                <c:pt idx="23">
                  <c:v>fir</c:v>
                </c:pt>
                <c:pt idx="24">
                  <c:v>hemlock</c:v>
                </c:pt>
                <c:pt idx="25">
                  <c:v>oak</c:v>
                </c:pt>
                <c:pt idx="26">
                  <c:v>beech</c:v>
                </c:pt>
                <c:pt idx="27">
                  <c:v>cedar</c:v>
                </c:pt>
                <c:pt idx="28">
                  <c:v>ash</c:v>
                </c:pt>
                <c:pt idx="29">
                  <c:v>wrought iron</c:v>
                </c:pt>
                <c:pt idx="30">
                  <c:v>linen</c:v>
                </c:pt>
                <c:pt idx="31">
                  <c:v>wool</c:v>
                </c:pt>
                <c:pt idx="32">
                  <c:v>hickory</c:v>
                </c:pt>
                <c:pt idx="33">
                  <c:v>pine</c:v>
                </c:pt>
                <c:pt idx="34">
                  <c:v>pure iron</c:v>
                </c:pt>
                <c:pt idx="35">
                  <c:v>spruce</c:v>
                </c:pt>
                <c:pt idx="36">
                  <c:v>ramie</c:v>
                </c:pt>
                <c:pt idx="37">
                  <c:v>hemp</c:v>
                </c:pt>
              </c:strCache>
            </c:strRef>
          </c:xVal>
          <c:yVal>
            <c:numRef>
              <c:f>'rarity_distribution - calculati'!$D$2:$D$39</c:f>
              <c:numCache>
                <c:formatCode>0.00</c:formatCode>
                <c:ptCount val="38"/>
                <c:pt idx="0">
                  <c:v>0.22500000000000001</c:v>
                </c:pt>
                <c:pt idx="1">
                  <c:v>0.25714285714285712</c:v>
                </c:pt>
                <c:pt idx="2">
                  <c:v>0.25714285714285712</c:v>
                </c:pt>
                <c:pt idx="3">
                  <c:v>0.25714285714285712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0.33333333333333331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0.42857142857142855</c:v>
                </c:pt>
                <c:pt idx="14">
                  <c:v>0.42857142857142855</c:v>
                </c:pt>
                <c:pt idx="15">
                  <c:v>0.42857142857142855</c:v>
                </c:pt>
                <c:pt idx="16">
                  <c:v>0.45</c:v>
                </c:pt>
                <c:pt idx="17">
                  <c:v>0.45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0.75</c:v>
                </c:pt>
                <c:pt idx="33">
                  <c:v>0.75</c:v>
                </c:pt>
                <c:pt idx="34">
                  <c:v>0.9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63-4C70-9004-B09B2CCF2D33}"/>
            </c:ext>
          </c:extLst>
        </c:ser>
        <c:ser>
          <c:idx val="2"/>
          <c:order val="2"/>
          <c:tx>
            <c:strRef>
              <c:f>'rarity_distribution - calculati'!$G$1</c:f>
              <c:strCache>
                <c:ptCount val="1"/>
                <c:pt idx="0">
                  <c:v>invert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'rarity_distribution - calculati'!$A$2:$A$39</c:f>
              <c:strCache>
                <c:ptCount val="38"/>
                <c:pt idx="0">
                  <c:v>gold</c:v>
                </c:pt>
                <c:pt idx="1">
                  <c:v>steel</c:v>
                </c:pt>
                <c:pt idx="2">
                  <c:v>silver</c:v>
                </c:pt>
                <c:pt idx="3">
                  <c:v>white brass</c:v>
                </c:pt>
                <c:pt idx="4">
                  <c:v>copper</c:v>
                </c:pt>
                <c:pt idx="5">
                  <c:v>nickel</c:v>
                </c:pt>
                <c:pt idx="6">
                  <c:v>brass</c:v>
                </c:pt>
                <c:pt idx="7">
                  <c:v>redwood</c:v>
                </c:pt>
                <c:pt idx="8">
                  <c:v>lead</c:v>
                </c:pt>
                <c:pt idx="9">
                  <c:v>cast iron</c:v>
                </c:pt>
                <c:pt idx="10">
                  <c:v>iron</c:v>
                </c:pt>
                <c:pt idx="11">
                  <c:v>mahogany</c:v>
                </c:pt>
                <c:pt idx="12">
                  <c:v>teak</c:v>
                </c:pt>
                <c:pt idx="13">
                  <c:v>birch</c:v>
                </c:pt>
                <c:pt idx="14">
                  <c:v>rosewood</c:v>
                </c:pt>
                <c:pt idx="15">
                  <c:v>silk</c:v>
                </c:pt>
                <c:pt idx="16">
                  <c:v>alumninium</c:v>
                </c:pt>
                <c:pt idx="17">
                  <c:v>tin</c:v>
                </c:pt>
                <c:pt idx="18">
                  <c:v>cherry</c:v>
                </c:pt>
                <c:pt idx="19">
                  <c:v>maple</c:v>
                </c:pt>
                <c:pt idx="20">
                  <c:v>leather</c:v>
                </c:pt>
                <c:pt idx="21">
                  <c:v>jute</c:v>
                </c:pt>
                <c:pt idx="22">
                  <c:v>cotton</c:v>
                </c:pt>
                <c:pt idx="23">
                  <c:v>fir</c:v>
                </c:pt>
                <c:pt idx="24">
                  <c:v>hemlock</c:v>
                </c:pt>
                <c:pt idx="25">
                  <c:v>oak</c:v>
                </c:pt>
                <c:pt idx="26">
                  <c:v>beech</c:v>
                </c:pt>
                <c:pt idx="27">
                  <c:v>cedar</c:v>
                </c:pt>
                <c:pt idx="28">
                  <c:v>ash</c:v>
                </c:pt>
                <c:pt idx="29">
                  <c:v>wrought iron</c:v>
                </c:pt>
                <c:pt idx="30">
                  <c:v>linen</c:v>
                </c:pt>
                <c:pt idx="31">
                  <c:v>wool</c:v>
                </c:pt>
                <c:pt idx="32">
                  <c:v>hickory</c:v>
                </c:pt>
                <c:pt idx="33">
                  <c:v>pine</c:v>
                </c:pt>
                <c:pt idx="34">
                  <c:v>pure iron</c:v>
                </c:pt>
                <c:pt idx="35">
                  <c:v>spruce</c:v>
                </c:pt>
                <c:pt idx="36">
                  <c:v>ramie</c:v>
                </c:pt>
                <c:pt idx="37">
                  <c:v>hemp</c:v>
                </c:pt>
              </c:strCache>
            </c:strRef>
          </c:xVal>
          <c:yVal>
            <c:numRef>
              <c:f>'rarity_distribution - calculati'!$G$2:$G$39</c:f>
              <c:numCache>
                <c:formatCode>General</c:formatCode>
                <c:ptCount val="38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29</c:v>
                </c:pt>
                <c:pt idx="33">
                  <c:v>29</c:v>
                </c:pt>
                <c:pt idx="34">
                  <c:v>31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63-4C70-9004-B09B2CCF2D33}"/>
            </c:ext>
          </c:extLst>
        </c:ser>
        <c:ser>
          <c:idx val="3"/>
          <c:order val="3"/>
          <c:tx>
            <c:strRef>
              <c:f>'rarity_distribution - calculati'!$H$1</c:f>
              <c:strCache>
                <c:ptCount val="1"/>
                <c:pt idx="0">
                  <c:v>normalise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'rarity_distribution - calculati'!$A$2:$A$39</c:f>
              <c:strCache>
                <c:ptCount val="38"/>
                <c:pt idx="0">
                  <c:v>gold</c:v>
                </c:pt>
                <c:pt idx="1">
                  <c:v>steel</c:v>
                </c:pt>
                <c:pt idx="2">
                  <c:v>silver</c:v>
                </c:pt>
                <c:pt idx="3">
                  <c:v>white brass</c:v>
                </c:pt>
                <c:pt idx="4">
                  <c:v>copper</c:v>
                </c:pt>
                <c:pt idx="5">
                  <c:v>nickel</c:v>
                </c:pt>
                <c:pt idx="6">
                  <c:v>brass</c:v>
                </c:pt>
                <c:pt idx="7">
                  <c:v>redwood</c:v>
                </c:pt>
                <c:pt idx="8">
                  <c:v>lead</c:v>
                </c:pt>
                <c:pt idx="9">
                  <c:v>cast iron</c:v>
                </c:pt>
                <c:pt idx="10">
                  <c:v>iron</c:v>
                </c:pt>
                <c:pt idx="11">
                  <c:v>mahogany</c:v>
                </c:pt>
                <c:pt idx="12">
                  <c:v>teak</c:v>
                </c:pt>
                <c:pt idx="13">
                  <c:v>birch</c:v>
                </c:pt>
                <c:pt idx="14">
                  <c:v>rosewood</c:v>
                </c:pt>
                <c:pt idx="15">
                  <c:v>silk</c:v>
                </c:pt>
                <c:pt idx="16">
                  <c:v>alumninium</c:v>
                </c:pt>
                <c:pt idx="17">
                  <c:v>tin</c:v>
                </c:pt>
                <c:pt idx="18">
                  <c:v>cherry</c:v>
                </c:pt>
                <c:pt idx="19">
                  <c:v>maple</c:v>
                </c:pt>
                <c:pt idx="20">
                  <c:v>leather</c:v>
                </c:pt>
                <c:pt idx="21">
                  <c:v>jute</c:v>
                </c:pt>
                <c:pt idx="22">
                  <c:v>cotton</c:v>
                </c:pt>
                <c:pt idx="23">
                  <c:v>fir</c:v>
                </c:pt>
                <c:pt idx="24">
                  <c:v>hemlock</c:v>
                </c:pt>
                <c:pt idx="25">
                  <c:v>oak</c:v>
                </c:pt>
                <c:pt idx="26">
                  <c:v>beech</c:v>
                </c:pt>
                <c:pt idx="27">
                  <c:v>cedar</c:v>
                </c:pt>
                <c:pt idx="28">
                  <c:v>ash</c:v>
                </c:pt>
                <c:pt idx="29">
                  <c:v>wrought iron</c:v>
                </c:pt>
                <c:pt idx="30">
                  <c:v>linen</c:v>
                </c:pt>
                <c:pt idx="31">
                  <c:v>wool</c:v>
                </c:pt>
                <c:pt idx="32">
                  <c:v>hickory</c:v>
                </c:pt>
                <c:pt idx="33">
                  <c:v>pine</c:v>
                </c:pt>
                <c:pt idx="34">
                  <c:v>pure iron</c:v>
                </c:pt>
                <c:pt idx="35">
                  <c:v>spruce</c:v>
                </c:pt>
                <c:pt idx="36">
                  <c:v>ramie</c:v>
                </c:pt>
                <c:pt idx="37">
                  <c:v>hemp</c:v>
                </c:pt>
              </c:strCache>
            </c:strRef>
          </c:xVal>
          <c:yVal>
            <c:numRef>
              <c:f>'rarity_distribution - calculati'!$H$2:$H$39</c:f>
              <c:numCache>
                <c:formatCode>0.00</c:formatCode>
                <c:ptCount val="38"/>
                <c:pt idx="0">
                  <c:v>1.4492753623188406</c:v>
                </c:pt>
                <c:pt idx="1">
                  <c:v>8.8235294117647065</c:v>
                </c:pt>
                <c:pt idx="2">
                  <c:v>8.9552238805970141</c:v>
                </c:pt>
                <c:pt idx="3">
                  <c:v>9.0909090909090917</c:v>
                </c:pt>
                <c:pt idx="4">
                  <c:v>16.923076923076923</c:v>
                </c:pt>
                <c:pt idx="5">
                  <c:v>17.1875</c:v>
                </c:pt>
                <c:pt idx="6">
                  <c:v>17.460317460317459</c:v>
                </c:pt>
                <c:pt idx="7">
                  <c:v>22.58064516129032</c:v>
                </c:pt>
                <c:pt idx="8">
                  <c:v>26.229508196721312</c:v>
                </c:pt>
                <c:pt idx="9">
                  <c:v>26.666666666666668</c:v>
                </c:pt>
                <c:pt idx="10">
                  <c:v>27.118644067796609</c:v>
                </c:pt>
                <c:pt idx="11">
                  <c:v>34.482758620689658</c:v>
                </c:pt>
                <c:pt idx="12">
                  <c:v>35.087719298245609</c:v>
                </c:pt>
                <c:pt idx="13">
                  <c:v>35.714285714285715</c:v>
                </c:pt>
                <c:pt idx="14">
                  <c:v>36.363636363636367</c:v>
                </c:pt>
                <c:pt idx="15">
                  <c:v>37.037037037037038</c:v>
                </c:pt>
                <c:pt idx="16">
                  <c:v>39.622641509433961</c:v>
                </c:pt>
                <c:pt idx="17">
                  <c:v>40.384615384615387</c:v>
                </c:pt>
                <c:pt idx="18">
                  <c:v>45.098039215686278</c:v>
                </c:pt>
                <c:pt idx="19">
                  <c:v>46</c:v>
                </c:pt>
                <c:pt idx="20">
                  <c:v>46.938775510204081</c:v>
                </c:pt>
                <c:pt idx="21">
                  <c:v>47.916666666666671</c:v>
                </c:pt>
                <c:pt idx="22">
                  <c:v>48.936170212765958</c:v>
                </c:pt>
                <c:pt idx="23">
                  <c:v>56.521739130434781</c:v>
                </c:pt>
                <c:pt idx="24">
                  <c:v>57.777777777777771</c:v>
                </c:pt>
                <c:pt idx="25">
                  <c:v>59.090909090909093</c:v>
                </c:pt>
                <c:pt idx="26">
                  <c:v>60.465116279069761</c:v>
                </c:pt>
                <c:pt idx="27">
                  <c:v>61.904761904761905</c:v>
                </c:pt>
                <c:pt idx="28">
                  <c:v>63.414634146341463</c:v>
                </c:pt>
                <c:pt idx="29">
                  <c:v>65</c:v>
                </c:pt>
                <c:pt idx="30">
                  <c:v>66.666666666666657</c:v>
                </c:pt>
                <c:pt idx="31">
                  <c:v>68.421052631578945</c:v>
                </c:pt>
                <c:pt idx="32">
                  <c:v>78.378378378378372</c:v>
                </c:pt>
                <c:pt idx="33">
                  <c:v>80.555555555555557</c:v>
                </c:pt>
                <c:pt idx="34">
                  <c:v>88.571428571428569</c:v>
                </c:pt>
                <c:pt idx="35">
                  <c:v>94.117647058823522</c:v>
                </c:pt>
                <c:pt idx="36">
                  <c:v>96.969696969696969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63-4C70-9004-B09B2CCF2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09632"/>
        <c:axId val="369200448"/>
      </c:scatterChart>
      <c:valAx>
        <c:axId val="3692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00448"/>
        <c:crosses val="autoZero"/>
        <c:crossBetween val="midCat"/>
      </c:valAx>
      <c:valAx>
        <c:axId val="3692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0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18</xdr:row>
      <xdr:rowOff>38100</xdr:rowOff>
    </xdr:from>
    <xdr:to>
      <xdr:col>21</xdr:col>
      <xdr:colOff>504825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7431F-42C2-42AD-AB2B-B8F327693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2" zoomScale="70" zoomScaleNormal="70" workbookViewId="0">
      <selection activeCell="K9" sqref="K9"/>
    </sheetView>
  </sheetViews>
  <sheetFormatPr defaultRowHeight="15" x14ac:dyDescent="0.25"/>
  <cols>
    <col min="4" max="6" width="9.140625" style="2"/>
    <col min="8" max="8" width="9.140625" style="2"/>
    <col min="12" max="12" width="12.42578125" bestFit="1" customWidth="1"/>
  </cols>
  <sheetData>
    <row r="1" spans="1:11" x14ac:dyDescent="0.25">
      <c r="A1" t="s">
        <v>38</v>
      </c>
      <c r="B1" t="s">
        <v>43</v>
      </c>
      <c r="C1" t="s">
        <v>39</v>
      </c>
      <c r="D1" s="2" t="s">
        <v>40</v>
      </c>
      <c r="F1" s="2" t="s">
        <v>44</v>
      </c>
      <c r="G1" t="s">
        <v>42</v>
      </c>
      <c r="H1" s="2" t="s">
        <v>41</v>
      </c>
    </row>
    <row r="2" spans="1:11" x14ac:dyDescent="0.25">
      <c r="A2" s="1" t="s">
        <v>18</v>
      </c>
      <c r="B2" s="1">
        <f t="shared" ref="B2:B37" si="0">B3+1</f>
        <v>38</v>
      </c>
      <c r="C2">
        <v>40</v>
      </c>
      <c r="D2" s="2">
        <f t="shared" ref="D2:D38" si="1">9/C2</f>
        <v>0.22500000000000001</v>
      </c>
      <c r="E2" s="2">
        <f>40/C2</f>
        <v>1</v>
      </c>
      <c r="F2" s="3">
        <f t="shared" ref="F2:F38" si="2">E2/$E$40</f>
        <v>4.8532595158552651E-4</v>
      </c>
      <c r="G2">
        <f t="shared" ref="G2:G38" si="3">41-C2</f>
        <v>1</v>
      </c>
      <c r="H2" s="2">
        <f>(G2)/(31+COUNT($G2:G$39)*$L$39)*100</f>
        <v>1.4492753623188406</v>
      </c>
      <c r="I2">
        <f>B2/38</f>
        <v>1</v>
      </c>
      <c r="J2">
        <f>J3/COUNT(H2:$H$39)</f>
        <v>1.911963205040282E-45</v>
      </c>
      <c r="K2" s="2">
        <f t="shared" ref="K2:K38" si="4">J2*H2</f>
        <v>2.7709611667250464E-45</v>
      </c>
    </row>
    <row r="3" spans="1:11" x14ac:dyDescent="0.25">
      <c r="A3" s="1" t="s">
        <v>22</v>
      </c>
      <c r="B3" s="1">
        <f t="shared" si="0"/>
        <v>37</v>
      </c>
      <c r="C3">
        <v>35</v>
      </c>
      <c r="D3" s="2">
        <f t="shared" si="1"/>
        <v>0.25714285714285712</v>
      </c>
      <c r="E3" s="2">
        <f>40/C3*COUNT($D$2:D3)</f>
        <v>2.2857142857142856</v>
      </c>
      <c r="F3" s="3">
        <f t="shared" si="2"/>
        <v>1.1093164607669176E-3</v>
      </c>
      <c r="G3">
        <f t="shared" si="3"/>
        <v>6</v>
      </c>
      <c r="H3" s="2">
        <f>(G3)/(31+COUNT($G3:G$39)*$L$39)*100</f>
        <v>8.8235294117647065</v>
      </c>
      <c r="I3">
        <f>B3/38</f>
        <v>0.97368421052631582</v>
      </c>
      <c r="J3">
        <f>J4/COUNT(H3:$H$39)</f>
        <v>7.2654601791530714E-44</v>
      </c>
      <c r="K3" s="2">
        <f t="shared" si="4"/>
        <v>6.41070015807624E-43</v>
      </c>
    </row>
    <row r="4" spans="1:11" x14ac:dyDescent="0.25">
      <c r="A4" s="1" t="s">
        <v>26</v>
      </c>
      <c r="B4" s="1">
        <f t="shared" si="0"/>
        <v>36</v>
      </c>
      <c r="C4">
        <v>35</v>
      </c>
      <c r="D4" s="2">
        <f t="shared" si="1"/>
        <v>0.25714285714285712</v>
      </c>
      <c r="E4" s="2">
        <f>40/C4*COUNT($D$2:D4)</f>
        <v>3.4285714285714284</v>
      </c>
      <c r="F4" s="3">
        <f t="shared" si="2"/>
        <v>1.6639746911503764E-3</v>
      </c>
      <c r="G4">
        <f t="shared" si="3"/>
        <v>6</v>
      </c>
      <c r="H4" s="2">
        <f>(G4)/(31+COUNT($G4:G$39)*$L$39)*100</f>
        <v>8.9552238805970141</v>
      </c>
      <c r="I4">
        <f>B4/38</f>
        <v>0.94736842105263153</v>
      </c>
      <c r="J4">
        <f>J5/COUNT(H4:$H$39)</f>
        <v>2.6882202662866363E-42</v>
      </c>
      <c r="K4" s="2">
        <f t="shared" si="4"/>
        <v>2.4073614324954952E-41</v>
      </c>
    </row>
    <row r="5" spans="1:11" x14ac:dyDescent="0.25">
      <c r="A5" s="1" t="s">
        <v>29</v>
      </c>
      <c r="B5" s="1">
        <f t="shared" si="0"/>
        <v>35</v>
      </c>
      <c r="C5">
        <v>35</v>
      </c>
      <c r="D5" s="2">
        <f t="shared" si="1"/>
        <v>0.25714285714285712</v>
      </c>
      <c r="E5" s="2">
        <f>40/C5*COUNT($D$2:D5)</f>
        <v>4.5714285714285712</v>
      </c>
      <c r="F5" s="3">
        <f t="shared" si="2"/>
        <v>2.2186329215338352E-3</v>
      </c>
      <c r="G5">
        <f t="shared" si="3"/>
        <v>6</v>
      </c>
      <c r="H5" s="2">
        <f>(G5)/(31+COUNT($G5:G$39)*$L$39)*100</f>
        <v>9.0909090909090917</v>
      </c>
      <c r="I5">
        <f>B5/38</f>
        <v>0.92105263157894735</v>
      </c>
      <c r="J5">
        <f>J6/COUNT(H5:$H$39)</f>
        <v>9.6775929586318907E-41</v>
      </c>
      <c r="K5" s="2">
        <f t="shared" si="4"/>
        <v>8.7978117805744464E-40</v>
      </c>
    </row>
    <row r="6" spans="1:11" x14ac:dyDescent="0.25">
      <c r="A6" s="1" t="s">
        <v>16</v>
      </c>
      <c r="B6" s="1">
        <f t="shared" si="0"/>
        <v>34</v>
      </c>
      <c r="C6">
        <v>30</v>
      </c>
      <c r="D6" s="2">
        <f t="shared" si="1"/>
        <v>0.3</v>
      </c>
      <c r="E6" s="2">
        <f>40/C6*COUNT($D$2:D6)</f>
        <v>6.6666666666666661</v>
      </c>
      <c r="F6" s="3">
        <f t="shared" si="2"/>
        <v>3.2355063439035098E-3</v>
      </c>
      <c r="G6">
        <f t="shared" si="3"/>
        <v>11</v>
      </c>
      <c r="H6" s="2">
        <f>(G6)/(31+COUNT($G6:G$39)*$L$39)*100</f>
        <v>16.923076923076923</v>
      </c>
      <c r="I6">
        <f>B6/38</f>
        <v>0.89473684210526316</v>
      </c>
      <c r="J6">
        <f>J7/COUNT(H6:$H$39)</f>
        <v>3.3871575355211618E-39</v>
      </c>
      <c r="K6" s="2">
        <f t="shared" si="4"/>
        <v>5.7321127524204273E-38</v>
      </c>
    </row>
    <row r="7" spans="1:11" x14ac:dyDescent="0.25">
      <c r="A7" s="1" t="s">
        <v>17</v>
      </c>
      <c r="B7" s="1">
        <f t="shared" si="0"/>
        <v>33</v>
      </c>
      <c r="C7">
        <v>30</v>
      </c>
      <c r="D7" s="2">
        <f t="shared" si="1"/>
        <v>0.3</v>
      </c>
      <c r="E7" s="2">
        <f>40/C7*COUNT($D$2:D7)</f>
        <v>8</v>
      </c>
      <c r="F7" s="3">
        <f t="shared" si="2"/>
        <v>3.8826076126842121E-3</v>
      </c>
      <c r="G7">
        <f t="shared" si="3"/>
        <v>11</v>
      </c>
      <c r="H7" s="2">
        <f>(G7)/(31+COUNT($G7:G$39)*$L$39)*100</f>
        <v>17.1875</v>
      </c>
      <c r="I7">
        <f>B7/38</f>
        <v>0.86842105263157898</v>
      </c>
      <c r="J7">
        <f>J8/COUNT(H7:$H$39)</f>
        <v>1.1516335620771951E-37</v>
      </c>
      <c r="K7" s="2">
        <f t="shared" si="4"/>
        <v>1.979370184820179E-36</v>
      </c>
    </row>
    <row r="8" spans="1:11" x14ac:dyDescent="0.25">
      <c r="A8" s="1" t="s">
        <v>20</v>
      </c>
      <c r="B8" s="1">
        <f t="shared" si="0"/>
        <v>32</v>
      </c>
      <c r="C8">
        <v>30</v>
      </c>
      <c r="D8" s="2">
        <f t="shared" si="1"/>
        <v>0.3</v>
      </c>
      <c r="E8" s="2">
        <f>40/C8*COUNT($D$2:D8)</f>
        <v>9.3333333333333321</v>
      </c>
      <c r="F8" s="3">
        <f t="shared" si="2"/>
        <v>4.5297088814649136E-3</v>
      </c>
      <c r="G8">
        <f t="shared" si="3"/>
        <v>11</v>
      </c>
      <c r="H8" s="2">
        <f>(G8)/(31+COUNT($G8:G$39)*$L$39)*100</f>
        <v>17.460317460317459</v>
      </c>
      <c r="I8">
        <f>B8/38</f>
        <v>0.84210526315789469</v>
      </c>
      <c r="J8">
        <f>J9/COUNT(H8:$H$39)</f>
        <v>3.8003907548547441E-36</v>
      </c>
      <c r="K8" s="2">
        <f t="shared" si="4"/>
        <v>6.6356029053019333E-35</v>
      </c>
    </row>
    <row r="9" spans="1:11" x14ac:dyDescent="0.25">
      <c r="A9" s="1" t="s">
        <v>2</v>
      </c>
      <c r="B9" s="1">
        <f t="shared" si="0"/>
        <v>31</v>
      </c>
      <c r="C9">
        <v>27</v>
      </c>
      <c r="D9" s="2">
        <f t="shared" si="1"/>
        <v>0.33333333333333331</v>
      </c>
      <c r="E9" s="2">
        <f>40/C9*COUNT($D$2:D9)</f>
        <v>11.851851851851851</v>
      </c>
      <c r="F9" s="3">
        <f t="shared" si="2"/>
        <v>5.7520112780506845E-3</v>
      </c>
      <c r="G9">
        <f t="shared" si="3"/>
        <v>14</v>
      </c>
      <c r="H9" s="2">
        <f>(G9)/(31+COUNT($G9:G$39)*$L$39)*100</f>
        <v>22.58064516129032</v>
      </c>
      <c r="I9">
        <f>B9/38</f>
        <v>0.81578947368421051</v>
      </c>
      <c r="J9">
        <f>J10/COUNT(H9:$H$39)</f>
        <v>1.2161250415535181E-34</v>
      </c>
      <c r="K9" s="2">
        <f t="shared" si="4"/>
        <v>2.7460888035079438E-33</v>
      </c>
    </row>
    <row r="10" spans="1:11" x14ac:dyDescent="0.25">
      <c r="A10" s="1" t="s">
        <v>24</v>
      </c>
      <c r="B10" s="1">
        <f t="shared" si="0"/>
        <v>30</v>
      </c>
      <c r="C10">
        <v>25</v>
      </c>
      <c r="D10" s="2">
        <f t="shared" si="1"/>
        <v>0.36</v>
      </c>
      <c r="E10" s="2">
        <f>40/C10*COUNT($D$2:D10)</f>
        <v>14.4</v>
      </c>
      <c r="F10" s="3">
        <f t="shared" si="2"/>
        <v>6.9886937028315818E-3</v>
      </c>
      <c r="G10">
        <f t="shared" si="3"/>
        <v>16</v>
      </c>
      <c r="H10" s="2">
        <f>(G10)/(31+COUNT($G10:G$39)*$L$39)*100</f>
        <v>26.229508196721312</v>
      </c>
      <c r="I10">
        <f>B10/38</f>
        <v>0.78947368421052633</v>
      </c>
      <c r="J10">
        <f>J11/COUNT(H10:$H$39)</f>
        <v>3.7699876288159061E-33</v>
      </c>
      <c r="K10" s="2">
        <f t="shared" si="4"/>
        <v>9.8884921411564757E-32</v>
      </c>
    </row>
    <row r="11" spans="1:11" x14ac:dyDescent="0.25">
      <c r="A11" s="1" t="s">
        <v>25</v>
      </c>
      <c r="B11" s="1">
        <f t="shared" si="0"/>
        <v>29</v>
      </c>
      <c r="C11">
        <v>25</v>
      </c>
      <c r="D11" s="2">
        <f t="shared" si="1"/>
        <v>0.36</v>
      </c>
      <c r="E11" s="2">
        <f>40/C11*COUNT($D$2:D11)</f>
        <v>16</v>
      </c>
      <c r="F11" s="3">
        <f t="shared" si="2"/>
        <v>7.7652152253684242E-3</v>
      </c>
      <c r="G11">
        <f t="shared" si="3"/>
        <v>16</v>
      </c>
      <c r="H11" s="2">
        <f>(G11)/(31+COUNT($G11:G$39)*$L$39)*100</f>
        <v>26.666666666666668</v>
      </c>
      <c r="I11">
        <f>B11/38</f>
        <v>0.76315789473684215</v>
      </c>
      <c r="J11">
        <f>J12/COUNT(H11:$H$39)</f>
        <v>1.1309962886447718E-31</v>
      </c>
      <c r="K11" s="2">
        <f t="shared" si="4"/>
        <v>3.0159901030527251E-30</v>
      </c>
    </row>
    <row r="12" spans="1:11" x14ac:dyDescent="0.25">
      <c r="A12" s="1" t="s">
        <v>28</v>
      </c>
      <c r="B12" s="1">
        <f t="shared" si="0"/>
        <v>28</v>
      </c>
      <c r="C12">
        <v>25</v>
      </c>
      <c r="D12" s="2">
        <f t="shared" si="1"/>
        <v>0.36</v>
      </c>
      <c r="E12" s="2">
        <f>40/C12*COUNT($D$2:D12)</f>
        <v>17.600000000000001</v>
      </c>
      <c r="F12" s="3">
        <f t="shared" si="2"/>
        <v>8.5417367479052667E-3</v>
      </c>
      <c r="G12">
        <f t="shared" si="3"/>
        <v>16</v>
      </c>
      <c r="H12" s="2">
        <f>(G12)/(31+COUNT($G12:G$39)*$L$39)*100</f>
        <v>27.118644067796609</v>
      </c>
      <c r="I12">
        <f>B12/38</f>
        <v>0.73684210526315785</v>
      </c>
      <c r="J12">
        <f>J13/COUNT(H12:$H$39)</f>
        <v>3.2798892370698385E-30</v>
      </c>
      <c r="K12" s="2">
        <f t="shared" si="4"/>
        <v>8.8946148801893923E-29</v>
      </c>
    </row>
    <row r="13" spans="1:11" x14ac:dyDescent="0.25">
      <c r="A13" s="1" t="s">
        <v>5</v>
      </c>
      <c r="B13" s="1">
        <f t="shared" si="0"/>
        <v>27</v>
      </c>
      <c r="C13">
        <v>21</v>
      </c>
      <c r="D13" s="2">
        <f t="shared" si="1"/>
        <v>0.42857142857142855</v>
      </c>
      <c r="E13" s="2">
        <f>40/C13*COUNT($D$2:D13)</f>
        <v>22.857142857142854</v>
      </c>
      <c r="F13" s="3">
        <f t="shared" si="2"/>
        <v>1.1093164607669176E-2</v>
      </c>
      <c r="G13">
        <f t="shared" si="3"/>
        <v>20</v>
      </c>
      <c r="H13" s="2">
        <f>(G13)/(31+COUNT($G13:G$39)*$L$39)*100</f>
        <v>34.482758620689658</v>
      </c>
      <c r="I13">
        <f>B13/38</f>
        <v>0.71052631578947367</v>
      </c>
      <c r="J13">
        <f>J14/COUNT(H13:$H$39)</f>
        <v>9.1836898637955471E-29</v>
      </c>
      <c r="K13" s="2">
        <f t="shared" si="4"/>
        <v>3.1667896082053613E-27</v>
      </c>
    </row>
    <row r="14" spans="1:11" x14ac:dyDescent="0.25">
      <c r="A14" s="1" t="s">
        <v>9</v>
      </c>
      <c r="B14" s="1">
        <f t="shared" si="0"/>
        <v>26</v>
      </c>
      <c r="C14">
        <v>21</v>
      </c>
      <c r="D14" s="2">
        <f t="shared" si="1"/>
        <v>0.42857142857142855</v>
      </c>
      <c r="E14" s="2">
        <f>40/C14*COUNT($D$2:D14)</f>
        <v>24.761904761904759</v>
      </c>
      <c r="F14" s="3">
        <f t="shared" si="2"/>
        <v>1.2017594991641607E-2</v>
      </c>
      <c r="G14">
        <f t="shared" si="3"/>
        <v>20</v>
      </c>
      <c r="H14" s="2">
        <f>(G14)/(31+COUNT($G14:G$39)*$L$39)*100</f>
        <v>35.087719298245609</v>
      </c>
      <c r="I14">
        <f>B14/38</f>
        <v>0.68421052631578949</v>
      </c>
      <c r="J14">
        <f>J15/COUNT(H14:$H$39)</f>
        <v>2.4795962632247976E-27</v>
      </c>
      <c r="K14" s="2">
        <f t="shared" si="4"/>
        <v>8.7003377657010425E-26</v>
      </c>
    </row>
    <row r="15" spans="1:11" x14ac:dyDescent="0.25">
      <c r="A15" s="1" t="s">
        <v>11</v>
      </c>
      <c r="B15" s="1">
        <f t="shared" si="0"/>
        <v>25</v>
      </c>
      <c r="C15">
        <v>21</v>
      </c>
      <c r="D15" s="2">
        <f t="shared" si="1"/>
        <v>0.42857142857142855</v>
      </c>
      <c r="E15" s="2">
        <f>40/C15*COUNT($D$2:D15)</f>
        <v>26.666666666666664</v>
      </c>
      <c r="F15" s="3">
        <f t="shared" si="2"/>
        <v>1.2942025375614039E-2</v>
      </c>
      <c r="G15">
        <f t="shared" si="3"/>
        <v>20</v>
      </c>
      <c r="H15" s="2">
        <f>(G15)/(31+COUNT($G15:G$39)*$L$39)*100</f>
        <v>35.714285714285715</v>
      </c>
      <c r="I15">
        <f>B15/38</f>
        <v>0.65789473684210531</v>
      </c>
      <c r="J15">
        <f>J16/COUNT(H15:$H$39)</f>
        <v>6.4469502843844736E-26</v>
      </c>
      <c r="K15" s="2">
        <f t="shared" si="4"/>
        <v>2.3024822444230262E-24</v>
      </c>
    </row>
    <row r="16" spans="1:11" x14ac:dyDescent="0.25">
      <c r="A16" s="1" t="s">
        <v>13</v>
      </c>
      <c r="B16" s="1">
        <f t="shared" si="0"/>
        <v>24</v>
      </c>
      <c r="C16">
        <v>21</v>
      </c>
      <c r="D16" s="2">
        <f t="shared" si="1"/>
        <v>0.42857142857142855</v>
      </c>
      <c r="E16" s="2">
        <f>40/C16*COUNT($D$2:D16)</f>
        <v>28.571428571428569</v>
      </c>
      <c r="F16" s="3">
        <f t="shared" si="2"/>
        <v>1.386645575958647E-2</v>
      </c>
      <c r="G16">
        <f t="shared" si="3"/>
        <v>20</v>
      </c>
      <c r="H16" s="2">
        <f>(G16)/(31+COUNT($G16:G$39)*$L$39)*100</f>
        <v>36.363636363636367</v>
      </c>
      <c r="I16">
        <f>B16/38</f>
        <v>0.63157894736842102</v>
      </c>
      <c r="J16">
        <f>J17/COUNT(H16:$H$39)</f>
        <v>1.6117375710961184E-24</v>
      </c>
      <c r="K16" s="2">
        <f t="shared" si="4"/>
        <v>5.8608638948949762E-23</v>
      </c>
    </row>
    <row r="17" spans="1:13" x14ac:dyDescent="0.25">
      <c r="A17" s="1" t="s">
        <v>31</v>
      </c>
      <c r="B17" s="1">
        <f t="shared" si="0"/>
        <v>23</v>
      </c>
      <c r="C17">
        <v>21</v>
      </c>
      <c r="D17" s="2">
        <f t="shared" si="1"/>
        <v>0.42857142857142855</v>
      </c>
      <c r="E17" s="2">
        <f>40/C17*COUNT($D$2:D17)</f>
        <v>30.476190476190474</v>
      </c>
      <c r="F17" s="3">
        <f t="shared" si="2"/>
        <v>1.4790886143558902E-2</v>
      </c>
      <c r="G17">
        <f t="shared" si="3"/>
        <v>20</v>
      </c>
      <c r="H17" s="2">
        <f>(G17)/(31+COUNT($G17:G$39)*$L$39)*100</f>
        <v>37.037037037037038</v>
      </c>
      <c r="I17">
        <f>B17/38</f>
        <v>0.60526315789473684</v>
      </c>
      <c r="J17">
        <f>J18/COUNT(H17:$H$39)</f>
        <v>3.8681701706306841E-23</v>
      </c>
      <c r="K17" s="2">
        <f t="shared" si="4"/>
        <v>1.4326556187521053E-21</v>
      </c>
    </row>
    <row r="18" spans="1:13" x14ac:dyDescent="0.25">
      <c r="A18" s="1" t="s">
        <v>21</v>
      </c>
      <c r="B18" s="1">
        <f t="shared" si="0"/>
        <v>22</v>
      </c>
      <c r="C18">
        <v>20</v>
      </c>
      <c r="D18" s="2">
        <f t="shared" si="1"/>
        <v>0.45</v>
      </c>
      <c r="E18" s="2">
        <f>40/C18*COUNT($D$2:D18)</f>
        <v>34</v>
      </c>
      <c r="F18" s="3">
        <f t="shared" si="2"/>
        <v>1.65010823539079E-2</v>
      </c>
      <c r="G18">
        <f t="shared" si="3"/>
        <v>21</v>
      </c>
      <c r="H18" s="2">
        <f>(G18)/(31+COUNT($G18:G$39)*$L$39)*100</f>
        <v>39.622641509433961</v>
      </c>
      <c r="I18">
        <f>B18/38</f>
        <v>0.57894736842105265</v>
      </c>
      <c r="J18">
        <f>J19/COUNT(H18:$H$39)</f>
        <v>8.8967913924505741E-22</v>
      </c>
      <c r="K18" s="2">
        <f t="shared" si="4"/>
        <v>3.5251437592728687E-20</v>
      </c>
    </row>
    <row r="19" spans="1:13" x14ac:dyDescent="0.25">
      <c r="A19" s="1" t="s">
        <v>27</v>
      </c>
      <c r="B19" s="1">
        <f t="shared" si="0"/>
        <v>21</v>
      </c>
      <c r="C19">
        <v>20</v>
      </c>
      <c r="D19" s="2">
        <f t="shared" si="1"/>
        <v>0.45</v>
      </c>
      <c r="E19" s="2">
        <f>40/C19*COUNT($D$2:D19)</f>
        <v>36</v>
      </c>
      <c r="F19" s="3">
        <f t="shared" si="2"/>
        <v>1.7471734257078955E-2</v>
      </c>
      <c r="G19">
        <f t="shared" si="3"/>
        <v>21</v>
      </c>
      <c r="H19" s="2">
        <f>(G19)/(31+COUNT($G19:G$39)*$L$39)*100</f>
        <v>40.384615384615387</v>
      </c>
      <c r="I19">
        <f>B19/38</f>
        <v>0.55263157894736847</v>
      </c>
      <c r="J19">
        <f>J20/COUNT(H19:$H$39)</f>
        <v>1.9572941063391263E-20</v>
      </c>
      <c r="K19" s="2">
        <f t="shared" si="4"/>
        <v>7.9044569679080102E-19</v>
      </c>
    </row>
    <row r="20" spans="1:13" x14ac:dyDescent="0.25">
      <c r="A20" s="1" t="s">
        <v>4</v>
      </c>
      <c r="B20" s="1">
        <f t="shared" si="0"/>
        <v>20</v>
      </c>
      <c r="C20">
        <v>18</v>
      </c>
      <c r="D20" s="2">
        <f t="shared" si="1"/>
        <v>0.5</v>
      </c>
      <c r="E20" s="2">
        <f>40/C20*COUNT($D$2:D20)</f>
        <v>42.222222222222221</v>
      </c>
      <c r="F20" s="3">
        <f t="shared" si="2"/>
        <v>2.0491540178055562E-2</v>
      </c>
      <c r="G20">
        <f t="shared" si="3"/>
        <v>23</v>
      </c>
      <c r="H20" s="2">
        <f>(G20)/(31+COUNT($G20:G$39)*$L$39)*100</f>
        <v>45.098039215686278</v>
      </c>
      <c r="I20">
        <f>B20/38</f>
        <v>0.52631578947368418</v>
      </c>
      <c r="J20">
        <f>J21/COUNT(H20:$H$39)</f>
        <v>4.1103176233121653E-19</v>
      </c>
      <c r="K20" s="2">
        <f t="shared" si="4"/>
        <v>1.8536726536505846E-17</v>
      </c>
    </row>
    <row r="21" spans="1:13" x14ac:dyDescent="0.25">
      <c r="A21" s="1" t="s">
        <v>15</v>
      </c>
      <c r="B21" s="1">
        <f t="shared" si="0"/>
        <v>19</v>
      </c>
      <c r="C21">
        <v>18</v>
      </c>
      <c r="D21" s="2">
        <f t="shared" si="1"/>
        <v>0.5</v>
      </c>
      <c r="E21" s="2">
        <f>40/C21*COUNT($D$2:D21)</f>
        <v>44.444444444444443</v>
      </c>
      <c r="F21" s="3">
        <f t="shared" si="2"/>
        <v>2.1570042292690068E-2</v>
      </c>
      <c r="G21">
        <f t="shared" si="3"/>
        <v>23</v>
      </c>
      <c r="H21" s="2">
        <f>(G21)/(31+COUNT($G21:G$39)*$L$39)*100</f>
        <v>46</v>
      </c>
      <c r="I21">
        <f>B21/38</f>
        <v>0.5</v>
      </c>
      <c r="J21">
        <f>J22/COUNT(H21:$H$39)</f>
        <v>8.220635246624331E-18</v>
      </c>
      <c r="K21" s="2">
        <f t="shared" si="4"/>
        <v>3.781492213447192E-16</v>
      </c>
    </row>
    <row r="22" spans="1:13" x14ac:dyDescent="0.25">
      <c r="A22" s="1" t="s">
        <v>33</v>
      </c>
      <c r="B22" s="1">
        <f t="shared" si="0"/>
        <v>18</v>
      </c>
      <c r="C22">
        <v>18</v>
      </c>
      <c r="D22" s="2">
        <f t="shared" si="1"/>
        <v>0.5</v>
      </c>
      <c r="E22" s="2">
        <f>40/C22*COUNT($D$2:D22)</f>
        <v>46.666666666666671</v>
      </c>
      <c r="F22" s="3">
        <f t="shared" si="2"/>
        <v>2.2648544407324573E-2</v>
      </c>
      <c r="G22">
        <f t="shared" si="3"/>
        <v>23</v>
      </c>
      <c r="H22" s="2">
        <f>(G22)/(31+COUNT($G22:G$39)*$L$39)*100</f>
        <v>46.938775510204081</v>
      </c>
      <c r="I22">
        <f>B22/38</f>
        <v>0.47368421052631576</v>
      </c>
      <c r="J22">
        <f>J23/COUNT(H22:$H$39)</f>
        <v>1.5619206968586228E-16</v>
      </c>
      <c r="K22" s="2">
        <f t="shared" si="4"/>
        <v>7.3314644954588419E-15</v>
      </c>
    </row>
    <row r="23" spans="1:13" x14ac:dyDescent="0.25">
      <c r="A23" s="1" t="s">
        <v>36</v>
      </c>
      <c r="B23" s="1">
        <f t="shared" si="0"/>
        <v>17</v>
      </c>
      <c r="C23">
        <v>18</v>
      </c>
      <c r="D23" s="2">
        <f t="shared" si="1"/>
        <v>0.5</v>
      </c>
      <c r="E23" s="2">
        <f>40/C23*COUNT($D$2:D23)</f>
        <v>48.888888888888893</v>
      </c>
      <c r="F23" s="3">
        <f t="shared" si="2"/>
        <v>2.3727046521959075E-2</v>
      </c>
      <c r="G23">
        <f t="shared" si="3"/>
        <v>23</v>
      </c>
      <c r="H23" s="2">
        <f>(G23)/(31+COUNT($G23:G$39)*$L$39)*100</f>
        <v>47.916666666666671</v>
      </c>
      <c r="I23">
        <f>B23/38</f>
        <v>0.44736842105263158</v>
      </c>
      <c r="J23">
        <f>J24/COUNT(H23:$H$39)</f>
        <v>2.811457254345521E-15</v>
      </c>
      <c r="K23" s="2">
        <f t="shared" si="4"/>
        <v>1.3471566010405624E-13</v>
      </c>
    </row>
    <row r="24" spans="1:13" x14ac:dyDescent="0.25">
      <c r="A24" s="1" t="s">
        <v>37</v>
      </c>
      <c r="B24" s="1">
        <f t="shared" si="0"/>
        <v>16</v>
      </c>
      <c r="C24">
        <v>18</v>
      </c>
      <c r="D24" s="2">
        <f t="shared" si="1"/>
        <v>0.5</v>
      </c>
      <c r="E24" s="2">
        <f>40/C24*COUNT($D$2:D24)</f>
        <v>51.111111111111114</v>
      </c>
      <c r="F24" s="3">
        <f t="shared" si="2"/>
        <v>2.480554863659358E-2</v>
      </c>
      <c r="G24">
        <f t="shared" si="3"/>
        <v>23</v>
      </c>
      <c r="H24" s="2">
        <f>(G24)/(31+COUNT($G24:G$39)*$L$39)*100</f>
        <v>48.936170212765958</v>
      </c>
      <c r="I24">
        <f>B24/38</f>
        <v>0.42105263157894735</v>
      </c>
      <c r="J24">
        <f>J25/COUNT(H24:$H$39)</f>
        <v>4.7794773323873859E-14</v>
      </c>
      <c r="K24" s="2">
        <f t="shared" si="4"/>
        <v>2.3388931626576568E-12</v>
      </c>
    </row>
    <row r="25" spans="1:13" x14ac:dyDescent="0.25">
      <c r="A25" s="1" t="s">
        <v>0</v>
      </c>
      <c r="B25" s="1">
        <f t="shared" si="0"/>
        <v>15</v>
      </c>
      <c r="C25">
        <v>15</v>
      </c>
      <c r="D25" s="2">
        <f t="shared" si="1"/>
        <v>0.6</v>
      </c>
      <c r="E25" s="2">
        <f>40/C25*COUNT($D$2:D25)</f>
        <v>64</v>
      </c>
      <c r="F25" s="3">
        <f t="shared" si="2"/>
        <v>3.1060860901473697E-2</v>
      </c>
      <c r="G25">
        <f t="shared" si="3"/>
        <v>26</v>
      </c>
      <c r="H25" s="2">
        <f>(G25)/(31+COUNT($G25:G$39)*$L$39)*100</f>
        <v>56.521739130434781</v>
      </c>
      <c r="I25">
        <f>B25/38</f>
        <v>0.39473684210526316</v>
      </c>
      <c r="J25">
        <f>J26/COUNT(H25:$H$39)</f>
        <v>7.6471637318198174E-13</v>
      </c>
      <c r="K25" s="2">
        <f t="shared" si="4"/>
        <v>4.3223099353764183E-11</v>
      </c>
    </row>
    <row r="26" spans="1:13" x14ac:dyDescent="0.25">
      <c r="A26" s="1" t="s">
        <v>1</v>
      </c>
      <c r="B26" s="1">
        <f t="shared" si="0"/>
        <v>14</v>
      </c>
      <c r="C26">
        <v>15</v>
      </c>
      <c r="D26" s="2">
        <f t="shared" si="1"/>
        <v>0.6</v>
      </c>
      <c r="E26" s="2">
        <f>40/C26*COUNT($D$2:D26)</f>
        <v>66.666666666666657</v>
      </c>
      <c r="F26" s="3">
        <f t="shared" si="2"/>
        <v>3.2355063439035096E-2</v>
      </c>
      <c r="G26">
        <f t="shared" si="3"/>
        <v>26</v>
      </c>
      <c r="H26" s="2">
        <f>(G26)/(31+COUNT($G26:G$39)*$L$39)*100</f>
        <v>57.777777777777771</v>
      </c>
      <c r="I26">
        <f>B26/38</f>
        <v>0.36842105263157893</v>
      </c>
      <c r="J26">
        <f>J27/COUNT(H26:$H$39)</f>
        <v>1.1470745597729726E-11</v>
      </c>
      <c r="K26" s="2">
        <f t="shared" si="4"/>
        <v>6.6275419009105073E-10</v>
      </c>
    </row>
    <row r="27" spans="1:13" x14ac:dyDescent="0.25">
      <c r="A27" s="1" t="s">
        <v>6</v>
      </c>
      <c r="B27" s="1">
        <f t="shared" si="0"/>
        <v>13</v>
      </c>
      <c r="C27">
        <v>15</v>
      </c>
      <c r="D27" s="2">
        <f t="shared" si="1"/>
        <v>0.6</v>
      </c>
      <c r="E27" s="2">
        <f>40/C27*COUNT($D$2:D27)</f>
        <v>69.333333333333329</v>
      </c>
      <c r="F27" s="3">
        <f t="shared" si="2"/>
        <v>3.3649265976596503E-2</v>
      </c>
      <c r="G27">
        <f t="shared" si="3"/>
        <v>26</v>
      </c>
      <c r="H27" s="2">
        <f>(G27)/(31+COUNT($G27:G$39)*$L$39)*100</f>
        <v>59.090909090909093</v>
      </c>
      <c r="I27">
        <f>B27/38</f>
        <v>0.34210526315789475</v>
      </c>
      <c r="J27">
        <f>J28/COUNT(H27:$H$39)</f>
        <v>1.6059043836821616E-10</v>
      </c>
      <c r="K27" s="2">
        <f t="shared" si="4"/>
        <v>9.4894349944855007E-9</v>
      </c>
    </row>
    <row r="28" spans="1:13" x14ac:dyDescent="0.25">
      <c r="A28" s="1" t="s">
        <v>8</v>
      </c>
      <c r="B28" s="1">
        <f t="shared" si="0"/>
        <v>12</v>
      </c>
      <c r="C28">
        <v>15</v>
      </c>
      <c r="D28" s="2">
        <f t="shared" si="1"/>
        <v>0.6</v>
      </c>
      <c r="E28" s="2">
        <f>40/C28*COUNT($D$2:D28)</f>
        <v>72</v>
      </c>
      <c r="F28" s="3">
        <f t="shared" si="2"/>
        <v>3.4943468514157909E-2</v>
      </c>
      <c r="G28">
        <f t="shared" si="3"/>
        <v>26</v>
      </c>
      <c r="H28" s="2">
        <f>(G28)/(31+COUNT($G28:G$39)*$L$39)*100</f>
        <v>60.465116279069761</v>
      </c>
      <c r="I28">
        <f>B28/38</f>
        <v>0.31578947368421051</v>
      </c>
      <c r="J28">
        <f>J29/COUNT(H28:$H$39)</f>
        <v>2.08767569878681E-9</v>
      </c>
      <c r="K28" s="2">
        <f t="shared" si="4"/>
        <v>1.2623155388013267E-7</v>
      </c>
    </row>
    <row r="29" spans="1:13" x14ac:dyDescent="0.25">
      <c r="A29" s="1" t="s">
        <v>10</v>
      </c>
      <c r="B29" s="1">
        <f t="shared" si="0"/>
        <v>11</v>
      </c>
      <c r="C29">
        <v>15</v>
      </c>
      <c r="D29" s="2">
        <f t="shared" si="1"/>
        <v>0.6</v>
      </c>
      <c r="E29" s="2">
        <f>40/C29*COUNT($D$2:D29)</f>
        <v>74.666666666666657</v>
      </c>
      <c r="F29" s="3">
        <f t="shared" si="2"/>
        <v>3.6237671051719308E-2</v>
      </c>
      <c r="G29">
        <f t="shared" si="3"/>
        <v>26</v>
      </c>
      <c r="H29" s="2">
        <f>(G29)/(31+COUNT($G29:G$39)*$L$39)*100</f>
        <v>61.904761904761905</v>
      </c>
      <c r="I29">
        <f>B29/38</f>
        <v>0.28947368421052633</v>
      </c>
      <c r="J29">
        <f>J30/COUNT(H29:$H$39)</f>
        <v>2.505210838544172E-8</v>
      </c>
      <c r="K29" s="2">
        <f t="shared" si="4"/>
        <v>1.5508448048130588E-6</v>
      </c>
    </row>
    <row r="30" spans="1:13" x14ac:dyDescent="0.25">
      <c r="A30" s="1" t="s">
        <v>14</v>
      </c>
      <c r="B30" s="1">
        <f t="shared" si="0"/>
        <v>10</v>
      </c>
      <c r="C30">
        <v>15</v>
      </c>
      <c r="D30" s="2">
        <f t="shared" si="1"/>
        <v>0.6</v>
      </c>
      <c r="E30" s="2">
        <f>40/C30*COUNT($D$2:D30)</f>
        <v>77.333333333333329</v>
      </c>
      <c r="F30" s="3">
        <f t="shared" si="2"/>
        <v>3.7531873589280715E-2</v>
      </c>
      <c r="G30">
        <f t="shared" si="3"/>
        <v>26</v>
      </c>
      <c r="H30" s="2">
        <f>(G30)/(31+COUNT($G30:G$39)*$L$39)*100</f>
        <v>63.414634146341463</v>
      </c>
      <c r="I30">
        <f>B30/38</f>
        <v>0.26315789473684209</v>
      </c>
      <c r="J30">
        <f>J31/COUNT(H30:$H$39)</f>
        <v>2.7557319223985894E-7</v>
      </c>
      <c r="K30" s="2">
        <f t="shared" si="4"/>
        <v>1.747537316643008E-5</v>
      </c>
    </row>
    <row r="31" spans="1:13" x14ac:dyDescent="0.25">
      <c r="A31" s="1" t="s">
        <v>19</v>
      </c>
      <c r="B31" s="1">
        <f t="shared" si="0"/>
        <v>9</v>
      </c>
      <c r="C31">
        <v>15</v>
      </c>
      <c r="D31" s="2">
        <f t="shared" si="1"/>
        <v>0.6</v>
      </c>
      <c r="E31" s="2">
        <f>40/C31*COUNT($D$2:D31)</f>
        <v>80</v>
      </c>
      <c r="F31" s="3">
        <f t="shared" si="2"/>
        <v>3.8826076126842121E-2</v>
      </c>
      <c r="G31">
        <f t="shared" si="3"/>
        <v>26</v>
      </c>
      <c r="H31" s="2">
        <f>(G31)/(31+COUNT($G31:G$39)*$L$39)*100</f>
        <v>65</v>
      </c>
      <c r="I31">
        <f>B31/38</f>
        <v>0.23684210526315788</v>
      </c>
      <c r="J31">
        <f>J32/COUNT(H31:$H$39)</f>
        <v>2.7557319223985893E-6</v>
      </c>
      <c r="K31" s="2">
        <f t="shared" si="4"/>
        <v>1.7912257495590831E-4</v>
      </c>
    </row>
    <row r="32" spans="1:13" x14ac:dyDescent="0.25">
      <c r="A32" s="1" t="s">
        <v>30</v>
      </c>
      <c r="B32" s="1">
        <f t="shared" si="0"/>
        <v>8</v>
      </c>
      <c r="C32">
        <v>15</v>
      </c>
      <c r="D32" s="2">
        <f t="shared" si="1"/>
        <v>0.6</v>
      </c>
      <c r="E32" s="2">
        <f>40/C32*COUNT($D$2:D32)</f>
        <v>82.666666666666657</v>
      </c>
      <c r="F32" s="3">
        <f t="shared" si="2"/>
        <v>4.0120278664403521E-2</v>
      </c>
      <c r="G32">
        <f t="shared" si="3"/>
        <v>26</v>
      </c>
      <c r="H32" s="2">
        <f>(G32)/(31+COUNT($G32:G$39)*$L$39)*100</f>
        <v>66.666666666666657</v>
      </c>
      <c r="I32">
        <f>B32/38</f>
        <v>0.21052631578947367</v>
      </c>
      <c r="J32">
        <f>J33/COUNT(H32:$H$39)</f>
        <v>2.4801587301587302E-5</v>
      </c>
      <c r="K32" s="2">
        <f t="shared" si="4"/>
        <v>1.6534391534391531E-3</v>
      </c>
      <c r="L32">
        <f ca="1">RANDBETWEEN(1,L33)</f>
        <v>2</v>
      </c>
      <c r="M32" t="str">
        <f ca="1">VLOOKUP(L32,CHOOSE({1,2},B2:B39,A2:A39),2,FALSE)</f>
        <v>ramie</v>
      </c>
    </row>
    <row r="33" spans="1:13" x14ac:dyDescent="0.25">
      <c r="A33" s="1" t="s">
        <v>35</v>
      </c>
      <c r="B33" s="1">
        <f t="shared" si="0"/>
        <v>7</v>
      </c>
      <c r="C33">
        <v>15</v>
      </c>
      <c r="D33" s="2">
        <f t="shared" si="1"/>
        <v>0.6</v>
      </c>
      <c r="E33" s="2">
        <f>40/C33*COUNT($D$2:D33)</f>
        <v>85.333333333333329</v>
      </c>
      <c r="F33" s="3">
        <f t="shared" si="2"/>
        <v>4.1414481201964927E-2</v>
      </c>
      <c r="G33">
        <f t="shared" si="3"/>
        <v>26</v>
      </c>
      <c r="H33" s="2">
        <f>(G33)/(31+COUNT($G33:G$39)*$L$39)*100</f>
        <v>68.421052631578945</v>
      </c>
      <c r="I33">
        <f>B33/38</f>
        <v>0.18421052631578946</v>
      </c>
      <c r="J33">
        <f>J34/COUNT(H33:$H$39)</f>
        <v>1.9841269841269841E-4</v>
      </c>
      <c r="K33" s="2">
        <f t="shared" si="4"/>
        <v>1.3575605680868838E-2</v>
      </c>
      <c r="L33" s="2">
        <f ca="1">39-L34</f>
        <v>5</v>
      </c>
    </row>
    <row r="34" spans="1:13" x14ac:dyDescent="0.25">
      <c r="A34" s="1" t="s">
        <v>3</v>
      </c>
      <c r="B34" s="1">
        <f t="shared" si="0"/>
        <v>6</v>
      </c>
      <c r="C34">
        <v>12</v>
      </c>
      <c r="D34" s="2">
        <f t="shared" si="1"/>
        <v>0.75</v>
      </c>
      <c r="E34" s="2">
        <f>40/C34*COUNT($D$2:D34)</f>
        <v>110</v>
      </c>
      <c r="F34" s="3">
        <f t="shared" si="2"/>
        <v>5.3385854674407915E-2</v>
      </c>
      <c r="G34">
        <f t="shared" si="3"/>
        <v>29</v>
      </c>
      <c r="H34" s="2">
        <f>(G34)/(31+COUNT($G34:G$39)*$L$39)*100</f>
        <v>78.378378378378372</v>
      </c>
      <c r="I34">
        <f>B34/38</f>
        <v>0.15789473684210525</v>
      </c>
      <c r="J34">
        <f>J35/COUNT(H34:$H$39)</f>
        <v>1.3888888888888889E-3</v>
      </c>
      <c r="K34" s="2">
        <f t="shared" si="4"/>
        <v>0.10885885885885885</v>
      </c>
      <c r="L34" s="2">
        <f ca="1">COUNTIF(H2:H39,"&lt;"&amp;M34)</f>
        <v>34</v>
      </c>
      <c r="M34">
        <f ca="1">RANDBETWEEN(1,1000)/10</f>
        <v>79.5</v>
      </c>
    </row>
    <row r="35" spans="1:13" x14ac:dyDescent="0.25">
      <c r="A35" s="1" t="s">
        <v>7</v>
      </c>
      <c r="B35" s="1">
        <f t="shared" si="0"/>
        <v>5</v>
      </c>
      <c r="C35">
        <v>12</v>
      </c>
      <c r="D35" s="2">
        <f t="shared" si="1"/>
        <v>0.75</v>
      </c>
      <c r="E35" s="2">
        <f>40/C35*COUNT($D$2:D35)</f>
        <v>113.33333333333334</v>
      </c>
      <c r="F35" s="3">
        <f t="shared" si="2"/>
        <v>5.5003607846359673E-2</v>
      </c>
      <c r="G35">
        <f t="shared" si="3"/>
        <v>29</v>
      </c>
      <c r="H35" s="2">
        <f>(G35)/(31+COUNT($G35:G$39)*$L$39)*100</f>
        <v>80.555555555555557</v>
      </c>
      <c r="I35">
        <f>B35/38</f>
        <v>0.13157894736842105</v>
      </c>
      <c r="J35">
        <f>J36/COUNT(H35:$H$39)</f>
        <v>8.3333333333333332E-3</v>
      </c>
      <c r="K35" s="2">
        <f t="shared" si="4"/>
        <v>0.67129629629629628</v>
      </c>
    </row>
    <row r="36" spans="1:13" x14ac:dyDescent="0.25">
      <c r="A36" s="1" t="s">
        <v>23</v>
      </c>
      <c r="B36" s="1">
        <f t="shared" si="0"/>
        <v>4</v>
      </c>
      <c r="C36">
        <v>10</v>
      </c>
      <c r="D36" s="2">
        <f t="shared" si="1"/>
        <v>0.9</v>
      </c>
      <c r="E36" s="2">
        <f>40/C36*COUNT($D$2:D36)</f>
        <v>140</v>
      </c>
      <c r="F36" s="3">
        <f t="shared" si="2"/>
        <v>6.7945633221973709E-2</v>
      </c>
      <c r="G36">
        <f t="shared" si="3"/>
        <v>31</v>
      </c>
      <c r="H36" s="2">
        <f>(G36)/(31+COUNT($G36:G$39)*$L$39)*100</f>
        <v>88.571428571428569</v>
      </c>
      <c r="I36">
        <f>B36/38</f>
        <v>0.10526315789473684</v>
      </c>
      <c r="J36">
        <f>J37/COUNT(H36:$H$39)</f>
        <v>4.1666666666666664E-2</v>
      </c>
      <c r="K36" s="2">
        <f t="shared" si="4"/>
        <v>3.6904761904761902</v>
      </c>
    </row>
    <row r="37" spans="1:13" x14ac:dyDescent="0.25">
      <c r="A37" s="1" t="s">
        <v>12</v>
      </c>
      <c r="B37" s="1">
        <f t="shared" si="0"/>
        <v>3</v>
      </c>
      <c r="C37">
        <v>9</v>
      </c>
      <c r="D37" s="2">
        <f t="shared" si="1"/>
        <v>1</v>
      </c>
      <c r="E37" s="2">
        <f>40/C37*COUNT($D$2:D37)</f>
        <v>160</v>
      </c>
      <c r="F37" s="3">
        <f t="shared" si="2"/>
        <v>7.7652152253684242E-2</v>
      </c>
      <c r="G37">
        <f t="shared" si="3"/>
        <v>32</v>
      </c>
      <c r="H37" s="2">
        <f>(G37)/(31+COUNT($G37:G$39)*$L$39)*100</f>
        <v>94.117647058823522</v>
      </c>
      <c r="J37">
        <f>J38/COUNT(H37:$H$39)</f>
        <v>0.16666666666666666</v>
      </c>
      <c r="K37" s="2">
        <f t="shared" si="4"/>
        <v>15.686274509803919</v>
      </c>
    </row>
    <row r="38" spans="1:13" x14ac:dyDescent="0.25">
      <c r="A38" s="1" t="s">
        <v>32</v>
      </c>
      <c r="B38" s="1">
        <f>B39+1</f>
        <v>2</v>
      </c>
      <c r="C38">
        <v>9</v>
      </c>
      <c r="D38" s="2">
        <f t="shared" si="1"/>
        <v>1</v>
      </c>
      <c r="E38" s="2">
        <f>40/C38*COUNT($D$2:D38)</f>
        <v>164.44444444444446</v>
      </c>
      <c r="F38" s="3">
        <f t="shared" si="2"/>
        <v>7.9809156482953253E-2</v>
      </c>
      <c r="G38">
        <f t="shared" si="3"/>
        <v>32</v>
      </c>
      <c r="H38" s="2">
        <f>(G38)/(31+COUNT($G38:G$39)*$L$39)*100</f>
        <v>96.969696969696969</v>
      </c>
      <c r="I38" s="2">
        <f>1-H38</f>
        <v>-95.969696969696969</v>
      </c>
      <c r="J38">
        <f>J39/COUNT(H38:$H$39)</f>
        <v>0.5</v>
      </c>
      <c r="K38" s="2">
        <f t="shared" si="4"/>
        <v>48.484848484848484</v>
      </c>
      <c r="M38" t="s">
        <v>9</v>
      </c>
    </row>
    <row r="39" spans="1:13" x14ac:dyDescent="0.25">
      <c r="A39" s="1" t="s">
        <v>34</v>
      </c>
      <c r="B39" s="1">
        <v>1</v>
      </c>
      <c r="C39">
        <v>9</v>
      </c>
      <c r="D39" s="2">
        <f>9/C39</f>
        <v>1</v>
      </c>
      <c r="E39" s="2">
        <f>40/C39*COUNT($D$2:D39)</f>
        <v>168.88888888888889</v>
      </c>
      <c r="F39" s="3">
        <f>E39/$E$40</f>
        <v>8.196616071222225E-2</v>
      </c>
      <c r="G39">
        <f>41-C39</f>
        <v>32</v>
      </c>
      <c r="H39" s="2">
        <v>1</v>
      </c>
      <c r="I39" s="2">
        <f>1-H39</f>
        <v>0</v>
      </c>
      <c r="J39" s="2">
        <v>1</v>
      </c>
      <c r="K39" s="2">
        <f>J39*H39</f>
        <v>1</v>
      </c>
      <c r="L39">
        <v>1</v>
      </c>
    </row>
    <row r="40" spans="1:13" x14ac:dyDescent="0.25">
      <c r="E40" s="2">
        <f>SUM(E2:E39)</f>
        <v>2060.4708994708994</v>
      </c>
    </row>
  </sheetData>
  <autoFilter ref="A1:D1"/>
  <conditionalFormatting sqref="A2:A39">
    <cfRule type="cellIs" dxfId="0" priority="1" operator="equal">
      <formula>$M$32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rarity_distribution - calculati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(Work)</dc:creator>
  <cp:lastModifiedBy>Sebastien (Work)</cp:lastModifiedBy>
  <dcterms:created xsi:type="dcterms:W3CDTF">2017-07-27T00:23:14Z</dcterms:created>
  <dcterms:modified xsi:type="dcterms:W3CDTF">2017-07-27T13:42:29Z</dcterms:modified>
</cp:coreProperties>
</file>