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4F7D899F-211C-9948-8E9E-F761C3013492}" xr6:coauthVersionLast="47" xr6:coauthVersionMax="47" xr10:uidLastSave="{00000000-0000-0000-0000-000000000000}"/>
  <bookViews>
    <workbookView xWindow="0" yWindow="7520" windowWidth="28800" windowHeight="9360" xr2:uid="{0CC3C86F-EB81-CF4B-9F23-B42E9FD8A1BF}"/>
  </bookViews>
  <sheets>
    <sheet name="Building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18" i="1"/>
  <c r="L35" i="1"/>
  <c r="L34" i="1"/>
  <c r="L33" i="1"/>
  <c r="L27" i="1"/>
  <c r="L25" i="1"/>
  <c r="L15" i="1"/>
  <c r="K35" i="1"/>
  <c r="K36" i="1" s="1"/>
  <c r="K33" i="1"/>
  <c r="K27" i="1"/>
  <c r="K16" i="1"/>
  <c r="K15" i="1"/>
  <c r="D29" i="1"/>
  <c r="D28" i="1"/>
  <c r="D27" i="1"/>
  <c r="D19" i="1"/>
  <c r="D20" i="1" s="1"/>
  <c r="D21" i="1" s="1"/>
  <c r="D22" i="1" s="1"/>
  <c r="D24" i="1" s="1"/>
  <c r="D25" i="1" s="1"/>
  <c r="D26" i="1" s="1"/>
  <c r="D17" i="1"/>
  <c r="D16" i="1"/>
  <c r="C21" i="1"/>
  <c r="C19" i="1"/>
  <c r="C28" i="1"/>
  <c r="C29" i="1" s="1"/>
  <c r="C27" i="1"/>
  <c r="C22" i="1"/>
  <c r="C23" i="1" s="1"/>
  <c r="C24" i="1" s="1"/>
  <c r="C25" i="1" s="1"/>
  <c r="C26" i="1" s="1"/>
  <c r="J8" i="1"/>
  <c r="D23" i="1" s="1"/>
  <c r="J4" i="1"/>
  <c r="K18" i="1" l="1"/>
  <c r="L16" i="1"/>
  <c r="C16" i="1"/>
  <c r="K19" i="1"/>
  <c r="L17" i="1"/>
  <c r="C17" i="1"/>
  <c r="K25" i="1"/>
  <c r="L18" i="1"/>
  <c r="L19" i="1" s="1"/>
  <c r="L20" i="1" s="1"/>
  <c r="L21" i="1" s="1"/>
  <c r="L22" i="1" s="1"/>
  <c r="L23" i="1" s="1"/>
  <c r="L24" i="1" s="1"/>
  <c r="D18" i="1"/>
  <c r="C20" i="1"/>
  <c r="L26" i="1"/>
  <c r="K32" i="1"/>
  <c r="F18" i="1"/>
  <c r="F25" i="1"/>
  <c r="N16" i="1"/>
  <c r="F19" i="1"/>
  <c r="F26" i="1"/>
  <c r="F29" i="1"/>
  <c r="K28" i="1"/>
  <c r="K34" i="1"/>
  <c r="F28" i="1"/>
  <c r="F16" i="1"/>
  <c r="L28" i="1"/>
  <c r="L29" i="1" s="1"/>
  <c r="L30" i="1" s="1"/>
  <c r="L31" i="1" s="1"/>
  <c r="L32" i="1" s="1"/>
  <c r="L36" i="1"/>
  <c r="N36" i="1" s="1"/>
  <c r="F20" i="1"/>
  <c r="F24" i="1" l="1"/>
  <c r="N33" i="1"/>
  <c r="N27" i="1"/>
  <c r="F21" i="1"/>
  <c r="F23" i="1"/>
  <c r="N18" i="1"/>
  <c r="N19" i="1"/>
  <c r="N15" i="1"/>
  <c r="F27" i="1"/>
  <c r="F22" i="1"/>
  <c r="K17" i="1"/>
  <c r="N17" i="1" s="1"/>
  <c r="N34" i="1"/>
  <c r="F17" i="1"/>
  <c r="N32" i="1"/>
  <c r="K20" i="1"/>
  <c r="K21" i="1" s="1"/>
  <c r="K26" i="1"/>
  <c r="N26" i="1" s="1"/>
  <c r="N25" i="1"/>
  <c r="N35" i="1"/>
  <c r="K29" i="1"/>
  <c r="N28" i="1"/>
  <c r="N20" i="1" l="1"/>
  <c r="K30" i="1"/>
  <c r="N29" i="1"/>
  <c r="K22" i="1"/>
  <c r="N21" i="1"/>
  <c r="N22" i="1" l="1"/>
  <c r="K23" i="1"/>
  <c r="K31" i="1"/>
  <c r="N31" i="1" s="1"/>
  <c r="N30" i="1"/>
  <c r="K24" i="1" l="1"/>
  <c r="N24" i="1" s="1"/>
  <c r="N23" i="1"/>
</calcChain>
</file>

<file path=xl/sharedStrings.xml><?xml version="1.0" encoding="utf-8"?>
<sst xmlns="http://schemas.openxmlformats.org/spreadsheetml/2006/main" count="97" uniqueCount="61">
  <si>
    <t>Area Edificio</t>
  </si>
  <si>
    <t>4.0.1</t>
  </si>
  <si>
    <t>Produto a converter para area sala</t>
  </si>
  <si>
    <t>4.0.2</t>
  </si>
  <si>
    <t>4.0.3</t>
  </si>
  <si>
    <t>4.0.4</t>
  </si>
  <si>
    <t>4.0.5</t>
  </si>
  <si>
    <t>4.0.6</t>
  </si>
  <si>
    <t>4.0.7</t>
  </si>
  <si>
    <t>4.0.8</t>
  </si>
  <si>
    <t>4.0.9</t>
  </si>
  <si>
    <t>4.0.10</t>
  </si>
  <si>
    <t>4.0.11</t>
  </si>
  <si>
    <t>4.0.12</t>
  </si>
  <si>
    <t>Piso 0</t>
  </si>
  <si>
    <t>Divisão</t>
  </si>
  <si>
    <t>Largura (m)</t>
  </si>
  <si>
    <t>Altura (m)</t>
  </si>
  <si>
    <t>Outlets</t>
  </si>
  <si>
    <t>Tipo</t>
  </si>
  <si>
    <t>WC</t>
  </si>
  <si>
    <t>WC perto porta</t>
  </si>
  <si>
    <t>WC  perto 4.0.1</t>
  </si>
  <si>
    <t>Piso 1</t>
  </si>
  <si>
    <t>WC perto Porta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</si>
  <si>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</si>
  <si>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</si>
  <si>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</si>
  <si>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</si>
  <si>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</si>
  <si>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</si>
  <si>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</si>
  <si>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</si>
  <si>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</si>
  <si>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</si>
  <si>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</si>
  <si>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</si>
  <si>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</si>
  <si>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</si>
  <si>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</si>
  <si>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</si>
  <si>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</si>
  <si>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</si>
  <si>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</si>
  <si>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</si>
  <si>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Casa de Banho</t>
  </si>
  <si>
    <t>Comprimento (m)</t>
  </si>
  <si>
    <t>Produto a converter para área</t>
  </si>
  <si>
    <t>Área (m^2)</t>
  </si>
  <si>
    <t>Armazém</t>
  </si>
  <si>
    <t>Escritório</t>
  </si>
  <si>
    <t>Escritório Patrão Empresa</t>
  </si>
  <si>
    <t xml:space="preserve">Sala de Reuniões </t>
  </si>
  <si>
    <t>Significado Cores:</t>
  </si>
  <si>
    <t>Casa de banho</t>
  </si>
  <si>
    <t>(sem cor)</t>
  </si>
  <si>
    <t>Sala sem restrições de outlets específicas</t>
  </si>
  <si>
    <t>Sala  de reuniões</t>
  </si>
  <si>
    <r>
      <t xml:space="preserve">      Sala com</t>
    </r>
    <r>
      <rPr>
        <b/>
        <sz val="12"/>
        <color theme="1"/>
        <rFont val="Aptos Narrow"/>
        <scheme val="minor"/>
      </rPr>
      <t xml:space="preserve"> propósito específico</t>
    </r>
    <r>
      <rPr>
        <sz val="12"/>
        <color theme="1"/>
        <rFont val="Aptos Narrow"/>
        <scheme val="minor"/>
      </rPr>
      <t xml:space="preserve"> </t>
    </r>
    <r>
      <rPr>
        <b/>
        <sz val="12"/>
        <color theme="1"/>
        <rFont val="Aptos Narrow"/>
        <scheme val="minor"/>
      </rPr>
      <t>:</t>
    </r>
    <r>
      <rPr>
        <u/>
        <sz val="12"/>
        <color theme="1"/>
        <rFont val="Aptos Narrow (corpo)"/>
      </rPr>
      <t xml:space="preserve">  2 outlets por cada passagem de cabos no chão</t>
    </r>
  </si>
  <si>
    <t>Escritório individual</t>
  </si>
  <si>
    <t>Sala de reuniões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</si>
</sst>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ptos Narrow (corpo)"/>
    </font>
    <font>
      <sz val="12"/>
      <color theme="1"/>
      <name val="Aptos Narrow"/>
      <scheme val="minor"/>
    </font>
    <font>
      <u/>
      <sz val="12"/>
      <color theme="1"/>
      <name val="Aptos Narrow (corpo)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4" fillId="0" borderId="0" xfId="0" applyFont="1"/>
    <xf numFmtId="0" fontId="0" fillId="9" borderId="12" xfId="0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61C0-612A-0F42-B60E-129A86D6F1CF}">
  <dimension ref="A2:P49"/>
  <sheetViews>
    <sheetView tabSelected="1" topLeftCell="A18" zoomScale="62" zoomScaleNormal="75" workbookViewId="0">
      <selection activeCell="F4" sqref="F4"/>
    </sheetView>
  </sheetViews>
  <sheetFormatPr baseColWidth="10" defaultRowHeight="16" x14ac:dyDescent="0.2"/>
  <cols>
    <col min="2" max="2" width="19.83203125" customWidth="1"/>
    <col min="3" max="3" width="10.83203125" customWidth="1"/>
    <col min="4" max="4" width="14.1640625" customWidth="1"/>
    <col min="6" max="6" width="14.1640625" customWidth="1"/>
    <col min="7" max="7" width="31" customWidth="1"/>
    <col min="8" max="8" width="22" customWidth="1"/>
    <col min="9" max="9" width="44.5" customWidth="1"/>
    <col min="10" max="10" width="28.83203125" customWidth="1"/>
    <col min="11" max="11" width="18.6640625" customWidth="1"/>
    <col min="12" max="12" width="16.5" customWidth="1"/>
    <col min="13" max="13" width="14" customWidth="1"/>
    <col min="16" max="16" width="21.33203125" customWidth="1"/>
  </cols>
  <sheetData>
    <row r="2" spans="1:16" x14ac:dyDescent="0.2">
      <c r="A2" s="1"/>
      <c r="B2" s="1"/>
      <c r="C2" s="1"/>
      <c r="D2" s="27"/>
      <c r="E2" s="27"/>
      <c r="F2" s="27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/>
      <c r="B3" s="3" t="s">
        <v>0</v>
      </c>
      <c r="C3" s="1"/>
      <c r="D3" s="27"/>
      <c r="E3" s="27"/>
      <c r="F3" s="27"/>
      <c r="G3" s="1"/>
      <c r="H3" s="1"/>
      <c r="I3" s="1"/>
      <c r="J3" s="3" t="s">
        <v>47</v>
      </c>
      <c r="K3" s="1"/>
      <c r="L3" s="1"/>
      <c r="M3" s="1"/>
      <c r="N3" s="1"/>
      <c r="O3" s="1"/>
      <c r="P3" s="1"/>
    </row>
    <row r="4" spans="1:16" x14ac:dyDescent="0.2">
      <c r="A4" s="1"/>
      <c r="B4" s="2">
        <f>(1.7*J4)^2</f>
        <v>802.77777777777794</v>
      </c>
      <c r="C4" s="1"/>
      <c r="D4" s="28"/>
      <c r="E4" s="28"/>
      <c r="F4" s="27"/>
      <c r="G4" s="1"/>
      <c r="H4" s="1"/>
      <c r="I4" s="1"/>
      <c r="J4" s="1">
        <f>20/1.2</f>
        <v>16.666666666666668</v>
      </c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27"/>
      <c r="E5" s="27"/>
      <c r="F5" s="27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/>
      <c r="B7" s="1"/>
      <c r="C7" s="1"/>
      <c r="D7" s="1"/>
      <c r="E7" s="1"/>
      <c r="F7" s="1"/>
      <c r="G7" s="1"/>
      <c r="H7" s="1"/>
      <c r="I7" s="1"/>
      <c r="J7" s="3" t="s">
        <v>2</v>
      </c>
      <c r="K7" s="1"/>
      <c r="L7" s="1"/>
      <c r="M7" s="1"/>
      <c r="N7" s="1"/>
      <c r="O7" s="1"/>
      <c r="P7" s="1"/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>
        <f>5/2.5</f>
        <v>2</v>
      </c>
      <c r="K8" s="1"/>
      <c r="L8" s="1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7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7" thickBot="1" x14ac:dyDescent="0.25">
      <c r="A11" s="1"/>
      <c r="B11" s="21" t="s">
        <v>14</v>
      </c>
      <c r="C11" s="22"/>
      <c r="D11" s="22"/>
      <c r="E11" s="22"/>
      <c r="F11" s="22"/>
      <c r="G11" s="22"/>
      <c r="H11" s="23"/>
      <c r="I11" s="1"/>
      <c r="J11" s="21" t="s">
        <v>23</v>
      </c>
      <c r="K11" s="22"/>
      <c r="L11" s="22"/>
      <c r="M11" s="22"/>
      <c r="N11" s="22"/>
      <c r="O11" s="22"/>
      <c r="P11" s="23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4" t="s">
        <v>15</v>
      </c>
      <c r="K14" s="4" t="s">
        <v>16</v>
      </c>
      <c r="L14" s="4" t="s">
        <v>46</v>
      </c>
      <c r="M14" s="4" t="s">
        <v>17</v>
      </c>
      <c r="N14" s="4" t="s">
        <v>48</v>
      </c>
      <c r="O14" s="4" t="s">
        <v>18</v>
      </c>
      <c r="P14" s="4" t="s">
        <v>19</v>
      </c>
    </row>
    <row r="15" spans="1:16" x14ac:dyDescent="0.2">
      <c r="A15" s="1"/>
      <c r="B15" s="4" t="s">
        <v>15</v>
      </c>
      <c r="C15" s="4" t="s">
        <v>16</v>
      </c>
      <c r="D15" s="4" t="s">
        <v>46</v>
      </c>
      <c r="E15" s="4" t="s">
        <v>17</v>
      </c>
      <c r="F15" s="4" t="s">
        <v>48</v>
      </c>
      <c r="G15" s="4" t="s">
        <v>18</v>
      </c>
      <c r="H15" s="4" t="s">
        <v>19</v>
      </c>
      <c r="I15" s="1"/>
      <c r="J15" s="5" t="s">
        <v>25</v>
      </c>
      <c r="K15" s="5">
        <f>(3.5*$J8)</f>
        <v>7</v>
      </c>
      <c r="L15" s="5">
        <f>(5.1*$J8)</f>
        <v>10.199999999999999</v>
      </c>
      <c r="M15" s="5">
        <v>2.5</v>
      </c>
      <c r="N15" s="5">
        <f t="shared" ref="N15:N36" si="0">K15*L15</f>
        <v>71.399999999999991</v>
      </c>
      <c r="O15" s="5">
        <v>14</v>
      </c>
      <c r="P15" s="5" t="s">
        <v>60</v>
      </c>
    </row>
    <row r="16" spans="1:16" x14ac:dyDescent="0.2">
      <c r="A16" s="1"/>
      <c r="B16" s="5" t="s">
        <v>1</v>
      </c>
      <c r="C16" s="5">
        <f xml:space="preserve"> (2.7)*$J8</f>
        <v>5.4</v>
      </c>
      <c r="D16" s="5">
        <f>2.7*$J8</f>
        <v>5.4</v>
      </c>
      <c r="E16" s="8">
        <v>4</v>
      </c>
      <c r="F16" s="5">
        <f>C16*D16</f>
        <v>29.160000000000004</v>
      </c>
      <c r="G16" s="5">
        <v>8</v>
      </c>
      <c r="H16" s="5" t="s">
        <v>51</v>
      </c>
      <c r="I16" s="1"/>
      <c r="J16" s="5" t="s">
        <v>26</v>
      </c>
      <c r="K16" s="5">
        <f>(3.1*$J8)</f>
        <v>6.2</v>
      </c>
      <c r="L16" s="5">
        <f>(2.1*$J8)</f>
        <v>4.2</v>
      </c>
      <c r="M16" s="5">
        <v>2.5</v>
      </c>
      <c r="N16" s="5">
        <f t="shared" si="0"/>
        <v>26.040000000000003</v>
      </c>
      <c r="O16" s="5">
        <v>6</v>
      </c>
      <c r="P16" s="5" t="s">
        <v>50</v>
      </c>
    </row>
    <row r="17" spans="1:16" x14ac:dyDescent="0.2">
      <c r="A17" s="1"/>
      <c r="B17" s="11" t="s">
        <v>3</v>
      </c>
      <c r="C17" s="5">
        <f>(5.7)*$J8</f>
        <v>11.4</v>
      </c>
      <c r="D17" s="5">
        <f>5.7*$J8</f>
        <v>11.4</v>
      </c>
      <c r="E17" s="8">
        <v>4</v>
      </c>
      <c r="F17" s="5">
        <f t="shared" ref="F17:F29" si="1">C17*D17</f>
        <v>129.96</v>
      </c>
      <c r="G17" s="5">
        <v>12</v>
      </c>
      <c r="H17" s="5" t="s">
        <v>52</v>
      </c>
      <c r="I17" s="1"/>
      <c r="J17" s="5" t="s">
        <v>27</v>
      </c>
      <c r="K17" s="5">
        <f>K16</f>
        <v>6.2</v>
      </c>
      <c r="L17" s="5">
        <f>(2.3*$J8)</f>
        <v>4.5999999999999996</v>
      </c>
      <c r="M17" s="5">
        <v>2.5</v>
      </c>
      <c r="N17" s="5">
        <f t="shared" si="0"/>
        <v>28.52</v>
      </c>
      <c r="O17" s="5">
        <v>6</v>
      </c>
      <c r="P17" s="5" t="s">
        <v>50</v>
      </c>
    </row>
    <row r="18" spans="1:16" x14ac:dyDescent="0.2">
      <c r="A18" s="1"/>
      <c r="B18" s="5" t="s">
        <v>4</v>
      </c>
      <c r="C18" s="5">
        <f>3.35*$J8</f>
        <v>6.7</v>
      </c>
      <c r="D18" s="5">
        <f>1.7*$J8</f>
        <v>3.4</v>
      </c>
      <c r="E18" s="8">
        <v>4</v>
      </c>
      <c r="F18" s="5">
        <f t="shared" si="1"/>
        <v>22.78</v>
      </c>
      <c r="G18" s="5">
        <v>6</v>
      </c>
      <c r="H18" s="5" t="s">
        <v>50</v>
      </c>
      <c r="I18" s="1"/>
      <c r="J18" s="5" t="s">
        <v>28</v>
      </c>
      <c r="K18" s="5">
        <f>(4.8*$J8)</f>
        <v>9.6</v>
      </c>
      <c r="L18" s="5">
        <f>(2.3*$J8)</f>
        <v>4.5999999999999996</v>
      </c>
      <c r="M18" s="5">
        <v>2.5</v>
      </c>
      <c r="N18" s="5">
        <f t="shared" si="0"/>
        <v>44.16</v>
      </c>
      <c r="O18" s="5">
        <v>10</v>
      </c>
      <c r="P18" s="5" t="s">
        <v>57</v>
      </c>
    </row>
    <row r="19" spans="1:16" x14ac:dyDescent="0.2">
      <c r="A19" s="1"/>
      <c r="B19" s="5" t="s">
        <v>5</v>
      </c>
      <c r="C19" s="5">
        <f>(3.35)*$J8</f>
        <v>6.7</v>
      </c>
      <c r="D19" s="5">
        <f>(1.7*$J8)</f>
        <v>3.4</v>
      </c>
      <c r="E19" s="8">
        <v>4</v>
      </c>
      <c r="F19" s="5">
        <f t="shared" si="1"/>
        <v>22.78</v>
      </c>
      <c r="G19" s="5">
        <v>6</v>
      </c>
      <c r="H19" s="5" t="s">
        <v>50</v>
      </c>
      <c r="I19" s="1"/>
      <c r="J19" s="5" t="s">
        <v>29</v>
      </c>
      <c r="K19" s="5">
        <f>(3.35*$J8)</f>
        <v>6.7</v>
      </c>
      <c r="L19" s="5">
        <f>L18</f>
        <v>4.5999999999999996</v>
      </c>
      <c r="M19" s="5">
        <v>2.5</v>
      </c>
      <c r="N19" s="5">
        <f t="shared" si="0"/>
        <v>30.819999999999997</v>
      </c>
      <c r="O19" s="5">
        <v>6</v>
      </c>
      <c r="P19" s="5" t="s">
        <v>50</v>
      </c>
    </row>
    <row r="20" spans="1:16" x14ac:dyDescent="0.2">
      <c r="A20" s="1"/>
      <c r="B20" s="5" t="s">
        <v>6</v>
      </c>
      <c r="C20" s="5">
        <f>(3.35)*$J8</f>
        <v>6.7</v>
      </c>
      <c r="D20" s="5">
        <f>D19</f>
        <v>3.4</v>
      </c>
      <c r="E20" s="8">
        <v>4</v>
      </c>
      <c r="F20" s="5">
        <f t="shared" si="1"/>
        <v>22.78</v>
      </c>
      <c r="G20" s="5">
        <v>6</v>
      </c>
      <c r="H20" s="5" t="s">
        <v>50</v>
      </c>
      <c r="I20" s="1"/>
      <c r="J20" s="5" t="s">
        <v>30</v>
      </c>
      <c r="K20" s="5">
        <f>K19</f>
        <v>6.7</v>
      </c>
      <c r="L20" s="5">
        <f t="shared" ref="L20:L23" si="2">L19</f>
        <v>4.5999999999999996</v>
      </c>
      <c r="M20" s="5">
        <v>2.5</v>
      </c>
      <c r="N20" s="5">
        <f t="shared" si="0"/>
        <v>30.819999999999997</v>
      </c>
      <c r="O20" s="5">
        <v>6</v>
      </c>
      <c r="P20" s="5" t="s">
        <v>50</v>
      </c>
    </row>
    <row r="21" spans="1:16" x14ac:dyDescent="0.2">
      <c r="A21" s="1"/>
      <c r="B21" s="5" t="s">
        <v>7</v>
      </c>
      <c r="C21" s="5">
        <f>(3.35*$J8)</f>
        <v>6.7</v>
      </c>
      <c r="D21" s="5">
        <f t="shared" ref="D21:D26" si="3">D20</f>
        <v>3.4</v>
      </c>
      <c r="E21" s="8">
        <v>4</v>
      </c>
      <c r="F21" s="5">
        <f t="shared" si="1"/>
        <v>22.78</v>
      </c>
      <c r="G21" s="5">
        <v>6</v>
      </c>
      <c r="H21" s="5" t="s">
        <v>50</v>
      </c>
      <c r="I21" s="1"/>
      <c r="J21" s="5" t="s">
        <v>31</v>
      </c>
      <c r="K21" s="5">
        <f t="shared" ref="K21:K24" si="4">K20</f>
        <v>6.7</v>
      </c>
      <c r="L21" s="5">
        <f t="shared" si="2"/>
        <v>4.5999999999999996</v>
      </c>
      <c r="M21" s="5">
        <v>2.5</v>
      </c>
      <c r="N21" s="5">
        <f t="shared" si="0"/>
        <v>30.819999999999997</v>
      </c>
      <c r="O21" s="5">
        <v>6</v>
      </c>
      <c r="P21" s="5" t="s">
        <v>50</v>
      </c>
    </row>
    <row r="22" spans="1:16" x14ac:dyDescent="0.2">
      <c r="A22" s="1"/>
      <c r="B22" s="5" t="s">
        <v>8</v>
      </c>
      <c r="C22" s="5">
        <f>C21</f>
        <v>6.7</v>
      </c>
      <c r="D22" s="5">
        <f t="shared" si="3"/>
        <v>3.4</v>
      </c>
      <c r="E22" s="8">
        <v>4</v>
      </c>
      <c r="F22" s="5">
        <f t="shared" si="1"/>
        <v>22.78</v>
      </c>
      <c r="G22" s="5">
        <v>6</v>
      </c>
      <c r="H22" s="5" t="s">
        <v>50</v>
      </c>
      <c r="I22" s="1"/>
      <c r="J22" s="5" t="s">
        <v>32</v>
      </c>
      <c r="K22" s="5">
        <f t="shared" si="4"/>
        <v>6.7</v>
      </c>
      <c r="L22" s="5">
        <f t="shared" si="2"/>
        <v>4.5999999999999996</v>
      </c>
      <c r="M22" s="5">
        <v>2.5</v>
      </c>
      <c r="N22" s="5">
        <f t="shared" si="0"/>
        <v>30.819999999999997</v>
      </c>
      <c r="O22" s="5">
        <v>6</v>
      </c>
      <c r="P22" s="5" t="s">
        <v>50</v>
      </c>
    </row>
    <row r="23" spans="1:16" x14ac:dyDescent="0.2">
      <c r="A23" s="1"/>
      <c r="B23" s="5" t="s">
        <v>9</v>
      </c>
      <c r="C23" s="5">
        <f t="shared" ref="C23:C26" si="5">C22</f>
        <v>6.7</v>
      </c>
      <c r="D23" s="5">
        <f>(3.35)*$J8</f>
        <v>6.7</v>
      </c>
      <c r="E23" s="8">
        <v>4</v>
      </c>
      <c r="F23" s="5">
        <f t="shared" si="1"/>
        <v>44.89</v>
      </c>
      <c r="G23" s="5">
        <v>6</v>
      </c>
      <c r="H23" s="5" t="s">
        <v>50</v>
      </c>
      <c r="I23" s="1"/>
      <c r="J23" s="5" t="s">
        <v>33</v>
      </c>
      <c r="K23" s="5">
        <f t="shared" si="4"/>
        <v>6.7</v>
      </c>
      <c r="L23" s="5">
        <f t="shared" si="2"/>
        <v>4.5999999999999996</v>
      </c>
      <c r="M23" s="5">
        <v>2.5</v>
      </c>
      <c r="N23" s="5">
        <f t="shared" si="0"/>
        <v>30.819999999999997</v>
      </c>
      <c r="O23" s="5">
        <v>6</v>
      </c>
      <c r="P23" s="5" t="s">
        <v>50</v>
      </c>
    </row>
    <row r="24" spans="1:16" x14ac:dyDescent="0.2">
      <c r="A24" s="1"/>
      <c r="B24" s="5" t="s">
        <v>10</v>
      </c>
      <c r="C24" s="5">
        <f t="shared" si="5"/>
        <v>6.7</v>
      </c>
      <c r="D24" s="5">
        <f t="shared" si="3"/>
        <v>6.7</v>
      </c>
      <c r="E24" s="8">
        <v>4</v>
      </c>
      <c r="F24" s="5">
        <f t="shared" si="1"/>
        <v>44.89</v>
      </c>
      <c r="G24" s="5">
        <v>6</v>
      </c>
      <c r="H24" s="5" t="s">
        <v>50</v>
      </c>
      <c r="I24" s="1"/>
      <c r="J24" s="5" t="s">
        <v>34</v>
      </c>
      <c r="K24" s="5">
        <f t="shared" si="4"/>
        <v>6.7</v>
      </c>
      <c r="L24" s="5">
        <f>L23</f>
        <v>4.5999999999999996</v>
      </c>
      <c r="M24" s="5">
        <v>2.5</v>
      </c>
      <c r="N24" s="5">
        <f t="shared" si="0"/>
        <v>30.819999999999997</v>
      </c>
      <c r="O24" s="5">
        <v>6</v>
      </c>
      <c r="P24" s="5" t="s">
        <v>50</v>
      </c>
    </row>
    <row r="25" spans="1:16" x14ac:dyDescent="0.2">
      <c r="A25" s="1"/>
      <c r="B25" s="5" t="s">
        <v>11</v>
      </c>
      <c r="C25" s="5">
        <f t="shared" si="5"/>
        <v>6.7</v>
      </c>
      <c r="D25" s="5">
        <f t="shared" si="3"/>
        <v>6.7</v>
      </c>
      <c r="E25" s="8">
        <v>4</v>
      </c>
      <c r="F25" s="5">
        <f t="shared" si="1"/>
        <v>44.89</v>
      </c>
      <c r="G25" s="5">
        <v>6</v>
      </c>
      <c r="H25" s="5" t="s">
        <v>50</v>
      </c>
      <c r="I25" s="1"/>
      <c r="J25" s="5" t="s">
        <v>35</v>
      </c>
      <c r="K25" s="5">
        <f>(3.6*$J8)</f>
        <v>7.2</v>
      </c>
      <c r="L25" s="5">
        <f>(1.9*$J8)</f>
        <v>3.8</v>
      </c>
      <c r="M25" s="5">
        <v>2.5</v>
      </c>
      <c r="N25" s="5">
        <f t="shared" si="0"/>
        <v>27.36</v>
      </c>
      <c r="O25" s="5">
        <v>6</v>
      </c>
      <c r="P25" s="5" t="s">
        <v>50</v>
      </c>
    </row>
    <row r="26" spans="1:16" x14ac:dyDescent="0.2">
      <c r="A26" s="1"/>
      <c r="B26" s="5" t="s">
        <v>12</v>
      </c>
      <c r="C26" s="5">
        <f t="shared" si="5"/>
        <v>6.7</v>
      </c>
      <c r="D26" s="5">
        <f t="shared" si="3"/>
        <v>6.7</v>
      </c>
      <c r="E26" s="8">
        <v>4</v>
      </c>
      <c r="F26" s="5">
        <f t="shared" si="1"/>
        <v>44.89</v>
      </c>
      <c r="G26" s="5">
        <v>6</v>
      </c>
      <c r="H26" s="5" t="s">
        <v>50</v>
      </c>
      <c r="I26" s="1"/>
      <c r="J26" s="5" t="s">
        <v>36</v>
      </c>
      <c r="K26" s="5">
        <f>K25</f>
        <v>7.2</v>
      </c>
      <c r="L26" s="10">
        <f>L25</f>
        <v>3.8</v>
      </c>
      <c r="M26" s="5">
        <v>2.5</v>
      </c>
      <c r="N26" s="5">
        <f t="shared" si="0"/>
        <v>27.36</v>
      </c>
      <c r="O26" s="5">
        <v>6</v>
      </c>
      <c r="P26" s="5" t="s">
        <v>50</v>
      </c>
    </row>
    <row r="27" spans="1:16" x14ac:dyDescent="0.2">
      <c r="A27" s="1"/>
      <c r="B27" s="7" t="s">
        <v>13</v>
      </c>
      <c r="C27" s="5">
        <f>(1.7*$J8)</f>
        <v>3.4</v>
      </c>
      <c r="D27" s="5">
        <f>(2*$J8)</f>
        <v>4</v>
      </c>
      <c r="E27" s="8">
        <v>4</v>
      </c>
      <c r="F27" s="5">
        <f t="shared" si="1"/>
        <v>13.6</v>
      </c>
      <c r="G27" s="5">
        <v>0</v>
      </c>
      <c r="H27" s="5" t="s">
        <v>49</v>
      </c>
      <c r="I27" s="1"/>
      <c r="J27" s="5" t="s">
        <v>37</v>
      </c>
      <c r="K27" s="5">
        <f>(2.8*$J8)</f>
        <v>5.6</v>
      </c>
      <c r="L27" s="5">
        <f>(1.9*$J8)</f>
        <v>3.8</v>
      </c>
      <c r="M27" s="5">
        <v>2.5</v>
      </c>
      <c r="N27" s="5">
        <f t="shared" si="0"/>
        <v>21.279999999999998</v>
      </c>
      <c r="O27" s="5">
        <v>4</v>
      </c>
      <c r="P27" s="5" t="s">
        <v>59</v>
      </c>
    </row>
    <row r="28" spans="1:16" x14ac:dyDescent="0.2">
      <c r="A28" s="1"/>
      <c r="B28" s="6" t="s">
        <v>20</v>
      </c>
      <c r="C28" s="5">
        <f>(1.7*$J8)</f>
        <v>3.4</v>
      </c>
      <c r="D28" s="5">
        <f>(2*$J8)</f>
        <v>4</v>
      </c>
      <c r="E28" s="8">
        <v>4</v>
      </c>
      <c r="F28" s="5">
        <f t="shared" si="1"/>
        <v>13.6</v>
      </c>
      <c r="G28" s="5">
        <v>0</v>
      </c>
      <c r="H28" s="5" t="s">
        <v>45</v>
      </c>
      <c r="I28" s="1"/>
      <c r="J28" s="5" t="s">
        <v>38</v>
      </c>
      <c r="K28" s="5">
        <f>K27</f>
        <v>5.6</v>
      </c>
      <c r="L28" s="9">
        <f>L27</f>
        <v>3.8</v>
      </c>
      <c r="M28" s="5">
        <v>2.5</v>
      </c>
      <c r="N28" s="5">
        <f t="shared" si="0"/>
        <v>21.279999999999998</v>
      </c>
      <c r="O28" s="5">
        <v>4</v>
      </c>
      <c r="P28" s="5" t="s">
        <v>59</v>
      </c>
    </row>
    <row r="29" spans="1:16" x14ac:dyDescent="0.2">
      <c r="A29" s="1"/>
      <c r="B29" s="6" t="s">
        <v>24</v>
      </c>
      <c r="C29" s="5">
        <f>C28</f>
        <v>3.4</v>
      </c>
      <c r="D29" s="5">
        <f>D28</f>
        <v>4</v>
      </c>
      <c r="E29" s="8">
        <v>4</v>
      </c>
      <c r="F29" s="5">
        <f t="shared" si="1"/>
        <v>13.6</v>
      </c>
      <c r="G29" s="5">
        <v>0</v>
      </c>
      <c r="H29" s="5" t="s">
        <v>45</v>
      </c>
      <c r="I29" s="1"/>
      <c r="J29" s="5" t="s">
        <v>39</v>
      </c>
      <c r="K29" s="5">
        <f t="shared" ref="K29:K31" si="6">K28</f>
        <v>5.6</v>
      </c>
      <c r="L29" s="9">
        <f t="shared" ref="L29:L32" si="7">L28</f>
        <v>3.8</v>
      </c>
      <c r="M29" s="5">
        <v>2.5</v>
      </c>
      <c r="N29" s="5">
        <f t="shared" si="0"/>
        <v>21.279999999999998</v>
      </c>
      <c r="O29" s="5">
        <v>4</v>
      </c>
      <c r="P29" s="5" t="s">
        <v>59</v>
      </c>
    </row>
    <row r="30" spans="1:16" x14ac:dyDescent="0.2">
      <c r="A30" s="1"/>
      <c r="B30" s="1"/>
      <c r="C30" s="1"/>
      <c r="D30" s="1"/>
      <c r="E30" s="1"/>
      <c r="F30" s="1"/>
      <c r="G30" s="1"/>
      <c r="H30" s="1"/>
      <c r="I30" s="1"/>
      <c r="J30" s="5" t="s">
        <v>40</v>
      </c>
      <c r="K30" s="5">
        <f t="shared" si="6"/>
        <v>5.6</v>
      </c>
      <c r="L30" s="9">
        <f t="shared" si="7"/>
        <v>3.8</v>
      </c>
      <c r="M30" s="5">
        <v>2.5</v>
      </c>
      <c r="N30" s="5">
        <f t="shared" si="0"/>
        <v>21.279999999999998</v>
      </c>
      <c r="O30" s="5">
        <v>4</v>
      </c>
      <c r="P30" s="5" t="s">
        <v>59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5" t="s">
        <v>41</v>
      </c>
      <c r="K31" s="5">
        <f t="shared" si="6"/>
        <v>5.6</v>
      </c>
      <c r="L31" s="9">
        <f t="shared" si="7"/>
        <v>3.8</v>
      </c>
      <c r="M31" s="5">
        <v>2.5</v>
      </c>
      <c r="N31" s="5">
        <f t="shared" si="0"/>
        <v>21.279999999999998</v>
      </c>
      <c r="O31" s="5">
        <v>4</v>
      </c>
      <c r="P31" s="5" t="s">
        <v>59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5" t="s">
        <v>42</v>
      </c>
      <c r="K32" s="5">
        <f t="shared" ref="K32" si="8">K27</f>
        <v>5.6</v>
      </c>
      <c r="L32" s="9">
        <f t="shared" si="7"/>
        <v>3.8</v>
      </c>
      <c r="M32" s="5">
        <v>2.5</v>
      </c>
      <c r="N32" s="5">
        <f t="shared" si="0"/>
        <v>21.279999999999998</v>
      </c>
      <c r="O32" s="5">
        <v>4</v>
      </c>
      <c r="P32" s="5" t="s">
        <v>59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7" t="s">
        <v>43</v>
      </c>
      <c r="K33" s="5">
        <f>(1.7*$J8)</f>
        <v>3.4</v>
      </c>
      <c r="L33" s="5">
        <f>(1*$J8)</f>
        <v>2</v>
      </c>
      <c r="M33" s="5">
        <v>2.5</v>
      </c>
      <c r="N33" s="5">
        <f t="shared" si="0"/>
        <v>6.8</v>
      </c>
      <c r="O33" s="5">
        <v>0</v>
      </c>
      <c r="P33" s="5" t="s">
        <v>49</v>
      </c>
    </row>
    <row r="34" spans="1:16" x14ac:dyDescent="0.2">
      <c r="A34" s="1"/>
      <c r="B34" s="1"/>
      <c r="C34" s="1"/>
      <c r="D34" s="1"/>
      <c r="E34" s="1"/>
      <c r="F34" s="1"/>
      <c r="G34" s="1"/>
      <c r="H34" s="1"/>
      <c r="I34" s="1"/>
      <c r="J34" s="7" t="s">
        <v>44</v>
      </c>
      <c r="K34" s="5">
        <f>(3.5*$J8)</f>
        <v>7</v>
      </c>
      <c r="L34" s="5">
        <f>(0.9*$J8)</f>
        <v>1.8</v>
      </c>
      <c r="M34" s="5">
        <v>2.5</v>
      </c>
      <c r="N34" s="5">
        <f t="shared" si="0"/>
        <v>12.6</v>
      </c>
      <c r="O34" s="5">
        <v>0</v>
      </c>
      <c r="P34" s="5" t="s">
        <v>49</v>
      </c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6" t="s">
        <v>22</v>
      </c>
      <c r="K35" s="5">
        <f>(1.7*$J8)</f>
        <v>3.4</v>
      </c>
      <c r="L35" s="5">
        <f>(2*$J8)</f>
        <v>4</v>
      </c>
      <c r="M35" s="5">
        <v>2.5</v>
      </c>
      <c r="N35" s="5">
        <f t="shared" si="0"/>
        <v>13.6</v>
      </c>
      <c r="O35" s="5">
        <v>0</v>
      </c>
      <c r="P35" s="5" t="s">
        <v>45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6" t="s">
        <v>21</v>
      </c>
      <c r="K36" s="5">
        <f>K35</f>
        <v>3.4</v>
      </c>
      <c r="L36" s="5">
        <f>L35</f>
        <v>4</v>
      </c>
      <c r="M36" s="5">
        <v>2.5</v>
      </c>
      <c r="N36" s="5">
        <f t="shared" si="0"/>
        <v>13.6</v>
      </c>
      <c r="O36" s="5">
        <v>0</v>
      </c>
      <c r="P36" s="5" t="s">
        <v>45</v>
      </c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41" spans="1:16" x14ac:dyDescent="0.2">
      <c r="H41" s="24" t="s">
        <v>53</v>
      </c>
      <c r="I41" s="24"/>
      <c r="J41" s="24"/>
    </row>
    <row r="42" spans="1:16" ht="17" thickBot="1" x14ac:dyDescent="0.25">
      <c r="G42" s="1"/>
      <c r="H42" s="1"/>
      <c r="I42" s="1"/>
      <c r="J42" s="1"/>
    </row>
    <row r="43" spans="1:16" x14ac:dyDescent="0.2">
      <c r="G43" s="1"/>
      <c r="H43" s="12" t="s">
        <v>55</v>
      </c>
      <c r="I43" s="25" t="s">
        <v>56</v>
      </c>
      <c r="J43" s="26"/>
    </row>
    <row r="44" spans="1:16" x14ac:dyDescent="0.2">
      <c r="G44" s="1"/>
      <c r="H44" s="13"/>
      <c r="I44" s="19" t="s">
        <v>54</v>
      </c>
      <c r="J44" s="20"/>
    </row>
    <row r="45" spans="1:16" x14ac:dyDescent="0.2">
      <c r="G45" s="1"/>
      <c r="H45" s="14"/>
      <c r="I45" s="19" t="s">
        <v>49</v>
      </c>
      <c r="J45" s="20"/>
    </row>
    <row r="46" spans="1:16" ht="17" thickBot="1" x14ac:dyDescent="0.25">
      <c r="H46" s="16"/>
      <c r="I46" s="17" t="s">
        <v>58</v>
      </c>
      <c r="J46" s="18"/>
    </row>
    <row r="49" spans="9:9" x14ac:dyDescent="0.2">
      <c r="I49" s="15"/>
    </row>
  </sheetData>
  <mergeCells count="6">
    <mergeCell ref="I45:J45"/>
    <mergeCell ref="B11:H11"/>
    <mergeCell ref="J11:P11"/>
    <mergeCell ref="H41:J41"/>
    <mergeCell ref="I43:J43"/>
    <mergeCell ref="I44:J44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F2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Building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Giao Santos Silva Barbosa</dc:creator>
  <cp:lastModifiedBy>Bernardo Giao Santos Silva Barbosa</cp:lastModifiedBy>
  <dcterms:created xsi:type="dcterms:W3CDTF">2024-02-22T22:29:24Z</dcterms:created>
  <dcterms:modified xsi:type="dcterms:W3CDTF">2024-03-04T23:41:38Z</dcterms:modified>
</cp:coreProperties>
</file>