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/>
  <xr:revisionPtr revIDLastSave="0" documentId="13_ncr:1_{DE71BDC2-773A-428C-9B52-EC99C4184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to" sheetId="1" r:id="rId1"/>
    <sheet name="POC (29-12)" sheetId="3" r:id="rId2"/>
    <sheet name="POC (15-01)" sheetId="4" r:id="rId3"/>
    <sheet name="cálculos" sheetId="2" state="hidden" r:id="rId4"/>
  </sheets>
  <definedNames>
    <definedName name="DataInício">cálculos!$D$28</definedName>
    <definedName name="DayRails">JanelaDataInício+ROW(Projeto!$1:$25)-1</definedName>
    <definedName name="DeslocamentoJanela">cálculos!$D$26</definedName>
    <definedName name="DiasJanela">cálculos!$D$29</definedName>
    <definedName name="GradeCálc">IFERROR(cálculos!$A1/SUMPRODUCT( (Atividades[ID]=cálculos!$C1)*(Atividades[INÍCIO]&lt;=cálculos!A$31)*((Atividades[TÉRMINO]&gt;=cálculos!A$31)+(LEN(Atividades[TÉRMINO])=0)*(Atividades[INÍCIO]=cálculos!A$31)) ),NA())</definedName>
    <definedName name="JanelaDataInício">cálculos!$D$25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C25" i="1"/>
  <c r="D25" i="1" s="1"/>
  <c r="C26" i="1" s="1"/>
  <c r="D26" i="1" s="1"/>
  <c r="C27" i="1" s="1"/>
  <c r="D27" i="1" s="1"/>
  <c r="C24" i="1"/>
  <c r="D28" i="2"/>
  <c r="C28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28" i="1" l="1"/>
  <c r="C29" i="1" s="1"/>
  <c r="D29" i="1" s="1"/>
  <c r="C30" i="1" s="1"/>
  <c r="D30" i="1" s="1"/>
  <c r="C31" i="1" s="1"/>
  <c r="A33" i="2"/>
  <c r="A34" i="2" s="1"/>
  <c r="A35" i="2" s="1"/>
  <c r="A36" i="2" s="1"/>
  <c r="A37" i="2" s="1"/>
  <c r="A38" i="2" s="1"/>
  <c r="A39" i="2" s="1"/>
  <c r="A40" i="2" s="1"/>
  <c r="D25" i="2"/>
  <c r="E14" i="2"/>
  <c r="E13" i="2"/>
  <c r="E12" i="2"/>
  <c r="E11" i="2"/>
  <c r="E10" i="2"/>
  <c r="E9" i="2"/>
  <c r="E8" i="2"/>
  <c r="E7" i="2"/>
  <c r="E6" i="2"/>
  <c r="A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24" i="1"/>
  <c r="A25" i="1" s="1"/>
  <c r="A26" i="1" s="1"/>
  <c r="A27" i="1" s="1"/>
  <c r="A28" i="1" s="1"/>
  <c r="A29" i="1" l="1"/>
  <c r="A30" i="1" s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A31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6" i="2" s="1"/>
  <c r="C33" i="2" s="1"/>
  <c r="D33" i="2" s="1"/>
  <c r="AG33" i="2" l="1"/>
  <c r="L33" i="2"/>
  <c r="F17" i="2"/>
  <c r="C34" i="2" s="1"/>
  <c r="D34" i="2" s="1"/>
  <c r="J33" i="2"/>
  <c r="E33" i="2"/>
  <c r="V33" i="2"/>
  <c r="F19" i="2"/>
  <c r="C36" i="2" s="1"/>
  <c r="D36" i="2" s="1"/>
  <c r="T33" i="2"/>
  <c r="Z33" i="2"/>
  <c r="M33" i="2"/>
  <c r="R33" i="2"/>
  <c r="Y33" i="2"/>
  <c r="G33" i="2"/>
  <c r="F22" i="2"/>
  <c r="C39" i="2" s="1"/>
  <c r="D39" i="2" s="1"/>
  <c r="S33" i="2"/>
  <c r="AE33" i="2"/>
  <c r="AH33" i="2"/>
  <c r="F20" i="2"/>
  <c r="C37" i="2" s="1"/>
  <c r="T37" i="2" s="1"/>
  <c r="H33" i="2"/>
  <c r="I33" i="2"/>
  <c r="W33" i="2"/>
  <c r="AA33" i="2"/>
  <c r="AC33" i="2"/>
  <c r="O33" i="2"/>
  <c r="F33" i="2"/>
  <c r="U33" i="2"/>
  <c r="Q33" i="2"/>
  <c r="F21" i="2"/>
  <c r="C38" i="2" s="1"/>
  <c r="D38" i="2" s="1"/>
  <c r="F15" i="2"/>
  <c r="C32" i="2" s="1"/>
  <c r="D32" i="2" s="1"/>
  <c r="F18" i="2"/>
  <c r="C35" i="2" s="1"/>
  <c r="D35" i="2" s="1"/>
  <c r="AD33" i="2"/>
  <c r="AB33" i="2"/>
  <c r="K33" i="2"/>
  <c r="P33" i="2"/>
  <c r="AF33" i="2"/>
  <c r="AI33" i="2"/>
  <c r="N33" i="2"/>
  <c r="C45" i="2"/>
  <c r="D45" i="2" s="1"/>
  <c r="X33" i="2"/>
  <c r="F23" i="2"/>
  <c r="C40" i="2" s="1"/>
  <c r="D40" i="2" s="1"/>
  <c r="L45" i="2" l="1"/>
  <c r="AG45" i="2"/>
  <c r="T39" i="2"/>
  <c r="O36" i="2"/>
  <c r="V37" i="2"/>
  <c r="M45" i="2"/>
  <c r="K45" i="2"/>
  <c r="V45" i="2"/>
  <c r="AF34" i="2"/>
  <c r="AH45" i="2"/>
  <c r="O32" i="2"/>
  <c r="AH36" i="2"/>
  <c r="L34" i="2"/>
  <c r="AE45" i="2"/>
  <c r="W37" i="2"/>
  <c r="R45" i="2"/>
  <c r="Z45" i="2"/>
  <c r="P38" i="2"/>
  <c r="AC45" i="2"/>
  <c r="G45" i="2"/>
  <c r="AF35" i="2"/>
  <c r="J38" i="2"/>
  <c r="AI35" i="2"/>
  <c r="AA45" i="2"/>
  <c r="T36" i="2"/>
  <c r="X36" i="2"/>
  <c r="AG38" i="2"/>
  <c r="AD38" i="2"/>
  <c r="AB35" i="2"/>
  <c r="H35" i="2"/>
  <c r="J34" i="2"/>
  <c r="AA34" i="2"/>
  <c r="F36" i="2"/>
  <c r="Q36" i="2"/>
  <c r="U36" i="2"/>
  <c r="K36" i="2"/>
  <c r="G38" i="2"/>
  <c r="X38" i="2"/>
  <c r="T38" i="2"/>
  <c r="F38" i="2"/>
  <c r="C47" i="2"/>
  <c r="D47" i="2" s="1"/>
  <c r="J35" i="2"/>
  <c r="I35" i="2"/>
  <c r="P35" i="2"/>
  <c r="N34" i="2"/>
  <c r="Y34" i="2"/>
  <c r="R34" i="2"/>
  <c r="C46" i="2"/>
  <c r="D46" i="2" s="1"/>
  <c r="I36" i="2"/>
  <c r="AB36" i="2"/>
  <c r="N36" i="2"/>
  <c r="V36" i="2"/>
  <c r="AE36" i="2"/>
  <c r="E36" i="2"/>
  <c r="H36" i="2"/>
  <c r="J36" i="2"/>
  <c r="Z38" i="2"/>
  <c r="C50" i="2"/>
  <c r="D50" i="2" s="1"/>
  <c r="N38" i="2"/>
  <c r="AH38" i="2"/>
  <c r="O38" i="2"/>
  <c r="Y38" i="2"/>
  <c r="AC38" i="2"/>
  <c r="K38" i="2"/>
  <c r="V35" i="2"/>
  <c r="N35" i="2"/>
  <c r="T35" i="2"/>
  <c r="E35" i="2"/>
  <c r="K35" i="2"/>
  <c r="AG35" i="2"/>
  <c r="R35" i="2"/>
  <c r="AH35" i="2"/>
  <c r="Q34" i="2"/>
  <c r="AG34" i="2"/>
  <c r="E34" i="2"/>
  <c r="AC34" i="2"/>
  <c r="O34" i="2"/>
  <c r="N46" i="2" s="1"/>
  <c r="U34" i="2"/>
  <c r="P34" i="2"/>
  <c r="I34" i="2"/>
  <c r="AD32" i="2"/>
  <c r="Z40" i="2"/>
  <c r="F45" i="2"/>
  <c r="L36" i="2"/>
  <c r="S36" i="2"/>
  <c r="AF36" i="2"/>
  <c r="Y36" i="2"/>
  <c r="AG36" i="2"/>
  <c r="M36" i="2"/>
  <c r="W36" i="2"/>
  <c r="G36" i="2"/>
  <c r="Z36" i="2"/>
  <c r="P36" i="2"/>
  <c r="AC36" i="2"/>
  <c r="C48" i="2"/>
  <c r="D48" i="2" s="1"/>
  <c r="AA36" i="2"/>
  <c r="AD36" i="2"/>
  <c r="R36" i="2"/>
  <c r="Q48" i="2" s="1"/>
  <c r="AI36" i="2"/>
  <c r="U38" i="2"/>
  <c r="AE38" i="2"/>
  <c r="L38" i="2"/>
  <c r="AB38" i="2"/>
  <c r="I38" i="2"/>
  <c r="S38" i="2"/>
  <c r="Q38" i="2"/>
  <c r="V38" i="2"/>
  <c r="AA38" i="2"/>
  <c r="AF38" i="2"/>
  <c r="H38" i="2"/>
  <c r="M38" i="2"/>
  <c r="R38" i="2"/>
  <c r="E38" i="2"/>
  <c r="W38" i="2"/>
  <c r="AI38" i="2"/>
  <c r="AE35" i="2"/>
  <c r="M35" i="2"/>
  <c r="Y35" i="2"/>
  <c r="AC35" i="2"/>
  <c r="F35" i="2"/>
  <c r="G35" i="2"/>
  <c r="S35" i="2"/>
  <c r="L35" i="2"/>
  <c r="AD35" i="2"/>
  <c r="AA35" i="2"/>
  <c r="X35" i="2"/>
  <c r="W35" i="2"/>
  <c r="O35" i="2"/>
  <c r="Q35" i="2"/>
  <c r="Z35" i="2"/>
  <c r="U35" i="2"/>
  <c r="Z34" i="2"/>
  <c r="T34" i="2"/>
  <c r="W34" i="2"/>
  <c r="S34" i="2"/>
  <c r="G34" i="2"/>
  <c r="M34" i="2"/>
  <c r="K34" i="2"/>
  <c r="AI34" i="2"/>
  <c r="AB34" i="2"/>
  <c r="AB46" i="2" s="1"/>
  <c r="AE34" i="2"/>
  <c r="AH34" i="2"/>
  <c r="H34" i="2"/>
  <c r="X34" i="2"/>
  <c r="AD34" i="2"/>
  <c r="V34" i="2"/>
  <c r="F34" i="2"/>
  <c r="Q45" i="2"/>
  <c r="X45" i="2"/>
  <c r="I32" i="2"/>
  <c r="N32" i="2"/>
  <c r="P40" i="2"/>
  <c r="U39" i="2"/>
  <c r="S32" i="2"/>
  <c r="J32" i="2"/>
  <c r="AH32" i="2"/>
  <c r="AG32" i="2"/>
  <c r="N40" i="2"/>
  <c r="AC40" i="2"/>
  <c r="H39" i="2"/>
  <c r="S39" i="2"/>
  <c r="U45" i="2"/>
  <c r="AA32" i="2"/>
  <c r="Y32" i="2"/>
  <c r="T32" i="2"/>
  <c r="F32" i="2"/>
  <c r="AI32" i="2"/>
  <c r="Q32" i="2"/>
  <c r="Z32" i="2"/>
  <c r="V32" i="2"/>
  <c r="F40" i="2"/>
  <c r="V40" i="2"/>
  <c r="H40" i="2"/>
  <c r="AG40" i="2"/>
  <c r="AB39" i="2"/>
  <c r="J39" i="2"/>
  <c r="AE39" i="2"/>
  <c r="C51" i="2"/>
  <c r="D51" i="2" s="1"/>
  <c r="L32" i="2"/>
  <c r="P32" i="2"/>
  <c r="K32" i="2"/>
  <c r="AF32" i="2"/>
  <c r="M32" i="2"/>
  <c r="H32" i="2"/>
  <c r="AB32" i="2"/>
  <c r="R32" i="2"/>
  <c r="G32" i="2"/>
  <c r="U32" i="2"/>
  <c r="E32" i="2"/>
  <c r="X32" i="2"/>
  <c r="W32" i="2"/>
  <c r="AC32" i="2"/>
  <c r="AE32" i="2"/>
  <c r="C44" i="2"/>
  <c r="D44" i="2" s="1"/>
  <c r="W40" i="2"/>
  <c r="G40" i="2"/>
  <c r="AB40" i="2"/>
  <c r="X40" i="2"/>
  <c r="R40" i="2"/>
  <c r="AF40" i="2"/>
  <c r="M40" i="2"/>
  <c r="J40" i="2"/>
  <c r="V39" i="2"/>
  <c r="R39" i="2"/>
  <c r="AA39" i="2"/>
  <c r="F39" i="2"/>
  <c r="AH39" i="2"/>
  <c r="Z39" i="2"/>
  <c r="X39" i="2"/>
  <c r="E39" i="2"/>
  <c r="J45" i="2"/>
  <c r="L37" i="2"/>
  <c r="J37" i="2"/>
  <c r="I45" i="2"/>
  <c r="T45" i="2"/>
  <c r="AA40" i="2"/>
  <c r="AE40" i="2"/>
  <c r="E40" i="2"/>
  <c r="I40" i="2"/>
  <c r="O40" i="2"/>
  <c r="S40" i="2"/>
  <c r="AH40" i="2"/>
  <c r="C52" i="2"/>
  <c r="D52" i="2" s="1"/>
  <c r="K40" i="2"/>
  <c r="U40" i="2"/>
  <c r="T40" i="2"/>
  <c r="Y40" i="2"/>
  <c r="L40" i="2"/>
  <c r="AD40" i="2"/>
  <c r="Q40" i="2"/>
  <c r="AI40" i="2"/>
  <c r="AB37" i="2"/>
  <c r="M37" i="2"/>
  <c r="G37" i="2"/>
  <c r="AH37" i="2"/>
  <c r="H45" i="2"/>
  <c r="N45" i="2"/>
  <c r="E45" i="2"/>
  <c r="Y45" i="2"/>
  <c r="S45" i="2"/>
  <c r="O39" i="2"/>
  <c r="M39" i="2"/>
  <c r="AC39" i="2"/>
  <c r="W39" i="2"/>
  <c r="AF39" i="2"/>
  <c r="AD39" i="2"/>
  <c r="K39" i="2"/>
  <c r="Y39" i="2"/>
  <c r="AG39" i="2"/>
  <c r="I39" i="2"/>
  <c r="N39" i="2"/>
  <c r="G39" i="2"/>
  <c r="L39" i="2"/>
  <c r="Q39" i="2"/>
  <c r="P39" i="2"/>
  <c r="AI39" i="2"/>
  <c r="S37" i="2"/>
  <c r="S49" i="2" s="1"/>
  <c r="AF37" i="2"/>
  <c r="U37" i="2"/>
  <c r="T49" i="2" s="1"/>
  <c r="P37" i="2"/>
  <c r="Y37" i="2"/>
  <c r="D37" i="2"/>
  <c r="AD45" i="2"/>
  <c r="AF45" i="2"/>
  <c r="I37" i="2"/>
  <c r="AI37" i="2"/>
  <c r="K37" i="2"/>
  <c r="AA37" i="2"/>
  <c r="H37" i="2"/>
  <c r="R37" i="2"/>
  <c r="E37" i="2"/>
  <c r="AE37" i="2"/>
  <c r="AC37" i="2"/>
  <c r="Z37" i="2"/>
  <c r="C49" i="2"/>
  <c r="D49" i="2" s="1"/>
  <c r="X37" i="2"/>
  <c r="O37" i="2"/>
  <c r="F37" i="2"/>
  <c r="N37" i="2"/>
  <c r="AD37" i="2"/>
  <c r="AG37" i="2"/>
  <c r="Q37" i="2"/>
  <c r="P45" i="2"/>
  <c r="AB45" i="2"/>
  <c r="W45" i="2"/>
  <c r="O45" i="2"/>
  <c r="O47" i="2" l="1"/>
  <c r="T51" i="2"/>
  <c r="P50" i="2"/>
  <c r="R46" i="2"/>
  <c r="AG48" i="2"/>
  <c r="S51" i="2"/>
  <c r="AE46" i="2"/>
  <c r="K48" i="2"/>
  <c r="T47" i="2"/>
  <c r="E46" i="2"/>
  <c r="S48" i="2"/>
  <c r="E47" i="2"/>
  <c r="M46" i="2"/>
  <c r="AG52" i="2"/>
  <c r="X50" i="2"/>
  <c r="M50" i="2"/>
  <c r="AB48" i="2"/>
  <c r="AB51" i="2"/>
  <c r="O52" i="2"/>
  <c r="U46" i="2"/>
  <c r="O48" i="2"/>
  <c r="N48" i="2"/>
  <c r="AE51" i="2"/>
  <c r="AF46" i="2"/>
  <c r="N44" i="2"/>
  <c r="O44" i="2"/>
  <c r="AE50" i="2"/>
  <c r="R44" i="2"/>
  <c r="L44" i="2"/>
  <c r="Y47" i="2"/>
  <c r="W50" i="2"/>
  <c r="AG46" i="2"/>
  <c r="I50" i="2"/>
  <c r="V49" i="2"/>
  <c r="Z48" i="2"/>
  <c r="AE47" i="2"/>
  <c r="K46" i="2"/>
  <c r="AA48" i="2"/>
  <c r="V48" i="2"/>
  <c r="AH48" i="2"/>
  <c r="O50" i="2"/>
  <c r="AH47" i="2"/>
  <c r="W49" i="2"/>
  <c r="J47" i="2"/>
  <c r="AG47" i="2"/>
  <c r="AE48" i="2"/>
  <c r="AF47" i="2"/>
  <c r="AF48" i="2"/>
  <c r="AA46" i="2"/>
  <c r="W48" i="2"/>
  <c r="Z52" i="2"/>
  <c r="X46" i="2"/>
  <c r="Y46" i="2"/>
  <c r="N47" i="2"/>
  <c r="E51" i="2"/>
  <c r="J52" i="2"/>
  <c r="X48" i="2"/>
  <c r="F51" i="2"/>
  <c r="Q44" i="2"/>
  <c r="Q50" i="2"/>
  <c r="K50" i="2"/>
  <c r="J50" i="2"/>
  <c r="AH50" i="2"/>
  <c r="P47" i="2"/>
  <c r="AD50" i="2"/>
  <c r="L48" i="2"/>
  <c r="I51" i="2"/>
  <c r="AF51" i="2"/>
  <c r="Z50" i="2"/>
  <c r="I48" i="2"/>
  <c r="G50" i="2"/>
  <c r="AA47" i="2"/>
  <c r="M49" i="2"/>
  <c r="K52" i="2"/>
  <c r="H46" i="2"/>
  <c r="U50" i="2"/>
  <c r="AC44" i="2"/>
  <c r="O51" i="2"/>
  <c r="H52" i="2"/>
  <c r="U51" i="2"/>
  <c r="AH44" i="2"/>
  <c r="V47" i="2"/>
  <c r="K47" i="2"/>
  <c r="AB47" i="2"/>
  <c r="F48" i="2"/>
  <c r="O46" i="2"/>
  <c r="R47" i="2"/>
  <c r="S47" i="2"/>
  <c r="N50" i="2"/>
  <c r="M48" i="2"/>
  <c r="Q46" i="2"/>
  <c r="I47" i="2"/>
  <c r="T50" i="2"/>
  <c r="T48" i="2"/>
  <c r="AG50" i="2"/>
  <c r="P52" i="2"/>
  <c r="J46" i="2"/>
  <c r="Z49" i="2"/>
  <c r="G48" i="2"/>
  <c r="P46" i="2"/>
  <c r="S50" i="2"/>
  <c r="L50" i="2"/>
  <c r="AB50" i="2"/>
  <c r="AF50" i="2"/>
  <c r="Y48" i="2"/>
  <c r="U47" i="2"/>
  <c r="AC47" i="2"/>
  <c r="K51" i="2"/>
  <c r="AC52" i="2"/>
  <c r="R52" i="2"/>
  <c r="AA51" i="2"/>
  <c r="AA44" i="2"/>
  <c r="J44" i="2"/>
  <c r="Q47" i="2"/>
  <c r="I46" i="2"/>
  <c r="O49" i="2"/>
  <c r="E48" i="2"/>
  <c r="U48" i="2"/>
  <c r="J48" i="2"/>
  <c r="Y51" i="2"/>
  <c r="AF52" i="2"/>
  <c r="W47" i="2"/>
  <c r="X47" i="2"/>
  <c r="AD47" i="2"/>
  <c r="W46" i="2"/>
  <c r="Z46" i="2"/>
  <c r="F47" i="2"/>
  <c r="AB49" i="2"/>
  <c r="G49" i="2"/>
  <c r="Y52" i="2"/>
  <c r="AD44" i="2"/>
  <c r="AC46" i="2"/>
  <c r="T46" i="2"/>
  <c r="G47" i="2"/>
  <c r="M47" i="2"/>
  <c r="E50" i="2"/>
  <c r="P48" i="2"/>
  <c r="AC50" i="2"/>
  <c r="Y50" i="2"/>
  <c r="H47" i="2"/>
  <c r="F50" i="2"/>
  <c r="S44" i="2"/>
  <c r="G46" i="2"/>
  <c r="AC48" i="2"/>
  <c r="R49" i="2"/>
  <c r="H48" i="2"/>
  <c r="U49" i="2"/>
  <c r="AG51" i="2"/>
  <c r="E52" i="2"/>
  <c r="Z44" i="2"/>
  <c r="V50" i="2"/>
  <c r="L46" i="2"/>
  <c r="L47" i="2"/>
  <c r="AD48" i="2"/>
  <c r="G52" i="2"/>
  <c r="F46" i="2"/>
  <c r="AD46" i="2"/>
  <c r="AH46" i="2"/>
  <c r="S46" i="2"/>
  <c r="Z47" i="2"/>
  <c r="R50" i="2"/>
  <c r="AA50" i="2"/>
  <c r="R48" i="2"/>
  <c r="Q51" i="2"/>
  <c r="V46" i="2"/>
  <c r="H50" i="2"/>
  <c r="M51" i="2"/>
  <c r="P44" i="2"/>
  <c r="H44" i="2"/>
  <c r="N52" i="2"/>
  <c r="AC51" i="2"/>
  <c r="U52" i="2"/>
  <c r="M52" i="2"/>
  <c r="W44" i="2"/>
  <c r="G44" i="2"/>
  <c r="AB52" i="2"/>
  <c r="I44" i="2"/>
  <c r="M44" i="2"/>
  <c r="V51" i="2"/>
  <c r="AG49" i="2"/>
  <c r="J49" i="2"/>
  <c r="I49" i="2"/>
  <c r="AH51" i="2"/>
  <c r="X51" i="2"/>
  <c r="AD51" i="2"/>
  <c r="W51" i="2"/>
  <c r="R51" i="2"/>
  <c r="F52" i="2"/>
  <c r="T44" i="2"/>
  <c r="AF44" i="2"/>
  <c r="AG44" i="2"/>
  <c r="AB44" i="2"/>
  <c r="AE49" i="2"/>
  <c r="X52" i="2"/>
  <c r="J51" i="2"/>
  <c r="U44" i="2"/>
  <c r="E44" i="2"/>
  <c r="X44" i="2"/>
  <c r="AA52" i="2"/>
  <c r="Y44" i="2"/>
  <c r="AF49" i="2"/>
  <c r="G51" i="2"/>
  <c r="AA49" i="2"/>
  <c r="L49" i="2"/>
  <c r="AH52" i="2"/>
  <c r="I52" i="2"/>
  <c r="AE52" i="2"/>
  <c r="Q52" i="2"/>
  <c r="V52" i="2"/>
  <c r="V44" i="2"/>
  <c r="F44" i="2"/>
  <c r="K44" i="2"/>
  <c r="H51" i="2"/>
  <c r="Z51" i="2"/>
  <c r="L52" i="2"/>
  <c r="W52" i="2"/>
  <c r="S52" i="2"/>
  <c r="K49" i="2"/>
  <c r="P49" i="2"/>
  <c r="AH49" i="2"/>
  <c r="AE44" i="2"/>
  <c r="T52" i="2"/>
  <c r="AD52" i="2"/>
  <c r="E49" i="2"/>
  <c r="P51" i="2"/>
  <c r="L51" i="2"/>
  <c r="N51" i="2"/>
  <c r="Y49" i="2"/>
  <c r="F49" i="2"/>
  <c r="X49" i="2"/>
  <c r="AD49" i="2"/>
  <c r="Q49" i="2"/>
  <c r="N49" i="2"/>
  <c r="AC49" i="2"/>
  <c r="H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tc={4934F743-B54E-465C-B832-919E2700A94C}</author>
    <author>tc={3AFADA6D-3FEF-48A5-9C4C-32EB6D4FDBF9}</author>
    <author>tc={8AE34BF0-A83B-4316-9DC0-6CE857D54658}</author>
    <author>tc={45CF0ECB-2BCC-439F-9D1B-C0482042D742}</author>
    <author>tc={3B5187E9-E79E-44DE-85EE-07BDF24E856E}</author>
    <author>tc={AEF41597-CD74-43FC-9810-ACB50DF2C271}</author>
  </authors>
  <commentList>
    <comment ref="D24" authorId="0" shapeId="0" xr:uid="{4934F743-B54E-465C-B832-919E2700A9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5" authorId="1" shapeId="0" xr:uid="{3AFADA6D-3FEF-48A5-9C4C-32EB6D4FD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6" authorId="2" shapeId="0" xr:uid="{8AE34BF0-A83B-4316-9DC0-6CE857D546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7" authorId="3" shapeId="0" xr:uid="{45CF0ECB-2BCC-439F-9D1B-C0482042D7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Desenvolvimento (ajustes nos fitros) sendo realizados ...
Criação da APK - instalação no celular da CitroSuco</t>
      </text>
    </comment>
    <comment ref="D28" authorId="4" shapeId="0" xr:uid="{3B5187E9-E79E-44DE-85EE-07BDF24E85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! - terminando ajustes no APK e criação endpoint com Mapa de Calor</t>
      </text>
    </comment>
    <comment ref="D29" authorId="5" shapeId="0" xr:uid="{AEF41597-CD74-43FC-9810-ACB50DF2C2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Agendado !</t>
      </text>
    </comment>
  </commentList>
</comments>
</file>

<file path=xl/sharedStrings.xml><?xml version="1.0" encoding="utf-8"?>
<sst xmlns="http://schemas.openxmlformats.org/spreadsheetml/2006/main" count="39" uniqueCount="39">
  <si>
    <t>Atividade</t>
  </si>
  <si>
    <t>Início</t>
  </si>
  <si>
    <t>Janela</t>
  </si>
  <si>
    <t>Deslocamento</t>
  </si>
  <si>
    <t>Início da janela de cálculo</t>
  </si>
  <si>
    <t>ID</t>
  </si>
  <si>
    <t>Série</t>
  </si>
  <si>
    <t>ID da Atividade</t>
  </si>
  <si>
    <t>Posição</t>
  </si>
  <si>
    <t>*** Esta planilha deve permanecer oculta ***</t>
  </si>
  <si>
    <t>Hoje:</t>
  </si>
  <si>
    <t>Dia atual</t>
  </si>
  <si>
    <t>Atividades da janela:</t>
  </si>
  <si>
    <t>ATIVIDADE</t>
  </si>
  <si>
    <t>INÍCIO</t>
  </si>
  <si>
    <t>TÉRMINO</t>
  </si>
  <si>
    <t>OBSERVAÇÕES</t>
  </si>
  <si>
    <t>Início do projeto</t>
  </si>
  <si>
    <t>INSIRA A DATA DE INÍCIO:</t>
  </si>
  <si>
    <t>Fim do Projeto</t>
  </si>
  <si>
    <t>Fazenda Nova Era</t>
  </si>
  <si>
    <t>Mapa de Calor (Fazenda ... Geração de 100 pontos)</t>
  </si>
  <si>
    <t>Criação APK (Android)</t>
  </si>
  <si>
    <t xml:space="preserve">Criação APK
- Captura dos Sinais
- Envio dos Sinais para banco de dados </t>
  </si>
  <si>
    <t>Criação Serviço WEB (API)</t>
  </si>
  <si>
    <t xml:space="preserve">Criação API (base propria Clarify)
- Hospedagem base de Homologação
- Criação Banco de Dados
- Testes de envio armazenamento dados </t>
  </si>
  <si>
    <t>Leitura arquivo KMZ</t>
  </si>
  <si>
    <t>Leitura &amp; Conversão 
- Captura dos pontos por Fazenda
- Plot - area da Fazenda 
- Simulação do envio de 100 pontos 
- Plot - mapa de calor (Fazenda)</t>
  </si>
  <si>
    <t xml:space="preserve">Criação interface (web) com filtros </t>
  </si>
  <si>
    <t>Filtros
- por Fazenda
- por nivel de Sinal (getLevel)
- GSM Signal Strength
- CDMA DBm
- LTE Signal ..</t>
  </si>
  <si>
    <t>CITROSUCO - (APP PARA MEDIÇÃO DE SINAL DE TELEFONIA MÓVEL)</t>
  </si>
  <si>
    <t>Instação APK (testes de sinal)</t>
  </si>
  <si>
    <t>Inicio testes (Citrosuco)</t>
  </si>
  <si>
    <t>Testes de Homologação</t>
  </si>
  <si>
    <t>Homologação / Suporte</t>
  </si>
  <si>
    <t xml:space="preserve">APP
 - Envio APK para instação nos celulares (Citrosuco)
Ambiente WEB (Citrosuco / Cirosuco)
- Instalação e validação do serviço 
- Criação do Banco de Dados
- Criação das API´s </t>
  </si>
  <si>
    <t>- Instação do APK - telefones Clarify
- Testes de envio e recepção de sinal
- Validação gravação dos dados no Banco de Dados</t>
  </si>
  <si>
    <t>Segue link mapa</t>
  </si>
  <si>
    <t>https://api-citrosuco.clarifysistemas.dev/heat_map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</si>
</sst>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 yyyy"/>
    <numFmt numFmtId="165" formatCode="0.0000%"/>
  </numFmts>
  <fonts count="10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3" fillId="0" borderId="0" xfId="0" applyFont="1" applyAlignment="1">
      <alignment horizontal="right"/>
    </xf>
    <xf numFmtId="14" fontId="2" fillId="0" borderId="2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quotePrefix="1" applyAlignment="1">
      <alignment horizontal="left" vertical="center" wrapText="1" indent="1"/>
    </xf>
    <xf numFmtId="14" fontId="7" fillId="0" borderId="0" xfId="0" applyNumberFormat="1" applyFont="1" applyAlignment="1">
      <alignment horizontal="left" vertical="center" indent="1"/>
    </xf>
    <xf numFmtId="14" fontId="8" fillId="0" borderId="0" xfId="0" applyNumberFormat="1" applyFont="1" applyAlignment="1">
      <alignment horizontal="left" vertical="center" indent="1"/>
    </xf>
    <xf numFmtId="14" fontId="9" fillId="0" borderId="0" xfId="0" applyNumberFormat="1" applyFont="1" applyAlignment="1">
      <alignment horizontal="left" vertical="center" indent="1"/>
    </xf>
    <xf numFmtId="165" fontId="0" fillId="0" borderId="0" xfId="1" applyNumberFormat="1" applyFont="1" applyAlignment="1">
      <alignment vertical="center"/>
    </xf>
  </cellXfs>
  <cellStyles count="2">
    <cellStyle name="Normal" xfId="0" builtinId="0" customBuiltin="1"/>
    <cellStyle name="Porcentagem" xfId="1" builtinId="5"/>
  </cellStyles>
  <dxfs count="11">
    <dxf>
      <alignment horizontal="left" vertical="center" textRotation="0" wrapText="0" indent="1" justifyLastLine="0" shrinkToFit="0" readingOrder="0"/>
      <protection locked="1" hidden="0"/>
    </dxf>
    <dxf>
      <numFmt numFmtId="166" formatCode="mm/dd/yyyy"/>
      <alignment horizontal="left" vertical="center" textRotation="0" wrapText="0" indent="1" justifyLastLine="0" shrinkToFit="0" readingOrder="0"/>
      <protection locked="1" hidden="0"/>
    </dxf>
    <dxf>
      <numFmt numFmtId="166" formatCode="mm/dd/yyyy"/>
      <alignment horizontal="left" vertical="center" textRotation="0" wrapText="0" indent="1" justifyLastLine="0" shrinkToFit="0" readingOrder="0"/>
      <protection locked="1" hidden="0"/>
    </dxf>
    <dxf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1-4DA0-A993-28BF98EC5B27}"/>
            </c:ext>
          </c:extLst>
        </c:ser>
        <c:ser>
          <c:idx val="5"/>
          <c:order val="1"/>
          <c:tx>
            <c:strRef>
              <c:f>cálculos!$D$44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1-4DA0-A993-28BF98EC5B27}"/>
            </c:ext>
          </c:extLst>
        </c:ser>
        <c:ser>
          <c:idx val="1"/>
          <c:order val="2"/>
          <c:tx>
            <c:strRef>
              <c:f>cálculos!$B$33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1-4DA0-A993-28BF98EC5B27}"/>
            </c:ext>
          </c:extLst>
        </c:ser>
        <c:ser>
          <c:idx val="6"/>
          <c:order val="3"/>
          <c:tx>
            <c:strRef>
              <c:f>cálculos!$D$45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1-4DA0-A993-28BF98EC5B27}"/>
            </c:ext>
          </c:extLst>
        </c:ser>
        <c:ser>
          <c:idx val="2"/>
          <c:order val="4"/>
          <c:tx>
            <c:strRef>
              <c:f>cálculos!$B$34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1-4DA0-A993-28BF98EC5B27}"/>
            </c:ext>
          </c:extLst>
        </c:ser>
        <c:ser>
          <c:idx val="7"/>
          <c:order val="5"/>
          <c:tx>
            <c:strRef>
              <c:f>cálculos!$D$46</c:f>
              <c:strCache>
                <c:ptCount val="1"/>
                <c:pt idx="0">
                  <c:v>#N/D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C1-4DA0-A993-28BF98EC5B27}"/>
            </c:ext>
          </c:extLst>
        </c:ser>
        <c:ser>
          <c:idx val="3"/>
          <c:order val="6"/>
          <c:tx>
            <c:strRef>
              <c:f>cálculos!$B$35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C1-4DA0-A993-28BF98EC5B27}"/>
            </c:ext>
          </c:extLst>
        </c:ser>
        <c:ser>
          <c:idx val="8"/>
          <c:order val="7"/>
          <c:tx>
            <c:strRef>
              <c:f>cálculos!$D$47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C1-4DA0-A993-28BF98EC5B27}"/>
            </c:ext>
          </c:extLst>
        </c:ser>
        <c:ser>
          <c:idx val="4"/>
          <c:order val="8"/>
          <c:tx>
            <c:strRef>
              <c:f>cálculos!$B$36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7.3000000000000007</c:v>
                </c:pt>
                <c:pt idx="7">
                  <c:v>7.3000000000000007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C1-4DA0-A993-28BF98EC5B27}"/>
            </c:ext>
          </c:extLst>
        </c:ser>
        <c:ser>
          <c:idx val="9"/>
          <c:order val="9"/>
          <c:tx>
            <c:strRef>
              <c:f>cálculos!$D$48</c:f>
              <c:strCache>
                <c:ptCount val="1"/>
                <c:pt idx="0">
                  <c:v>CRIAÇÃO SERVIÇO WEB (API)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045732615846599"/>
                  <c:y val="0"/>
                </c:manualLayout>
              </c:layout>
              <c:tx>
                <c:rich>
                  <a:bodyPr/>
                  <a:lstStyle/>
                  <a:p>
                    <a:fld id="{E00297B8-7B2C-4C81-A92C-D444D89FFC17}" type="SERIESNAME">
                      <a:rPr lang="en-US" sz="700"/>
                      <a:pPr/>
                      <a:t>[NOME DA SÉRIE]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C1-4DA0-A993-28BF98EC5B27}"/>
            </c:ext>
          </c:extLst>
        </c:ser>
        <c:ser>
          <c:idx val="10"/>
          <c:order val="10"/>
          <c:tx>
            <c:strRef>
              <c:f>cálculos!$B$37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C1-4DA0-A993-28BF98EC5B27}"/>
            </c:ext>
          </c:extLst>
        </c:ser>
        <c:ser>
          <c:idx val="11"/>
          <c:order val="11"/>
          <c:tx>
            <c:strRef>
              <c:f>cálculos!$D$49</c:f>
              <c:strCache>
                <c:ptCount val="1"/>
                <c:pt idx="0">
                  <c:v>LEITURA ARQUIVO KMZ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C1-4DA0-A993-28BF98EC5B27}"/>
            </c:ext>
          </c:extLst>
        </c:ser>
        <c:ser>
          <c:idx val="12"/>
          <c:order val="12"/>
          <c:tx>
            <c:strRef>
              <c:f>cálculos!$B$38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C1-4DA0-A993-28BF98EC5B27}"/>
            </c:ext>
          </c:extLst>
        </c:ser>
        <c:ser>
          <c:idx val="13"/>
          <c:order val="13"/>
          <c:tx>
            <c:strRef>
              <c:f>cálculos!$D$50</c:f>
              <c:strCache>
                <c:ptCount val="1"/>
                <c:pt idx="0">
                  <c:v>CRIAÇÃO INTERFACE (WEB) COM FILTROS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C1-4DA0-A993-28BF98EC5B27}"/>
            </c:ext>
          </c:extLst>
        </c:ser>
        <c:ser>
          <c:idx val="14"/>
          <c:order val="14"/>
          <c:tx>
            <c:strRef>
              <c:f>cálculos!$B$39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4.3000000000000007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C1-4DA0-A993-28BF98EC5B27}"/>
            </c:ext>
          </c:extLst>
        </c:ser>
        <c:ser>
          <c:idx val="15"/>
          <c:order val="15"/>
          <c:tx>
            <c:strRef>
              <c:f>cálculos!$D$51</c:f>
              <c:strCache>
                <c:ptCount val="1"/>
                <c:pt idx="0">
                  <c:v>INSTAÇÃO APK (TESTES DE SINAL)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EC1-4DA0-A993-28BF98EC5B27}"/>
            </c:ext>
          </c:extLst>
        </c:ser>
        <c:ser>
          <c:idx val="16"/>
          <c:order val="16"/>
          <c:tx>
            <c:strRef>
              <c:f>cálculos!$B$40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EC1-4DA0-A993-28BF98EC5B27}"/>
            </c:ext>
          </c:extLst>
        </c:ser>
        <c:ser>
          <c:idx val="17"/>
          <c:order val="17"/>
          <c:tx>
            <c:strRef>
              <c:f>cálculos!$D$52</c:f>
              <c:strCache>
                <c:ptCount val="1"/>
                <c:pt idx="0">
                  <c:v>INICIO TESTES (CITROSUCO)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EC1-4DA0-A993-28BF98EC5B27}"/>
            </c:ext>
          </c:extLst>
        </c:ser>
        <c:ser>
          <c:idx val="18"/>
          <c:order val="18"/>
          <c:tx>
            <c:v>Hoje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5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EC1-4DA0-A993-28BF98EC5B27}"/>
            </c:ext>
          </c:extLst>
        </c:ser>
        <c:ser>
          <c:idx val="19"/>
          <c:order val="19"/>
          <c:tx>
            <c:strRef>
              <c:f>cálculos!$D$58</c:f>
              <c:strCache>
                <c:ptCount val="1"/>
                <c:pt idx="0">
                  <c:v>dez 2023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EC1-4DA0-A993-28BF98EC5B27}"/>
            </c:ext>
          </c:extLst>
        </c:ser>
        <c:ser>
          <c:idx val="20"/>
          <c:order val="20"/>
          <c:tx>
            <c:strRef>
              <c:f>cálculos!$D$61</c:f>
              <c:strCache>
                <c:ptCount val="1"/>
                <c:pt idx="0">
                  <c:v>jan 2024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EC1-4DA0-A993-28BF98EC5B27}"/>
            </c:ext>
          </c:extLst>
        </c:ser>
        <c:ser>
          <c:idx val="21"/>
          <c:order val="21"/>
          <c:tx>
            <c:strRef>
              <c:f>cálculos!$D$66</c:f>
              <c:strCache>
                <c:ptCount val="1"/>
                <c:pt idx="0">
                  <c:v>jan 2024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EC1-4DA0-A993-28BF98EC5B27}"/>
            </c:ext>
          </c:extLst>
        </c:ser>
        <c:ser>
          <c:idx val="22"/>
          <c:order val="22"/>
          <c:tx>
            <c:strRef>
              <c:f>cálculos!$D$65</c:f>
              <c:strCache>
                <c:ptCount val="1"/>
                <c:pt idx="0">
                  <c:v>dez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8-3EC1-4DA0-A993-28BF98EC5B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EC1-4DA0-A993-28BF98EC5B27}"/>
            </c:ext>
          </c:extLst>
        </c:ser>
        <c:ser>
          <c:idx val="24"/>
          <c:order val="23"/>
          <c:tx>
            <c:v>Linha pontilhada de dias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cálculos!$E$72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{F45BBAAB-70C0-4E84-A911-0700E08E6E88}</c15:txfldGUID>
                      <c15:f>cálculos!$E$72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3EC1-4DA0-A993-28BF98EC5B27}"/>
                </c:ext>
              </c:extLst>
            </c:dLbl>
            <c:dLbl>
              <c:idx val="1"/>
              <c:tx>
                <c:strRef>
                  <c:f>cálculos!$F$72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{BBDC7EA2-26C6-4DE3-9C67-C0885DACEFB1}</c15:txfldGUID>
                      <c15:f>cálculos!$F$72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3EC1-4DA0-A993-28BF98EC5B27}"/>
                </c:ext>
              </c:extLst>
            </c:dLbl>
            <c:dLbl>
              <c:idx val="2"/>
              <c:tx>
                <c:strRef>
                  <c:f>cálculos!$G$72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{33924CD6-DC96-4410-A25D-F8443F13E1C2}</c15:txfldGUID>
                      <c15:f>cálculos!$G$72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3EC1-4DA0-A993-28BF98EC5B27}"/>
                </c:ext>
              </c:extLst>
            </c:dLbl>
            <c:dLbl>
              <c:idx val="3"/>
              <c:tx>
                <c:strRef>
                  <c:f>cálculos!$H$72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{B03C8DEF-7F4D-4424-9D83-73761C4B8A37}</c15:txfldGUID>
                      <c15:f>cálculos!$H$72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3EC1-4DA0-A993-28BF98EC5B27}"/>
                </c:ext>
              </c:extLst>
            </c:dLbl>
            <c:dLbl>
              <c:idx val="4"/>
              <c:tx>
                <c:strRef>
                  <c:f>cálculos!$I$72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{064A18EE-CB7A-411A-A167-21F2FB490D3D}</c15:txfldGUID>
                      <c15:f>cálculos!$I$72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3EC1-4DA0-A993-28BF98EC5B27}"/>
                </c:ext>
              </c:extLst>
            </c:dLbl>
            <c:dLbl>
              <c:idx val="5"/>
              <c:tx>
                <c:strRef>
                  <c:f>cálculos!$J$72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{8D971243-817F-4F5D-831C-DA041F7CD20B}</c15:txfldGUID>
                      <c15:f>cálculos!$J$72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3EC1-4DA0-A993-28BF98EC5B27}"/>
                </c:ext>
              </c:extLst>
            </c:dLbl>
            <c:dLbl>
              <c:idx val="6"/>
              <c:tx>
                <c:strRef>
                  <c:f>cálculos!$K$72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{051D9E94-B320-42A7-9805-A4F33690AD1B}</c15:txfldGUID>
                      <c15:f>cálculos!$K$72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3EC1-4DA0-A993-28BF98EC5B27}"/>
                </c:ext>
              </c:extLst>
            </c:dLbl>
            <c:dLbl>
              <c:idx val="7"/>
              <c:tx>
                <c:strRef>
                  <c:f>cálculos!$L$72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{606B0479-F1AF-4AB1-BDB5-379D7A4C9B95}</c15:txfldGUID>
                      <c15:f>cálculos!$L$72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3EC1-4DA0-A993-28BF98EC5B27}"/>
                </c:ext>
              </c:extLst>
            </c:dLbl>
            <c:dLbl>
              <c:idx val="8"/>
              <c:tx>
                <c:strRef>
                  <c:f>cálculos!$M$72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{5EE532CB-900A-43ED-A8B1-C49F5F9F87DE}</c15:txfldGUID>
                      <c15:f>cálculos!$M$72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3EC1-4DA0-A993-28BF98EC5B27}"/>
                </c:ext>
              </c:extLst>
            </c:dLbl>
            <c:dLbl>
              <c:idx val="9"/>
              <c:tx>
                <c:strRef>
                  <c:f>cálculos!$N$72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{BB96A393-0E15-487D-8D1C-B808740486EF}</c15:txfldGUID>
                      <c15:f>cálculos!$N$72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3EC1-4DA0-A993-28BF98EC5B27}"/>
                </c:ext>
              </c:extLst>
            </c:dLbl>
            <c:dLbl>
              <c:idx val="10"/>
              <c:tx>
                <c:strRef>
                  <c:f>cálculos!$O$72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{7FE5BF92-FB73-4BE7-BF11-123768238C65}</c15:txfldGUID>
                      <c15:f>cálculos!$O$72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3EC1-4DA0-A993-28BF98EC5B27}"/>
                </c:ext>
              </c:extLst>
            </c:dLbl>
            <c:dLbl>
              <c:idx val="11"/>
              <c:tx>
                <c:strRef>
                  <c:f>cálculos!$P$72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{15C94467-8296-49CC-AD2A-6437FE65E55A}</c15:txfldGUID>
                      <c15:f>cálculos!$P$72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3EC1-4DA0-A993-28BF98EC5B27}"/>
                </c:ext>
              </c:extLst>
            </c:dLbl>
            <c:dLbl>
              <c:idx val="12"/>
              <c:tx>
                <c:strRef>
                  <c:f>cálculos!$Q$72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{2E5FB610-7C73-4B67-A2C2-91A52A42741C}</c15:txfldGUID>
                      <c15:f>cálculos!$Q$72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3EC1-4DA0-A993-28BF98EC5B27}"/>
                </c:ext>
              </c:extLst>
            </c:dLbl>
            <c:dLbl>
              <c:idx val="13"/>
              <c:tx>
                <c:strRef>
                  <c:f>cálculos!$R$72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{148C7471-61D4-4063-ABE1-92EC4347416A}</c15:txfldGUID>
                      <c15:f>cálculos!$R$72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3EC1-4DA0-A993-28BF98EC5B27}"/>
                </c:ext>
              </c:extLst>
            </c:dLbl>
            <c:dLbl>
              <c:idx val="14"/>
              <c:tx>
                <c:strRef>
                  <c:f>cálculos!$S$72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{246AF55D-5B96-4BD5-8118-628957DCDFC3}</c15:txfldGUID>
                      <c15:f>cálculos!$S$72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3EC1-4DA0-A993-28BF98EC5B27}"/>
                </c:ext>
              </c:extLst>
            </c:dLbl>
            <c:dLbl>
              <c:idx val="15"/>
              <c:tx>
                <c:strRef>
                  <c:f>cálculos!$T$72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{EF9B1B0D-FDFB-4B90-A545-1D83BCFCAF62}</c15:txfldGUID>
                      <c15:f>cálculos!$T$72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3EC1-4DA0-A993-28BF98EC5B27}"/>
                </c:ext>
              </c:extLst>
            </c:dLbl>
            <c:dLbl>
              <c:idx val="16"/>
              <c:tx>
                <c:strRef>
                  <c:f>cálculos!$U$72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{CEE7C46F-DE57-432C-A7F6-D382437B5A30}</c15:txfldGUID>
                      <c15:f>cálculos!$U$72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3EC1-4DA0-A993-28BF98EC5B27}"/>
                </c:ext>
              </c:extLst>
            </c:dLbl>
            <c:dLbl>
              <c:idx val="17"/>
              <c:tx>
                <c:strRef>
                  <c:f>cálculos!$V$72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{766E3E3C-5E3C-44E7-9759-AFDD21312A52}</c15:txfldGUID>
                      <c15:f>cálculos!$V$72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3EC1-4DA0-A993-28BF98EC5B27}"/>
                </c:ext>
              </c:extLst>
            </c:dLbl>
            <c:dLbl>
              <c:idx val="18"/>
              <c:tx>
                <c:strRef>
                  <c:f>cálculos!$W$72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{3E1BA927-F5C9-45CC-A25C-BFDBABBD1F79}</c15:txfldGUID>
                      <c15:f>cálculos!$W$72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3EC1-4DA0-A993-28BF98EC5B27}"/>
                </c:ext>
              </c:extLst>
            </c:dLbl>
            <c:dLbl>
              <c:idx val="19"/>
              <c:tx>
                <c:strRef>
                  <c:f>cálculos!$X$72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{A2947F02-0F52-4F5B-954B-A743CA747B4A}</c15:txfldGUID>
                      <c15:f>cálculos!$X$72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3EC1-4DA0-A993-28BF98EC5B27}"/>
                </c:ext>
              </c:extLst>
            </c:dLbl>
            <c:dLbl>
              <c:idx val="20"/>
              <c:tx>
                <c:strRef>
                  <c:f>cálculos!$Y$72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{5FC96DD9-E920-49F6-A611-9B8463FBE918}</c15:txfldGUID>
                      <c15:f>cálculos!$Y$72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3EC1-4DA0-A993-28BF98EC5B27}"/>
                </c:ext>
              </c:extLst>
            </c:dLbl>
            <c:dLbl>
              <c:idx val="21"/>
              <c:tx>
                <c:strRef>
                  <c:f>cálculos!$Z$72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{9C29BE38-D8DC-4ADD-920C-5D11F7BB2B5A}</c15:txfldGUID>
                      <c15:f>cálculos!$Z$72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3EC1-4DA0-A993-28BF98EC5B27}"/>
                </c:ext>
              </c:extLst>
            </c:dLbl>
            <c:dLbl>
              <c:idx val="22"/>
              <c:tx>
                <c:strRef>
                  <c:f>cálculos!$AA$72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{519254DF-72BA-4838-BEF0-82F24BC10463}</c15:txfldGUID>
                      <c15:f>cálculos!$AA$72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3EC1-4DA0-A993-28BF98EC5B27}"/>
                </c:ext>
              </c:extLst>
            </c:dLbl>
            <c:dLbl>
              <c:idx val="23"/>
              <c:tx>
                <c:strRef>
                  <c:f>cálculos!$AB$72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{9DA03A44-02F5-4257-85D5-AB91C9FAFA2C}</c15:txfldGUID>
                      <c15:f>cálculos!$AB$72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3EC1-4DA0-A993-28BF98EC5B27}"/>
                </c:ext>
              </c:extLst>
            </c:dLbl>
            <c:dLbl>
              <c:idx val="24"/>
              <c:tx>
                <c:strRef>
                  <c:f>cálculos!$AC$72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{D4500094-2BD6-428A-835F-648FAD168E53}</c15:txfldGUID>
                      <c15:f>cálculos!$AC$72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3EC1-4DA0-A993-28BF98EC5B27}"/>
                </c:ext>
              </c:extLst>
            </c:dLbl>
            <c:dLbl>
              <c:idx val="25"/>
              <c:tx>
                <c:strRef>
                  <c:f>cálculos!$AD$72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{F14BCCCE-7B33-4635-9A59-2F490304FC20}</c15:txfldGUID>
                      <c15:f>cálculos!$AD$72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3EC1-4DA0-A993-28BF98EC5B27}"/>
                </c:ext>
              </c:extLst>
            </c:dLbl>
            <c:dLbl>
              <c:idx val="26"/>
              <c:tx>
                <c:strRef>
                  <c:f>cálculos!$AE$72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{A880F811-777E-45FE-97DD-B4C31D78769C}</c15:txfldGUID>
                      <c15:f>cálculos!$AE$72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3EC1-4DA0-A993-28BF98EC5B27}"/>
                </c:ext>
              </c:extLst>
            </c:dLbl>
            <c:dLbl>
              <c:idx val="27"/>
              <c:tx>
                <c:strRef>
                  <c:f>cálculos!$AF$72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{81ECD745-2F8B-4A6C-A98D-5F0256748823}</c15:txfldGUID>
                      <c15:f>cálculos!$AF$72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3EC1-4DA0-A993-28BF98EC5B27}"/>
                </c:ext>
              </c:extLst>
            </c:dLbl>
            <c:dLbl>
              <c:idx val="28"/>
              <c:tx>
                <c:strRef>
                  <c:f>cálculos!$AG$72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{F1220EEF-C01D-40D3-B784-1F10EE623177}</c15:txfldGUID>
                      <c15:f>cálculos!$AG$72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3EC1-4DA0-A993-28BF98EC5B27}"/>
                </c:ext>
              </c:extLst>
            </c:dLbl>
            <c:dLbl>
              <c:idx val="29"/>
              <c:tx>
                <c:strRef>
                  <c:f>cálculos!$AH$72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{48064BD2-530D-4B2A-ABEF-397320C06938}</c15:txfldGUID>
                      <c15:f>cálculos!$AH$72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EC1-4DA0-A993-28BF98EC5B27}"/>
            </c:ext>
          </c:extLst>
        </c:ser>
        <c:ser>
          <c:idx val="23"/>
          <c:order val="24"/>
          <c:tx>
            <c:v>Linha pontilhada de dias para rótulos de texto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cálculos!$E$70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{6246AFA9-4B28-4101-B373-86182850BB05}</c15:txfldGUID>
                      <c15:f>cálculos!$E$70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3EC1-4DA0-A993-28BF98EC5B27}"/>
                </c:ext>
              </c:extLst>
            </c:dLbl>
            <c:dLbl>
              <c:idx val="1"/>
              <c:tx>
                <c:strRef>
                  <c:f>cálculos!$F$70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{68888257-66FB-4D88-A7CD-BF16DDC5AB95}</c15:txfldGUID>
                      <c15:f>cálculos!$F$70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3EC1-4DA0-A993-28BF98EC5B27}"/>
                </c:ext>
              </c:extLst>
            </c:dLbl>
            <c:dLbl>
              <c:idx val="2"/>
              <c:tx>
                <c:strRef>
                  <c:f>cálculos!$G$70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{17080585-841A-4803-8DB8-6ED1C7390D7E}</c15:txfldGUID>
                      <c15:f>cálculos!$G$70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3EC1-4DA0-A993-28BF98EC5B27}"/>
                </c:ext>
              </c:extLst>
            </c:dLbl>
            <c:dLbl>
              <c:idx val="3"/>
              <c:tx>
                <c:strRef>
                  <c:f>cálculos!$H$70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{3B942F42-5A9B-41C8-9DEA-7BC96E912F94}</c15:txfldGUID>
                      <c15:f>cálculos!$H$70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3EC1-4DA0-A993-28BF98EC5B27}"/>
                </c:ext>
              </c:extLst>
            </c:dLbl>
            <c:dLbl>
              <c:idx val="4"/>
              <c:tx>
                <c:strRef>
                  <c:f>cálculos!$I$70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{3718D5DC-4BAE-4696-BCB9-BBF8A9E88C97}</c15:txfldGUID>
                      <c15:f>cálculos!$I$70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3EC1-4DA0-A993-28BF98EC5B27}"/>
                </c:ext>
              </c:extLst>
            </c:dLbl>
            <c:dLbl>
              <c:idx val="5"/>
              <c:tx>
                <c:strRef>
                  <c:f>cálculos!$J$70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{35B26810-CCF0-43F0-91E3-F64821991FD9}</c15:txfldGUID>
                      <c15:f>cálculos!$J$70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3EC1-4DA0-A993-28BF98EC5B27}"/>
                </c:ext>
              </c:extLst>
            </c:dLbl>
            <c:dLbl>
              <c:idx val="6"/>
              <c:tx>
                <c:strRef>
                  <c:f>cálculos!$K$70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{E90B7A96-145F-4882-8D58-39CCB4F3D8E4}</c15:txfldGUID>
                      <c15:f>cálculos!$K$70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3EC1-4DA0-A993-28BF98EC5B27}"/>
                </c:ext>
              </c:extLst>
            </c:dLbl>
            <c:dLbl>
              <c:idx val="7"/>
              <c:tx>
                <c:strRef>
                  <c:f>cálculos!$L$70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{75B029BF-2423-4685-BFFB-63022D1F61DC}</c15:txfldGUID>
                      <c15:f>cálculos!$L$70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3EC1-4DA0-A993-28BF98EC5B27}"/>
                </c:ext>
              </c:extLst>
            </c:dLbl>
            <c:dLbl>
              <c:idx val="8"/>
              <c:tx>
                <c:strRef>
                  <c:f>cálculos!$M$70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{FA37BBA2-670E-43F6-8D0C-E88C6DFA656D}</c15:txfldGUID>
                      <c15:f>cálculos!$M$70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3EC1-4DA0-A993-28BF98EC5B27}"/>
                </c:ext>
              </c:extLst>
            </c:dLbl>
            <c:dLbl>
              <c:idx val="9"/>
              <c:tx>
                <c:strRef>
                  <c:f>cálculos!$N$70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{D09B1EE7-1380-4FFC-9AA6-BD62040F452C}</c15:txfldGUID>
                      <c15:f>cálculos!$N$70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3EC1-4DA0-A993-28BF98EC5B27}"/>
                </c:ext>
              </c:extLst>
            </c:dLbl>
            <c:dLbl>
              <c:idx val="10"/>
              <c:tx>
                <c:strRef>
                  <c:f>cálculos!$O$70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{AA3C0363-555C-48FD-8F89-A67933592A26}</c15:txfldGUID>
                      <c15:f>cálculos!$O$70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3EC1-4DA0-A993-28BF98EC5B27}"/>
                </c:ext>
              </c:extLst>
            </c:dLbl>
            <c:dLbl>
              <c:idx val="11"/>
              <c:tx>
                <c:strRef>
                  <c:f>cálculos!$P$70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{AE610406-A2CC-45A4-B311-784871086D59}</c15:txfldGUID>
                      <c15:f>cálculos!$P$70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3EC1-4DA0-A993-28BF98EC5B27}"/>
                </c:ext>
              </c:extLst>
            </c:dLbl>
            <c:dLbl>
              <c:idx val="12"/>
              <c:tx>
                <c:strRef>
                  <c:f>cálculos!$Q$70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{B439498A-9AE7-4C99-940B-6B274432832F}</c15:txfldGUID>
                      <c15:f>cálculos!$Q$70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3EC1-4DA0-A993-28BF98EC5B27}"/>
                </c:ext>
              </c:extLst>
            </c:dLbl>
            <c:dLbl>
              <c:idx val="13"/>
              <c:tx>
                <c:strRef>
                  <c:f>cálculos!$R$70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{0FBD937B-8167-4D5B-A362-06ECE7B687E8}</c15:txfldGUID>
                      <c15:f>cálculos!$R$70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3EC1-4DA0-A993-28BF98EC5B27}"/>
                </c:ext>
              </c:extLst>
            </c:dLbl>
            <c:dLbl>
              <c:idx val="14"/>
              <c:tx>
                <c:strRef>
                  <c:f>cálculos!$S$70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{A1636C9C-1F3E-46FD-973C-999F0A5620E5}</c15:txfldGUID>
                      <c15:f>cálculos!$S$70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3EC1-4DA0-A993-28BF98EC5B27}"/>
                </c:ext>
              </c:extLst>
            </c:dLbl>
            <c:dLbl>
              <c:idx val="15"/>
              <c:tx>
                <c:strRef>
                  <c:f>cálculos!$T$70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{11C2EF12-A241-416B-A497-F9770EBDF531}</c15:txfldGUID>
                      <c15:f>cálculos!$T$70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3EC1-4DA0-A993-28BF98EC5B27}"/>
                </c:ext>
              </c:extLst>
            </c:dLbl>
            <c:dLbl>
              <c:idx val="16"/>
              <c:tx>
                <c:strRef>
                  <c:f>cálculos!$U$70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{8A172ECB-5A5F-4B0E-BFBA-3FADA1CACBD6}</c15:txfldGUID>
                      <c15:f>cálculos!$U$70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3EC1-4DA0-A993-28BF98EC5B27}"/>
                </c:ext>
              </c:extLst>
            </c:dLbl>
            <c:dLbl>
              <c:idx val="17"/>
              <c:tx>
                <c:strRef>
                  <c:f>cálculos!$V$70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{F693B431-9BFF-4B1C-91F8-AF8C2C2E51A8}</c15:txfldGUID>
                      <c15:f>cálculos!$V$70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3EC1-4DA0-A993-28BF98EC5B27}"/>
                </c:ext>
              </c:extLst>
            </c:dLbl>
            <c:dLbl>
              <c:idx val="18"/>
              <c:tx>
                <c:strRef>
                  <c:f>cálculos!$W$70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{3FD80551-22F2-4A88-9D4C-5A3AEDB61D44}</c15:txfldGUID>
                      <c15:f>cálculos!$W$70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3EC1-4DA0-A993-28BF98EC5B27}"/>
                </c:ext>
              </c:extLst>
            </c:dLbl>
            <c:dLbl>
              <c:idx val="19"/>
              <c:tx>
                <c:strRef>
                  <c:f>cálculos!$X$70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{B16232F7-EE5F-409D-9F76-C73270788A70}</c15:txfldGUID>
                      <c15:f>cálculos!$X$70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3EC1-4DA0-A993-28BF98EC5B27}"/>
                </c:ext>
              </c:extLst>
            </c:dLbl>
            <c:dLbl>
              <c:idx val="20"/>
              <c:tx>
                <c:strRef>
                  <c:f>cálculos!$Y$70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{E3D7E550-8B16-47CA-AD5B-9B5667FA45B7}</c15:txfldGUID>
                      <c15:f>cálculos!$Y$70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3EC1-4DA0-A993-28BF98EC5B27}"/>
                </c:ext>
              </c:extLst>
            </c:dLbl>
            <c:dLbl>
              <c:idx val="21"/>
              <c:tx>
                <c:strRef>
                  <c:f>cálculos!$Z$70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{7EEA975C-F0EC-4F41-BE7E-670D53D662FF}</c15:txfldGUID>
                      <c15:f>cálculos!$Z$70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3EC1-4DA0-A993-28BF98EC5B27}"/>
                </c:ext>
              </c:extLst>
            </c:dLbl>
            <c:dLbl>
              <c:idx val="22"/>
              <c:tx>
                <c:strRef>
                  <c:f>cálculos!$AA$70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{1C091BA8-7DEF-4B27-8CDC-5B98A8FA28C7}</c15:txfldGUID>
                      <c15:f>cálculos!$AA$70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3EC1-4DA0-A993-28BF98EC5B27}"/>
                </c:ext>
              </c:extLst>
            </c:dLbl>
            <c:dLbl>
              <c:idx val="23"/>
              <c:tx>
                <c:strRef>
                  <c:f>cálculos!$AB$70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{FAFE9A64-6DEF-4E6F-BC7B-9CBE629A07D2}</c15:txfldGUID>
                      <c15:f>cálculos!$AB$70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3EC1-4DA0-A993-28BF98EC5B27}"/>
                </c:ext>
              </c:extLst>
            </c:dLbl>
            <c:dLbl>
              <c:idx val="24"/>
              <c:tx>
                <c:strRef>
                  <c:f>cálculos!$AC$70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{BCE22897-1FC0-40C6-BB5D-9A20D4801438}</c15:txfldGUID>
                      <c15:f>cálculos!$AC$70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3EC1-4DA0-A993-28BF98EC5B27}"/>
                </c:ext>
              </c:extLst>
            </c:dLbl>
            <c:dLbl>
              <c:idx val="25"/>
              <c:tx>
                <c:strRef>
                  <c:f>cálculos!$AD$70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{BF8404B6-611D-461B-BE5D-705C086F451C}</c15:txfldGUID>
                      <c15:f>cálculos!$AD$70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3EC1-4DA0-A993-28BF98EC5B27}"/>
                </c:ext>
              </c:extLst>
            </c:dLbl>
            <c:dLbl>
              <c:idx val="26"/>
              <c:tx>
                <c:strRef>
                  <c:f>cálculos!$AE$70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{A94EE3EB-44DB-448A-BC7F-0F902E51943E}</c15:txfldGUID>
                      <c15:f>cálculos!$AE$70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3EC1-4DA0-A993-28BF98EC5B27}"/>
                </c:ext>
              </c:extLst>
            </c:dLbl>
            <c:dLbl>
              <c:idx val="27"/>
              <c:tx>
                <c:strRef>
                  <c:f>cálculos!$AF$70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{DE053999-8954-4E39-BAA1-A0A36C687A3F}</c15:txfldGUID>
                      <c15:f>cálculos!$AF$70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3EC1-4DA0-A993-28BF98EC5B27}"/>
                </c:ext>
              </c:extLst>
            </c:dLbl>
            <c:dLbl>
              <c:idx val="28"/>
              <c:tx>
                <c:strRef>
                  <c:f>cálculos!$AG$70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{DE232E10-5E12-47AE-8A60-BD416BE55737}</c15:txfldGUID>
                      <c15:f>cálculos!$AG$70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3EC1-4DA0-A993-28BF98EC5B27}"/>
                </c:ext>
              </c:extLst>
            </c:dLbl>
            <c:dLbl>
              <c:idx val="29"/>
              <c:tx>
                <c:strRef>
                  <c:f>cálculos!$AH$70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{AC791029-1292-4E12-8529-1926A4369798}</c15:txfldGUID>
                      <c15:f>cálculos!$AH$70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EC1-4DA0-A993-28BF98EC5B27}"/>
            </c:ext>
          </c:extLst>
        </c:ser>
        <c:ser>
          <c:idx val="25"/>
          <c:order val="25"/>
          <c:tx>
            <c:strRef>
              <c:f>cálculos!$D$59</c:f>
              <c:strCache>
                <c:ptCount val="1"/>
                <c:pt idx="0">
                  <c:v>dez 2023 -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EC1-4DA0-A993-28BF98EC5B27}"/>
            </c:ext>
          </c:extLst>
        </c:ser>
        <c:ser>
          <c:idx val="26"/>
          <c:order val="26"/>
          <c:tx>
            <c:strRef>
              <c:f>cálculos!$D$62</c:f>
              <c:strCache>
                <c:ptCount val="1"/>
                <c:pt idx="0">
                  <c:v>jan 2024 -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EC1-4DA0-A993-28BF98EC5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10744"/>
        <c:axId val="141457256"/>
      </c:lineChart>
      <c:dateAx>
        <c:axId val="11511074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41457256"/>
        <c:crosses val="autoZero"/>
        <c:auto val="1"/>
        <c:lblOffset val="100"/>
        <c:baseTimeUnit val="days"/>
      </c:dateAx>
      <c:valAx>
        <c:axId val="14145725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1511074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t-BR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DeslocamentoJanela" horiz="1" max="100" noThreeD="1" page="7" val="1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320040</xdr:colOff>
      <xdr:row>1</xdr:row>
      <xdr:rowOff>190500</xdr:rowOff>
    </xdr:from>
    <xdr:to>
      <xdr:col>6</xdr:col>
      <xdr:colOff>94211</xdr:colOff>
      <xdr:row>16</xdr:row>
      <xdr:rowOff>171450</xdr:rowOff>
    </xdr:to>
    <xdr:graphicFrame macro="">
      <xdr:nvGraphicFramePr>
        <xdr:cNvPr id="7" name="GráficoLinhadoTempo" descr="Scrollable timeline of the project activities." title="Timeline 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18</xdr:row>
          <xdr:rowOff>213360</xdr:rowOff>
        </xdr:from>
        <xdr:to>
          <xdr:col>4</xdr:col>
          <xdr:colOff>7566660</xdr:colOff>
          <xdr:row>20</xdr:row>
          <xdr:rowOff>7620</xdr:rowOff>
        </xdr:to>
        <xdr:sp macro="" textlink="">
          <xdr:nvSpPr>
            <xdr:cNvPr id="1025" name="Barra de Rolagem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9</xdr:row>
      <xdr:rowOff>0</xdr:rowOff>
    </xdr:from>
    <xdr:to>
      <xdr:col>4</xdr:col>
      <xdr:colOff>3008314</xdr:colOff>
      <xdr:row>27</xdr:row>
      <xdr:rowOff>17365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564" y="3492500"/>
          <a:ext cx="3619500" cy="3168235"/>
        </a:xfrm>
        <a:prstGeom prst="rect">
          <a:avLst/>
        </a:prstGeom>
      </xdr:spPr>
    </xdr:pic>
    <xdr:clientData/>
  </xdr:twoCellAnchor>
  <xdr:twoCellAnchor editAs="oneCell">
    <xdr:from>
      <xdr:col>3</xdr:col>
      <xdr:colOff>39688</xdr:colOff>
      <xdr:row>29</xdr:row>
      <xdr:rowOff>170090</xdr:rowOff>
    </xdr:from>
    <xdr:to>
      <xdr:col>8</xdr:col>
      <xdr:colOff>97570</xdr:colOff>
      <xdr:row>65</xdr:row>
      <xdr:rowOff>150814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3251" y="7329715"/>
          <a:ext cx="6705379" cy="62672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ividades" displayName="Atividades" ref="A22:E31" totalsRowShown="0" headerRowDxfId="6" dataDxfId="5">
  <autoFilter ref="A22:E31" xr:uid="{00000000-0009-0000-0100-000001000000}"/>
  <sortState xmlns:xlrd2="http://schemas.microsoft.com/office/spreadsheetml/2017/richdata2" ref="B20:E25">
    <sortCondition ref="C19:C25"/>
  </sortState>
  <tableColumns count="5">
    <tableColumn id="5" xr3:uid="{00000000-0010-0000-0000-000005000000}" name="ID" dataDxfId="4">
      <calculatedColumnFormula>N(A22)+1</calculatedColumnFormula>
    </tableColumn>
    <tableColumn id="1" xr3:uid="{00000000-0010-0000-0000-000001000000}" name="ATIVIDADE" dataDxfId="3"/>
    <tableColumn id="2" xr3:uid="{00000000-0010-0000-0000-000002000000}" name="INÍCIO" dataDxfId="2">
      <calculatedColumnFormula>C22+10</calculatedColumnFormula>
    </tableColumn>
    <tableColumn id="3" xr3:uid="{00000000-0010-0000-0000-000003000000}" name="TÉRMINO" dataDxfId="1"/>
    <tableColumn id="4" xr3:uid="{00000000-0010-0000-0000-000004000000}" name="OBSERVAÇÕES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e atividades" altTextSummary="Esta tabela serve para o usuário inserir e gerenciar atividades acadêmicas. As colunas são Atividade, Início, Término e Observações. Todas as atividades inseridas na tabela serão renderizadas no Gráfico da linha do tempo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" dT="2024-01-03T12:33:28.44" personId="{00000000-0000-0000-0000-000000000000}" id="{4934F743-B54E-465C-B832-919E2700A94C}">
    <text>Tarefa Concluída !</text>
  </threadedComment>
  <threadedComment ref="D25" dT="2024-01-03T12:34:40.12" personId="{00000000-0000-0000-0000-000000000000}" id="{3AFADA6D-3FEF-48A5-9C4C-32EB6D4FDBF9}">
    <text>Tarefa Concluída !</text>
  </threadedComment>
  <threadedComment ref="D26" dT="2024-01-03T12:34:51.28" personId="{00000000-0000-0000-0000-000000000000}" id="{8AE34BF0-A83B-4316-9DC0-6CE857D54658}">
    <text>Tarefa Concluída !</text>
  </threadedComment>
  <threadedComment ref="D27" dT="2024-01-03T12:35:04.48" personId="{00000000-0000-0000-0000-000000000000}" id="{45CF0ECB-2BCC-439F-9D1B-C0482042D742}">
    <text>Em Desenvolvimento (ajustes nos fitros) sendo realizados ...
Criação da APK - instalação no celular da CitroSuco</text>
  </threadedComment>
  <threadedComment ref="D28" dT="2024-01-03T12:35:52.11" personId="{00000000-0000-0000-0000-000000000000}" id="{3B5187E9-E79E-44DE-85EE-07BDF24E856E}">
    <text>Aguardando ! - terminando ajustes no APK e criação endpoint com Mapa de Calor</text>
  </threadedComment>
  <threadedComment ref="D29" dT="2024-01-03T12:36:11.51" personId="{00000000-0000-0000-0000-000000000000}" id="{AEF41597-CD74-43FC-9810-ACB50DF2C271}">
    <text>Agendado 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/>
  </sheetPr>
  <dimension ref="A1:F38"/>
  <sheetViews>
    <sheetView showGridLines="0" tabSelected="1" topLeftCell="B25" zoomScale="110" zoomScaleNormal="110" workbookViewId="0">
      <selection activeCell="D35" sqref="D35"/>
    </sheetView>
  </sheetViews>
  <sheetFormatPr defaultColWidth="9.109375" defaultRowHeight="17.25" customHeight="1" x14ac:dyDescent="0.3"/>
  <cols>
    <col min="1" max="1" width="14" hidden="1" customWidth="1"/>
    <col min="2" max="2" width="31" customWidth="1"/>
    <col min="3" max="4" width="18.44140625" customWidth="1"/>
    <col min="5" max="5" width="114.33203125" customWidth="1"/>
    <col min="6" max="6" width="5.5546875" customWidth="1"/>
  </cols>
  <sheetData>
    <row r="1" spans="1:6" s="7" customFormat="1" ht="47.25" customHeight="1" thickBot="1" x14ac:dyDescent="0.35">
      <c r="A1" s="5"/>
      <c r="B1" s="15" t="s">
        <v>30</v>
      </c>
      <c r="C1" s="4"/>
      <c r="D1" s="4"/>
      <c r="E1" s="4"/>
      <c r="F1" s="6"/>
    </row>
    <row r="2" spans="1:6" ht="17.25" customHeight="1" thickTop="1" x14ac:dyDescent="0.3">
      <c r="B2" s="8"/>
    </row>
    <row r="18" spans="1:5" ht="17.25" customHeight="1" thickBot="1" x14ac:dyDescent="0.35">
      <c r="B18" s="9"/>
      <c r="C18" s="9"/>
      <c r="D18" s="9"/>
      <c r="E18" s="9"/>
    </row>
    <row r="19" spans="1:5" ht="17.25" customHeight="1" thickTop="1" x14ac:dyDescent="0.3"/>
    <row r="20" spans="1:5" ht="17.25" customHeight="1" x14ac:dyDescent="0.35">
      <c r="B20" s="13" t="s">
        <v>18</v>
      </c>
      <c r="C20" s="14">
        <v>45261</v>
      </c>
    </row>
    <row r="22" spans="1:5" ht="17.25" customHeight="1" x14ac:dyDescent="0.3">
      <c r="A22" t="s">
        <v>5</v>
      </c>
      <c r="B22" s="10" t="s">
        <v>13</v>
      </c>
      <c r="C22" s="10" t="s">
        <v>14</v>
      </c>
      <c r="D22" s="10" t="s">
        <v>15</v>
      </c>
      <c r="E22" s="10" t="s">
        <v>16</v>
      </c>
    </row>
    <row r="23" spans="1:5" ht="17.25" customHeight="1" x14ac:dyDescent="0.3">
      <c r="A23">
        <f t="shared" ref="A23:A28" si="0">N(A22)+1</f>
        <v>1</v>
      </c>
      <c r="B23" s="11" t="s">
        <v>17</v>
      </c>
      <c r="C23" s="12">
        <v>45261</v>
      </c>
      <c r="D23" s="12"/>
      <c r="E23" s="11"/>
    </row>
    <row r="24" spans="1:5" ht="41.4" x14ac:dyDescent="0.3">
      <c r="A24">
        <f t="shared" si="0"/>
        <v>2</v>
      </c>
      <c r="B24" s="11" t="s">
        <v>22</v>
      </c>
      <c r="C24" s="12">
        <f>C23+1</f>
        <v>45262</v>
      </c>
      <c r="D24" s="18">
        <v>45278</v>
      </c>
      <c r="E24" s="16" t="s">
        <v>23</v>
      </c>
    </row>
    <row r="25" spans="1:5" ht="55.2" x14ac:dyDescent="0.3">
      <c r="A25">
        <f t="shared" si="0"/>
        <v>3</v>
      </c>
      <c r="B25" s="11" t="s">
        <v>24</v>
      </c>
      <c r="C25" s="12">
        <f t="shared" ref="C25:C31" si="1">D24</f>
        <v>45278</v>
      </c>
      <c r="D25" s="18">
        <f>Atividades[[#This Row],[INÍCIO]]+8</f>
        <v>45286</v>
      </c>
      <c r="E25" s="16" t="s">
        <v>25</v>
      </c>
    </row>
    <row r="26" spans="1:5" ht="69" x14ac:dyDescent="0.3">
      <c r="A26">
        <f t="shared" si="0"/>
        <v>4</v>
      </c>
      <c r="B26" s="11" t="s">
        <v>26</v>
      </c>
      <c r="C26" s="12">
        <f t="shared" si="1"/>
        <v>45286</v>
      </c>
      <c r="D26" s="18">
        <f>Atividades[[#This Row],[INÍCIO]]+3</f>
        <v>45289</v>
      </c>
      <c r="E26" s="16" t="s">
        <v>27</v>
      </c>
    </row>
    <row r="27" spans="1:5" ht="82.8" x14ac:dyDescent="0.3">
      <c r="A27">
        <f t="shared" si="0"/>
        <v>5</v>
      </c>
      <c r="B27" t="s">
        <v>28</v>
      </c>
      <c r="C27" s="12">
        <f t="shared" si="1"/>
        <v>45289</v>
      </c>
      <c r="D27" s="19">
        <f>Atividades[[#This Row],[INÍCIO]]+7</f>
        <v>45296</v>
      </c>
      <c r="E27" s="16" t="s">
        <v>29</v>
      </c>
    </row>
    <row r="28" spans="1:5" ht="41.4" x14ac:dyDescent="0.3">
      <c r="A28">
        <f t="shared" si="0"/>
        <v>6</v>
      </c>
      <c r="B28" s="11" t="s">
        <v>31</v>
      </c>
      <c r="C28" s="12">
        <f t="shared" si="1"/>
        <v>45296</v>
      </c>
      <c r="D28" s="20">
        <f>Atividades[[#This Row],[INÍCIO]]+10</f>
        <v>45306</v>
      </c>
      <c r="E28" s="17" t="s">
        <v>36</v>
      </c>
    </row>
    <row r="29" spans="1:5" ht="82.8" x14ac:dyDescent="0.3">
      <c r="A29">
        <f t="shared" ref="A29" si="2">N(A28)+1</f>
        <v>7</v>
      </c>
      <c r="B29" s="11" t="s">
        <v>32</v>
      </c>
      <c r="C29" s="12">
        <f t="shared" si="1"/>
        <v>45306</v>
      </c>
      <c r="D29" s="20">
        <f>Atividades[[#This Row],[INÍCIO]]+4</f>
        <v>45310</v>
      </c>
      <c r="E29" s="16" t="s">
        <v>35</v>
      </c>
    </row>
    <row r="30" spans="1:5" ht="13.8" x14ac:dyDescent="0.3">
      <c r="A30">
        <f>N(A29)+1</f>
        <v>8</v>
      </c>
      <c r="B30" s="11" t="s">
        <v>34</v>
      </c>
      <c r="C30" s="12">
        <f t="shared" si="1"/>
        <v>45310</v>
      </c>
      <c r="D30" s="20">
        <f>Atividades[[#This Row],[INÍCIO]]+10</f>
        <v>45320</v>
      </c>
      <c r="E30" s="16" t="s">
        <v>33</v>
      </c>
    </row>
    <row r="31" spans="1:5" ht="17.25" customHeight="1" x14ac:dyDescent="0.3">
      <c r="A31">
        <f>N(A29)+1</f>
        <v>8</v>
      </c>
      <c r="B31" s="11" t="s">
        <v>19</v>
      </c>
      <c r="C31" s="12">
        <f t="shared" si="1"/>
        <v>45320</v>
      </c>
      <c r="D31" s="12"/>
      <c r="E31" s="11"/>
    </row>
    <row r="33" spans="2:5" ht="17.25" customHeight="1" x14ac:dyDescent="0.3">
      <c r="D33" s="1"/>
    </row>
    <row r="35" spans="2:5" ht="17.25" customHeight="1" x14ac:dyDescent="0.3">
      <c r="B35" s="1"/>
      <c r="E35" s="1">
        <f ca="1">TODAY()</f>
        <v>45306</v>
      </c>
    </row>
    <row r="36" spans="2:5" ht="17.25" customHeight="1" x14ac:dyDescent="0.3">
      <c r="B36" s="1"/>
    </row>
    <row r="38" spans="2:5" ht="17.25" customHeight="1" x14ac:dyDescent="0.3">
      <c r="B38" s="21"/>
    </row>
  </sheetData>
  <sheetProtection selectLockedCells="1"/>
  <conditionalFormatting sqref="D24:D30">
    <cfRule type="iconSet" priority="2">
      <iconSet iconSet="3Symbols">
        <cfvo type="percent" val="0"/>
        <cfvo type="percent" val="33"/>
        <cfvo type="num" val="&quot;0+$A$24&quot;"/>
      </iconSet>
    </cfRule>
  </conditionalFormatting>
  <conditionalFormatting sqref="D33">
    <cfRule type="iconSet" priority="1">
      <iconSet iconSet="3Symbols">
        <cfvo type="percent" val="0"/>
        <cfvo type="percent" val="33"/>
        <cfvo type="percent" val="67"/>
      </iconSet>
    </cfRule>
  </conditionalFormatting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arra de Rolagem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3</xdr:col>
                    <xdr:colOff>45720</xdr:colOff>
                    <xdr:row>18</xdr:row>
                    <xdr:rowOff>213360</xdr:rowOff>
                  </from>
                  <to>
                    <xdr:col>4</xdr:col>
                    <xdr:colOff>7566660</xdr:colOff>
                    <xdr:row>20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6D71-9609-4429-920E-A3A8366FB790}">
  <dimension ref="D8:D29"/>
  <sheetViews>
    <sheetView topLeftCell="B1" zoomScale="120" zoomScaleNormal="120" workbookViewId="0">
      <selection activeCell="C16" sqref="C16"/>
    </sheetView>
  </sheetViews>
  <sheetFormatPr defaultRowHeight="13.8" x14ac:dyDescent="0.3"/>
  <cols>
    <col min="5" max="5" width="61.21875" bestFit="1" customWidth="1"/>
  </cols>
  <sheetData>
    <row r="8" spans="4:4" x14ac:dyDescent="0.3">
      <c r="D8" t="s">
        <v>20</v>
      </c>
    </row>
    <row r="29" spans="4:4" x14ac:dyDescent="0.3">
      <c r="D29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360A-DE49-48C2-A950-6ACED9D82DA9}">
  <dimension ref="B3:B5"/>
  <sheetViews>
    <sheetView workbookViewId="0">
      <selection activeCell="B8" sqref="B8"/>
    </sheetView>
  </sheetViews>
  <sheetFormatPr defaultRowHeight="13.8" x14ac:dyDescent="0.3"/>
  <sheetData>
    <row r="3" spans="2:2" x14ac:dyDescent="0.3">
      <c r="B3" t="s">
        <v>37</v>
      </c>
    </row>
    <row r="5" spans="2:2" x14ac:dyDescent="0.3">
      <c r="B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G23" sqref="G23"/>
    </sheetView>
  </sheetViews>
  <sheetFormatPr defaultRowHeight="13.8" x14ac:dyDescent="0.3"/>
  <cols>
    <col min="3" max="3" width="21.5546875" customWidth="1"/>
    <col min="4" max="4" width="18" customWidth="1"/>
    <col min="5" max="34" width="10.88671875" customWidth="1"/>
    <col min="35" max="35" width="17.5546875" customWidth="1"/>
  </cols>
  <sheetData>
    <row r="1" spans="1:6" x14ac:dyDescent="0.3">
      <c r="A1" t="s">
        <v>9</v>
      </c>
    </row>
    <row r="3" spans="1:6" x14ac:dyDescent="0.3">
      <c r="C3" t="s">
        <v>10</v>
      </c>
      <c r="D3" s="1">
        <f ca="1">TODAY()</f>
        <v>45306</v>
      </c>
      <c r="E3" s="1"/>
    </row>
    <row r="4" spans="1:6" x14ac:dyDescent="0.3">
      <c r="D4">
        <v>5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x14ac:dyDescent="0.3">
      <c r="C9" s="2" t="s">
        <v>12</v>
      </c>
      <c r="D9">
        <f>SUMPRODUCT( ((Atividades[INÍCIO]&gt;=JanelaDataInício)+(Atividades[TÉRMINO]&gt;=JanelaDataInício)&gt;0)*(Atividades[INÍCIO]&lt;=(JanelaDataInício+DiasJanela-1)) )</f>
        <v>5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4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ref="E15">INDEX(Atividades[ID],MATCH(1, ((Atividades[INÍCIO]&gt;=JanelaDataInício)+(Atividades[TÉRMINO]&gt;=JanelaDataInício)&gt;0)*(Atividades[INÍCIO]&lt;=(JanelaDataInício+DiasJanela-1)), 0))</f>
        <v>3</v>
      </c>
      <c r="F15" t="e">
        <f t="shared" ref="F15:F23" ca="1" si="0">OFFSET(E15,-$D$11,)</f>
        <v>#N/A</v>
      </c>
    </row>
    <row r="16" spans="1:6" x14ac:dyDescent="0.3">
      <c r="C16" s="2"/>
      <c r="E16">
        <f t="array" ref="E16">INDEX(Atividades[ID],MATCH(1, (Atividades[ID]&gt;E15)*((Atividades[INÍCIO]&gt;=JanelaDataInício)+(Atividades[TÉRMINO]&gt;=JanelaDataInício)&gt;0)*(Atividades[INÍCIO]&lt;=(JanelaDataInício+DiasJanela-1)), 0))</f>
        <v>4</v>
      </c>
      <c r="F16" t="e">
        <f t="shared" ca="1" si="0"/>
        <v>#N/A</v>
      </c>
    </row>
    <row r="17" spans="1:35" x14ac:dyDescent="0.3">
      <c r="C17" s="2"/>
      <c r="E17">
        <f t="array" ref="E17">INDEX(Atividades[ID],MATCH(1, (Atividades[ID]&gt;E16)*((Atividades[INÍCIO]&gt;=JanelaDataInício)+(Atividades[TÉRMINO]&gt;=JanelaDataInício)&gt;0)*(Atividades[INÍCIO]&lt;=(JanelaDataInício+DiasJanela-1)), 0))</f>
        <v>5</v>
      </c>
      <c r="F17" t="e">
        <f t="shared" ca="1" si="0"/>
        <v>#N/A</v>
      </c>
    </row>
    <row r="18" spans="1:35" x14ac:dyDescent="0.3">
      <c r="E18">
        <f t="array" ref="E18">INDEX(Atividades[ID],MATCH(1, (Atividades[ID]&gt;E17)*((Atividades[INÍCIO]&gt;=JanelaDataInício)+(Atividades[TÉRMINO]&gt;=JanelaDataInício)&gt;0)*(Atividades[INÍCIO]&lt;=(JanelaDataInício+DiasJanela-1)), 0))</f>
        <v>6</v>
      </c>
      <c r="F18" t="e">
        <f t="shared" ca="1" si="0"/>
        <v>#N/A</v>
      </c>
    </row>
    <row r="19" spans="1:35" x14ac:dyDescent="0.3">
      <c r="E19">
        <f t="array" ref="E19">INDEX(Atividades[ID],MATCH(1, (Atividades[ID]&gt;E18)*((Atividades[INÍCIO]&gt;=JanelaDataInício)+(Atividades[TÉRMINO]&gt;=JanelaDataInício)&gt;0)*(Atividades[INÍCIO]&lt;=(JanelaDataInício+DiasJanela-1)), 0))</f>
        <v>7</v>
      </c>
      <c r="F19">
        <f t="shared" ca="1" si="0"/>
        <v>3</v>
      </c>
    </row>
    <row r="20" spans="1:35" x14ac:dyDescent="0.3">
      <c r="E20" t="e">
        <f t="array" ref="E20">INDEX(Atividades[ID],MATCH(1, (Atividades[ID]&gt;E19)*((Atividades[INÍCIO]&gt;=JanelaDataInício)+(Atividades[TÉRMINO]&gt;=JanelaDataInício)&gt;0)*(Atividades[INÍCIO]&lt;=(JanelaDataInício+DiasJanela-1)), 0))</f>
        <v>#N/A</v>
      </c>
      <c r="F20">
        <f t="shared" ca="1" si="0"/>
        <v>4</v>
      </c>
    </row>
    <row r="21" spans="1:35" x14ac:dyDescent="0.3">
      <c r="E21" t="e">
        <f t="array" ref="E21">INDEX(Atividades[ID],MATCH(1, (Atividades[ID]&gt;E20)*((Atividades[INÍCIO]&gt;=JanelaDataInício)+(Atividades[TÉRMINO]&gt;=JanelaDataInício)&gt;0)*(Atividades[INÍCIO]&lt;=(JanelaDataInício+DiasJanela-1)), 0))</f>
        <v>#N/A</v>
      </c>
      <c r="F21">
        <f t="shared" ca="1" si="0"/>
        <v>5</v>
      </c>
    </row>
    <row r="22" spans="1:35" x14ac:dyDescent="0.3">
      <c r="E22" t="e">
        <f t="array" ref="E22">INDEX(Atividades[ID],MATCH(1, (Atividades[ID]&gt;E21)*((Atividades[INÍCIO]&gt;=JanelaDataInício)+(Atividades[TÉRMINO]&gt;=JanelaDataInício)&gt;0)*(Atividades[INÍCIO]&lt;=(JanelaDataInício+DiasJanela-1)), 0))</f>
        <v>#N/A</v>
      </c>
      <c r="F22">
        <f t="shared" ca="1" si="0"/>
        <v>6</v>
      </c>
    </row>
    <row r="23" spans="1:35" x14ac:dyDescent="0.3">
      <c r="E23" t="e">
        <f t="array" ref="E23">INDEX(Atividades[ID],MATCH(1, (Atividades[ID]&gt;E22)*((Atividades[INÍCIO]&gt;=JanelaDataInício)+(Atividades[TÉRMINO]&gt;=JanelaDataInício)&gt;0)*(Atividades[INÍCIO]&lt;=(JanelaDataInício+DiasJanela-1)), 0))</f>
        <v>#N/A</v>
      </c>
      <c r="F23">
        <f t="shared" ca="1" si="0"/>
        <v>7</v>
      </c>
    </row>
    <row r="25" spans="1:35" x14ac:dyDescent="0.3">
      <c r="C25" t="s">
        <v>4</v>
      </c>
      <c r="D25" s="1">
        <f>DataInício+DeslocamentoJanela</f>
        <v>45279</v>
      </c>
    </row>
    <row r="26" spans="1:35" x14ac:dyDescent="0.3">
      <c r="C26" t="s">
        <v>3</v>
      </c>
      <c r="D26">
        <v>18</v>
      </c>
    </row>
    <row r="28" spans="1:35" x14ac:dyDescent="0.3">
      <c r="C28" t="s">
        <v>1</v>
      </c>
      <c r="D28" s="2">
        <f>Projeto!C20</f>
        <v>45261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>JanelaDataInício</f>
        <v>45279</v>
      </c>
      <c r="F31" s="1">
        <f t="shared" ref="F31:AI31" si="1">E31+1</f>
        <v>45280</v>
      </c>
      <c r="G31" s="1">
        <f t="shared" si="1"/>
        <v>45281</v>
      </c>
      <c r="H31" s="1">
        <f t="shared" si="1"/>
        <v>45282</v>
      </c>
      <c r="I31" s="1">
        <f t="shared" si="1"/>
        <v>45283</v>
      </c>
      <c r="J31" s="1">
        <f t="shared" si="1"/>
        <v>45284</v>
      </c>
      <c r="K31" s="1">
        <f t="shared" si="1"/>
        <v>45285</v>
      </c>
      <c r="L31" s="1">
        <f t="shared" si="1"/>
        <v>45286</v>
      </c>
      <c r="M31" s="1">
        <f t="shared" si="1"/>
        <v>45287</v>
      </c>
      <c r="N31" s="1">
        <f t="shared" si="1"/>
        <v>45288</v>
      </c>
      <c r="O31" s="1">
        <f t="shared" si="1"/>
        <v>45289</v>
      </c>
      <c r="P31" s="1">
        <f t="shared" si="1"/>
        <v>45290</v>
      </c>
      <c r="Q31" s="1">
        <f t="shared" si="1"/>
        <v>45291</v>
      </c>
      <c r="R31" s="1">
        <f t="shared" si="1"/>
        <v>45292</v>
      </c>
      <c r="S31" s="1">
        <f t="shared" si="1"/>
        <v>45293</v>
      </c>
      <c r="T31" s="1">
        <f t="shared" si="1"/>
        <v>45294</v>
      </c>
      <c r="U31" s="1">
        <f t="shared" si="1"/>
        <v>45295</v>
      </c>
      <c r="V31" s="1">
        <f t="shared" si="1"/>
        <v>45296</v>
      </c>
      <c r="W31" s="1">
        <f t="shared" si="1"/>
        <v>45297</v>
      </c>
      <c r="X31" s="1">
        <f t="shared" si="1"/>
        <v>45298</v>
      </c>
      <c r="Y31" s="1">
        <f t="shared" si="1"/>
        <v>45299</v>
      </c>
      <c r="Z31" s="1">
        <f t="shared" si="1"/>
        <v>45300</v>
      </c>
      <c r="AA31" s="1">
        <f t="shared" si="1"/>
        <v>45301</v>
      </c>
      <c r="AB31" s="1">
        <f t="shared" si="1"/>
        <v>45302</v>
      </c>
      <c r="AC31" s="1">
        <f t="shared" si="1"/>
        <v>45303</v>
      </c>
      <c r="AD31" s="1">
        <f t="shared" si="1"/>
        <v>45304</v>
      </c>
      <c r="AE31" s="1">
        <f t="shared" si="1"/>
        <v>45305</v>
      </c>
      <c r="AF31" s="1">
        <f t="shared" si="1"/>
        <v>45306</v>
      </c>
      <c r="AG31" s="1">
        <f t="shared" si="1"/>
        <v>45307</v>
      </c>
      <c r="AH31" s="1">
        <f t="shared" si="1"/>
        <v>45308</v>
      </c>
      <c r="AI31" s="1">
        <f t="shared" si="1"/>
        <v>45309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INDEX(Atividades[ATIVIDADE],MATCH($C32,Atividades[ID],0))</f>
        <v>#N/A</v>
      </c>
      <c r="E32" t="e">
        <f ca="1">GradeCálc</f>
        <v>#N/A</v>
      </c>
      <c r="F32" t="e">
        <f ca="1">GradeCálc</f>
        <v>#N/A</v>
      </c>
      <c r="G32" t="e">
        <f ca="1">GradeCálc</f>
        <v>#N/A</v>
      </c>
      <c r="H32" t="e">
        <f ca="1">GradeCálc</f>
        <v>#N/A</v>
      </c>
      <c r="I32" t="e">
        <f ca="1">GradeCálc</f>
        <v>#N/A</v>
      </c>
      <c r="J32" t="e">
        <f ca="1">GradeCálc</f>
        <v>#N/A</v>
      </c>
      <c r="K32" t="e">
        <f ca="1">GradeCálc</f>
        <v>#N/A</v>
      </c>
      <c r="L32" t="e">
        <f ca="1">GradeCálc</f>
        <v>#N/A</v>
      </c>
      <c r="M32" t="e">
        <f ca="1">GradeCálc</f>
        <v>#N/A</v>
      </c>
      <c r="N32" t="e">
        <f ca="1">GradeCálc</f>
        <v>#N/A</v>
      </c>
      <c r="O32" t="e">
        <f ca="1">GradeCálc</f>
        <v>#N/A</v>
      </c>
      <c r="P32" t="e">
        <f ca="1">GradeCálc</f>
        <v>#N/A</v>
      </c>
      <c r="Q32" t="e">
        <f ca="1">GradeCálc</f>
        <v>#N/A</v>
      </c>
      <c r="R32" t="e">
        <f ca="1">GradeCálc</f>
        <v>#N/A</v>
      </c>
      <c r="S32" t="e">
        <f ca="1">GradeCálc</f>
        <v>#N/A</v>
      </c>
      <c r="T32" t="e">
        <f ca="1">GradeCálc</f>
        <v>#N/A</v>
      </c>
      <c r="U32" t="e">
        <f ca="1">GradeCálc</f>
        <v>#N/A</v>
      </c>
      <c r="V32" t="e">
        <f ca="1">GradeCálc</f>
        <v>#N/A</v>
      </c>
      <c r="W32" t="e">
        <f ca="1">GradeCálc</f>
        <v>#N/A</v>
      </c>
      <c r="X32" t="e">
        <f ca="1">GradeCálc</f>
        <v>#N/A</v>
      </c>
      <c r="Y32" t="e">
        <f ca="1">GradeCálc</f>
        <v>#N/A</v>
      </c>
      <c r="Z32" t="e">
        <f ca="1">GradeCálc</f>
        <v>#N/A</v>
      </c>
      <c r="AA32" t="e">
        <f ca="1">GradeCálc</f>
        <v>#N/A</v>
      </c>
      <c r="AB32" t="e">
        <f ca="1">GradeCálc</f>
        <v>#N/A</v>
      </c>
      <c r="AC32" t="e">
        <f ca="1">GradeCálc</f>
        <v>#N/A</v>
      </c>
      <c r="AD32" t="e">
        <f ca="1">GradeCálc</f>
        <v>#N/A</v>
      </c>
      <c r="AE32" t="e">
        <f ca="1">GradeCálc</f>
        <v>#N/A</v>
      </c>
      <c r="AF32" t="e">
        <f ca="1">GradeCálc</f>
        <v>#N/A</v>
      </c>
      <c r="AG32" t="e">
        <f ca="1">GradeCálc</f>
        <v>#N/A</v>
      </c>
      <c r="AH32" t="e">
        <f ca="1">GradeCálc</f>
        <v>#N/A</v>
      </c>
      <c r="AI32" t="e">
        <f ca="1">GradeCálc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INDEX(Atividades[ATIVIDADE],MATCH($C33,Atividades[ID],0))</f>
        <v>#N/A</v>
      </c>
      <c r="E33" t="e">
        <f ca="1">GradeCálc</f>
        <v>#N/A</v>
      </c>
      <c r="F33" t="e">
        <f ca="1">GradeCálc</f>
        <v>#N/A</v>
      </c>
      <c r="G33" t="e">
        <f ca="1">GradeCálc</f>
        <v>#N/A</v>
      </c>
      <c r="H33" t="e">
        <f ca="1">GradeCálc</f>
        <v>#N/A</v>
      </c>
      <c r="I33" t="e">
        <f ca="1">GradeCálc</f>
        <v>#N/A</v>
      </c>
      <c r="J33" t="e">
        <f ca="1">GradeCálc</f>
        <v>#N/A</v>
      </c>
      <c r="K33" t="e">
        <f ca="1">GradeCálc</f>
        <v>#N/A</v>
      </c>
      <c r="L33" t="e">
        <f ca="1">GradeCálc</f>
        <v>#N/A</v>
      </c>
      <c r="M33" t="e">
        <f ca="1">GradeCálc</f>
        <v>#N/A</v>
      </c>
      <c r="N33" t="e">
        <f ca="1">GradeCálc</f>
        <v>#N/A</v>
      </c>
      <c r="O33" t="e">
        <f ca="1">GradeCálc</f>
        <v>#N/A</v>
      </c>
      <c r="P33" t="e">
        <f ca="1">GradeCálc</f>
        <v>#N/A</v>
      </c>
      <c r="Q33" t="e">
        <f ca="1">GradeCálc</f>
        <v>#N/A</v>
      </c>
      <c r="R33" t="e">
        <f ca="1">GradeCálc</f>
        <v>#N/A</v>
      </c>
      <c r="S33" t="e">
        <f ca="1">GradeCálc</f>
        <v>#N/A</v>
      </c>
      <c r="T33" t="e">
        <f ca="1">GradeCálc</f>
        <v>#N/A</v>
      </c>
      <c r="U33" t="e">
        <f ca="1">GradeCálc</f>
        <v>#N/A</v>
      </c>
      <c r="V33" t="e">
        <f ca="1">GradeCálc</f>
        <v>#N/A</v>
      </c>
      <c r="W33" t="e">
        <f ca="1">GradeCálc</f>
        <v>#N/A</v>
      </c>
      <c r="X33" t="e">
        <f ca="1">GradeCálc</f>
        <v>#N/A</v>
      </c>
      <c r="Y33" t="e">
        <f ca="1">GradeCálc</f>
        <v>#N/A</v>
      </c>
      <c r="Z33" t="e">
        <f ca="1">GradeCálc</f>
        <v>#N/A</v>
      </c>
      <c r="AA33" t="e">
        <f ca="1">GradeCálc</f>
        <v>#N/A</v>
      </c>
      <c r="AB33" t="e">
        <f ca="1">GradeCálc</f>
        <v>#N/A</v>
      </c>
      <c r="AC33" t="e">
        <f ca="1">GradeCálc</f>
        <v>#N/A</v>
      </c>
      <c r="AD33" t="e">
        <f ca="1">GradeCálc</f>
        <v>#N/A</v>
      </c>
      <c r="AE33" t="e">
        <f ca="1">GradeCálc</f>
        <v>#N/A</v>
      </c>
      <c r="AF33" t="e">
        <f ca="1">GradeCálc</f>
        <v>#N/A</v>
      </c>
      <c r="AG33" t="e">
        <f ca="1">GradeCálc</f>
        <v>#N/A</v>
      </c>
      <c r="AH33" t="e">
        <f ca="1">GradeCálc</f>
        <v>#N/A</v>
      </c>
      <c r="AI33" t="e">
        <f ca="1">GradeCálc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INDEX(Atividades[ATIVIDADE],MATCH($C34,Atividades[ID],0))</f>
        <v>#N/A</v>
      </c>
      <c r="E34" t="e">
        <f ca="1">GradeCálc</f>
        <v>#N/A</v>
      </c>
      <c r="F34" t="e">
        <f ca="1">GradeCálc</f>
        <v>#N/A</v>
      </c>
      <c r="G34" t="e">
        <f ca="1">GradeCálc</f>
        <v>#N/A</v>
      </c>
      <c r="H34" t="e">
        <f ca="1">GradeCálc</f>
        <v>#N/A</v>
      </c>
      <c r="I34" t="e">
        <f ca="1">GradeCálc</f>
        <v>#N/A</v>
      </c>
      <c r="J34" t="e">
        <f ca="1">GradeCálc</f>
        <v>#N/A</v>
      </c>
      <c r="K34" t="e">
        <f ca="1">GradeCálc</f>
        <v>#N/A</v>
      </c>
      <c r="L34" t="e">
        <f ca="1">GradeCálc</f>
        <v>#N/A</v>
      </c>
      <c r="M34" t="e">
        <f ca="1">GradeCálc</f>
        <v>#N/A</v>
      </c>
      <c r="N34" t="e">
        <f ca="1">GradeCálc</f>
        <v>#N/A</v>
      </c>
      <c r="O34" t="e">
        <f ca="1">GradeCálc</f>
        <v>#N/A</v>
      </c>
      <c r="P34" t="e">
        <f ca="1">GradeCálc</f>
        <v>#N/A</v>
      </c>
      <c r="Q34" t="e">
        <f ca="1">GradeCálc</f>
        <v>#N/A</v>
      </c>
      <c r="R34" t="e">
        <f ca="1">GradeCálc</f>
        <v>#N/A</v>
      </c>
      <c r="S34" t="e">
        <f ca="1">GradeCálc</f>
        <v>#N/A</v>
      </c>
      <c r="T34" t="e">
        <f ca="1">GradeCálc</f>
        <v>#N/A</v>
      </c>
      <c r="U34" t="e">
        <f ca="1">GradeCálc</f>
        <v>#N/A</v>
      </c>
      <c r="V34" t="e">
        <f ca="1">GradeCálc</f>
        <v>#N/A</v>
      </c>
      <c r="W34" t="e">
        <f ca="1">GradeCálc</f>
        <v>#N/A</v>
      </c>
      <c r="X34" t="e">
        <f ca="1">GradeCálc</f>
        <v>#N/A</v>
      </c>
      <c r="Y34" t="e">
        <f ca="1">GradeCálc</f>
        <v>#N/A</v>
      </c>
      <c r="Z34" t="e">
        <f ca="1">GradeCálc</f>
        <v>#N/A</v>
      </c>
      <c r="AA34" t="e">
        <f ca="1">GradeCálc</f>
        <v>#N/A</v>
      </c>
      <c r="AB34" t="e">
        <f ca="1">GradeCálc</f>
        <v>#N/A</v>
      </c>
      <c r="AC34" t="e">
        <f ca="1">GradeCálc</f>
        <v>#N/A</v>
      </c>
      <c r="AD34" t="e">
        <f ca="1">GradeCálc</f>
        <v>#N/A</v>
      </c>
      <c r="AE34" t="e">
        <f ca="1">GradeCálc</f>
        <v>#N/A</v>
      </c>
      <c r="AF34" t="e">
        <f ca="1">GradeCálc</f>
        <v>#N/A</v>
      </c>
      <c r="AG34" t="e">
        <f ca="1">GradeCálc</f>
        <v>#N/A</v>
      </c>
      <c r="AH34" t="e">
        <f ca="1">GradeCálc</f>
        <v>#N/A</v>
      </c>
      <c r="AI34" t="e">
        <f ca="1">GradeCálc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INDEX(Atividades[ATIVIDADE],MATCH($C35,Atividades[ID],0))</f>
        <v>#N/A</v>
      </c>
      <c r="E35" t="e">
        <f ca="1">GradeCálc</f>
        <v>#N/A</v>
      </c>
      <c r="F35" t="e">
        <f ca="1">GradeCálc</f>
        <v>#N/A</v>
      </c>
      <c r="G35" t="e">
        <f ca="1">GradeCálc</f>
        <v>#N/A</v>
      </c>
      <c r="H35" t="e">
        <f ca="1">GradeCálc</f>
        <v>#N/A</v>
      </c>
      <c r="I35" t="e">
        <f ca="1">GradeCálc</f>
        <v>#N/A</v>
      </c>
      <c r="J35" t="e">
        <f ca="1">GradeCálc</f>
        <v>#N/A</v>
      </c>
      <c r="K35" t="e">
        <f ca="1">GradeCálc</f>
        <v>#N/A</v>
      </c>
      <c r="L35" t="e">
        <f ca="1">GradeCálc</f>
        <v>#N/A</v>
      </c>
      <c r="M35" t="e">
        <f ca="1">GradeCálc</f>
        <v>#N/A</v>
      </c>
      <c r="N35" t="e">
        <f ca="1">GradeCálc</f>
        <v>#N/A</v>
      </c>
      <c r="O35" t="e">
        <f ca="1">GradeCálc</f>
        <v>#N/A</v>
      </c>
      <c r="P35" t="e">
        <f ca="1">GradeCálc</f>
        <v>#N/A</v>
      </c>
      <c r="Q35" t="e">
        <f ca="1">GradeCálc</f>
        <v>#N/A</v>
      </c>
      <c r="R35" t="e">
        <f ca="1">GradeCálc</f>
        <v>#N/A</v>
      </c>
      <c r="S35" t="e">
        <f ca="1">GradeCálc</f>
        <v>#N/A</v>
      </c>
      <c r="T35" t="e">
        <f ca="1">GradeCálc</f>
        <v>#N/A</v>
      </c>
      <c r="U35" t="e">
        <f ca="1">GradeCálc</f>
        <v>#N/A</v>
      </c>
      <c r="V35" t="e">
        <f ca="1">GradeCálc</f>
        <v>#N/A</v>
      </c>
      <c r="W35" t="e">
        <f ca="1">GradeCálc</f>
        <v>#N/A</v>
      </c>
      <c r="X35" t="e">
        <f ca="1">GradeCálc</f>
        <v>#N/A</v>
      </c>
      <c r="Y35" t="e">
        <f ca="1">GradeCálc</f>
        <v>#N/A</v>
      </c>
      <c r="Z35" t="e">
        <f ca="1">GradeCálc</f>
        <v>#N/A</v>
      </c>
      <c r="AA35" t="e">
        <f ca="1">GradeCálc</f>
        <v>#N/A</v>
      </c>
      <c r="AB35" t="e">
        <f ca="1">GradeCálc</f>
        <v>#N/A</v>
      </c>
      <c r="AC35" t="e">
        <f ca="1">GradeCálc</f>
        <v>#N/A</v>
      </c>
      <c r="AD35" t="e">
        <f ca="1">GradeCálc</f>
        <v>#N/A</v>
      </c>
      <c r="AE35" t="e">
        <f ca="1">GradeCálc</f>
        <v>#N/A</v>
      </c>
      <c r="AF35" t="e">
        <f ca="1">GradeCálc</f>
        <v>#N/A</v>
      </c>
      <c r="AG35" t="e">
        <f ca="1">GradeCálc</f>
        <v>#N/A</v>
      </c>
      <c r="AH35" t="e">
        <f ca="1">GradeCálc</f>
        <v>#N/A</v>
      </c>
      <c r="AI35" t="e">
        <f ca="1">GradeCálc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3</v>
      </c>
      <c r="D36" t="str">
        <f ca="1">INDEX(Atividades[ATIVIDADE],MATCH($C36,Atividades[ID],0))</f>
        <v>Criação Serviço WEB (API)</v>
      </c>
      <c r="E36">
        <f ca="1">GradeCálc</f>
        <v>7.3000000000000007</v>
      </c>
      <c r="F36">
        <f ca="1">GradeCálc</f>
        <v>7.3000000000000007</v>
      </c>
      <c r="G36">
        <f ca="1">GradeCálc</f>
        <v>7.3000000000000007</v>
      </c>
      <c r="H36">
        <f ca="1">GradeCálc</f>
        <v>7.3000000000000007</v>
      </c>
      <c r="I36">
        <f ca="1">GradeCálc</f>
        <v>7.3000000000000007</v>
      </c>
      <c r="J36">
        <f ca="1">GradeCálc</f>
        <v>7.3000000000000007</v>
      </c>
      <c r="K36">
        <f ca="1">GradeCálc</f>
        <v>7.3000000000000007</v>
      </c>
      <c r="L36">
        <f ca="1">GradeCálc</f>
        <v>7.3000000000000007</v>
      </c>
      <c r="M36" t="e">
        <f ca="1">GradeCálc</f>
        <v>#N/A</v>
      </c>
      <c r="N36" t="e">
        <f ca="1">GradeCálc</f>
        <v>#N/A</v>
      </c>
      <c r="O36" t="e">
        <f ca="1">GradeCálc</f>
        <v>#N/A</v>
      </c>
      <c r="P36" t="e">
        <f ca="1">GradeCálc</f>
        <v>#N/A</v>
      </c>
      <c r="Q36" t="e">
        <f ca="1">GradeCálc</f>
        <v>#N/A</v>
      </c>
      <c r="R36" t="e">
        <f ca="1">GradeCálc</f>
        <v>#N/A</v>
      </c>
      <c r="S36" t="e">
        <f ca="1">GradeCálc</f>
        <v>#N/A</v>
      </c>
      <c r="T36" t="e">
        <f ca="1">GradeCálc</f>
        <v>#N/A</v>
      </c>
      <c r="U36" t="e">
        <f ca="1">GradeCálc</f>
        <v>#N/A</v>
      </c>
      <c r="V36" t="e">
        <f ca="1">GradeCálc</f>
        <v>#N/A</v>
      </c>
      <c r="W36" t="e">
        <f ca="1">GradeCálc</f>
        <v>#N/A</v>
      </c>
      <c r="X36" t="e">
        <f ca="1">GradeCálc</f>
        <v>#N/A</v>
      </c>
      <c r="Y36" t="e">
        <f ca="1">GradeCálc</f>
        <v>#N/A</v>
      </c>
      <c r="Z36" t="e">
        <f ca="1">GradeCálc</f>
        <v>#N/A</v>
      </c>
      <c r="AA36" t="e">
        <f ca="1">GradeCálc</f>
        <v>#N/A</v>
      </c>
      <c r="AB36" t="e">
        <f ca="1">GradeCálc</f>
        <v>#N/A</v>
      </c>
      <c r="AC36" t="e">
        <f ca="1">GradeCálc</f>
        <v>#N/A</v>
      </c>
      <c r="AD36" t="e">
        <f ca="1">GradeCálc</f>
        <v>#N/A</v>
      </c>
      <c r="AE36" t="e">
        <f ca="1">GradeCálc</f>
        <v>#N/A</v>
      </c>
      <c r="AF36" t="e">
        <f ca="1">GradeCálc</f>
        <v>#N/A</v>
      </c>
      <c r="AG36" t="e">
        <f ca="1">GradeCálc</f>
        <v>#N/A</v>
      </c>
      <c r="AH36" t="e">
        <f ca="1">GradeCálc</f>
        <v>#N/A</v>
      </c>
      <c r="AI36" t="e">
        <f ca="1">GradeCálc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4</v>
      </c>
      <c r="D37" t="str">
        <f ca="1">INDEX(Atividades[ATIVIDADE],MATCH($C37,Atividades[ID],0))</f>
        <v>Leitura arquivo KMZ</v>
      </c>
      <c r="E37" t="e">
        <f ca="1">GradeCálc</f>
        <v>#N/A</v>
      </c>
      <c r="F37" t="e">
        <f ca="1">GradeCálc</f>
        <v>#N/A</v>
      </c>
      <c r="G37" t="e">
        <f ca="1">GradeCálc</f>
        <v>#N/A</v>
      </c>
      <c r="H37" t="e">
        <f ca="1">GradeCálc</f>
        <v>#N/A</v>
      </c>
      <c r="I37" t="e">
        <f ca="1">GradeCálc</f>
        <v>#N/A</v>
      </c>
      <c r="J37" t="e">
        <f ca="1">GradeCálc</f>
        <v>#N/A</v>
      </c>
      <c r="K37" t="e">
        <f ca="1">GradeCálc</f>
        <v>#N/A</v>
      </c>
      <c r="L37">
        <f ca="1">GradeCálc</f>
        <v>6.3000000000000007</v>
      </c>
      <c r="M37">
        <f ca="1">GradeCálc</f>
        <v>6.3000000000000007</v>
      </c>
      <c r="N37">
        <f ca="1">GradeCálc</f>
        <v>6.3000000000000007</v>
      </c>
      <c r="O37">
        <f ca="1">GradeCálc</f>
        <v>6.3000000000000007</v>
      </c>
      <c r="P37" t="e">
        <f ca="1">GradeCálc</f>
        <v>#N/A</v>
      </c>
      <c r="Q37" t="e">
        <f ca="1">GradeCálc</f>
        <v>#N/A</v>
      </c>
      <c r="R37" t="e">
        <f ca="1">GradeCálc</f>
        <v>#N/A</v>
      </c>
      <c r="S37" t="e">
        <f ca="1">GradeCálc</f>
        <v>#N/A</v>
      </c>
      <c r="T37" t="e">
        <f ca="1">GradeCálc</f>
        <v>#N/A</v>
      </c>
      <c r="U37" t="e">
        <f ca="1">GradeCálc</f>
        <v>#N/A</v>
      </c>
      <c r="V37" t="e">
        <f ca="1">GradeCálc</f>
        <v>#N/A</v>
      </c>
      <c r="W37" t="e">
        <f ca="1">GradeCálc</f>
        <v>#N/A</v>
      </c>
      <c r="X37" t="e">
        <f ca="1">GradeCálc</f>
        <v>#N/A</v>
      </c>
      <c r="Y37" t="e">
        <f ca="1">GradeCálc</f>
        <v>#N/A</v>
      </c>
      <c r="Z37" t="e">
        <f ca="1">GradeCálc</f>
        <v>#N/A</v>
      </c>
      <c r="AA37" t="e">
        <f ca="1">GradeCálc</f>
        <v>#N/A</v>
      </c>
      <c r="AB37" t="e">
        <f ca="1">GradeCálc</f>
        <v>#N/A</v>
      </c>
      <c r="AC37" t="e">
        <f ca="1">GradeCálc</f>
        <v>#N/A</v>
      </c>
      <c r="AD37" t="e">
        <f ca="1">GradeCálc</f>
        <v>#N/A</v>
      </c>
      <c r="AE37" t="e">
        <f ca="1">GradeCálc</f>
        <v>#N/A</v>
      </c>
      <c r="AF37" t="e">
        <f ca="1">GradeCálc</f>
        <v>#N/A</v>
      </c>
      <c r="AG37" t="e">
        <f ca="1">GradeCálc</f>
        <v>#N/A</v>
      </c>
      <c r="AH37" t="e">
        <f ca="1">GradeCálc</f>
        <v>#N/A</v>
      </c>
      <c r="AI37" t="e">
        <f ca="1">GradeCálc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5</v>
      </c>
      <c r="D38" t="str">
        <f ca="1">INDEX(Atividades[ATIVIDADE],MATCH($C38,Atividades[ID],0))</f>
        <v xml:space="preserve">Criação interface (web) com filtros </v>
      </c>
      <c r="E38" t="e">
        <f ca="1">GradeCálc</f>
        <v>#N/A</v>
      </c>
      <c r="F38" t="e">
        <f ca="1">GradeCálc</f>
        <v>#N/A</v>
      </c>
      <c r="G38" t="e">
        <f ca="1">GradeCálc</f>
        <v>#N/A</v>
      </c>
      <c r="H38" t="e">
        <f ca="1">GradeCálc</f>
        <v>#N/A</v>
      </c>
      <c r="I38" t="e">
        <f ca="1">GradeCálc</f>
        <v>#N/A</v>
      </c>
      <c r="J38" t="e">
        <f ca="1">GradeCálc</f>
        <v>#N/A</v>
      </c>
      <c r="K38" t="e">
        <f ca="1">GradeCálc</f>
        <v>#N/A</v>
      </c>
      <c r="L38" t="e">
        <f ca="1">GradeCálc</f>
        <v>#N/A</v>
      </c>
      <c r="M38" t="e">
        <f ca="1">GradeCálc</f>
        <v>#N/A</v>
      </c>
      <c r="N38" t="e">
        <f ca="1">GradeCálc</f>
        <v>#N/A</v>
      </c>
      <c r="O38">
        <f ca="1">GradeCálc</f>
        <v>5.3000000000000007</v>
      </c>
      <c r="P38">
        <f ca="1">GradeCálc</f>
        <v>5.3000000000000007</v>
      </c>
      <c r="Q38">
        <f ca="1">GradeCálc</f>
        <v>5.3000000000000007</v>
      </c>
      <c r="R38">
        <f ca="1">GradeCálc</f>
        <v>5.3000000000000007</v>
      </c>
      <c r="S38">
        <f ca="1">GradeCálc</f>
        <v>5.3000000000000007</v>
      </c>
      <c r="T38">
        <f ca="1">GradeCálc</f>
        <v>5.3000000000000007</v>
      </c>
      <c r="U38">
        <f ca="1">GradeCálc</f>
        <v>5.3000000000000007</v>
      </c>
      <c r="V38">
        <f ca="1">GradeCálc</f>
        <v>5.3000000000000007</v>
      </c>
      <c r="W38" t="e">
        <f ca="1">GradeCálc</f>
        <v>#N/A</v>
      </c>
      <c r="X38" t="e">
        <f ca="1">GradeCálc</f>
        <v>#N/A</v>
      </c>
      <c r="Y38" t="e">
        <f ca="1">GradeCálc</f>
        <v>#N/A</v>
      </c>
      <c r="Z38" t="e">
        <f ca="1">GradeCálc</f>
        <v>#N/A</v>
      </c>
      <c r="AA38" t="e">
        <f ca="1">GradeCálc</f>
        <v>#N/A</v>
      </c>
      <c r="AB38" t="e">
        <f ca="1">GradeCálc</f>
        <v>#N/A</v>
      </c>
      <c r="AC38" t="e">
        <f ca="1">GradeCálc</f>
        <v>#N/A</v>
      </c>
      <c r="AD38" t="e">
        <f ca="1">GradeCálc</f>
        <v>#N/A</v>
      </c>
      <c r="AE38" t="e">
        <f ca="1">GradeCálc</f>
        <v>#N/A</v>
      </c>
      <c r="AF38" t="e">
        <f ca="1">GradeCálc</f>
        <v>#N/A</v>
      </c>
      <c r="AG38" t="e">
        <f ca="1">GradeCálc</f>
        <v>#N/A</v>
      </c>
      <c r="AH38" t="e">
        <f ca="1">GradeCálc</f>
        <v>#N/A</v>
      </c>
      <c r="AI38" t="e">
        <f ca="1">GradeCálc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6</v>
      </c>
      <c r="D39" t="str">
        <f ca="1">INDEX(Atividades[ATIVIDADE],MATCH($C39,Atividades[ID],0))</f>
        <v>Instação APK (testes de sinal)</v>
      </c>
      <c r="E39" t="e">
        <f ca="1">GradeCálc</f>
        <v>#N/A</v>
      </c>
      <c r="F39" t="e">
        <f ca="1">GradeCálc</f>
        <v>#N/A</v>
      </c>
      <c r="G39" t="e">
        <f ca="1">GradeCálc</f>
        <v>#N/A</v>
      </c>
      <c r="H39" t="e">
        <f ca="1">GradeCálc</f>
        <v>#N/A</v>
      </c>
      <c r="I39" t="e">
        <f ca="1">GradeCálc</f>
        <v>#N/A</v>
      </c>
      <c r="J39" t="e">
        <f ca="1">GradeCálc</f>
        <v>#N/A</v>
      </c>
      <c r="K39" t="e">
        <f ca="1">GradeCálc</f>
        <v>#N/A</v>
      </c>
      <c r="L39" t="e">
        <f ca="1">GradeCálc</f>
        <v>#N/A</v>
      </c>
      <c r="M39" t="e">
        <f ca="1">GradeCálc</f>
        <v>#N/A</v>
      </c>
      <c r="N39" t="e">
        <f ca="1">GradeCálc</f>
        <v>#N/A</v>
      </c>
      <c r="O39" t="e">
        <f ca="1">GradeCálc</f>
        <v>#N/A</v>
      </c>
      <c r="P39" t="e">
        <f ca="1">GradeCálc</f>
        <v>#N/A</v>
      </c>
      <c r="Q39" t="e">
        <f ca="1">GradeCálc</f>
        <v>#N/A</v>
      </c>
      <c r="R39" t="e">
        <f ca="1">GradeCálc</f>
        <v>#N/A</v>
      </c>
      <c r="S39" t="e">
        <f ca="1">GradeCálc</f>
        <v>#N/A</v>
      </c>
      <c r="T39" t="e">
        <f ca="1">GradeCálc</f>
        <v>#N/A</v>
      </c>
      <c r="U39" t="e">
        <f ca="1">GradeCálc</f>
        <v>#N/A</v>
      </c>
      <c r="V39">
        <f ca="1">GradeCálc</f>
        <v>4.3000000000000007</v>
      </c>
      <c r="W39">
        <f ca="1">GradeCálc</f>
        <v>4.3000000000000007</v>
      </c>
      <c r="X39">
        <f ca="1">GradeCálc</f>
        <v>4.3000000000000007</v>
      </c>
      <c r="Y39">
        <f ca="1">GradeCálc</f>
        <v>4.3000000000000007</v>
      </c>
      <c r="Z39">
        <f ca="1">GradeCálc</f>
        <v>4.3000000000000007</v>
      </c>
      <c r="AA39">
        <f ca="1">GradeCálc</f>
        <v>4.3000000000000007</v>
      </c>
      <c r="AB39">
        <f ca="1">GradeCálc</f>
        <v>4.3000000000000007</v>
      </c>
      <c r="AC39">
        <f ca="1">GradeCálc</f>
        <v>4.3000000000000007</v>
      </c>
      <c r="AD39">
        <f ca="1">GradeCálc</f>
        <v>4.3000000000000007</v>
      </c>
      <c r="AE39">
        <f ca="1">GradeCálc</f>
        <v>4.3000000000000007</v>
      </c>
      <c r="AF39">
        <f ca="1">GradeCálc</f>
        <v>4.3000000000000007</v>
      </c>
      <c r="AG39" t="e">
        <f ca="1">GradeCálc</f>
        <v>#N/A</v>
      </c>
      <c r="AH39" t="e">
        <f ca="1">GradeCálc</f>
        <v>#N/A</v>
      </c>
      <c r="AI39" t="e">
        <f ca="1">GradeCálc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7</v>
      </c>
      <c r="D40" t="str">
        <f ca="1">INDEX(Atividades[ATIVIDADE],MATCH($C40,Atividades[ID],0))</f>
        <v>Inicio testes (Citrosuco)</v>
      </c>
      <c r="E40" t="e">
        <f ca="1">GradeCálc</f>
        <v>#N/A</v>
      </c>
      <c r="F40" t="e">
        <f ca="1">GradeCálc</f>
        <v>#N/A</v>
      </c>
      <c r="G40" t="e">
        <f ca="1">GradeCálc</f>
        <v>#N/A</v>
      </c>
      <c r="H40" t="e">
        <f ca="1">GradeCálc</f>
        <v>#N/A</v>
      </c>
      <c r="I40" t="e">
        <f ca="1">GradeCálc</f>
        <v>#N/A</v>
      </c>
      <c r="J40" t="e">
        <f ca="1">GradeCálc</f>
        <v>#N/A</v>
      </c>
      <c r="K40" t="e">
        <f ca="1">GradeCálc</f>
        <v>#N/A</v>
      </c>
      <c r="L40" t="e">
        <f ca="1">GradeCálc</f>
        <v>#N/A</v>
      </c>
      <c r="M40" t="e">
        <f ca="1">GradeCálc</f>
        <v>#N/A</v>
      </c>
      <c r="N40" t="e">
        <f ca="1">GradeCálc</f>
        <v>#N/A</v>
      </c>
      <c r="O40" t="e">
        <f ca="1">GradeCálc</f>
        <v>#N/A</v>
      </c>
      <c r="P40" t="e">
        <f ca="1">GradeCálc</f>
        <v>#N/A</v>
      </c>
      <c r="Q40" t="e">
        <f ca="1">GradeCálc</f>
        <v>#N/A</v>
      </c>
      <c r="R40" t="e">
        <f ca="1">GradeCálc</f>
        <v>#N/A</v>
      </c>
      <c r="S40" t="e">
        <f ca="1">GradeCálc</f>
        <v>#N/A</v>
      </c>
      <c r="T40" t="e">
        <f ca="1">GradeCálc</f>
        <v>#N/A</v>
      </c>
      <c r="U40" t="e">
        <f ca="1">GradeCálc</f>
        <v>#N/A</v>
      </c>
      <c r="V40" t="e">
        <f ca="1">GradeCálc</f>
        <v>#N/A</v>
      </c>
      <c r="W40" t="e">
        <f ca="1">GradeCálc</f>
        <v>#N/A</v>
      </c>
      <c r="X40" t="e">
        <f ca="1">GradeCálc</f>
        <v>#N/A</v>
      </c>
      <c r="Y40" t="e">
        <f ca="1">GradeCálc</f>
        <v>#N/A</v>
      </c>
      <c r="Z40" t="e">
        <f ca="1">GradeCálc</f>
        <v>#N/A</v>
      </c>
      <c r="AA40" t="e">
        <f ca="1">GradeCálc</f>
        <v>#N/A</v>
      </c>
      <c r="AB40" t="e">
        <f ca="1">GradeCálc</f>
        <v>#N/A</v>
      </c>
      <c r="AC40" t="e">
        <f ca="1">GradeCálc</f>
        <v>#N/A</v>
      </c>
      <c r="AD40" t="e">
        <f ca="1">GradeCálc</f>
        <v>#N/A</v>
      </c>
      <c r="AE40" t="e">
        <f ca="1">GradeCálc</f>
        <v>#N/A</v>
      </c>
      <c r="AF40">
        <f ca="1">GradeCálc</f>
        <v>3.3000000000000007</v>
      </c>
      <c r="AG40">
        <f ca="1">GradeCálc</f>
        <v>3.3000000000000007</v>
      </c>
      <c r="AH40">
        <f ca="1">GradeCálc</f>
        <v>3.3000000000000007</v>
      </c>
      <c r="AI40">
        <f ca="1">GradeCálc</f>
        <v>3.3000000000000007</v>
      </c>
    </row>
    <row r="43" spans="1:35" x14ac:dyDescent="0.3">
      <c r="E43" s="1">
        <f>E31</f>
        <v>45279</v>
      </c>
      <c r="F43" s="1">
        <f t="shared" ref="F43:AH43" si="4">F31</f>
        <v>45280</v>
      </c>
      <c r="G43" s="1">
        <f t="shared" si="4"/>
        <v>45281</v>
      </c>
      <c r="H43" s="1">
        <f t="shared" si="4"/>
        <v>45282</v>
      </c>
      <c r="I43" s="1">
        <f t="shared" si="4"/>
        <v>45283</v>
      </c>
      <c r="J43" s="1">
        <f t="shared" si="4"/>
        <v>45284</v>
      </c>
      <c r="K43" s="1">
        <f t="shared" si="4"/>
        <v>45285</v>
      </c>
      <c r="L43" s="1">
        <f t="shared" si="4"/>
        <v>45286</v>
      </c>
      <c r="M43" s="1">
        <f t="shared" si="4"/>
        <v>45287</v>
      </c>
      <c r="N43" s="1">
        <f t="shared" si="4"/>
        <v>45288</v>
      </c>
      <c r="O43" s="1">
        <f t="shared" si="4"/>
        <v>45289</v>
      </c>
      <c r="P43" s="1">
        <f t="shared" si="4"/>
        <v>45290</v>
      </c>
      <c r="Q43" s="1">
        <f t="shared" si="4"/>
        <v>45291</v>
      </c>
      <c r="R43" s="1">
        <f t="shared" si="4"/>
        <v>45292</v>
      </c>
      <c r="S43" s="1">
        <f t="shared" si="4"/>
        <v>45293</v>
      </c>
      <c r="T43" s="1">
        <f t="shared" si="4"/>
        <v>45294</v>
      </c>
      <c r="U43" s="1">
        <f t="shared" si="4"/>
        <v>45295</v>
      </c>
      <c r="V43" s="1">
        <f t="shared" si="4"/>
        <v>45296</v>
      </c>
      <c r="W43" s="1">
        <f t="shared" si="4"/>
        <v>45297</v>
      </c>
      <c r="X43" s="1">
        <f t="shared" si="4"/>
        <v>45298</v>
      </c>
      <c r="Y43" s="1">
        <f t="shared" si="4"/>
        <v>45299</v>
      </c>
      <c r="Z43" s="1">
        <f t="shared" si="4"/>
        <v>45300</v>
      </c>
      <c r="AA43" s="1">
        <f t="shared" si="4"/>
        <v>45301</v>
      </c>
      <c r="AB43" s="1">
        <f t="shared" si="4"/>
        <v>45302</v>
      </c>
      <c r="AC43" s="1">
        <f t="shared" si="4"/>
        <v>45303</v>
      </c>
      <c r="AD43" s="1">
        <f t="shared" si="4"/>
        <v>45304</v>
      </c>
      <c r="AE43" s="1">
        <f t="shared" si="4"/>
        <v>45305</v>
      </c>
      <c r="AF43" s="1">
        <f t="shared" si="4"/>
        <v>45306</v>
      </c>
      <c r="AG43" s="1">
        <f t="shared" si="4"/>
        <v>45307</v>
      </c>
      <c r="AH43" s="1">
        <f t="shared" si="4"/>
        <v>45308</v>
      </c>
    </row>
    <row r="44" spans="1:35" x14ac:dyDescent="0.3">
      <c r="C44" t="e">
        <f ca="1">C32</f>
        <v>#N/A</v>
      </c>
      <c r="D44" t="e">
        <f ca="1">UPPER(INDEX(Atividades[ATIVIDADE],MATCH($C44,Atividades[ID],0)))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UPPER(INDEX(Atividades[ATIVIDADE],MATCH($C45,Atividades[ID],0)))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UPPER(INDEX(Atividades[ATIVIDADE],MATCH($C46,Atividades[ID],0)))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UPPER(INDEX(Atividades[ATIVIDADE],MATCH($C47,Atividades[ID],0)))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3</v>
      </c>
      <c r="D48" t="str">
        <f ca="1">UPPER(INDEX(Atividades[ATIVIDADE],MATCH($C48,Atividades[ID],0)))</f>
        <v>CRIAÇÃO SERVIÇO WEB (API)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>
        <f t="shared" ca="1" si="10"/>
        <v>7.3000000000000007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4</v>
      </c>
      <c r="D49" t="str">
        <f ca="1">UPPER(INDEX(Atividades[ATIVIDADE],MATCH($C49,Atividades[ID],0)))</f>
        <v>LEITURA ARQUIVO KMZ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>
        <f t="shared" ca="1" si="11"/>
        <v>6.3000000000000007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5</v>
      </c>
      <c r="D50" t="str">
        <f ca="1">UPPER(INDEX(Atividades[ATIVIDADE],MATCH($C50,Atividades[ID],0)))</f>
        <v xml:space="preserve">CRIAÇÃO INTERFACE (WEB) COM FILTROS 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6</v>
      </c>
      <c r="D51" t="str">
        <f ca="1">UPPER(INDEX(Atividades[ATIVIDADE],MATCH($C51,Atividades[ID],0)))</f>
        <v>INSTAÇÃO APK (TESTES DE SINAL)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>
        <f t="shared" ca="1" si="13"/>
        <v>4.3000000000000007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7</v>
      </c>
      <c r="D52" t="str">
        <f ca="1">UPPER(INDEX(Atividades[ATIVIDADE],MATCH($C52,Atividades[ID],0)))</f>
        <v>INICIO TESTES (CITROSUCO)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45279</v>
      </c>
      <c r="F55" s="1">
        <f t="shared" ref="F55:AH55" si="15">F31</f>
        <v>45280</v>
      </c>
      <c r="G55" s="1">
        <f t="shared" si="15"/>
        <v>45281</v>
      </c>
      <c r="H55" s="1">
        <f t="shared" si="15"/>
        <v>45282</v>
      </c>
      <c r="I55" s="1">
        <f t="shared" si="15"/>
        <v>45283</v>
      </c>
      <c r="J55" s="1">
        <f t="shared" si="15"/>
        <v>45284</v>
      </c>
      <c r="K55" s="1">
        <f t="shared" si="15"/>
        <v>45285</v>
      </c>
      <c r="L55" s="1">
        <f t="shared" si="15"/>
        <v>45286</v>
      </c>
      <c r="M55" s="1">
        <f t="shared" si="15"/>
        <v>45287</v>
      </c>
      <c r="N55" s="1">
        <f t="shared" si="15"/>
        <v>45288</v>
      </c>
      <c r="O55" s="1">
        <f t="shared" si="15"/>
        <v>45289</v>
      </c>
      <c r="P55" s="1">
        <f t="shared" si="15"/>
        <v>45290</v>
      </c>
      <c r="Q55" s="1">
        <f t="shared" si="15"/>
        <v>45291</v>
      </c>
      <c r="R55" s="1">
        <f t="shared" si="15"/>
        <v>45292</v>
      </c>
      <c r="S55" s="1">
        <f t="shared" si="15"/>
        <v>45293</v>
      </c>
      <c r="T55" s="1">
        <f t="shared" si="15"/>
        <v>45294</v>
      </c>
      <c r="U55" s="1">
        <f t="shared" si="15"/>
        <v>45295</v>
      </c>
      <c r="V55" s="1">
        <f t="shared" si="15"/>
        <v>45296</v>
      </c>
      <c r="W55" s="1">
        <f t="shared" si="15"/>
        <v>45297</v>
      </c>
      <c r="X55" s="1">
        <f t="shared" si="15"/>
        <v>45298</v>
      </c>
      <c r="Y55" s="1">
        <f t="shared" si="15"/>
        <v>45299</v>
      </c>
      <c r="Z55" s="1">
        <f t="shared" si="15"/>
        <v>45300</v>
      </c>
      <c r="AA55" s="1">
        <f t="shared" si="15"/>
        <v>45301</v>
      </c>
      <c r="AB55" s="1">
        <f t="shared" si="15"/>
        <v>45302</v>
      </c>
      <c r="AC55" s="1">
        <f t="shared" si="15"/>
        <v>45303</v>
      </c>
      <c r="AD55" s="1">
        <f t="shared" si="15"/>
        <v>45304</v>
      </c>
      <c r="AE55" s="1">
        <f t="shared" si="15"/>
        <v>45305</v>
      </c>
      <c r="AF55" s="1">
        <f t="shared" si="15"/>
        <v>45306</v>
      </c>
      <c r="AG55" s="1">
        <f t="shared" si="15"/>
        <v>45307</v>
      </c>
      <c r="AH55" s="1">
        <f t="shared" si="15"/>
        <v>45308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>
        <f t="shared" ca="1" si="16"/>
        <v>5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45261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x14ac:dyDescent="0.3">
      <c r="D59" s="3" t="str">
        <f>TEXT(D58,"mmm aaaa") &amp; " - Top Band"</f>
        <v>dez 2023 -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45292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x14ac:dyDescent="0.3">
      <c r="D62" s="3" t="str">
        <f>TEXT(D61,"mmm aaaa") &amp; " - Top Band"</f>
        <v>jan 2024 -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45262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45293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>
        <f t="shared" si="21"/>
        <v>0.5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TER</v>
      </c>
      <c r="F70" t="str">
        <f t="shared" ref="F70:AH70" si="23">LEFT(UPPER(TEXT(F55,"ddd")),$D70)</f>
        <v>QUA</v>
      </c>
      <c r="G70" t="str">
        <f t="shared" si="23"/>
        <v>QUI</v>
      </c>
      <c r="H70" t="str">
        <f t="shared" si="23"/>
        <v>SEX</v>
      </c>
      <c r="I70" t="str">
        <f t="shared" si="23"/>
        <v>SÁB</v>
      </c>
      <c r="J70" t="str">
        <f t="shared" si="23"/>
        <v>DOM</v>
      </c>
      <c r="K70" t="str">
        <f t="shared" si="23"/>
        <v>SEG</v>
      </c>
      <c r="L70" t="str">
        <f t="shared" si="23"/>
        <v>TER</v>
      </c>
      <c r="M70" t="str">
        <f t="shared" si="23"/>
        <v>QUA</v>
      </c>
      <c r="N70" t="str">
        <f t="shared" si="23"/>
        <v>QUI</v>
      </c>
      <c r="O70" t="str">
        <f t="shared" si="23"/>
        <v>SEX</v>
      </c>
      <c r="P70" t="str">
        <f t="shared" si="23"/>
        <v>SÁB</v>
      </c>
      <c r="Q70" t="str">
        <f t="shared" si="23"/>
        <v>DOM</v>
      </c>
      <c r="R70" t="str">
        <f t="shared" si="23"/>
        <v>SEG</v>
      </c>
      <c r="S70" t="str">
        <f t="shared" si="23"/>
        <v>TER</v>
      </c>
      <c r="T70" t="str">
        <f t="shared" si="23"/>
        <v>QUA</v>
      </c>
      <c r="U70" t="str">
        <f t="shared" si="23"/>
        <v>QUI</v>
      </c>
      <c r="V70" t="str">
        <f t="shared" si="23"/>
        <v>SEX</v>
      </c>
      <c r="W70" t="str">
        <f t="shared" si="23"/>
        <v>SÁB</v>
      </c>
      <c r="X70" t="str">
        <f t="shared" si="23"/>
        <v>DOM</v>
      </c>
      <c r="Y70" t="str">
        <f t="shared" si="23"/>
        <v>SEG</v>
      </c>
      <c r="Z70" t="str">
        <f t="shared" si="23"/>
        <v>TER</v>
      </c>
      <c r="AA70" t="str">
        <f t="shared" si="23"/>
        <v>QUA</v>
      </c>
      <c r="AB70" t="str">
        <f t="shared" si="23"/>
        <v>QUI</v>
      </c>
      <c r="AC70" t="str">
        <f t="shared" si="23"/>
        <v>SEX</v>
      </c>
      <c r="AD70" t="str">
        <f t="shared" si="23"/>
        <v>SÁB</v>
      </c>
      <c r="AE70" t="str">
        <f t="shared" si="23"/>
        <v>DOM</v>
      </c>
      <c r="AF70" t="str">
        <f t="shared" si="23"/>
        <v>SEG</v>
      </c>
      <c r="AG70" t="str">
        <f t="shared" si="23"/>
        <v>TER</v>
      </c>
      <c r="AH70" t="str">
        <f t="shared" si="23"/>
        <v>QUA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19</v>
      </c>
      <c r="F72" t="str">
        <f t="shared" ref="F72:AH72" si="24">TEXT(F55,"dd")</f>
        <v>20</v>
      </c>
      <c r="G72" t="str">
        <f t="shared" si="24"/>
        <v>21</v>
      </c>
      <c r="H72" t="str">
        <f t="shared" si="24"/>
        <v>22</v>
      </c>
      <c r="I72" t="str">
        <f t="shared" si="24"/>
        <v>23</v>
      </c>
      <c r="J72" t="str">
        <f t="shared" si="24"/>
        <v>24</v>
      </c>
      <c r="K72" t="str">
        <f t="shared" si="24"/>
        <v>25</v>
      </c>
      <c r="L72" t="str">
        <f t="shared" si="24"/>
        <v>26</v>
      </c>
      <c r="M72" t="str">
        <f t="shared" si="24"/>
        <v>27</v>
      </c>
      <c r="N72" t="str">
        <f t="shared" si="24"/>
        <v>28</v>
      </c>
      <c r="O72" t="str">
        <f t="shared" si="24"/>
        <v>29</v>
      </c>
      <c r="P72" t="str">
        <f t="shared" si="24"/>
        <v>30</v>
      </c>
      <c r="Q72" t="str">
        <f t="shared" si="24"/>
        <v>31</v>
      </c>
      <c r="R72" t="str">
        <f t="shared" si="24"/>
        <v>01</v>
      </c>
      <c r="S72" t="str">
        <f t="shared" si="24"/>
        <v>02</v>
      </c>
      <c r="T72" t="str">
        <f t="shared" si="24"/>
        <v>03</v>
      </c>
      <c r="U72" t="str">
        <f t="shared" si="24"/>
        <v>04</v>
      </c>
      <c r="V72" t="str">
        <f t="shared" si="24"/>
        <v>05</v>
      </c>
      <c r="W72" t="str">
        <f t="shared" si="24"/>
        <v>06</v>
      </c>
      <c r="X72" t="str">
        <f t="shared" si="24"/>
        <v>07</v>
      </c>
      <c r="Y72" t="str">
        <f t="shared" si="24"/>
        <v>08</v>
      </c>
      <c r="Z72" t="str">
        <f t="shared" si="24"/>
        <v>09</v>
      </c>
      <c r="AA72" t="str">
        <f t="shared" si="24"/>
        <v>10</v>
      </c>
      <c r="AB72" t="str">
        <f t="shared" si="24"/>
        <v>11</v>
      </c>
      <c r="AC72" t="str">
        <f t="shared" si="24"/>
        <v>12</v>
      </c>
      <c r="AD72" t="str">
        <f t="shared" si="24"/>
        <v>13</v>
      </c>
      <c r="AE72" t="str">
        <f t="shared" si="24"/>
        <v>14</v>
      </c>
      <c r="AF72" t="str">
        <f t="shared" si="24"/>
        <v>15</v>
      </c>
      <c r="AG72" t="str">
        <f t="shared" si="24"/>
        <v>16</v>
      </c>
      <c r="AH72" t="str">
        <f t="shared" si="24"/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845883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2012-06-28T22:28:09+00:00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452400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TP102929977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684F7-4769-481F-A5DE-B48DC0241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480B7C-74B5-4356-BE3E-F349192742C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5d022ff-4ce9-4922-b5a4-f245e35e2aa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Projeto</vt:lpstr>
      <vt:lpstr>POC (29-12)</vt:lpstr>
      <vt:lpstr>POC (15-01)</vt:lpstr>
      <vt:lpstr>cálculos</vt:lpstr>
      <vt:lpstr>DataInício</vt:lpstr>
      <vt:lpstr>DeslocamentoJanela</vt:lpstr>
      <vt:lpstr>DiasJanela</vt:lpstr>
      <vt:lpstr>JanelaDataInício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2024-01-15T15:37:23Z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