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 codeName="ThisWorkbook"/>
  <xr:revisionPtr revIDLastSave="0" documentId="13_ncr:1_{FCC9765C-3502-4A1C-A4A9-F6EF2CA1B1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to" sheetId="1" r:id="rId1"/>
    <sheet name="POC (29-12)" sheetId="3" r:id="rId2"/>
    <sheet name="cálculos" sheetId="2" state="hidden" r:id="rId3"/>
  </sheets>
  <definedNames>
    <definedName name="DataInício">cálculos!$D$28</definedName>
    <definedName name="DayRails">JanelaDataInício+ROW(Projeto!$1:$25)-1</definedName>
    <definedName name="DeslocamentoJanela">cálculos!$D$26</definedName>
    <definedName name="DiasJanela">cálculos!$D$29</definedName>
    <definedName name="GradeCálc">IFERROR(cálculos!$A1/SUMPRODUCT( (Atividades[ID]=cálculos!$C1)*(Atividades[INÍCIO]&lt;=cálculos!A$31)*((Atividades[TÉRMINO]&gt;=cálculos!A$31)+(LEN(Atividades[TÉRMINO])=0)*(Atividades[INÍCIO]=cálculos!A$31)) ),NA())</definedName>
    <definedName name="JanelaDataInício">cálculos!$D$25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1" l="1"/>
  <c r="C25" i="1"/>
  <c r="D25" i="1" s="1"/>
  <c r="C26" i="1" s="1"/>
  <c r="D26" i="1" s="1"/>
  <c r="C27" i="1" s="1"/>
  <c r="D27" i="1" s="1"/>
  <c r="C24" i="1"/>
  <c r="D28" i="2"/>
  <c r="C28" i="1" l="1"/>
  <c r="D3" i="2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D28" i="1" l="1"/>
  <c r="C29" i="1" s="1"/>
  <c r="D29" i="1" s="1"/>
  <c r="C30" i="1" s="1"/>
  <c r="D30" i="1" s="1"/>
  <c r="C31" i="1" s="1"/>
  <c r="A33" i="2"/>
  <c r="A34" i="2" s="1"/>
  <c r="A35" i="2" s="1"/>
  <c r="A36" i="2" s="1"/>
  <c r="A37" i="2" s="1"/>
  <c r="A38" i="2" s="1"/>
  <c r="A39" i="2" s="1"/>
  <c r="A40" i="2" s="1"/>
  <c r="D25" i="2"/>
  <c r="E14" i="2"/>
  <c r="E13" i="2"/>
  <c r="E12" i="2"/>
  <c r="E11" i="2"/>
  <c r="E10" i="2"/>
  <c r="E9" i="2"/>
  <c r="E8" i="2"/>
  <c r="E7" i="2"/>
  <c r="E6" i="2"/>
  <c r="A23" i="1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24" i="1"/>
  <c r="A25" i="1" s="1"/>
  <c r="A26" i="1" s="1"/>
  <c r="A27" i="1" s="1"/>
  <c r="A28" i="1" s="1"/>
  <c r="A29" i="1" l="1"/>
  <c r="A30" i="1" s="1"/>
  <c r="AH72" i="2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A31" i="1" l="1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D61" i="2" l="1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15" i="2" l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D9" i="2"/>
  <c r="D11" i="2" s="1"/>
  <c r="F16" i="2" s="1"/>
  <c r="C33" i="2" s="1"/>
  <c r="D33" i="2" s="1"/>
  <c r="AG33" i="2" l="1"/>
  <c r="L33" i="2"/>
  <c r="F17" i="2"/>
  <c r="C34" i="2" s="1"/>
  <c r="D34" i="2" s="1"/>
  <c r="J33" i="2"/>
  <c r="E33" i="2"/>
  <c r="V33" i="2"/>
  <c r="F19" i="2"/>
  <c r="C36" i="2" s="1"/>
  <c r="D36" i="2" s="1"/>
  <c r="T33" i="2"/>
  <c r="Z33" i="2"/>
  <c r="M33" i="2"/>
  <c r="R33" i="2"/>
  <c r="Y33" i="2"/>
  <c r="G33" i="2"/>
  <c r="F22" i="2"/>
  <c r="C39" i="2" s="1"/>
  <c r="D39" i="2" s="1"/>
  <c r="S33" i="2"/>
  <c r="AE33" i="2"/>
  <c r="AH33" i="2"/>
  <c r="F20" i="2"/>
  <c r="C37" i="2" s="1"/>
  <c r="T37" i="2" s="1"/>
  <c r="H33" i="2"/>
  <c r="I33" i="2"/>
  <c r="W33" i="2"/>
  <c r="AA33" i="2"/>
  <c r="AC33" i="2"/>
  <c r="O33" i="2"/>
  <c r="F33" i="2"/>
  <c r="U33" i="2"/>
  <c r="Q33" i="2"/>
  <c r="F21" i="2"/>
  <c r="C38" i="2" s="1"/>
  <c r="D38" i="2" s="1"/>
  <c r="F15" i="2"/>
  <c r="C32" i="2" s="1"/>
  <c r="D32" i="2" s="1"/>
  <c r="F18" i="2"/>
  <c r="C35" i="2" s="1"/>
  <c r="D35" i="2" s="1"/>
  <c r="AD33" i="2"/>
  <c r="AB33" i="2"/>
  <c r="K33" i="2"/>
  <c r="P33" i="2"/>
  <c r="AF33" i="2"/>
  <c r="AI33" i="2"/>
  <c r="N33" i="2"/>
  <c r="C45" i="2"/>
  <c r="D45" i="2" s="1"/>
  <c r="X33" i="2"/>
  <c r="F23" i="2"/>
  <c r="C40" i="2" s="1"/>
  <c r="D40" i="2" s="1"/>
  <c r="L45" i="2" l="1"/>
  <c r="AG45" i="2"/>
  <c r="T39" i="2"/>
  <c r="O36" i="2"/>
  <c r="V37" i="2"/>
  <c r="M45" i="2"/>
  <c r="K45" i="2"/>
  <c r="V45" i="2"/>
  <c r="AF34" i="2"/>
  <c r="AH45" i="2"/>
  <c r="O32" i="2"/>
  <c r="AH36" i="2"/>
  <c r="L34" i="2"/>
  <c r="AE45" i="2"/>
  <c r="W37" i="2"/>
  <c r="R45" i="2"/>
  <c r="Z45" i="2"/>
  <c r="P38" i="2"/>
  <c r="AC45" i="2"/>
  <c r="G45" i="2"/>
  <c r="AF35" i="2"/>
  <c r="J38" i="2"/>
  <c r="AI35" i="2"/>
  <c r="AA45" i="2"/>
  <c r="T36" i="2"/>
  <c r="X36" i="2"/>
  <c r="AG38" i="2"/>
  <c r="AD38" i="2"/>
  <c r="AB35" i="2"/>
  <c r="H35" i="2"/>
  <c r="J34" i="2"/>
  <c r="AA34" i="2"/>
  <c r="F36" i="2"/>
  <c r="Q36" i="2"/>
  <c r="U36" i="2"/>
  <c r="K36" i="2"/>
  <c r="G38" i="2"/>
  <c r="X38" i="2"/>
  <c r="T38" i="2"/>
  <c r="F38" i="2"/>
  <c r="C47" i="2"/>
  <c r="D47" i="2" s="1"/>
  <c r="J35" i="2"/>
  <c r="I35" i="2"/>
  <c r="P35" i="2"/>
  <c r="N34" i="2"/>
  <c r="Y34" i="2"/>
  <c r="R34" i="2"/>
  <c r="C46" i="2"/>
  <c r="D46" i="2" s="1"/>
  <c r="I36" i="2"/>
  <c r="AB36" i="2"/>
  <c r="N36" i="2"/>
  <c r="V36" i="2"/>
  <c r="AE36" i="2"/>
  <c r="E36" i="2"/>
  <c r="H36" i="2"/>
  <c r="J36" i="2"/>
  <c r="Z38" i="2"/>
  <c r="C50" i="2"/>
  <c r="D50" i="2" s="1"/>
  <c r="N38" i="2"/>
  <c r="AH38" i="2"/>
  <c r="O38" i="2"/>
  <c r="Y38" i="2"/>
  <c r="AC38" i="2"/>
  <c r="K38" i="2"/>
  <c r="V35" i="2"/>
  <c r="N35" i="2"/>
  <c r="T35" i="2"/>
  <c r="E35" i="2"/>
  <c r="K35" i="2"/>
  <c r="AG35" i="2"/>
  <c r="R35" i="2"/>
  <c r="AH35" i="2"/>
  <c r="Q34" i="2"/>
  <c r="AG34" i="2"/>
  <c r="E34" i="2"/>
  <c r="AC34" i="2"/>
  <c r="O34" i="2"/>
  <c r="N46" i="2" s="1"/>
  <c r="U34" i="2"/>
  <c r="P34" i="2"/>
  <c r="I34" i="2"/>
  <c r="AD32" i="2"/>
  <c r="Z40" i="2"/>
  <c r="F45" i="2"/>
  <c r="L36" i="2"/>
  <c r="S36" i="2"/>
  <c r="AF36" i="2"/>
  <c r="Y36" i="2"/>
  <c r="AG36" i="2"/>
  <c r="M36" i="2"/>
  <c r="W36" i="2"/>
  <c r="G36" i="2"/>
  <c r="Z36" i="2"/>
  <c r="P36" i="2"/>
  <c r="AC36" i="2"/>
  <c r="C48" i="2"/>
  <c r="D48" i="2" s="1"/>
  <c r="AA36" i="2"/>
  <c r="AD36" i="2"/>
  <c r="R36" i="2"/>
  <c r="Q48" i="2" s="1"/>
  <c r="AI36" i="2"/>
  <c r="U38" i="2"/>
  <c r="AE38" i="2"/>
  <c r="L38" i="2"/>
  <c r="AB38" i="2"/>
  <c r="I38" i="2"/>
  <c r="S38" i="2"/>
  <c r="Q38" i="2"/>
  <c r="V38" i="2"/>
  <c r="AA38" i="2"/>
  <c r="AF38" i="2"/>
  <c r="H38" i="2"/>
  <c r="M38" i="2"/>
  <c r="R38" i="2"/>
  <c r="E38" i="2"/>
  <c r="W38" i="2"/>
  <c r="AI38" i="2"/>
  <c r="AE35" i="2"/>
  <c r="M35" i="2"/>
  <c r="Y35" i="2"/>
  <c r="AC35" i="2"/>
  <c r="F35" i="2"/>
  <c r="G35" i="2"/>
  <c r="S35" i="2"/>
  <c r="L35" i="2"/>
  <c r="AD35" i="2"/>
  <c r="AA35" i="2"/>
  <c r="X35" i="2"/>
  <c r="W35" i="2"/>
  <c r="O35" i="2"/>
  <c r="Q35" i="2"/>
  <c r="Z35" i="2"/>
  <c r="U35" i="2"/>
  <c r="Z34" i="2"/>
  <c r="T34" i="2"/>
  <c r="W34" i="2"/>
  <c r="S34" i="2"/>
  <c r="G34" i="2"/>
  <c r="M34" i="2"/>
  <c r="K34" i="2"/>
  <c r="AI34" i="2"/>
  <c r="AB34" i="2"/>
  <c r="AB46" i="2" s="1"/>
  <c r="AE34" i="2"/>
  <c r="AH34" i="2"/>
  <c r="H34" i="2"/>
  <c r="X34" i="2"/>
  <c r="AD34" i="2"/>
  <c r="V34" i="2"/>
  <c r="F34" i="2"/>
  <c r="Q45" i="2"/>
  <c r="X45" i="2"/>
  <c r="I32" i="2"/>
  <c r="N32" i="2"/>
  <c r="P40" i="2"/>
  <c r="U39" i="2"/>
  <c r="S32" i="2"/>
  <c r="J32" i="2"/>
  <c r="AH32" i="2"/>
  <c r="AG32" i="2"/>
  <c r="N40" i="2"/>
  <c r="AC40" i="2"/>
  <c r="H39" i="2"/>
  <c r="S39" i="2"/>
  <c r="U45" i="2"/>
  <c r="AA32" i="2"/>
  <c r="Y32" i="2"/>
  <c r="T32" i="2"/>
  <c r="F32" i="2"/>
  <c r="AI32" i="2"/>
  <c r="Q32" i="2"/>
  <c r="Z32" i="2"/>
  <c r="V32" i="2"/>
  <c r="F40" i="2"/>
  <c r="V40" i="2"/>
  <c r="H40" i="2"/>
  <c r="AG40" i="2"/>
  <c r="AB39" i="2"/>
  <c r="J39" i="2"/>
  <c r="AE39" i="2"/>
  <c r="C51" i="2"/>
  <c r="D51" i="2" s="1"/>
  <c r="L32" i="2"/>
  <c r="P32" i="2"/>
  <c r="K32" i="2"/>
  <c r="AF32" i="2"/>
  <c r="M32" i="2"/>
  <c r="H32" i="2"/>
  <c r="AB32" i="2"/>
  <c r="R32" i="2"/>
  <c r="G32" i="2"/>
  <c r="U32" i="2"/>
  <c r="E32" i="2"/>
  <c r="X32" i="2"/>
  <c r="W32" i="2"/>
  <c r="AC32" i="2"/>
  <c r="AE32" i="2"/>
  <c r="C44" i="2"/>
  <c r="D44" i="2" s="1"/>
  <c r="W40" i="2"/>
  <c r="G40" i="2"/>
  <c r="AB40" i="2"/>
  <c r="X40" i="2"/>
  <c r="R40" i="2"/>
  <c r="AF40" i="2"/>
  <c r="M40" i="2"/>
  <c r="J40" i="2"/>
  <c r="V39" i="2"/>
  <c r="R39" i="2"/>
  <c r="AA39" i="2"/>
  <c r="F39" i="2"/>
  <c r="AH39" i="2"/>
  <c r="Z39" i="2"/>
  <c r="X39" i="2"/>
  <c r="E39" i="2"/>
  <c r="J45" i="2"/>
  <c r="L37" i="2"/>
  <c r="J37" i="2"/>
  <c r="I45" i="2"/>
  <c r="T45" i="2"/>
  <c r="AA40" i="2"/>
  <c r="AE40" i="2"/>
  <c r="E40" i="2"/>
  <c r="I40" i="2"/>
  <c r="O40" i="2"/>
  <c r="S40" i="2"/>
  <c r="AH40" i="2"/>
  <c r="C52" i="2"/>
  <c r="D52" i="2" s="1"/>
  <c r="K40" i="2"/>
  <c r="U40" i="2"/>
  <c r="T40" i="2"/>
  <c r="Y40" i="2"/>
  <c r="L40" i="2"/>
  <c r="AD40" i="2"/>
  <c r="Q40" i="2"/>
  <c r="AI40" i="2"/>
  <c r="AB37" i="2"/>
  <c r="M37" i="2"/>
  <c r="G37" i="2"/>
  <c r="AH37" i="2"/>
  <c r="H45" i="2"/>
  <c r="N45" i="2"/>
  <c r="E45" i="2"/>
  <c r="Y45" i="2"/>
  <c r="S45" i="2"/>
  <c r="O39" i="2"/>
  <c r="M39" i="2"/>
  <c r="AC39" i="2"/>
  <c r="W39" i="2"/>
  <c r="AF39" i="2"/>
  <c r="AD39" i="2"/>
  <c r="K39" i="2"/>
  <c r="Y39" i="2"/>
  <c r="AG39" i="2"/>
  <c r="I39" i="2"/>
  <c r="N39" i="2"/>
  <c r="G39" i="2"/>
  <c r="L39" i="2"/>
  <c r="Q39" i="2"/>
  <c r="P39" i="2"/>
  <c r="AI39" i="2"/>
  <c r="S37" i="2"/>
  <c r="S49" i="2" s="1"/>
  <c r="AF37" i="2"/>
  <c r="U37" i="2"/>
  <c r="T49" i="2" s="1"/>
  <c r="P37" i="2"/>
  <c r="Y37" i="2"/>
  <c r="D37" i="2"/>
  <c r="AD45" i="2"/>
  <c r="AF45" i="2"/>
  <c r="I37" i="2"/>
  <c r="AI37" i="2"/>
  <c r="K37" i="2"/>
  <c r="AA37" i="2"/>
  <c r="H37" i="2"/>
  <c r="R37" i="2"/>
  <c r="E37" i="2"/>
  <c r="AE37" i="2"/>
  <c r="AC37" i="2"/>
  <c r="Z37" i="2"/>
  <c r="C49" i="2"/>
  <c r="D49" i="2" s="1"/>
  <c r="X37" i="2"/>
  <c r="O37" i="2"/>
  <c r="F37" i="2"/>
  <c r="N37" i="2"/>
  <c r="AD37" i="2"/>
  <c r="AG37" i="2"/>
  <c r="Q37" i="2"/>
  <c r="P45" i="2"/>
  <c r="AB45" i="2"/>
  <c r="W45" i="2"/>
  <c r="O45" i="2"/>
  <c r="O47" i="2" l="1"/>
  <c r="T51" i="2"/>
  <c r="P50" i="2"/>
  <c r="R46" i="2"/>
  <c r="AG48" i="2"/>
  <c r="S51" i="2"/>
  <c r="AE46" i="2"/>
  <c r="K48" i="2"/>
  <c r="T47" i="2"/>
  <c r="E46" i="2"/>
  <c r="S48" i="2"/>
  <c r="E47" i="2"/>
  <c r="M46" i="2"/>
  <c r="AG52" i="2"/>
  <c r="X50" i="2"/>
  <c r="M50" i="2"/>
  <c r="AB48" i="2"/>
  <c r="AB51" i="2"/>
  <c r="O52" i="2"/>
  <c r="U46" i="2"/>
  <c r="O48" i="2"/>
  <c r="N48" i="2"/>
  <c r="AE51" i="2"/>
  <c r="AF46" i="2"/>
  <c r="N44" i="2"/>
  <c r="O44" i="2"/>
  <c r="AE50" i="2"/>
  <c r="R44" i="2"/>
  <c r="L44" i="2"/>
  <c r="Y47" i="2"/>
  <c r="W50" i="2"/>
  <c r="AG46" i="2"/>
  <c r="I50" i="2"/>
  <c r="V49" i="2"/>
  <c r="Z48" i="2"/>
  <c r="AE47" i="2"/>
  <c r="K46" i="2"/>
  <c r="AA48" i="2"/>
  <c r="V48" i="2"/>
  <c r="AH48" i="2"/>
  <c r="O50" i="2"/>
  <c r="AH47" i="2"/>
  <c r="W49" i="2"/>
  <c r="J47" i="2"/>
  <c r="AG47" i="2"/>
  <c r="AE48" i="2"/>
  <c r="AF47" i="2"/>
  <c r="AF48" i="2"/>
  <c r="AA46" i="2"/>
  <c r="W48" i="2"/>
  <c r="Z52" i="2"/>
  <c r="X46" i="2"/>
  <c r="Y46" i="2"/>
  <c r="N47" i="2"/>
  <c r="E51" i="2"/>
  <c r="J52" i="2"/>
  <c r="X48" i="2"/>
  <c r="F51" i="2"/>
  <c r="Q44" i="2"/>
  <c r="Q50" i="2"/>
  <c r="K50" i="2"/>
  <c r="J50" i="2"/>
  <c r="AH50" i="2"/>
  <c r="P47" i="2"/>
  <c r="AD50" i="2"/>
  <c r="L48" i="2"/>
  <c r="I51" i="2"/>
  <c r="AF51" i="2"/>
  <c r="Z50" i="2"/>
  <c r="I48" i="2"/>
  <c r="G50" i="2"/>
  <c r="AA47" i="2"/>
  <c r="M49" i="2"/>
  <c r="K52" i="2"/>
  <c r="H46" i="2"/>
  <c r="U50" i="2"/>
  <c r="AC44" i="2"/>
  <c r="O51" i="2"/>
  <c r="H52" i="2"/>
  <c r="U51" i="2"/>
  <c r="AH44" i="2"/>
  <c r="V47" i="2"/>
  <c r="K47" i="2"/>
  <c r="AB47" i="2"/>
  <c r="F48" i="2"/>
  <c r="O46" i="2"/>
  <c r="R47" i="2"/>
  <c r="S47" i="2"/>
  <c r="N50" i="2"/>
  <c r="M48" i="2"/>
  <c r="Q46" i="2"/>
  <c r="I47" i="2"/>
  <c r="T50" i="2"/>
  <c r="T48" i="2"/>
  <c r="AG50" i="2"/>
  <c r="P52" i="2"/>
  <c r="J46" i="2"/>
  <c r="Z49" i="2"/>
  <c r="G48" i="2"/>
  <c r="P46" i="2"/>
  <c r="S50" i="2"/>
  <c r="L50" i="2"/>
  <c r="AB50" i="2"/>
  <c r="AF50" i="2"/>
  <c r="Y48" i="2"/>
  <c r="U47" i="2"/>
  <c r="AC47" i="2"/>
  <c r="K51" i="2"/>
  <c r="AC52" i="2"/>
  <c r="R52" i="2"/>
  <c r="AA51" i="2"/>
  <c r="AA44" i="2"/>
  <c r="J44" i="2"/>
  <c r="Q47" i="2"/>
  <c r="I46" i="2"/>
  <c r="O49" i="2"/>
  <c r="E48" i="2"/>
  <c r="U48" i="2"/>
  <c r="J48" i="2"/>
  <c r="Y51" i="2"/>
  <c r="AF52" i="2"/>
  <c r="W47" i="2"/>
  <c r="X47" i="2"/>
  <c r="AD47" i="2"/>
  <c r="W46" i="2"/>
  <c r="Z46" i="2"/>
  <c r="F47" i="2"/>
  <c r="AB49" i="2"/>
  <c r="G49" i="2"/>
  <c r="Y52" i="2"/>
  <c r="AD44" i="2"/>
  <c r="AC46" i="2"/>
  <c r="T46" i="2"/>
  <c r="G47" i="2"/>
  <c r="M47" i="2"/>
  <c r="E50" i="2"/>
  <c r="P48" i="2"/>
  <c r="AC50" i="2"/>
  <c r="Y50" i="2"/>
  <c r="H47" i="2"/>
  <c r="F50" i="2"/>
  <c r="S44" i="2"/>
  <c r="G46" i="2"/>
  <c r="AC48" i="2"/>
  <c r="R49" i="2"/>
  <c r="H48" i="2"/>
  <c r="U49" i="2"/>
  <c r="AG51" i="2"/>
  <c r="E52" i="2"/>
  <c r="Z44" i="2"/>
  <c r="V50" i="2"/>
  <c r="L46" i="2"/>
  <c r="L47" i="2"/>
  <c r="AD48" i="2"/>
  <c r="G52" i="2"/>
  <c r="F46" i="2"/>
  <c r="AD46" i="2"/>
  <c r="AH46" i="2"/>
  <c r="S46" i="2"/>
  <c r="Z47" i="2"/>
  <c r="R50" i="2"/>
  <c r="AA50" i="2"/>
  <c r="R48" i="2"/>
  <c r="Q51" i="2"/>
  <c r="V46" i="2"/>
  <c r="H50" i="2"/>
  <c r="M51" i="2"/>
  <c r="P44" i="2"/>
  <c r="H44" i="2"/>
  <c r="N52" i="2"/>
  <c r="AC51" i="2"/>
  <c r="U52" i="2"/>
  <c r="M52" i="2"/>
  <c r="W44" i="2"/>
  <c r="G44" i="2"/>
  <c r="AB52" i="2"/>
  <c r="I44" i="2"/>
  <c r="M44" i="2"/>
  <c r="V51" i="2"/>
  <c r="AG49" i="2"/>
  <c r="J49" i="2"/>
  <c r="I49" i="2"/>
  <c r="AH51" i="2"/>
  <c r="X51" i="2"/>
  <c r="AD51" i="2"/>
  <c r="W51" i="2"/>
  <c r="R51" i="2"/>
  <c r="F52" i="2"/>
  <c r="T44" i="2"/>
  <c r="AF44" i="2"/>
  <c r="AG44" i="2"/>
  <c r="AB44" i="2"/>
  <c r="AE49" i="2"/>
  <c r="X52" i="2"/>
  <c r="J51" i="2"/>
  <c r="U44" i="2"/>
  <c r="E44" i="2"/>
  <c r="X44" i="2"/>
  <c r="AA52" i="2"/>
  <c r="Y44" i="2"/>
  <c r="AF49" i="2"/>
  <c r="G51" i="2"/>
  <c r="AA49" i="2"/>
  <c r="L49" i="2"/>
  <c r="AH52" i="2"/>
  <c r="I52" i="2"/>
  <c r="AE52" i="2"/>
  <c r="Q52" i="2"/>
  <c r="V52" i="2"/>
  <c r="V44" i="2"/>
  <c r="F44" i="2"/>
  <c r="K44" i="2"/>
  <c r="H51" i="2"/>
  <c r="Z51" i="2"/>
  <c r="L52" i="2"/>
  <c r="W52" i="2"/>
  <c r="S52" i="2"/>
  <c r="K49" i="2"/>
  <c r="P49" i="2"/>
  <c r="AH49" i="2"/>
  <c r="AE44" i="2"/>
  <c r="T52" i="2"/>
  <c r="AD52" i="2"/>
  <c r="E49" i="2"/>
  <c r="P51" i="2"/>
  <c r="L51" i="2"/>
  <c r="N51" i="2"/>
  <c r="Y49" i="2"/>
  <c r="F49" i="2"/>
  <c r="X49" i="2"/>
  <c r="AD49" i="2"/>
  <c r="Q49" i="2"/>
  <c r="N49" i="2"/>
  <c r="AC49" i="2"/>
  <c r="H4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tc={4934F743-B54E-465C-B832-919E2700A94C}</author>
    <author>tc={3AFADA6D-3FEF-48A5-9C4C-32EB6D4FDBF9}</author>
    <author>tc={8AE34BF0-A83B-4316-9DC0-6CE857D54658}</author>
    <author>tc={45CF0ECB-2BCC-439F-9D1B-C0482042D742}</author>
    <author>tc={3B5187E9-E79E-44DE-85EE-07BDF24E856E}</author>
    <author>tc={AEF41597-CD74-43FC-9810-ACB50DF2C271}</author>
  </authors>
  <commentList>
    <comment ref="D24" authorId="0" shapeId="0" xr:uid="{4934F743-B54E-465C-B832-919E2700A9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Tarefa Concluída !</t>
      </text>
    </comment>
    <comment ref="D25" authorId="1" shapeId="0" xr:uid="{3AFADA6D-3FEF-48A5-9C4C-32EB6D4FDB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Tarefa Concluída !</t>
      </text>
    </comment>
    <comment ref="D26" authorId="2" shapeId="0" xr:uid="{8AE34BF0-A83B-4316-9DC0-6CE857D546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Tarefa Concluída !</t>
      </text>
    </comment>
    <comment ref="D27" authorId="3" shapeId="0" xr:uid="{45CF0ECB-2BCC-439F-9D1B-C0482042D74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 Desenvolvimento (ajustes nos fitros) sendo realizados ...
Criação da APK - instalação no celular da CitroSuco</t>
      </text>
    </comment>
    <comment ref="D28" authorId="4" shapeId="0" xr:uid="{3B5187E9-E79E-44DE-85EE-07BDF24E856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Aguardando !</t>
      </text>
    </comment>
    <comment ref="D29" authorId="5" shapeId="0" xr:uid="{AEF41597-CD74-43FC-9810-ACB50DF2C27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Agendado !</t>
      </text>
    </comment>
  </commentList>
</comments>
</file>

<file path=xl/sharedStrings.xml><?xml version="1.0" encoding="utf-8"?>
<sst xmlns="http://schemas.openxmlformats.org/spreadsheetml/2006/main" count="37" uniqueCount="37">
  <si>
    <t>Atividade</t>
  </si>
  <si>
    <t>Início</t>
  </si>
  <si>
    <t>Janela</t>
  </si>
  <si>
    <t>Deslocamento</t>
  </si>
  <si>
    <t>Início da janela de cálculo</t>
  </si>
  <si>
    <t>ID</t>
  </si>
  <si>
    <t>Série</t>
  </si>
  <si>
    <t>ID da Atividade</t>
  </si>
  <si>
    <t>Posição</t>
  </si>
  <si>
    <t>*** Esta planilha deve permanecer oculta ***</t>
  </si>
  <si>
    <t>Hoje:</t>
  </si>
  <si>
    <t>Dia atual</t>
  </si>
  <si>
    <t>Atividades da janela:</t>
  </si>
  <si>
    <t>ATIVIDADE</t>
  </si>
  <si>
    <t>INÍCIO</t>
  </si>
  <si>
    <t>TÉRMINO</t>
  </si>
  <si>
    <t>OBSERVAÇÕES</t>
  </si>
  <si>
    <t>Início do projeto</t>
  </si>
  <si>
    <t>INSIRA A DATA DE INÍCIO:</t>
  </si>
  <si>
    <t>Fim do Projeto</t>
  </si>
  <si>
    <t>Fazenda Nova Era</t>
  </si>
  <si>
    <t>Mapa de Calor (Fazenda ... Geração de 100 pontos)</t>
  </si>
  <si>
    <t>Criação APK (Android)</t>
  </si>
  <si>
    <t xml:space="preserve">Criação APK
- Captura dos Sinais
- Envio dos Sinais para banco de dados </t>
  </si>
  <si>
    <t>Criação Serviço WEB (API)</t>
  </si>
  <si>
    <t xml:space="preserve">Criação API (base propria Clarify)
- Hospedagem base de Homologação
- Criação Banco de Dados
- Testes de envio armazenamento dados </t>
  </si>
  <si>
    <t>Leitura arquivo KMZ</t>
  </si>
  <si>
    <t>Leitura &amp; Conversão 
- Captura dos pontos por Fazenda
- Plot - area da Fazenda 
- Simulação do envio de 100 pontos 
- Plot - mapa de calor (Fazenda)</t>
  </si>
  <si>
    <t xml:space="preserve">Criação interface (web) com filtros </t>
  </si>
  <si>
    <t>Filtros
- por Fazenda
- por nivel de Sinal (getLevel)
- GSM Signal Strength
- CDMA DBm
- LTE Signal ..</t>
  </si>
  <si>
    <t>CITROSUCO - (APP PARA MEDIÇÃO DE SINAL DE TELEFONIA MÓVEL)</t>
  </si>
  <si>
    <t>Instação APK (testes de sinal)</t>
  </si>
  <si>
    <t>Inicio testes (Citrosuco)</t>
  </si>
  <si>
    <t>Testes de Homologação</t>
  </si>
  <si>
    <t>Homologação / Suporte</t>
  </si>
  <si>
    <t xml:space="preserve">APP
 - Envio APK para instação nos celulares (Citrosuco)
Ambiente WEB (Citrosuco / Cirosuco)
- Instalação e validação do serviço 
- Criação do Banco de Dados
- Criação das API´s </t>
  </si>
  <si>
    <t>- Instação do APK - telefones Clarify
- Testes de envio e recepção de sinal
- Validação gravação dos dados no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</si>
</sst>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m\ yyyy"/>
    <numFmt numFmtId="165" formatCode="0.0000%"/>
  </numFmts>
  <fonts count="10" x14ac:knownFonts="1">
    <font>
      <sz val="10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2"/>
      <color theme="3"/>
      <name val="Calibri"/>
      <family val="2"/>
      <scheme val="minor"/>
    </font>
    <font>
      <sz val="30"/>
      <color theme="0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6" tint="-0.249977111117893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b/>
      <sz val="10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/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0" fontId="3" fillId="0" borderId="0" xfId="0" applyFont="1" applyAlignment="1">
      <alignment horizontal="right"/>
    </xf>
    <xf numFmtId="14" fontId="2" fillId="0" borderId="2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0" fillId="0" borderId="0" xfId="0" quotePrefix="1" applyAlignment="1">
      <alignment horizontal="left" vertical="center" wrapText="1" indent="1"/>
    </xf>
    <xf numFmtId="14" fontId="7" fillId="0" borderId="0" xfId="0" applyNumberFormat="1" applyFont="1" applyAlignment="1">
      <alignment horizontal="left" vertical="center" indent="1"/>
    </xf>
    <xf numFmtId="14" fontId="8" fillId="0" borderId="0" xfId="0" applyNumberFormat="1" applyFont="1" applyAlignment="1">
      <alignment horizontal="left" vertical="center" indent="1"/>
    </xf>
    <xf numFmtId="14" fontId="9" fillId="0" borderId="0" xfId="0" applyNumberFormat="1" applyFont="1" applyAlignment="1">
      <alignment horizontal="left" vertical="center" indent="1"/>
    </xf>
    <xf numFmtId="165" fontId="0" fillId="0" borderId="0" xfId="1" applyNumberFormat="1" applyFont="1" applyAlignment="1">
      <alignment vertical="center"/>
    </xf>
  </cellXfs>
  <cellStyles count="2">
    <cellStyle name="Normal" xfId="0" builtinId="0" customBuiltin="1"/>
    <cellStyle name="Porcentagem" xfId="1" builtinId="5"/>
  </cellStyles>
  <dxfs count="11">
    <dxf>
      <alignment horizontal="left" vertical="center" textRotation="0" wrapText="0" indent="1" justifyLastLine="0" shrinkToFit="0" readingOrder="0"/>
      <protection locked="1" hidden="0"/>
    </dxf>
    <dxf>
      <numFmt numFmtId="166" formatCode="mm/dd/yyyy"/>
      <alignment horizontal="left" vertical="center" textRotation="0" wrapText="0" indent="1" justifyLastLine="0" shrinkToFit="0" readingOrder="0"/>
      <protection locked="1" hidden="0"/>
    </dxf>
    <dxf>
      <numFmt numFmtId="166" formatCode="mm/dd/yyyy"/>
      <alignment horizontal="left" vertical="center" textRotation="0" wrapText="0" indent="1" justifyLastLine="0" shrinkToFit="0" readingOrder="0"/>
      <protection locked="1" hidden="0"/>
    </dxf>
    <dxf>
      <alignment horizontal="left" vertical="center" textRotation="0" wrapText="0" indent="1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cálculos!$B$32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1-4DA0-A993-28BF98EC5B27}"/>
            </c:ext>
          </c:extLst>
        </c:ser>
        <c:ser>
          <c:idx val="5"/>
          <c:order val="1"/>
          <c:tx>
            <c:strRef>
              <c:f>cálculos!$D$44</c:f>
              <c:strCache>
                <c:ptCount val="1"/>
                <c:pt idx="0">
                  <c:v>#N/D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C1-4DA0-A993-28BF98EC5B27}"/>
            </c:ext>
          </c:extLst>
        </c:ser>
        <c:ser>
          <c:idx val="1"/>
          <c:order val="2"/>
          <c:tx>
            <c:strRef>
              <c:f>cálculos!$B$33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C1-4DA0-A993-28BF98EC5B27}"/>
            </c:ext>
          </c:extLst>
        </c:ser>
        <c:ser>
          <c:idx val="6"/>
          <c:order val="3"/>
          <c:tx>
            <c:strRef>
              <c:f>cálculos!$D$45</c:f>
              <c:strCache>
                <c:ptCount val="1"/>
                <c:pt idx="0">
                  <c:v>#N/D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C1-4DA0-A993-28BF98EC5B27}"/>
            </c:ext>
          </c:extLst>
        </c:ser>
        <c:ser>
          <c:idx val="2"/>
          <c:order val="4"/>
          <c:tx>
            <c:strRef>
              <c:f>cálculos!$B$34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C1-4DA0-A993-28BF98EC5B27}"/>
            </c:ext>
          </c:extLst>
        </c:ser>
        <c:ser>
          <c:idx val="7"/>
          <c:order val="5"/>
          <c:tx>
            <c:strRef>
              <c:f>cálculos!$D$46</c:f>
              <c:strCache>
                <c:ptCount val="1"/>
                <c:pt idx="0">
                  <c:v>#N/D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C1-4DA0-A993-28BF98EC5B27}"/>
            </c:ext>
          </c:extLst>
        </c:ser>
        <c:ser>
          <c:idx val="3"/>
          <c:order val="6"/>
          <c:tx>
            <c:strRef>
              <c:f>cálculos!$B$35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EC1-4DA0-A993-28BF98EC5B27}"/>
            </c:ext>
          </c:extLst>
        </c:ser>
        <c:ser>
          <c:idx val="8"/>
          <c:order val="7"/>
          <c:tx>
            <c:strRef>
              <c:f>cálculos!$D$47</c:f>
              <c:strCache>
                <c:ptCount val="1"/>
                <c:pt idx="0">
                  <c:v>#N/D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EC1-4DA0-A993-28BF98EC5B27}"/>
            </c:ext>
          </c:extLst>
        </c:ser>
        <c:ser>
          <c:idx val="4"/>
          <c:order val="8"/>
          <c:tx>
            <c:strRef>
              <c:f>cálculos!$B$36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cálculos!$E$36:$AH$36</c:f>
              <c:numCache>
                <c:formatCode>General</c:formatCode>
                <c:ptCount val="30"/>
                <c:pt idx="0">
                  <c:v>7.3000000000000007</c:v>
                </c:pt>
                <c:pt idx="1">
                  <c:v>7.3000000000000007</c:v>
                </c:pt>
                <c:pt idx="2">
                  <c:v>7.3000000000000007</c:v>
                </c:pt>
                <c:pt idx="3">
                  <c:v>7.3000000000000007</c:v>
                </c:pt>
                <c:pt idx="4">
                  <c:v>7.3000000000000007</c:v>
                </c:pt>
                <c:pt idx="5">
                  <c:v>7.3000000000000007</c:v>
                </c:pt>
                <c:pt idx="6">
                  <c:v>7.3000000000000007</c:v>
                </c:pt>
                <c:pt idx="7">
                  <c:v>7.3000000000000007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EC1-4DA0-A993-28BF98EC5B27}"/>
            </c:ext>
          </c:extLst>
        </c:ser>
        <c:ser>
          <c:idx val="9"/>
          <c:order val="9"/>
          <c:tx>
            <c:strRef>
              <c:f>cálculos!$D$48</c:f>
              <c:strCache>
                <c:ptCount val="1"/>
                <c:pt idx="0">
                  <c:v>CRIAÇÃO SERVIÇO WEB (API)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0.12045732615846599"/>
                  <c:y val="0"/>
                </c:manualLayout>
              </c:layout>
              <c:tx>
                <c:rich>
                  <a:bodyPr/>
                  <a:lstStyle/>
                  <a:p>
                    <a:fld id="{E00297B8-7B2C-4C81-A92C-D444D89FFC17}" type="SERIESNAME">
                      <a:rPr lang="en-US" sz="700"/>
                      <a:pPr/>
                      <a:t>[NOME DA SÉRIE]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3EC1-4DA0-A993-28BF98EC5B27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7.3000000000000007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EC1-4DA0-A993-28BF98EC5B27}"/>
            </c:ext>
          </c:extLst>
        </c:ser>
        <c:ser>
          <c:idx val="10"/>
          <c:order val="10"/>
          <c:tx>
            <c:strRef>
              <c:f>cálculos!$B$37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6.3000000000000007</c:v>
                </c:pt>
                <c:pt idx="8">
                  <c:v>6.3000000000000007</c:v>
                </c:pt>
                <c:pt idx="9">
                  <c:v>6.3000000000000007</c:v>
                </c:pt>
                <c:pt idx="10">
                  <c:v>6.3000000000000007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EC1-4DA0-A993-28BF98EC5B27}"/>
            </c:ext>
          </c:extLst>
        </c:ser>
        <c:ser>
          <c:idx val="11"/>
          <c:order val="11"/>
          <c:tx>
            <c:strRef>
              <c:f>cálculos!$D$49</c:f>
              <c:strCache>
                <c:ptCount val="1"/>
                <c:pt idx="0">
                  <c:v>LEITURA ARQUIVO KMZ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6.3000000000000007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EC1-4DA0-A993-28BF98EC5B27}"/>
            </c:ext>
          </c:extLst>
        </c:ser>
        <c:ser>
          <c:idx val="12"/>
          <c:order val="12"/>
          <c:tx>
            <c:strRef>
              <c:f>cálculos!$B$38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5.3000000000000007</c:v>
                </c:pt>
                <c:pt idx="11">
                  <c:v>5.3000000000000007</c:v>
                </c:pt>
                <c:pt idx="12">
                  <c:v>5.3000000000000007</c:v>
                </c:pt>
                <c:pt idx="13">
                  <c:v>5.3000000000000007</c:v>
                </c:pt>
                <c:pt idx="14">
                  <c:v>5.3000000000000007</c:v>
                </c:pt>
                <c:pt idx="15">
                  <c:v>5.3000000000000007</c:v>
                </c:pt>
                <c:pt idx="16">
                  <c:v>5.3000000000000007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EC1-4DA0-A993-28BF98EC5B27}"/>
            </c:ext>
          </c:extLst>
        </c:ser>
        <c:ser>
          <c:idx val="13"/>
          <c:order val="13"/>
          <c:tx>
            <c:strRef>
              <c:f>cálculos!$D$50</c:f>
              <c:strCache>
                <c:ptCount val="1"/>
                <c:pt idx="0">
                  <c:v>CRIAÇÃO INTERFACE (WEB) COM FILTROS 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EC1-4DA0-A993-28BF98EC5B27}"/>
            </c:ext>
          </c:extLst>
        </c:ser>
        <c:ser>
          <c:idx val="14"/>
          <c:order val="14"/>
          <c:tx>
            <c:strRef>
              <c:f>cálculos!$B$39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4.3000000000000007</c:v>
                </c:pt>
                <c:pt idx="18">
                  <c:v>4.3000000000000007</c:v>
                </c:pt>
                <c:pt idx="19">
                  <c:v>4.3000000000000007</c:v>
                </c:pt>
                <c:pt idx="20">
                  <c:v>4.3000000000000007</c:v>
                </c:pt>
                <c:pt idx="21">
                  <c:v>4.3000000000000007</c:v>
                </c:pt>
                <c:pt idx="22">
                  <c:v>4.3000000000000007</c:v>
                </c:pt>
                <c:pt idx="23">
                  <c:v>4.3000000000000007</c:v>
                </c:pt>
                <c:pt idx="24">
                  <c:v>4.3000000000000007</c:v>
                </c:pt>
                <c:pt idx="25">
                  <c:v>4.3000000000000007</c:v>
                </c:pt>
                <c:pt idx="26">
                  <c:v>4.3000000000000007</c:v>
                </c:pt>
                <c:pt idx="27">
                  <c:v>4.3000000000000007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EC1-4DA0-A993-28BF98EC5B27}"/>
            </c:ext>
          </c:extLst>
        </c:ser>
        <c:ser>
          <c:idx val="15"/>
          <c:order val="15"/>
          <c:tx>
            <c:strRef>
              <c:f>cálculos!$D$51</c:f>
              <c:strCache>
                <c:ptCount val="1"/>
                <c:pt idx="0">
                  <c:v>INSTAÇÃO APK (TESTES DE SINAL)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4.3000000000000007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EC1-4DA0-A993-28BF98EC5B27}"/>
            </c:ext>
          </c:extLst>
        </c:ser>
        <c:ser>
          <c:idx val="16"/>
          <c:order val="16"/>
          <c:tx>
            <c:strRef>
              <c:f>cálculos!$B$40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3.3000000000000007</c:v>
                </c:pt>
                <c:pt idx="28">
                  <c:v>3.3000000000000007</c:v>
                </c:pt>
                <c:pt idx="29">
                  <c:v>3.3000000000000007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EC1-4DA0-A993-28BF98EC5B27}"/>
            </c:ext>
          </c:extLst>
        </c:ser>
        <c:ser>
          <c:idx val="17"/>
          <c:order val="17"/>
          <c:tx>
            <c:strRef>
              <c:f>cálculos!$D$52</c:f>
              <c:strCache>
                <c:ptCount val="1"/>
                <c:pt idx="0">
                  <c:v>INICIO TESTES (CITROSUCO)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EC1-4DA0-A993-28BF98EC5B27}"/>
            </c:ext>
          </c:extLst>
        </c:ser>
        <c:ser>
          <c:idx val="18"/>
          <c:order val="18"/>
          <c:tx>
            <c:v>Hoje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EC1-4DA0-A993-28BF98EC5B27}"/>
            </c:ext>
          </c:extLst>
        </c:ser>
        <c:ser>
          <c:idx val="19"/>
          <c:order val="19"/>
          <c:tx>
            <c:strRef>
              <c:f>cálculos!$D$58</c:f>
              <c:strCache>
                <c:ptCount val="1"/>
                <c:pt idx="0">
                  <c:v>dez 2023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EC1-4DA0-A993-28BF98EC5B27}"/>
            </c:ext>
          </c:extLst>
        </c:ser>
        <c:ser>
          <c:idx val="20"/>
          <c:order val="20"/>
          <c:tx>
            <c:strRef>
              <c:f>cálculos!$D$61</c:f>
              <c:strCache>
                <c:ptCount val="1"/>
                <c:pt idx="0">
                  <c:v>jan 2024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EC1-4DA0-A993-28BF98EC5B27}"/>
            </c:ext>
          </c:extLst>
        </c:ser>
        <c:ser>
          <c:idx val="21"/>
          <c:order val="21"/>
          <c:tx>
            <c:strRef>
              <c:f>cálculos!$D$66</c:f>
              <c:strCache>
                <c:ptCount val="1"/>
                <c:pt idx="0">
                  <c:v>jan 2024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0.5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EC1-4DA0-A993-28BF98EC5B27}"/>
            </c:ext>
          </c:extLst>
        </c:ser>
        <c:ser>
          <c:idx val="22"/>
          <c:order val="22"/>
          <c:tx>
            <c:strRef>
              <c:f>cálculos!$D$65</c:f>
              <c:strCache>
                <c:ptCount val="1"/>
                <c:pt idx="0">
                  <c:v>dez 2023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8-3EC1-4DA0-A993-28BF98EC5B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EC1-4DA0-A993-28BF98EC5B27}"/>
            </c:ext>
          </c:extLst>
        </c:ser>
        <c:ser>
          <c:idx val="24"/>
          <c:order val="23"/>
          <c:tx>
            <c:v>Linha pontilhada de dias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cálculos!$E$72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{AE1A635D-E4DF-4430-B9C6-23099794A45B}</c15:txfldGUID>
                      <c15:f>cálculos!$E$72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3EC1-4DA0-A993-28BF98EC5B27}"/>
                </c:ext>
              </c:extLst>
            </c:dLbl>
            <c:dLbl>
              <c:idx val="1"/>
              <c:tx>
                <c:strRef>
                  <c:f>cálculos!$F$72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{4B94F9EC-4DC5-4F84-8226-C4D3651D6846}</c15:txfldGUID>
                      <c15:f>cálculos!$F$72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3EC1-4DA0-A993-28BF98EC5B27}"/>
                </c:ext>
              </c:extLst>
            </c:dLbl>
            <c:dLbl>
              <c:idx val="2"/>
              <c:tx>
                <c:strRef>
                  <c:f>cálculos!$G$72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{350CBCFC-5562-4636-BCD7-FA6C8405FA52}</c15:txfldGUID>
                      <c15:f>cálculos!$G$72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3EC1-4DA0-A993-28BF98EC5B27}"/>
                </c:ext>
              </c:extLst>
            </c:dLbl>
            <c:dLbl>
              <c:idx val="3"/>
              <c:tx>
                <c:strRef>
                  <c:f>cálculos!$H$72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{050E3D16-1D37-4557-9D79-01D48421693A}</c15:txfldGUID>
                      <c15:f>cálculos!$H$72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3EC1-4DA0-A993-28BF98EC5B27}"/>
                </c:ext>
              </c:extLst>
            </c:dLbl>
            <c:dLbl>
              <c:idx val="4"/>
              <c:tx>
                <c:strRef>
                  <c:f>cálculos!$I$72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{365857B2-E3A5-4DB0-9B11-DE6251138F17}</c15:txfldGUID>
                      <c15:f>cálculos!$I$72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3EC1-4DA0-A993-28BF98EC5B27}"/>
                </c:ext>
              </c:extLst>
            </c:dLbl>
            <c:dLbl>
              <c:idx val="5"/>
              <c:tx>
                <c:strRef>
                  <c:f>cálculos!$J$72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{7A15B2C5-0608-4544-88DB-6783F6D90735}</c15:txfldGUID>
                      <c15:f>cálculos!$J$72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3EC1-4DA0-A993-28BF98EC5B27}"/>
                </c:ext>
              </c:extLst>
            </c:dLbl>
            <c:dLbl>
              <c:idx val="6"/>
              <c:tx>
                <c:strRef>
                  <c:f>cálculos!$K$72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{4DAC8214-EEFA-4439-BC56-432F7827F0C7}</c15:txfldGUID>
                      <c15:f>cálculos!$K$72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3EC1-4DA0-A993-28BF98EC5B27}"/>
                </c:ext>
              </c:extLst>
            </c:dLbl>
            <c:dLbl>
              <c:idx val="7"/>
              <c:tx>
                <c:strRef>
                  <c:f>cálculos!$L$72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{C10E0A00-1D21-4CB6-B967-5FF8FEE0549A}</c15:txfldGUID>
                      <c15:f>cálculos!$L$72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3EC1-4DA0-A993-28BF98EC5B27}"/>
                </c:ext>
              </c:extLst>
            </c:dLbl>
            <c:dLbl>
              <c:idx val="8"/>
              <c:tx>
                <c:strRef>
                  <c:f>cálculos!$M$72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{503BF511-2990-47D2-A1F4-8F0E0494863B}</c15:txfldGUID>
                      <c15:f>cálculos!$M$72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3EC1-4DA0-A993-28BF98EC5B27}"/>
                </c:ext>
              </c:extLst>
            </c:dLbl>
            <c:dLbl>
              <c:idx val="9"/>
              <c:tx>
                <c:strRef>
                  <c:f>cálculos!$N$72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{31EDD7C7-493F-4EFE-9E91-E6ACEEACBB4E}</c15:txfldGUID>
                      <c15:f>cálculos!$N$72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3EC1-4DA0-A993-28BF98EC5B27}"/>
                </c:ext>
              </c:extLst>
            </c:dLbl>
            <c:dLbl>
              <c:idx val="10"/>
              <c:tx>
                <c:strRef>
                  <c:f>cálculos!$O$72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{46536747-4BF4-463F-9B4E-49EB006697FC}</c15:txfldGUID>
                      <c15:f>cálculos!$O$72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3EC1-4DA0-A993-28BF98EC5B27}"/>
                </c:ext>
              </c:extLst>
            </c:dLbl>
            <c:dLbl>
              <c:idx val="11"/>
              <c:tx>
                <c:strRef>
                  <c:f>cálculos!$P$72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{F0E625C3-5822-4A59-AA87-2D1C70F52E98}</c15:txfldGUID>
                      <c15:f>cálculos!$P$72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3EC1-4DA0-A993-28BF98EC5B27}"/>
                </c:ext>
              </c:extLst>
            </c:dLbl>
            <c:dLbl>
              <c:idx val="12"/>
              <c:tx>
                <c:strRef>
                  <c:f>cálculos!$Q$72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{29B3B6D3-DE63-42AA-9384-97D28A60C978}</c15:txfldGUID>
                      <c15:f>cálculos!$Q$72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3EC1-4DA0-A993-28BF98EC5B27}"/>
                </c:ext>
              </c:extLst>
            </c:dLbl>
            <c:dLbl>
              <c:idx val="13"/>
              <c:tx>
                <c:strRef>
                  <c:f>cálculos!$R$72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{B23D61E6-F7E9-4ACF-94EE-C414DE173F70}</c15:txfldGUID>
                      <c15:f>cálculos!$R$72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3EC1-4DA0-A993-28BF98EC5B27}"/>
                </c:ext>
              </c:extLst>
            </c:dLbl>
            <c:dLbl>
              <c:idx val="14"/>
              <c:tx>
                <c:strRef>
                  <c:f>cálculos!$S$72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{91C92B43-338C-4F46-AA4E-DFED9AFD7786}</c15:txfldGUID>
                      <c15:f>cálculos!$S$72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3EC1-4DA0-A993-28BF98EC5B27}"/>
                </c:ext>
              </c:extLst>
            </c:dLbl>
            <c:dLbl>
              <c:idx val="15"/>
              <c:tx>
                <c:strRef>
                  <c:f>cálculos!$T$72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{DBD629B3-BB34-47A0-B9CE-0F71584FE58C}</c15:txfldGUID>
                      <c15:f>cálculos!$T$72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3EC1-4DA0-A993-28BF98EC5B27}"/>
                </c:ext>
              </c:extLst>
            </c:dLbl>
            <c:dLbl>
              <c:idx val="16"/>
              <c:tx>
                <c:strRef>
                  <c:f>cálculos!$U$72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{B80445D2-001C-4B32-BDFA-668B372FA0A9}</c15:txfldGUID>
                      <c15:f>cálculos!$U$72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3EC1-4DA0-A993-28BF98EC5B27}"/>
                </c:ext>
              </c:extLst>
            </c:dLbl>
            <c:dLbl>
              <c:idx val="17"/>
              <c:tx>
                <c:strRef>
                  <c:f>cálculos!$V$72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{D909033C-4C77-4357-B057-1C983333144F}</c15:txfldGUID>
                      <c15:f>cálculos!$V$72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3EC1-4DA0-A993-28BF98EC5B27}"/>
                </c:ext>
              </c:extLst>
            </c:dLbl>
            <c:dLbl>
              <c:idx val="18"/>
              <c:tx>
                <c:strRef>
                  <c:f>cálculos!$W$72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{490FF821-AFEF-4F2A-B569-83C8D2E64ED6}</c15:txfldGUID>
                      <c15:f>cálculos!$W$72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3EC1-4DA0-A993-28BF98EC5B27}"/>
                </c:ext>
              </c:extLst>
            </c:dLbl>
            <c:dLbl>
              <c:idx val="19"/>
              <c:tx>
                <c:strRef>
                  <c:f>cálculos!$X$72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{F27E3115-EECA-42B3-AE37-ADC7F7F24612}</c15:txfldGUID>
                      <c15:f>cálculos!$X$72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3EC1-4DA0-A993-28BF98EC5B27}"/>
                </c:ext>
              </c:extLst>
            </c:dLbl>
            <c:dLbl>
              <c:idx val="20"/>
              <c:tx>
                <c:strRef>
                  <c:f>cálculos!$Y$72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{79AACF4D-DB7C-42CE-B78D-C95CB5EFA406}</c15:txfldGUID>
                      <c15:f>cálculos!$Y$72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3EC1-4DA0-A993-28BF98EC5B27}"/>
                </c:ext>
              </c:extLst>
            </c:dLbl>
            <c:dLbl>
              <c:idx val="21"/>
              <c:tx>
                <c:strRef>
                  <c:f>cálculos!$Z$72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{2804BA05-0012-4009-8C7E-8D3F8B5B7884}</c15:txfldGUID>
                      <c15:f>cálculos!$Z$72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3EC1-4DA0-A993-28BF98EC5B27}"/>
                </c:ext>
              </c:extLst>
            </c:dLbl>
            <c:dLbl>
              <c:idx val="22"/>
              <c:tx>
                <c:strRef>
                  <c:f>cálculos!$AA$72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{E38FA17D-BDE6-4C86-94B6-491DA8BDD4CF}</c15:txfldGUID>
                      <c15:f>cálculos!$AA$72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3EC1-4DA0-A993-28BF98EC5B27}"/>
                </c:ext>
              </c:extLst>
            </c:dLbl>
            <c:dLbl>
              <c:idx val="23"/>
              <c:tx>
                <c:strRef>
                  <c:f>cálculos!$AB$72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{1F9BCA56-E378-4745-BD5E-0243D55AB92B}</c15:txfldGUID>
                      <c15:f>cálculos!$AB$72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3EC1-4DA0-A993-28BF98EC5B27}"/>
                </c:ext>
              </c:extLst>
            </c:dLbl>
            <c:dLbl>
              <c:idx val="24"/>
              <c:tx>
                <c:strRef>
                  <c:f>cálculos!$AC$72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{DEA1FE18-9428-4C16-8950-7E9BF6D4AA95}</c15:txfldGUID>
                      <c15:f>cálculos!$AC$72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3EC1-4DA0-A993-28BF98EC5B27}"/>
                </c:ext>
              </c:extLst>
            </c:dLbl>
            <c:dLbl>
              <c:idx val="25"/>
              <c:tx>
                <c:strRef>
                  <c:f>cálculos!$AD$72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{44C16FD2-2431-4EBA-B0E5-CD65F5D8785F}</c15:txfldGUID>
                      <c15:f>cálculos!$AD$72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3EC1-4DA0-A993-28BF98EC5B27}"/>
                </c:ext>
              </c:extLst>
            </c:dLbl>
            <c:dLbl>
              <c:idx val="26"/>
              <c:tx>
                <c:strRef>
                  <c:f>cálculos!$AE$72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{959BC9A7-9FD2-4EF9-92B6-9F947DEF0D1F}</c15:txfldGUID>
                      <c15:f>cálculos!$AE$72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3EC1-4DA0-A993-28BF98EC5B27}"/>
                </c:ext>
              </c:extLst>
            </c:dLbl>
            <c:dLbl>
              <c:idx val="27"/>
              <c:tx>
                <c:strRef>
                  <c:f>cálculos!$AF$72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{FF556554-A759-4F4B-BACD-43E5B757E282}</c15:txfldGUID>
                      <c15:f>cálculos!$AF$72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3EC1-4DA0-A993-28BF98EC5B27}"/>
                </c:ext>
              </c:extLst>
            </c:dLbl>
            <c:dLbl>
              <c:idx val="28"/>
              <c:tx>
                <c:strRef>
                  <c:f>cálculos!$AG$72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{B7F13289-6862-4816-A19A-FBADD7777F69}</c15:txfldGUID>
                      <c15:f>cálculos!$AG$72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3EC1-4DA0-A993-28BF98EC5B27}"/>
                </c:ext>
              </c:extLst>
            </c:dLbl>
            <c:dLbl>
              <c:idx val="29"/>
              <c:tx>
                <c:strRef>
                  <c:f>cálculos!$AH$72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{EF8A85FE-6B46-4998-841A-56FCB4AF351D}</c15:txfldGUID>
                      <c15:f>cálculos!$AH$72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3EC1-4DA0-A993-28BF98EC5B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3EC1-4DA0-A993-28BF98EC5B27}"/>
            </c:ext>
          </c:extLst>
        </c:ser>
        <c:ser>
          <c:idx val="23"/>
          <c:order val="24"/>
          <c:tx>
            <c:v>Linha pontilhada de dias para rótulos de texto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cálculos!$E$70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{BA1CAB38-57F0-44B5-8D13-8764F621DEBA}</c15:txfldGUID>
                      <c15:f>cálculos!$E$70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3EC1-4DA0-A993-28BF98EC5B27}"/>
                </c:ext>
              </c:extLst>
            </c:dLbl>
            <c:dLbl>
              <c:idx val="1"/>
              <c:tx>
                <c:strRef>
                  <c:f>cálculos!$F$70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{7B300EB9-2418-4695-9A38-BEBC02B15CE5}</c15:txfldGUID>
                      <c15:f>cálculos!$F$70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3EC1-4DA0-A993-28BF98EC5B27}"/>
                </c:ext>
              </c:extLst>
            </c:dLbl>
            <c:dLbl>
              <c:idx val="2"/>
              <c:tx>
                <c:strRef>
                  <c:f>cálculos!$G$70</c:f>
                  <c:strCache>
                    <c:ptCount val="1"/>
                    <c:pt idx="0">
                      <c:v>QUI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{70E1DBE0-FB56-43B6-AE6F-D33094E5ECBF}</c15:txfldGUID>
                      <c15:f>cálculos!$G$70</c15:f>
                      <c15:dlblFieldTableCache>
                        <c:ptCount val="1"/>
                        <c:pt idx="0">
                          <c:v>QUI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3EC1-4DA0-A993-28BF98EC5B27}"/>
                </c:ext>
              </c:extLst>
            </c:dLbl>
            <c:dLbl>
              <c:idx val="3"/>
              <c:tx>
                <c:strRef>
                  <c:f>cálculos!$H$70</c:f>
                  <c:strCache>
                    <c:ptCount val="1"/>
                    <c:pt idx="0">
                      <c:v>SEX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{0E17B220-E972-4CFB-AE7F-2DBC76C8F996}</c15:txfldGUID>
                      <c15:f>cálculos!$H$70</c15:f>
                      <c15:dlblFieldTableCache>
                        <c:ptCount val="1"/>
                        <c:pt idx="0">
                          <c:v>SEX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3EC1-4DA0-A993-28BF98EC5B27}"/>
                </c:ext>
              </c:extLst>
            </c:dLbl>
            <c:dLbl>
              <c:idx val="4"/>
              <c:tx>
                <c:strRef>
                  <c:f>cálculos!$I$70</c:f>
                  <c:strCache>
                    <c:ptCount val="1"/>
                    <c:pt idx="0">
                      <c:v>SÁB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{D838942E-C9AE-48E4-9596-619487C709DD}</c15:txfldGUID>
                      <c15:f>cálculos!$I$70</c15:f>
                      <c15:dlblFieldTableCache>
                        <c:ptCount val="1"/>
                        <c:pt idx="0">
                          <c:v>SÁB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3EC1-4DA0-A993-28BF98EC5B27}"/>
                </c:ext>
              </c:extLst>
            </c:dLbl>
            <c:dLbl>
              <c:idx val="5"/>
              <c:tx>
                <c:strRef>
                  <c:f>cálculos!$J$70</c:f>
                  <c:strCache>
                    <c:ptCount val="1"/>
                    <c:pt idx="0">
                      <c:v>DOM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{D9608561-A714-45F2-965A-6E6DD1E04F71}</c15:txfldGUID>
                      <c15:f>cálculos!$J$70</c15:f>
                      <c15:dlblFieldTableCache>
                        <c:ptCount val="1"/>
                        <c:pt idx="0">
                          <c:v>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3EC1-4DA0-A993-28BF98EC5B27}"/>
                </c:ext>
              </c:extLst>
            </c:dLbl>
            <c:dLbl>
              <c:idx val="6"/>
              <c:tx>
                <c:strRef>
                  <c:f>cálculos!$K$70</c:f>
                  <c:strCache>
                    <c:ptCount val="1"/>
                    <c:pt idx="0">
                      <c:v>SEG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{62CBBE24-3060-4F45-A937-951362945F3A}</c15:txfldGUID>
                      <c15:f>cálculos!$K$70</c15:f>
                      <c15:dlblFieldTableCache>
                        <c:ptCount val="1"/>
                        <c:pt idx="0">
                          <c:v>SEG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3EC1-4DA0-A993-28BF98EC5B27}"/>
                </c:ext>
              </c:extLst>
            </c:dLbl>
            <c:dLbl>
              <c:idx val="7"/>
              <c:tx>
                <c:strRef>
                  <c:f>cálculos!$L$70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{7B881D4D-134A-4C4F-8391-20950C222D26}</c15:txfldGUID>
                      <c15:f>cálculos!$L$70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3EC1-4DA0-A993-28BF98EC5B27}"/>
                </c:ext>
              </c:extLst>
            </c:dLbl>
            <c:dLbl>
              <c:idx val="8"/>
              <c:tx>
                <c:strRef>
                  <c:f>cálculos!$M$70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{A8D7CECB-2D9B-4D4A-8CF6-5405248B4D38}</c15:txfldGUID>
                      <c15:f>cálculos!$M$70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3EC1-4DA0-A993-28BF98EC5B27}"/>
                </c:ext>
              </c:extLst>
            </c:dLbl>
            <c:dLbl>
              <c:idx val="9"/>
              <c:tx>
                <c:strRef>
                  <c:f>cálculos!$N$70</c:f>
                  <c:strCache>
                    <c:ptCount val="1"/>
                    <c:pt idx="0">
                      <c:v>QUI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{B59D9D5D-3325-419B-A6CF-559617F141EF}</c15:txfldGUID>
                      <c15:f>cálculos!$N$70</c15:f>
                      <c15:dlblFieldTableCache>
                        <c:ptCount val="1"/>
                        <c:pt idx="0">
                          <c:v>QUI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3EC1-4DA0-A993-28BF98EC5B27}"/>
                </c:ext>
              </c:extLst>
            </c:dLbl>
            <c:dLbl>
              <c:idx val="10"/>
              <c:tx>
                <c:strRef>
                  <c:f>cálculos!$O$70</c:f>
                  <c:strCache>
                    <c:ptCount val="1"/>
                    <c:pt idx="0">
                      <c:v>SEX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{BF414947-3CE1-426F-B5EA-76A31571ECFC}</c15:txfldGUID>
                      <c15:f>cálculos!$O$70</c15:f>
                      <c15:dlblFieldTableCache>
                        <c:ptCount val="1"/>
                        <c:pt idx="0">
                          <c:v>SEX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3EC1-4DA0-A993-28BF98EC5B27}"/>
                </c:ext>
              </c:extLst>
            </c:dLbl>
            <c:dLbl>
              <c:idx val="11"/>
              <c:tx>
                <c:strRef>
                  <c:f>cálculos!$P$70</c:f>
                  <c:strCache>
                    <c:ptCount val="1"/>
                    <c:pt idx="0">
                      <c:v>SÁB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{5F39062F-9DC2-49BC-A86E-F06B860E7DE3}</c15:txfldGUID>
                      <c15:f>cálculos!$P$70</c15:f>
                      <c15:dlblFieldTableCache>
                        <c:ptCount val="1"/>
                        <c:pt idx="0">
                          <c:v>SÁB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3EC1-4DA0-A993-28BF98EC5B27}"/>
                </c:ext>
              </c:extLst>
            </c:dLbl>
            <c:dLbl>
              <c:idx val="12"/>
              <c:tx>
                <c:strRef>
                  <c:f>cálculos!$Q$70</c:f>
                  <c:strCache>
                    <c:ptCount val="1"/>
                    <c:pt idx="0">
                      <c:v>DOM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{A43E277A-2347-4707-8A2E-7C7CF7303C21}</c15:txfldGUID>
                      <c15:f>cálculos!$Q$70</c15:f>
                      <c15:dlblFieldTableCache>
                        <c:ptCount val="1"/>
                        <c:pt idx="0">
                          <c:v>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3EC1-4DA0-A993-28BF98EC5B27}"/>
                </c:ext>
              </c:extLst>
            </c:dLbl>
            <c:dLbl>
              <c:idx val="13"/>
              <c:tx>
                <c:strRef>
                  <c:f>cálculos!$R$70</c:f>
                  <c:strCache>
                    <c:ptCount val="1"/>
                    <c:pt idx="0">
                      <c:v>SEG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{74EFC11C-EEE5-4425-8841-081C33535FB9}</c15:txfldGUID>
                      <c15:f>cálculos!$R$70</c15:f>
                      <c15:dlblFieldTableCache>
                        <c:ptCount val="1"/>
                        <c:pt idx="0">
                          <c:v>SEG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3EC1-4DA0-A993-28BF98EC5B27}"/>
                </c:ext>
              </c:extLst>
            </c:dLbl>
            <c:dLbl>
              <c:idx val="14"/>
              <c:tx>
                <c:strRef>
                  <c:f>cálculos!$S$70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{2B276313-B8F6-41D6-B66F-01B016A302AB}</c15:txfldGUID>
                      <c15:f>cálculos!$S$70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3EC1-4DA0-A993-28BF98EC5B27}"/>
                </c:ext>
              </c:extLst>
            </c:dLbl>
            <c:dLbl>
              <c:idx val="15"/>
              <c:tx>
                <c:strRef>
                  <c:f>cálculos!$T$70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{25B158AF-548C-4E07-AFEE-04FAB4E13EBC}</c15:txfldGUID>
                      <c15:f>cálculos!$T$70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3EC1-4DA0-A993-28BF98EC5B27}"/>
                </c:ext>
              </c:extLst>
            </c:dLbl>
            <c:dLbl>
              <c:idx val="16"/>
              <c:tx>
                <c:strRef>
                  <c:f>cálculos!$U$70</c:f>
                  <c:strCache>
                    <c:ptCount val="1"/>
                    <c:pt idx="0">
                      <c:v>QUI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{5A2CE9CE-391B-4957-852B-07AB8BD4E1D7}</c15:txfldGUID>
                      <c15:f>cálculos!$U$70</c15:f>
                      <c15:dlblFieldTableCache>
                        <c:ptCount val="1"/>
                        <c:pt idx="0">
                          <c:v>QUI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3EC1-4DA0-A993-28BF98EC5B27}"/>
                </c:ext>
              </c:extLst>
            </c:dLbl>
            <c:dLbl>
              <c:idx val="17"/>
              <c:tx>
                <c:strRef>
                  <c:f>cálculos!$V$70</c:f>
                  <c:strCache>
                    <c:ptCount val="1"/>
                    <c:pt idx="0">
                      <c:v>SEX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{DA39961E-4642-4969-BBEA-C35309546131}</c15:txfldGUID>
                      <c15:f>cálculos!$V$70</c15:f>
                      <c15:dlblFieldTableCache>
                        <c:ptCount val="1"/>
                        <c:pt idx="0">
                          <c:v>SEX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3EC1-4DA0-A993-28BF98EC5B27}"/>
                </c:ext>
              </c:extLst>
            </c:dLbl>
            <c:dLbl>
              <c:idx val="18"/>
              <c:tx>
                <c:strRef>
                  <c:f>cálculos!$W$70</c:f>
                  <c:strCache>
                    <c:ptCount val="1"/>
                    <c:pt idx="0">
                      <c:v>SÁB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{476C9F55-C112-45C0-A281-21D8B2FD042E}</c15:txfldGUID>
                      <c15:f>cálculos!$W$70</c15:f>
                      <c15:dlblFieldTableCache>
                        <c:ptCount val="1"/>
                        <c:pt idx="0">
                          <c:v>SÁB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3EC1-4DA0-A993-28BF98EC5B27}"/>
                </c:ext>
              </c:extLst>
            </c:dLbl>
            <c:dLbl>
              <c:idx val="19"/>
              <c:tx>
                <c:strRef>
                  <c:f>cálculos!$X$70</c:f>
                  <c:strCache>
                    <c:ptCount val="1"/>
                    <c:pt idx="0">
                      <c:v>DOM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{E8E8590B-7DA2-4FF2-8521-2E52B3F4E161}</c15:txfldGUID>
                      <c15:f>cálculos!$X$70</c15:f>
                      <c15:dlblFieldTableCache>
                        <c:ptCount val="1"/>
                        <c:pt idx="0">
                          <c:v>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3EC1-4DA0-A993-28BF98EC5B27}"/>
                </c:ext>
              </c:extLst>
            </c:dLbl>
            <c:dLbl>
              <c:idx val="20"/>
              <c:tx>
                <c:strRef>
                  <c:f>cálculos!$Y$70</c:f>
                  <c:strCache>
                    <c:ptCount val="1"/>
                    <c:pt idx="0">
                      <c:v>SEG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{C95F96A3-C341-4581-9E4A-E2A3296AFA47}</c15:txfldGUID>
                      <c15:f>cálculos!$Y$70</c15:f>
                      <c15:dlblFieldTableCache>
                        <c:ptCount val="1"/>
                        <c:pt idx="0">
                          <c:v>SEG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3EC1-4DA0-A993-28BF98EC5B27}"/>
                </c:ext>
              </c:extLst>
            </c:dLbl>
            <c:dLbl>
              <c:idx val="21"/>
              <c:tx>
                <c:strRef>
                  <c:f>cálculos!$Z$70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{535F6718-E940-4527-AD8A-D5EAB3EE4008}</c15:txfldGUID>
                      <c15:f>cálculos!$Z$70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3EC1-4DA0-A993-28BF98EC5B27}"/>
                </c:ext>
              </c:extLst>
            </c:dLbl>
            <c:dLbl>
              <c:idx val="22"/>
              <c:tx>
                <c:strRef>
                  <c:f>cálculos!$AA$70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{F7D6C498-E0F0-4387-9854-47AC6F3EE89B}</c15:txfldGUID>
                      <c15:f>cálculos!$AA$70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3EC1-4DA0-A993-28BF98EC5B27}"/>
                </c:ext>
              </c:extLst>
            </c:dLbl>
            <c:dLbl>
              <c:idx val="23"/>
              <c:tx>
                <c:strRef>
                  <c:f>cálculos!$AB$70</c:f>
                  <c:strCache>
                    <c:ptCount val="1"/>
                    <c:pt idx="0">
                      <c:v>QUI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{9C9AF146-45C2-4084-9DC5-EDAA105125AA}</c15:txfldGUID>
                      <c15:f>cálculos!$AB$70</c15:f>
                      <c15:dlblFieldTableCache>
                        <c:ptCount val="1"/>
                        <c:pt idx="0">
                          <c:v>QUI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3EC1-4DA0-A993-28BF98EC5B27}"/>
                </c:ext>
              </c:extLst>
            </c:dLbl>
            <c:dLbl>
              <c:idx val="24"/>
              <c:tx>
                <c:strRef>
                  <c:f>cálculos!$AC$70</c:f>
                  <c:strCache>
                    <c:ptCount val="1"/>
                    <c:pt idx="0">
                      <c:v>SEX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{402FB6B5-D81F-4C35-8071-E4624280F857}</c15:txfldGUID>
                      <c15:f>cálculos!$AC$70</c15:f>
                      <c15:dlblFieldTableCache>
                        <c:ptCount val="1"/>
                        <c:pt idx="0">
                          <c:v>SEX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3EC1-4DA0-A993-28BF98EC5B27}"/>
                </c:ext>
              </c:extLst>
            </c:dLbl>
            <c:dLbl>
              <c:idx val="25"/>
              <c:tx>
                <c:strRef>
                  <c:f>cálculos!$AD$70</c:f>
                  <c:strCache>
                    <c:ptCount val="1"/>
                    <c:pt idx="0">
                      <c:v>SÁB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{D01383EB-6D79-41B5-A799-162EAC546F09}</c15:txfldGUID>
                      <c15:f>cálculos!$AD$70</c15:f>
                      <c15:dlblFieldTableCache>
                        <c:ptCount val="1"/>
                        <c:pt idx="0">
                          <c:v>SÁB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3EC1-4DA0-A993-28BF98EC5B27}"/>
                </c:ext>
              </c:extLst>
            </c:dLbl>
            <c:dLbl>
              <c:idx val="26"/>
              <c:tx>
                <c:strRef>
                  <c:f>cálculos!$AE$70</c:f>
                  <c:strCache>
                    <c:ptCount val="1"/>
                    <c:pt idx="0">
                      <c:v>DOM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{84FF1AAE-D47A-472A-8D31-E060CEEC4C25}</c15:txfldGUID>
                      <c15:f>cálculos!$AE$70</c15:f>
                      <c15:dlblFieldTableCache>
                        <c:ptCount val="1"/>
                        <c:pt idx="0">
                          <c:v>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3EC1-4DA0-A993-28BF98EC5B27}"/>
                </c:ext>
              </c:extLst>
            </c:dLbl>
            <c:dLbl>
              <c:idx val="27"/>
              <c:tx>
                <c:strRef>
                  <c:f>cálculos!$AF$70</c:f>
                  <c:strCache>
                    <c:ptCount val="1"/>
                    <c:pt idx="0">
                      <c:v>SEG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{FC0441FE-7639-4A4B-A703-53A990CFD880}</c15:txfldGUID>
                      <c15:f>cálculos!$AF$70</c15:f>
                      <c15:dlblFieldTableCache>
                        <c:ptCount val="1"/>
                        <c:pt idx="0">
                          <c:v>SEG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3EC1-4DA0-A993-28BF98EC5B27}"/>
                </c:ext>
              </c:extLst>
            </c:dLbl>
            <c:dLbl>
              <c:idx val="28"/>
              <c:tx>
                <c:strRef>
                  <c:f>cálculos!$AG$70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{C4AB1124-AACA-4A9A-9E59-6EE8F37FC708}</c15:txfldGUID>
                      <c15:f>cálculos!$AG$70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3EC1-4DA0-A993-28BF98EC5B27}"/>
                </c:ext>
              </c:extLst>
            </c:dLbl>
            <c:dLbl>
              <c:idx val="29"/>
              <c:tx>
                <c:strRef>
                  <c:f>cálculos!$AH$70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{6B48AB46-3DBD-4065-A7D2-D846D83AC970}</c15:txfldGUID>
                      <c15:f>cálculos!$AH$70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3EC1-4DA0-A993-28BF98EC5B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3EC1-4DA0-A993-28BF98EC5B27}"/>
            </c:ext>
          </c:extLst>
        </c:ser>
        <c:ser>
          <c:idx val="25"/>
          <c:order val="25"/>
          <c:tx>
            <c:strRef>
              <c:f>cálculos!$D$59</c:f>
              <c:strCache>
                <c:ptCount val="1"/>
                <c:pt idx="0">
                  <c:v>dez 2023 -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3EC1-4DA0-A993-28BF98EC5B27}"/>
            </c:ext>
          </c:extLst>
        </c:ser>
        <c:ser>
          <c:idx val="26"/>
          <c:order val="26"/>
          <c:tx>
            <c:strRef>
              <c:f>cálculos!$D$62</c:f>
              <c:strCache>
                <c:ptCount val="1"/>
                <c:pt idx="0">
                  <c:v>jan 2024 -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3EC1-4DA0-A993-28BF98EC5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110744"/>
        <c:axId val="141457256"/>
      </c:lineChart>
      <c:dateAx>
        <c:axId val="115110744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141457256"/>
        <c:crosses val="autoZero"/>
        <c:auto val="1"/>
        <c:lblOffset val="100"/>
        <c:baseTimeUnit val="days"/>
      </c:dateAx>
      <c:valAx>
        <c:axId val="141457256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15110744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pt-BR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DeslocamentoJanela" horiz="1" max="100" noThreeD="1" page="7" val="18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320040</xdr:colOff>
      <xdr:row>1</xdr:row>
      <xdr:rowOff>190500</xdr:rowOff>
    </xdr:from>
    <xdr:to>
      <xdr:col>6</xdr:col>
      <xdr:colOff>94211</xdr:colOff>
      <xdr:row>16</xdr:row>
      <xdr:rowOff>171450</xdr:rowOff>
    </xdr:to>
    <xdr:graphicFrame macro="">
      <xdr:nvGraphicFramePr>
        <xdr:cNvPr id="7" name="GráficoLinhadoTempo" descr="Scrollable timeline of the project activities." title="Timeline Chart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45720</xdr:colOff>
          <xdr:row>18</xdr:row>
          <xdr:rowOff>213360</xdr:rowOff>
        </xdr:from>
        <xdr:to>
          <xdr:col>4</xdr:col>
          <xdr:colOff>7566660</xdr:colOff>
          <xdr:row>20</xdr:row>
          <xdr:rowOff>7620</xdr:rowOff>
        </xdr:to>
        <xdr:sp macro="" textlink="">
          <xdr:nvSpPr>
            <xdr:cNvPr id="1025" name="Barra de Rolagem" descr="Click the scroll bar to modify the project time frame shown on the Timeline Chart or enter the start date for the display of project activities in cell D20.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9</xdr:row>
      <xdr:rowOff>0</xdr:rowOff>
    </xdr:from>
    <xdr:to>
      <xdr:col>4</xdr:col>
      <xdr:colOff>3008314</xdr:colOff>
      <xdr:row>27</xdr:row>
      <xdr:rowOff>17365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564" y="3492500"/>
          <a:ext cx="3619500" cy="3168235"/>
        </a:xfrm>
        <a:prstGeom prst="rect">
          <a:avLst/>
        </a:prstGeom>
      </xdr:spPr>
    </xdr:pic>
    <xdr:clientData/>
  </xdr:twoCellAnchor>
  <xdr:twoCellAnchor editAs="oneCell">
    <xdr:from>
      <xdr:col>3</xdr:col>
      <xdr:colOff>39688</xdr:colOff>
      <xdr:row>29</xdr:row>
      <xdr:rowOff>170090</xdr:rowOff>
    </xdr:from>
    <xdr:to>
      <xdr:col>8</xdr:col>
      <xdr:colOff>97570</xdr:colOff>
      <xdr:row>65</xdr:row>
      <xdr:rowOff>150814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73251" y="7329715"/>
          <a:ext cx="6705379" cy="626722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tividades" displayName="Atividades" ref="A22:E31" totalsRowShown="0" headerRowDxfId="6" dataDxfId="5">
  <autoFilter ref="A22:E31" xr:uid="{00000000-0009-0000-0100-000001000000}"/>
  <sortState xmlns:xlrd2="http://schemas.microsoft.com/office/spreadsheetml/2017/richdata2" ref="B20:E25">
    <sortCondition ref="C19:C25"/>
  </sortState>
  <tableColumns count="5">
    <tableColumn id="5" xr3:uid="{00000000-0010-0000-0000-000005000000}" name="ID" dataDxfId="4">
      <calculatedColumnFormula>N(A22)+1</calculatedColumnFormula>
    </tableColumn>
    <tableColumn id="1" xr3:uid="{00000000-0010-0000-0000-000001000000}" name="ATIVIDADE" dataDxfId="3"/>
    <tableColumn id="2" xr3:uid="{00000000-0010-0000-0000-000002000000}" name="INÍCIO" dataDxfId="2">
      <calculatedColumnFormula>C22+10</calculatedColumnFormula>
    </tableColumn>
    <tableColumn id="3" xr3:uid="{00000000-0010-0000-0000-000003000000}" name="TÉRMINO" dataDxfId="1"/>
    <tableColumn id="4" xr3:uid="{00000000-0010-0000-0000-000004000000}" name="OBSERVAÇÕES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Tabela de atividades" altTextSummary="Esta tabela serve para o usuário inserir e gerenciar atividades acadêmicas. As colunas são Atividade, Início, Término e Observações. Todas as atividades inseridas na tabela serão renderizadas no Gráfico da linha do tempo.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4" dT="2024-01-03T12:33:28.44" personId="{00000000-0000-0000-0000-000000000000}" id="{4934F743-B54E-465C-B832-919E2700A94C}">
    <text>Tarefa Concluída !</text>
  </threadedComment>
  <threadedComment ref="D25" dT="2024-01-03T12:34:40.12" personId="{00000000-0000-0000-0000-000000000000}" id="{3AFADA6D-3FEF-48A5-9C4C-32EB6D4FDBF9}">
    <text>Tarefa Concluída !</text>
  </threadedComment>
  <threadedComment ref="D26" dT="2024-01-03T12:34:51.28" personId="{00000000-0000-0000-0000-000000000000}" id="{8AE34BF0-A83B-4316-9DC0-6CE857D54658}">
    <text>Tarefa Concluída !</text>
  </threadedComment>
  <threadedComment ref="D27" dT="2024-01-03T12:35:04.48" personId="{00000000-0000-0000-0000-000000000000}" id="{45CF0ECB-2BCC-439F-9D1B-C0482042D742}">
    <text>Em Desenvolvimento (ajustes nos fitros) sendo realizados ...
Criação da APK - instalação no celular da CitroSuco</text>
  </threadedComment>
  <threadedComment ref="D28" dT="2024-01-03T12:35:52.11" personId="{00000000-0000-0000-0000-000000000000}" id="{3B5187E9-E79E-44DE-85EE-07BDF24E856E}">
    <text>Aguardando !</text>
  </threadedComment>
  <threadedComment ref="D29" dT="2024-01-03T12:36:11.51" personId="{00000000-0000-0000-0000-000000000000}" id="{AEF41597-CD74-43FC-9810-ACB50DF2C271}">
    <text>Agendado 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microsoft.com/office/2017/10/relationships/threadedComment" Target="../threadedComments/threadedComment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  <pageSetUpPr autoPageBreaks="0"/>
  </sheetPr>
  <dimension ref="A1:F38"/>
  <sheetViews>
    <sheetView showGridLines="0" tabSelected="1" topLeftCell="B1" zoomScale="110" zoomScaleNormal="110" workbookViewId="0">
      <selection activeCell="E27" sqref="E27"/>
    </sheetView>
  </sheetViews>
  <sheetFormatPr defaultColWidth="9.109375" defaultRowHeight="17.25" customHeight="1" x14ac:dyDescent="0.3"/>
  <cols>
    <col min="1" max="1" width="14" hidden="1" customWidth="1"/>
    <col min="2" max="2" width="31" customWidth="1"/>
    <col min="3" max="4" width="18.44140625" customWidth="1"/>
    <col min="5" max="5" width="114.33203125" customWidth="1"/>
    <col min="6" max="6" width="5.5546875" customWidth="1"/>
  </cols>
  <sheetData>
    <row r="1" spans="1:6" s="7" customFormat="1" ht="47.25" customHeight="1" thickBot="1" x14ac:dyDescent="0.35">
      <c r="A1" s="5"/>
      <c r="B1" s="15" t="s">
        <v>30</v>
      </c>
      <c r="C1" s="4"/>
      <c r="D1" s="4"/>
      <c r="E1" s="4"/>
      <c r="F1" s="6"/>
    </row>
    <row r="2" spans="1:6" ht="17.25" customHeight="1" thickTop="1" x14ac:dyDescent="0.3">
      <c r="B2" s="8"/>
    </row>
    <row r="18" spans="1:5" ht="17.25" customHeight="1" thickBot="1" x14ac:dyDescent="0.35">
      <c r="B18" s="9"/>
      <c r="C18" s="9"/>
      <c r="D18" s="9"/>
      <c r="E18" s="9"/>
    </row>
    <row r="19" spans="1:5" ht="17.25" customHeight="1" thickTop="1" x14ac:dyDescent="0.3"/>
    <row r="20" spans="1:5" ht="17.25" customHeight="1" x14ac:dyDescent="0.35">
      <c r="B20" s="13" t="s">
        <v>18</v>
      </c>
      <c r="C20" s="14">
        <v>45261</v>
      </c>
    </row>
    <row r="22" spans="1:5" ht="17.25" customHeight="1" x14ac:dyDescent="0.3">
      <c r="A22" t="s">
        <v>5</v>
      </c>
      <c r="B22" s="10" t="s">
        <v>13</v>
      </c>
      <c r="C22" s="10" t="s">
        <v>14</v>
      </c>
      <c r="D22" s="10" t="s">
        <v>15</v>
      </c>
      <c r="E22" s="10" t="s">
        <v>16</v>
      </c>
    </row>
    <row r="23" spans="1:5" ht="17.25" customHeight="1" x14ac:dyDescent="0.3">
      <c r="A23">
        <f t="shared" ref="A23:A28" si="0">N(A22)+1</f>
        <v>1</v>
      </c>
      <c r="B23" s="11" t="s">
        <v>17</v>
      </c>
      <c r="C23" s="12">
        <v>45261</v>
      </c>
      <c r="D23" s="12"/>
      <c r="E23" s="11"/>
    </row>
    <row r="24" spans="1:5" ht="41.4" x14ac:dyDescent="0.3">
      <c r="A24">
        <f t="shared" si="0"/>
        <v>2</v>
      </c>
      <c r="B24" s="11" t="s">
        <v>22</v>
      </c>
      <c r="C24" s="12">
        <f>C23+1</f>
        <v>45262</v>
      </c>
      <c r="D24" s="18">
        <v>45278</v>
      </c>
      <c r="E24" s="16" t="s">
        <v>23</v>
      </c>
    </row>
    <row r="25" spans="1:5" ht="55.2" x14ac:dyDescent="0.3">
      <c r="A25">
        <f t="shared" si="0"/>
        <v>3</v>
      </c>
      <c r="B25" s="11" t="s">
        <v>24</v>
      </c>
      <c r="C25" s="12">
        <f t="shared" ref="C25:C31" si="1">D24</f>
        <v>45278</v>
      </c>
      <c r="D25" s="18">
        <f>Atividades[[#This Row],[INÍCIO]]+8</f>
        <v>45286</v>
      </c>
      <c r="E25" s="16" t="s">
        <v>25</v>
      </c>
    </row>
    <row r="26" spans="1:5" ht="69" x14ac:dyDescent="0.3">
      <c r="A26">
        <f t="shared" si="0"/>
        <v>4</v>
      </c>
      <c r="B26" s="11" t="s">
        <v>26</v>
      </c>
      <c r="C26" s="12">
        <f t="shared" si="1"/>
        <v>45286</v>
      </c>
      <c r="D26" s="18">
        <f>Atividades[[#This Row],[INÍCIO]]+3</f>
        <v>45289</v>
      </c>
      <c r="E26" s="16" t="s">
        <v>27</v>
      </c>
    </row>
    <row r="27" spans="1:5" ht="82.8" x14ac:dyDescent="0.3">
      <c r="A27">
        <f t="shared" si="0"/>
        <v>5</v>
      </c>
      <c r="B27" t="s">
        <v>28</v>
      </c>
      <c r="C27" s="12">
        <f t="shared" si="1"/>
        <v>45289</v>
      </c>
      <c r="D27" s="19">
        <f>Atividades[[#This Row],[INÍCIO]]+7</f>
        <v>45296</v>
      </c>
      <c r="E27" s="16" t="s">
        <v>29</v>
      </c>
    </row>
    <row r="28" spans="1:5" ht="41.4" x14ac:dyDescent="0.3">
      <c r="A28">
        <f t="shared" si="0"/>
        <v>6</v>
      </c>
      <c r="B28" s="11" t="s">
        <v>31</v>
      </c>
      <c r="C28" s="12">
        <f t="shared" si="1"/>
        <v>45296</v>
      </c>
      <c r="D28" s="20">
        <f>Atividades[[#This Row],[INÍCIO]]+10</f>
        <v>45306</v>
      </c>
      <c r="E28" s="17" t="s">
        <v>36</v>
      </c>
    </row>
    <row r="29" spans="1:5" ht="82.8" x14ac:dyDescent="0.3">
      <c r="A29">
        <f t="shared" ref="A29" si="2">N(A28)+1</f>
        <v>7</v>
      </c>
      <c r="B29" s="11" t="s">
        <v>32</v>
      </c>
      <c r="C29" s="12">
        <f t="shared" si="1"/>
        <v>45306</v>
      </c>
      <c r="D29" s="20">
        <f>Atividades[[#This Row],[INÍCIO]]+4</f>
        <v>45310</v>
      </c>
      <c r="E29" s="16" t="s">
        <v>35</v>
      </c>
    </row>
    <row r="30" spans="1:5" ht="13.8" x14ac:dyDescent="0.3">
      <c r="A30">
        <f>N(A29)+1</f>
        <v>8</v>
      </c>
      <c r="B30" s="11" t="s">
        <v>34</v>
      </c>
      <c r="C30" s="12">
        <f t="shared" si="1"/>
        <v>45310</v>
      </c>
      <c r="D30" s="20">
        <f>Atividades[[#This Row],[INÍCIO]]+10</f>
        <v>45320</v>
      </c>
      <c r="E30" s="16" t="s">
        <v>33</v>
      </c>
    </row>
    <row r="31" spans="1:5" ht="17.25" customHeight="1" x14ac:dyDescent="0.3">
      <c r="A31">
        <f>N(A29)+1</f>
        <v>8</v>
      </c>
      <c r="B31" s="11" t="s">
        <v>19</v>
      </c>
      <c r="C31" s="12">
        <f t="shared" si="1"/>
        <v>45320</v>
      </c>
      <c r="D31" s="12"/>
      <c r="E31" s="11"/>
    </row>
    <row r="33" spans="2:5" ht="17.25" customHeight="1" x14ac:dyDescent="0.3">
      <c r="D33" s="1"/>
    </row>
    <row r="35" spans="2:5" ht="17.25" customHeight="1" x14ac:dyDescent="0.3">
      <c r="B35" s="1"/>
      <c r="E35" s="1">
        <f ca="1">TODAY()</f>
        <v>45304</v>
      </c>
    </row>
    <row r="36" spans="2:5" ht="17.25" customHeight="1" x14ac:dyDescent="0.3">
      <c r="B36" s="1"/>
    </row>
    <row r="38" spans="2:5" ht="17.25" customHeight="1" x14ac:dyDescent="0.3">
      <c r="B38" s="21"/>
    </row>
  </sheetData>
  <sheetProtection selectLockedCells="1"/>
  <conditionalFormatting sqref="D24:D30">
    <cfRule type="iconSet" priority="2">
      <iconSet iconSet="3Symbols">
        <cfvo type="percent" val="0"/>
        <cfvo type="percent" val="33"/>
        <cfvo type="num" val="&quot;0+$A$24&quot;"/>
      </iconSet>
    </cfRule>
  </conditionalFormatting>
  <conditionalFormatting sqref="D33">
    <cfRule type="iconSet" priority="1">
      <iconSet iconSet="3Symbols">
        <cfvo type="percent" val="0"/>
        <cfvo type="percent" val="33"/>
        <cfvo type="percent" val="67"/>
      </iconSet>
    </cfRule>
  </conditionalFormatting>
  <printOptions horizontalCentered="1"/>
  <pageMargins left="0.25" right="0.25" top="0.5" bottom="0.5" header="0.3" footer="0.3"/>
  <pageSetup paperSize="9" fitToHeight="0" orientation="landscape" r:id="rId1"/>
  <rowBreaks count="2" manualBreakCount="2">
    <brk id="18" max="16383" man="1"/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arra de Rolagem">
              <controlPr defaultSize="0" autoPict="0" altText="Click the scroll bar to modify the project time frame shown on the Timeline Chart or enter the start date for the display of project activities in cell D20.">
                <anchor moveWithCells="1">
                  <from>
                    <xdr:col>3</xdr:col>
                    <xdr:colOff>45720</xdr:colOff>
                    <xdr:row>18</xdr:row>
                    <xdr:rowOff>213360</xdr:rowOff>
                  </from>
                  <to>
                    <xdr:col>4</xdr:col>
                    <xdr:colOff>7566660</xdr:colOff>
                    <xdr:row>20</xdr:row>
                    <xdr:rowOff>7620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6D71-9609-4429-920E-A3A8366FB790}">
  <dimension ref="D8:D29"/>
  <sheetViews>
    <sheetView topLeftCell="B1" zoomScale="120" zoomScaleNormal="120" workbookViewId="0">
      <selection activeCell="C16" sqref="C16"/>
    </sheetView>
  </sheetViews>
  <sheetFormatPr defaultRowHeight="13.8" x14ac:dyDescent="0.3"/>
  <cols>
    <col min="5" max="5" width="61.21875" bestFit="1" customWidth="1"/>
  </cols>
  <sheetData>
    <row r="8" spans="4:4" x14ac:dyDescent="0.3">
      <c r="D8" t="s">
        <v>20</v>
      </c>
    </row>
    <row r="29" spans="4:4" x14ac:dyDescent="0.3">
      <c r="D29" t="s">
        <v>21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G23" sqref="G23"/>
    </sheetView>
  </sheetViews>
  <sheetFormatPr defaultRowHeight="13.8" x14ac:dyDescent="0.3"/>
  <cols>
    <col min="3" max="3" width="21.5546875" customWidth="1"/>
    <col min="4" max="4" width="18" customWidth="1"/>
    <col min="5" max="34" width="10.88671875" customWidth="1"/>
    <col min="35" max="35" width="17.5546875" customWidth="1"/>
  </cols>
  <sheetData>
    <row r="1" spans="1:6" x14ac:dyDescent="0.3">
      <c r="A1" t="s">
        <v>9</v>
      </c>
    </row>
    <row r="3" spans="1:6" x14ac:dyDescent="0.3">
      <c r="C3" t="s">
        <v>10</v>
      </c>
      <c r="D3" s="1">
        <f ca="1">TODAY()</f>
        <v>45304</v>
      </c>
      <c r="E3" s="1"/>
    </row>
    <row r="4" spans="1:6" x14ac:dyDescent="0.3">
      <c r="D4">
        <v>5</v>
      </c>
    </row>
    <row r="6" spans="1:6" x14ac:dyDescent="0.3">
      <c r="E6" t="e">
        <f>NA()</f>
        <v>#N/A</v>
      </c>
    </row>
    <row r="7" spans="1:6" x14ac:dyDescent="0.3">
      <c r="E7" t="e">
        <f>NA()</f>
        <v>#N/A</v>
      </c>
    </row>
    <row r="8" spans="1:6" x14ac:dyDescent="0.3">
      <c r="E8" t="e">
        <f>NA()</f>
        <v>#N/A</v>
      </c>
    </row>
    <row r="9" spans="1:6" x14ac:dyDescent="0.3">
      <c r="C9" s="2" t="s">
        <v>12</v>
      </c>
      <c r="D9">
        <f>SUMPRODUCT( ((Atividades[INÍCIO]&gt;=JanelaDataInício)+(Atividades[TÉRMINO]&gt;=JanelaDataInício)&gt;0)*(Atividades[INÍCIO]&lt;=(JanelaDataInício+DiasJanela-1)) )</f>
        <v>5</v>
      </c>
      <c r="E9" t="e">
        <f>NA()</f>
        <v>#N/A</v>
      </c>
    </row>
    <row r="10" spans="1:6" x14ac:dyDescent="0.3">
      <c r="D10">
        <v>9</v>
      </c>
      <c r="E10" t="e">
        <f>NA()</f>
        <v>#N/A</v>
      </c>
    </row>
    <row r="11" spans="1:6" x14ac:dyDescent="0.3">
      <c r="D11">
        <f>D10-MIN(D10,D9)</f>
        <v>4</v>
      </c>
      <c r="E11" t="e">
        <f>NA()</f>
        <v>#N/A</v>
      </c>
    </row>
    <row r="12" spans="1:6" x14ac:dyDescent="0.3">
      <c r="E12" t="e">
        <f>NA()</f>
        <v>#N/A</v>
      </c>
    </row>
    <row r="13" spans="1:6" x14ac:dyDescent="0.3">
      <c r="C13" s="2"/>
      <c r="E13" t="e">
        <f>NA()</f>
        <v>#N/A</v>
      </c>
    </row>
    <row r="14" spans="1:6" x14ac:dyDescent="0.3">
      <c r="C14" s="2"/>
      <c r="E14" t="e">
        <f>NA()</f>
        <v>#N/A</v>
      </c>
    </row>
    <row r="15" spans="1:6" x14ac:dyDescent="0.3">
      <c r="C15" s="2"/>
      <c r="E15">
        <f t="array" ref="E15">INDEX(Atividades[ID],MATCH(1, ((Atividades[INÍCIO]&gt;=JanelaDataInício)+(Atividades[TÉRMINO]&gt;=JanelaDataInício)&gt;0)*(Atividades[INÍCIO]&lt;=(JanelaDataInício+DiasJanela-1)), 0))</f>
        <v>3</v>
      </c>
      <c r="F15" t="e">
        <f t="shared" ref="F15:F23" ca="1" si="0">OFFSET(E15,-$D$11,)</f>
        <v>#N/A</v>
      </c>
    </row>
    <row r="16" spans="1:6" x14ac:dyDescent="0.3">
      <c r="C16" s="2"/>
      <c r="E16">
        <f t="array" ref="E16">INDEX(Atividades[ID],MATCH(1, (Atividades[ID]&gt;E15)*((Atividades[INÍCIO]&gt;=JanelaDataInício)+(Atividades[TÉRMINO]&gt;=JanelaDataInício)&gt;0)*(Atividades[INÍCIO]&lt;=(JanelaDataInício+DiasJanela-1)), 0))</f>
        <v>4</v>
      </c>
      <c r="F16" t="e">
        <f t="shared" ca="1" si="0"/>
        <v>#N/A</v>
      </c>
    </row>
    <row r="17" spans="1:35" x14ac:dyDescent="0.3">
      <c r="C17" s="2"/>
      <c r="E17">
        <f t="array" ref="E17">INDEX(Atividades[ID],MATCH(1, (Atividades[ID]&gt;E16)*((Atividades[INÍCIO]&gt;=JanelaDataInício)+(Atividades[TÉRMINO]&gt;=JanelaDataInício)&gt;0)*(Atividades[INÍCIO]&lt;=(JanelaDataInício+DiasJanela-1)), 0))</f>
        <v>5</v>
      </c>
      <c r="F17" t="e">
        <f t="shared" ca="1" si="0"/>
        <v>#N/A</v>
      </c>
    </row>
    <row r="18" spans="1:35" x14ac:dyDescent="0.3">
      <c r="E18">
        <f t="array" ref="E18">INDEX(Atividades[ID],MATCH(1, (Atividades[ID]&gt;E17)*((Atividades[INÍCIO]&gt;=JanelaDataInício)+(Atividades[TÉRMINO]&gt;=JanelaDataInício)&gt;0)*(Atividades[INÍCIO]&lt;=(JanelaDataInício+DiasJanela-1)), 0))</f>
        <v>6</v>
      </c>
      <c r="F18" t="e">
        <f t="shared" ca="1" si="0"/>
        <v>#N/A</v>
      </c>
    </row>
    <row r="19" spans="1:35" x14ac:dyDescent="0.3">
      <c r="E19">
        <f t="array" ref="E19">INDEX(Atividades[ID],MATCH(1, (Atividades[ID]&gt;E18)*((Atividades[INÍCIO]&gt;=JanelaDataInício)+(Atividades[TÉRMINO]&gt;=JanelaDataInício)&gt;0)*(Atividades[INÍCIO]&lt;=(JanelaDataInício+DiasJanela-1)), 0))</f>
        <v>7</v>
      </c>
      <c r="F19">
        <f t="shared" ca="1" si="0"/>
        <v>3</v>
      </c>
    </row>
    <row r="20" spans="1:35" x14ac:dyDescent="0.3">
      <c r="E20" t="e">
        <f t="array" ref="E20">INDEX(Atividades[ID],MATCH(1, (Atividades[ID]&gt;E19)*((Atividades[INÍCIO]&gt;=JanelaDataInício)+(Atividades[TÉRMINO]&gt;=JanelaDataInício)&gt;0)*(Atividades[INÍCIO]&lt;=(JanelaDataInício+DiasJanela-1)), 0))</f>
        <v>#N/A</v>
      </c>
      <c r="F20">
        <f t="shared" ca="1" si="0"/>
        <v>4</v>
      </c>
    </row>
    <row r="21" spans="1:35" x14ac:dyDescent="0.3">
      <c r="E21" t="e">
        <f t="array" ref="E21">INDEX(Atividades[ID],MATCH(1, (Atividades[ID]&gt;E20)*((Atividades[INÍCIO]&gt;=JanelaDataInício)+(Atividades[TÉRMINO]&gt;=JanelaDataInício)&gt;0)*(Atividades[INÍCIO]&lt;=(JanelaDataInício+DiasJanela-1)), 0))</f>
        <v>#N/A</v>
      </c>
      <c r="F21">
        <f t="shared" ca="1" si="0"/>
        <v>5</v>
      </c>
    </row>
    <row r="22" spans="1:35" x14ac:dyDescent="0.3">
      <c r="E22" t="e">
        <f t="array" ref="E22">INDEX(Atividades[ID],MATCH(1, (Atividades[ID]&gt;E21)*((Atividades[INÍCIO]&gt;=JanelaDataInício)+(Atividades[TÉRMINO]&gt;=JanelaDataInício)&gt;0)*(Atividades[INÍCIO]&lt;=(JanelaDataInício+DiasJanela-1)), 0))</f>
        <v>#N/A</v>
      </c>
      <c r="F22">
        <f t="shared" ca="1" si="0"/>
        <v>6</v>
      </c>
    </row>
    <row r="23" spans="1:35" x14ac:dyDescent="0.3">
      <c r="E23" t="e">
        <f t="array" ref="E23">INDEX(Atividades[ID],MATCH(1, (Atividades[ID]&gt;E22)*((Atividades[INÍCIO]&gt;=JanelaDataInício)+(Atividades[TÉRMINO]&gt;=JanelaDataInício)&gt;0)*(Atividades[INÍCIO]&lt;=(JanelaDataInício+DiasJanela-1)), 0))</f>
        <v>#N/A</v>
      </c>
      <c r="F23">
        <f t="shared" ca="1" si="0"/>
        <v>7</v>
      </c>
    </row>
    <row r="25" spans="1:35" x14ac:dyDescent="0.3">
      <c r="C25" t="s">
        <v>4</v>
      </c>
      <c r="D25" s="1">
        <f>DataInício+DeslocamentoJanela</f>
        <v>45279</v>
      </c>
    </row>
    <row r="26" spans="1:35" x14ac:dyDescent="0.3">
      <c r="C26" t="s">
        <v>3</v>
      </c>
      <c r="D26">
        <v>18</v>
      </c>
    </row>
    <row r="28" spans="1:35" x14ac:dyDescent="0.3">
      <c r="C28" t="s">
        <v>1</v>
      </c>
      <c r="D28" s="2">
        <f>Projeto!C20</f>
        <v>45261</v>
      </c>
    </row>
    <row r="29" spans="1:35" x14ac:dyDescent="0.3">
      <c r="C29" t="s">
        <v>2</v>
      </c>
      <c r="D29">
        <v>30</v>
      </c>
    </row>
    <row r="31" spans="1:35" x14ac:dyDescent="0.3">
      <c r="A31" t="s">
        <v>8</v>
      </c>
      <c r="B31" t="s">
        <v>6</v>
      </c>
      <c r="C31" t="s">
        <v>7</v>
      </c>
      <c r="D31" t="s">
        <v>0</v>
      </c>
      <c r="E31" s="1">
        <f>JanelaDataInício</f>
        <v>45279</v>
      </c>
      <c r="F31" s="1">
        <f t="shared" ref="F31:AI31" si="1">E31+1</f>
        <v>45280</v>
      </c>
      <c r="G31" s="1">
        <f t="shared" si="1"/>
        <v>45281</v>
      </c>
      <c r="H31" s="1">
        <f t="shared" si="1"/>
        <v>45282</v>
      </c>
      <c r="I31" s="1">
        <f t="shared" si="1"/>
        <v>45283</v>
      </c>
      <c r="J31" s="1">
        <f t="shared" si="1"/>
        <v>45284</v>
      </c>
      <c r="K31" s="1">
        <f t="shared" si="1"/>
        <v>45285</v>
      </c>
      <c r="L31" s="1">
        <f t="shared" si="1"/>
        <v>45286</v>
      </c>
      <c r="M31" s="1">
        <f t="shared" si="1"/>
        <v>45287</v>
      </c>
      <c r="N31" s="1">
        <f t="shared" si="1"/>
        <v>45288</v>
      </c>
      <c r="O31" s="1">
        <f t="shared" si="1"/>
        <v>45289</v>
      </c>
      <c r="P31" s="1">
        <f t="shared" si="1"/>
        <v>45290</v>
      </c>
      <c r="Q31" s="1">
        <f t="shared" si="1"/>
        <v>45291</v>
      </c>
      <c r="R31" s="1">
        <f t="shared" si="1"/>
        <v>45292</v>
      </c>
      <c r="S31" s="1">
        <f t="shared" si="1"/>
        <v>45293</v>
      </c>
      <c r="T31" s="1">
        <f t="shared" si="1"/>
        <v>45294</v>
      </c>
      <c r="U31" s="1">
        <f t="shared" si="1"/>
        <v>45295</v>
      </c>
      <c r="V31" s="1">
        <f t="shared" si="1"/>
        <v>45296</v>
      </c>
      <c r="W31" s="1">
        <f t="shared" si="1"/>
        <v>45297</v>
      </c>
      <c r="X31" s="1">
        <f t="shared" si="1"/>
        <v>45298</v>
      </c>
      <c r="Y31" s="1">
        <f t="shared" si="1"/>
        <v>45299</v>
      </c>
      <c r="Z31" s="1">
        <f t="shared" si="1"/>
        <v>45300</v>
      </c>
      <c r="AA31" s="1">
        <f t="shared" si="1"/>
        <v>45301</v>
      </c>
      <c r="AB31" s="1">
        <f t="shared" si="1"/>
        <v>45302</v>
      </c>
      <c r="AC31" s="1">
        <f t="shared" si="1"/>
        <v>45303</v>
      </c>
      <c r="AD31" s="1">
        <f t="shared" si="1"/>
        <v>45304</v>
      </c>
      <c r="AE31" s="1">
        <f t="shared" si="1"/>
        <v>45305</v>
      </c>
      <c r="AF31" s="1">
        <f t="shared" si="1"/>
        <v>45306</v>
      </c>
      <c r="AG31" s="1">
        <f t="shared" si="1"/>
        <v>45307</v>
      </c>
      <c r="AH31" s="1">
        <f t="shared" si="1"/>
        <v>45308</v>
      </c>
      <c r="AI31" s="1">
        <f t="shared" si="1"/>
        <v>45309</v>
      </c>
    </row>
    <row r="32" spans="1:35" x14ac:dyDescent="0.3">
      <c r="A32">
        <v>11.3</v>
      </c>
      <c r="B32">
        <v>1</v>
      </c>
      <c r="C32" t="e">
        <f t="shared" ref="C32:C40" ca="1" si="2">F15</f>
        <v>#N/A</v>
      </c>
      <c r="D32" t="e">
        <f ca="1">INDEX(Atividades[ATIVIDADE],MATCH($C32,Atividades[ID],0))</f>
        <v>#N/A</v>
      </c>
      <c r="E32" t="e">
        <f ca="1">GradeCálc</f>
        <v>#N/A</v>
      </c>
      <c r="F32" t="e">
        <f ca="1">GradeCálc</f>
        <v>#N/A</v>
      </c>
      <c r="G32" t="e">
        <f ca="1">GradeCálc</f>
        <v>#N/A</v>
      </c>
      <c r="H32" t="e">
        <f ca="1">GradeCálc</f>
        <v>#N/A</v>
      </c>
      <c r="I32" t="e">
        <f ca="1">GradeCálc</f>
        <v>#N/A</v>
      </c>
      <c r="J32" t="e">
        <f ca="1">GradeCálc</f>
        <v>#N/A</v>
      </c>
      <c r="K32" t="e">
        <f ca="1">GradeCálc</f>
        <v>#N/A</v>
      </c>
      <c r="L32" t="e">
        <f ca="1">GradeCálc</f>
        <v>#N/A</v>
      </c>
      <c r="M32" t="e">
        <f ca="1">GradeCálc</f>
        <v>#N/A</v>
      </c>
      <c r="N32" t="e">
        <f ca="1">GradeCálc</f>
        <v>#N/A</v>
      </c>
      <c r="O32" t="e">
        <f ca="1">GradeCálc</f>
        <v>#N/A</v>
      </c>
      <c r="P32" t="e">
        <f ca="1">GradeCálc</f>
        <v>#N/A</v>
      </c>
      <c r="Q32" t="e">
        <f ca="1">GradeCálc</f>
        <v>#N/A</v>
      </c>
      <c r="R32" t="e">
        <f ca="1">GradeCálc</f>
        <v>#N/A</v>
      </c>
      <c r="S32" t="e">
        <f ca="1">GradeCálc</f>
        <v>#N/A</v>
      </c>
      <c r="T32" t="e">
        <f ca="1">GradeCálc</f>
        <v>#N/A</v>
      </c>
      <c r="U32" t="e">
        <f ca="1">GradeCálc</f>
        <v>#N/A</v>
      </c>
      <c r="V32" t="e">
        <f ca="1">GradeCálc</f>
        <v>#N/A</v>
      </c>
      <c r="W32" t="e">
        <f ca="1">GradeCálc</f>
        <v>#N/A</v>
      </c>
      <c r="X32" t="e">
        <f ca="1">GradeCálc</f>
        <v>#N/A</v>
      </c>
      <c r="Y32" t="e">
        <f ca="1">GradeCálc</f>
        <v>#N/A</v>
      </c>
      <c r="Z32" t="e">
        <f ca="1">GradeCálc</f>
        <v>#N/A</v>
      </c>
      <c r="AA32" t="e">
        <f ca="1">GradeCálc</f>
        <v>#N/A</v>
      </c>
      <c r="AB32" t="e">
        <f ca="1">GradeCálc</f>
        <v>#N/A</v>
      </c>
      <c r="AC32" t="e">
        <f ca="1">GradeCálc</f>
        <v>#N/A</v>
      </c>
      <c r="AD32" t="e">
        <f ca="1">GradeCálc</f>
        <v>#N/A</v>
      </c>
      <c r="AE32" t="e">
        <f ca="1">GradeCálc</f>
        <v>#N/A</v>
      </c>
      <c r="AF32" t="e">
        <f ca="1">GradeCálc</f>
        <v>#N/A</v>
      </c>
      <c r="AG32" t="e">
        <f ca="1">GradeCálc</f>
        <v>#N/A</v>
      </c>
      <c r="AH32" t="e">
        <f ca="1">GradeCálc</f>
        <v>#N/A</v>
      </c>
      <c r="AI32" t="e">
        <f ca="1">GradeCálc</f>
        <v>#N/A</v>
      </c>
    </row>
    <row r="33" spans="1:35" x14ac:dyDescent="0.3">
      <c r="A33">
        <f>A32-1</f>
        <v>10.3</v>
      </c>
      <c r="B33">
        <v>2</v>
      </c>
      <c r="C33" t="e">
        <f t="shared" ca="1" si="2"/>
        <v>#N/A</v>
      </c>
      <c r="D33" t="e">
        <f ca="1">INDEX(Atividades[ATIVIDADE],MATCH($C33,Atividades[ID],0))</f>
        <v>#N/A</v>
      </c>
      <c r="E33" t="e">
        <f ca="1">GradeCálc</f>
        <v>#N/A</v>
      </c>
      <c r="F33" t="e">
        <f ca="1">GradeCálc</f>
        <v>#N/A</v>
      </c>
      <c r="G33" t="e">
        <f ca="1">GradeCálc</f>
        <v>#N/A</v>
      </c>
      <c r="H33" t="e">
        <f ca="1">GradeCálc</f>
        <v>#N/A</v>
      </c>
      <c r="I33" t="e">
        <f ca="1">GradeCálc</f>
        <v>#N/A</v>
      </c>
      <c r="J33" t="e">
        <f ca="1">GradeCálc</f>
        <v>#N/A</v>
      </c>
      <c r="K33" t="e">
        <f ca="1">GradeCálc</f>
        <v>#N/A</v>
      </c>
      <c r="L33" t="e">
        <f ca="1">GradeCálc</f>
        <v>#N/A</v>
      </c>
      <c r="M33" t="e">
        <f ca="1">GradeCálc</f>
        <v>#N/A</v>
      </c>
      <c r="N33" t="e">
        <f ca="1">GradeCálc</f>
        <v>#N/A</v>
      </c>
      <c r="O33" t="e">
        <f ca="1">GradeCálc</f>
        <v>#N/A</v>
      </c>
      <c r="P33" t="e">
        <f ca="1">GradeCálc</f>
        <v>#N/A</v>
      </c>
      <c r="Q33" t="e">
        <f ca="1">GradeCálc</f>
        <v>#N/A</v>
      </c>
      <c r="R33" t="e">
        <f ca="1">GradeCálc</f>
        <v>#N/A</v>
      </c>
      <c r="S33" t="e">
        <f ca="1">GradeCálc</f>
        <v>#N/A</v>
      </c>
      <c r="T33" t="e">
        <f ca="1">GradeCálc</f>
        <v>#N/A</v>
      </c>
      <c r="U33" t="e">
        <f ca="1">GradeCálc</f>
        <v>#N/A</v>
      </c>
      <c r="V33" t="e">
        <f ca="1">GradeCálc</f>
        <v>#N/A</v>
      </c>
      <c r="W33" t="e">
        <f ca="1">GradeCálc</f>
        <v>#N/A</v>
      </c>
      <c r="X33" t="e">
        <f ca="1">GradeCálc</f>
        <v>#N/A</v>
      </c>
      <c r="Y33" t="e">
        <f ca="1">GradeCálc</f>
        <v>#N/A</v>
      </c>
      <c r="Z33" t="e">
        <f ca="1">GradeCálc</f>
        <v>#N/A</v>
      </c>
      <c r="AA33" t="e">
        <f ca="1">GradeCálc</f>
        <v>#N/A</v>
      </c>
      <c r="AB33" t="e">
        <f ca="1">GradeCálc</f>
        <v>#N/A</v>
      </c>
      <c r="AC33" t="e">
        <f ca="1">GradeCálc</f>
        <v>#N/A</v>
      </c>
      <c r="AD33" t="e">
        <f ca="1">GradeCálc</f>
        <v>#N/A</v>
      </c>
      <c r="AE33" t="e">
        <f ca="1">GradeCálc</f>
        <v>#N/A</v>
      </c>
      <c r="AF33" t="e">
        <f ca="1">GradeCálc</f>
        <v>#N/A</v>
      </c>
      <c r="AG33" t="e">
        <f ca="1">GradeCálc</f>
        <v>#N/A</v>
      </c>
      <c r="AH33" t="e">
        <f ca="1">GradeCálc</f>
        <v>#N/A</v>
      </c>
      <c r="AI33" t="e">
        <f ca="1">GradeCálc</f>
        <v>#N/A</v>
      </c>
    </row>
    <row r="34" spans="1:35" x14ac:dyDescent="0.3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INDEX(Atividades[ATIVIDADE],MATCH($C34,Atividades[ID],0))</f>
        <v>#N/A</v>
      </c>
      <c r="E34" t="e">
        <f ca="1">GradeCálc</f>
        <v>#N/A</v>
      </c>
      <c r="F34" t="e">
        <f ca="1">GradeCálc</f>
        <v>#N/A</v>
      </c>
      <c r="G34" t="e">
        <f ca="1">GradeCálc</f>
        <v>#N/A</v>
      </c>
      <c r="H34" t="e">
        <f ca="1">GradeCálc</f>
        <v>#N/A</v>
      </c>
      <c r="I34" t="e">
        <f ca="1">GradeCálc</f>
        <v>#N/A</v>
      </c>
      <c r="J34" t="e">
        <f ca="1">GradeCálc</f>
        <v>#N/A</v>
      </c>
      <c r="K34" t="e">
        <f ca="1">GradeCálc</f>
        <v>#N/A</v>
      </c>
      <c r="L34" t="e">
        <f ca="1">GradeCálc</f>
        <v>#N/A</v>
      </c>
      <c r="M34" t="e">
        <f ca="1">GradeCálc</f>
        <v>#N/A</v>
      </c>
      <c r="N34" t="e">
        <f ca="1">GradeCálc</f>
        <v>#N/A</v>
      </c>
      <c r="O34" t="e">
        <f ca="1">GradeCálc</f>
        <v>#N/A</v>
      </c>
      <c r="P34" t="e">
        <f ca="1">GradeCálc</f>
        <v>#N/A</v>
      </c>
      <c r="Q34" t="e">
        <f ca="1">GradeCálc</f>
        <v>#N/A</v>
      </c>
      <c r="R34" t="e">
        <f ca="1">GradeCálc</f>
        <v>#N/A</v>
      </c>
      <c r="S34" t="e">
        <f ca="1">GradeCálc</f>
        <v>#N/A</v>
      </c>
      <c r="T34" t="e">
        <f ca="1">GradeCálc</f>
        <v>#N/A</v>
      </c>
      <c r="U34" t="e">
        <f ca="1">GradeCálc</f>
        <v>#N/A</v>
      </c>
      <c r="V34" t="e">
        <f ca="1">GradeCálc</f>
        <v>#N/A</v>
      </c>
      <c r="W34" t="e">
        <f ca="1">GradeCálc</f>
        <v>#N/A</v>
      </c>
      <c r="X34" t="e">
        <f ca="1">GradeCálc</f>
        <v>#N/A</v>
      </c>
      <c r="Y34" t="e">
        <f ca="1">GradeCálc</f>
        <v>#N/A</v>
      </c>
      <c r="Z34" t="e">
        <f ca="1">GradeCálc</f>
        <v>#N/A</v>
      </c>
      <c r="AA34" t="e">
        <f ca="1">GradeCálc</f>
        <v>#N/A</v>
      </c>
      <c r="AB34" t="e">
        <f ca="1">GradeCálc</f>
        <v>#N/A</v>
      </c>
      <c r="AC34" t="e">
        <f ca="1">GradeCálc</f>
        <v>#N/A</v>
      </c>
      <c r="AD34" t="e">
        <f ca="1">GradeCálc</f>
        <v>#N/A</v>
      </c>
      <c r="AE34" t="e">
        <f ca="1">GradeCálc</f>
        <v>#N/A</v>
      </c>
      <c r="AF34" t="e">
        <f ca="1">GradeCálc</f>
        <v>#N/A</v>
      </c>
      <c r="AG34" t="e">
        <f ca="1">GradeCálc</f>
        <v>#N/A</v>
      </c>
      <c r="AH34" t="e">
        <f ca="1">GradeCálc</f>
        <v>#N/A</v>
      </c>
      <c r="AI34" t="e">
        <f ca="1">GradeCálc</f>
        <v>#N/A</v>
      </c>
    </row>
    <row r="35" spans="1:35" x14ac:dyDescent="0.3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INDEX(Atividades[ATIVIDADE],MATCH($C35,Atividades[ID],0))</f>
        <v>#N/A</v>
      </c>
      <c r="E35" t="e">
        <f ca="1">GradeCálc</f>
        <v>#N/A</v>
      </c>
      <c r="F35" t="e">
        <f ca="1">GradeCálc</f>
        <v>#N/A</v>
      </c>
      <c r="G35" t="e">
        <f ca="1">GradeCálc</f>
        <v>#N/A</v>
      </c>
      <c r="H35" t="e">
        <f ca="1">GradeCálc</f>
        <v>#N/A</v>
      </c>
      <c r="I35" t="e">
        <f ca="1">GradeCálc</f>
        <v>#N/A</v>
      </c>
      <c r="J35" t="e">
        <f ca="1">GradeCálc</f>
        <v>#N/A</v>
      </c>
      <c r="K35" t="e">
        <f ca="1">GradeCálc</f>
        <v>#N/A</v>
      </c>
      <c r="L35" t="e">
        <f ca="1">GradeCálc</f>
        <v>#N/A</v>
      </c>
      <c r="M35" t="e">
        <f ca="1">GradeCálc</f>
        <v>#N/A</v>
      </c>
      <c r="N35" t="e">
        <f ca="1">GradeCálc</f>
        <v>#N/A</v>
      </c>
      <c r="O35" t="e">
        <f ca="1">GradeCálc</f>
        <v>#N/A</v>
      </c>
      <c r="P35" t="e">
        <f ca="1">GradeCálc</f>
        <v>#N/A</v>
      </c>
      <c r="Q35" t="e">
        <f ca="1">GradeCálc</f>
        <v>#N/A</v>
      </c>
      <c r="R35" t="e">
        <f ca="1">GradeCálc</f>
        <v>#N/A</v>
      </c>
      <c r="S35" t="e">
        <f ca="1">GradeCálc</f>
        <v>#N/A</v>
      </c>
      <c r="T35" t="e">
        <f ca="1">GradeCálc</f>
        <v>#N/A</v>
      </c>
      <c r="U35" t="e">
        <f ca="1">GradeCálc</f>
        <v>#N/A</v>
      </c>
      <c r="V35" t="e">
        <f ca="1">GradeCálc</f>
        <v>#N/A</v>
      </c>
      <c r="W35" t="e">
        <f ca="1">GradeCálc</f>
        <v>#N/A</v>
      </c>
      <c r="X35" t="e">
        <f ca="1">GradeCálc</f>
        <v>#N/A</v>
      </c>
      <c r="Y35" t="e">
        <f ca="1">GradeCálc</f>
        <v>#N/A</v>
      </c>
      <c r="Z35" t="e">
        <f ca="1">GradeCálc</f>
        <v>#N/A</v>
      </c>
      <c r="AA35" t="e">
        <f ca="1">GradeCálc</f>
        <v>#N/A</v>
      </c>
      <c r="AB35" t="e">
        <f ca="1">GradeCálc</f>
        <v>#N/A</v>
      </c>
      <c r="AC35" t="e">
        <f ca="1">GradeCálc</f>
        <v>#N/A</v>
      </c>
      <c r="AD35" t="e">
        <f ca="1">GradeCálc</f>
        <v>#N/A</v>
      </c>
      <c r="AE35" t="e">
        <f ca="1">GradeCálc</f>
        <v>#N/A</v>
      </c>
      <c r="AF35" t="e">
        <f ca="1">GradeCálc</f>
        <v>#N/A</v>
      </c>
      <c r="AG35" t="e">
        <f ca="1">GradeCálc</f>
        <v>#N/A</v>
      </c>
      <c r="AH35" t="e">
        <f ca="1">GradeCálc</f>
        <v>#N/A</v>
      </c>
      <c r="AI35" t="e">
        <f ca="1">GradeCálc</f>
        <v>#N/A</v>
      </c>
    </row>
    <row r="36" spans="1:35" x14ac:dyDescent="0.3">
      <c r="A36">
        <f t="shared" si="3"/>
        <v>7.3000000000000007</v>
      </c>
      <c r="B36">
        <v>5</v>
      </c>
      <c r="C36">
        <f t="shared" ca="1" si="2"/>
        <v>3</v>
      </c>
      <c r="D36" t="str">
        <f ca="1">INDEX(Atividades[ATIVIDADE],MATCH($C36,Atividades[ID],0))</f>
        <v>Criação Serviço WEB (API)</v>
      </c>
      <c r="E36">
        <f ca="1">GradeCálc</f>
        <v>7.3000000000000007</v>
      </c>
      <c r="F36">
        <f ca="1">GradeCálc</f>
        <v>7.3000000000000007</v>
      </c>
      <c r="G36">
        <f ca="1">GradeCálc</f>
        <v>7.3000000000000007</v>
      </c>
      <c r="H36">
        <f ca="1">GradeCálc</f>
        <v>7.3000000000000007</v>
      </c>
      <c r="I36">
        <f ca="1">GradeCálc</f>
        <v>7.3000000000000007</v>
      </c>
      <c r="J36">
        <f ca="1">GradeCálc</f>
        <v>7.3000000000000007</v>
      </c>
      <c r="K36">
        <f ca="1">GradeCálc</f>
        <v>7.3000000000000007</v>
      </c>
      <c r="L36">
        <f ca="1">GradeCálc</f>
        <v>7.3000000000000007</v>
      </c>
      <c r="M36" t="e">
        <f ca="1">GradeCálc</f>
        <v>#N/A</v>
      </c>
      <c r="N36" t="e">
        <f ca="1">GradeCálc</f>
        <v>#N/A</v>
      </c>
      <c r="O36" t="e">
        <f ca="1">GradeCálc</f>
        <v>#N/A</v>
      </c>
      <c r="P36" t="e">
        <f ca="1">GradeCálc</f>
        <v>#N/A</v>
      </c>
      <c r="Q36" t="e">
        <f ca="1">GradeCálc</f>
        <v>#N/A</v>
      </c>
      <c r="R36" t="e">
        <f ca="1">GradeCálc</f>
        <v>#N/A</v>
      </c>
      <c r="S36" t="e">
        <f ca="1">GradeCálc</f>
        <v>#N/A</v>
      </c>
      <c r="T36" t="e">
        <f ca="1">GradeCálc</f>
        <v>#N/A</v>
      </c>
      <c r="U36" t="e">
        <f ca="1">GradeCálc</f>
        <v>#N/A</v>
      </c>
      <c r="V36" t="e">
        <f ca="1">GradeCálc</f>
        <v>#N/A</v>
      </c>
      <c r="W36" t="e">
        <f ca="1">GradeCálc</f>
        <v>#N/A</v>
      </c>
      <c r="X36" t="e">
        <f ca="1">GradeCálc</f>
        <v>#N/A</v>
      </c>
      <c r="Y36" t="e">
        <f ca="1">GradeCálc</f>
        <v>#N/A</v>
      </c>
      <c r="Z36" t="e">
        <f ca="1">GradeCálc</f>
        <v>#N/A</v>
      </c>
      <c r="AA36" t="e">
        <f ca="1">GradeCálc</f>
        <v>#N/A</v>
      </c>
      <c r="AB36" t="e">
        <f ca="1">GradeCálc</f>
        <v>#N/A</v>
      </c>
      <c r="AC36" t="e">
        <f ca="1">GradeCálc</f>
        <v>#N/A</v>
      </c>
      <c r="AD36" t="e">
        <f ca="1">GradeCálc</f>
        <v>#N/A</v>
      </c>
      <c r="AE36" t="e">
        <f ca="1">GradeCálc</f>
        <v>#N/A</v>
      </c>
      <c r="AF36" t="e">
        <f ca="1">GradeCálc</f>
        <v>#N/A</v>
      </c>
      <c r="AG36" t="e">
        <f ca="1">GradeCálc</f>
        <v>#N/A</v>
      </c>
      <c r="AH36" t="e">
        <f ca="1">GradeCálc</f>
        <v>#N/A</v>
      </c>
      <c r="AI36" t="e">
        <f ca="1">GradeCálc</f>
        <v>#N/A</v>
      </c>
    </row>
    <row r="37" spans="1:35" x14ac:dyDescent="0.3">
      <c r="A37">
        <f t="shared" si="3"/>
        <v>6.3000000000000007</v>
      </c>
      <c r="B37">
        <v>6</v>
      </c>
      <c r="C37">
        <f t="shared" ca="1" si="2"/>
        <v>4</v>
      </c>
      <c r="D37" t="str">
        <f ca="1">INDEX(Atividades[ATIVIDADE],MATCH($C37,Atividades[ID],0))</f>
        <v>Leitura arquivo KMZ</v>
      </c>
      <c r="E37" t="e">
        <f ca="1">GradeCálc</f>
        <v>#N/A</v>
      </c>
      <c r="F37" t="e">
        <f ca="1">GradeCálc</f>
        <v>#N/A</v>
      </c>
      <c r="G37" t="e">
        <f ca="1">GradeCálc</f>
        <v>#N/A</v>
      </c>
      <c r="H37" t="e">
        <f ca="1">GradeCálc</f>
        <v>#N/A</v>
      </c>
      <c r="I37" t="e">
        <f ca="1">GradeCálc</f>
        <v>#N/A</v>
      </c>
      <c r="J37" t="e">
        <f ca="1">GradeCálc</f>
        <v>#N/A</v>
      </c>
      <c r="K37" t="e">
        <f ca="1">GradeCálc</f>
        <v>#N/A</v>
      </c>
      <c r="L37">
        <f ca="1">GradeCálc</f>
        <v>6.3000000000000007</v>
      </c>
      <c r="M37">
        <f ca="1">GradeCálc</f>
        <v>6.3000000000000007</v>
      </c>
      <c r="N37">
        <f ca="1">GradeCálc</f>
        <v>6.3000000000000007</v>
      </c>
      <c r="O37">
        <f ca="1">GradeCálc</f>
        <v>6.3000000000000007</v>
      </c>
      <c r="P37" t="e">
        <f ca="1">GradeCálc</f>
        <v>#N/A</v>
      </c>
      <c r="Q37" t="e">
        <f ca="1">GradeCálc</f>
        <v>#N/A</v>
      </c>
      <c r="R37" t="e">
        <f ca="1">GradeCálc</f>
        <v>#N/A</v>
      </c>
      <c r="S37" t="e">
        <f ca="1">GradeCálc</f>
        <v>#N/A</v>
      </c>
      <c r="T37" t="e">
        <f ca="1">GradeCálc</f>
        <v>#N/A</v>
      </c>
      <c r="U37" t="e">
        <f ca="1">GradeCálc</f>
        <v>#N/A</v>
      </c>
      <c r="V37" t="e">
        <f ca="1">GradeCálc</f>
        <v>#N/A</v>
      </c>
      <c r="W37" t="e">
        <f ca="1">GradeCálc</f>
        <v>#N/A</v>
      </c>
      <c r="X37" t="e">
        <f ca="1">GradeCálc</f>
        <v>#N/A</v>
      </c>
      <c r="Y37" t="e">
        <f ca="1">GradeCálc</f>
        <v>#N/A</v>
      </c>
      <c r="Z37" t="e">
        <f ca="1">GradeCálc</f>
        <v>#N/A</v>
      </c>
      <c r="AA37" t="e">
        <f ca="1">GradeCálc</f>
        <v>#N/A</v>
      </c>
      <c r="AB37" t="e">
        <f ca="1">GradeCálc</f>
        <v>#N/A</v>
      </c>
      <c r="AC37" t="e">
        <f ca="1">GradeCálc</f>
        <v>#N/A</v>
      </c>
      <c r="AD37" t="e">
        <f ca="1">GradeCálc</f>
        <v>#N/A</v>
      </c>
      <c r="AE37" t="e">
        <f ca="1">GradeCálc</f>
        <v>#N/A</v>
      </c>
      <c r="AF37" t="e">
        <f ca="1">GradeCálc</f>
        <v>#N/A</v>
      </c>
      <c r="AG37" t="e">
        <f ca="1">GradeCálc</f>
        <v>#N/A</v>
      </c>
      <c r="AH37" t="e">
        <f ca="1">GradeCálc</f>
        <v>#N/A</v>
      </c>
      <c r="AI37" t="e">
        <f ca="1">GradeCálc</f>
        <v>#N/A</v>
      </c>
    </row>
    <row r="38" spans="1:35" x14ac:dyDescent="0.3">
      <c r="A38">
        <f t="shared" si="3"/>
        <v>5.3000000000000007</v>
      </c>
      <c r="B38">
        <v>7</v>
      </c>
      <c r="C38">
        <f t="shared" ca="1" si="2"/>
        <v>5</v>
      </c>
      <c r="D38" t="str">
        <f ca="1">INDEX(Atividades[ATIVIDADE],MATCH($C38,Atividades[ID],0))</f>
        <v xml:space="preserve">Criação interface (web) com filtros </v>
      </c>
      <c r="E38" t="e">
        <f ca="1">GradeCálc</f>
        <v>#N/A</v>
      </c>
      <c r="F38" t="e">
        <f ca="1">GradeCálc</f>
        <v>#N/A</v>
      </c>
      <c r="G38" t="e">
        <f ca="1">GradeCálc</f>
        <v>#N/A</v>
      </c>
      <c r="H38" t="e">
        <f ca="1">GradeCálc</f>
        <v>#N/A</v>
      </c>
      <c r="I38" t="e">
        <f ca="1">GradeCálc</f>
        <v>#N/A</v>
      </c>
      <c r="J38" t="e">
        <f ca="1">GradeCálc</f>
        <v>#N/A</v>
      </c>
      <c r="K38" t="e">
        <f ca="1">GradeCálc</f>
        <v>#N/A</v>
      </c>
      <c r="L38" t="e">
        <f ca="1">GradeCálc</f>
        <v>#N/A</v>
      </c>
      <c r="M38" t="e">
        <f ca="1">GradeCálc</f>
        <v>#N/A</v>
      </c>
      <c r="N38" t="e">
        <f ca="1">GradeCálc</f>
        <v>#N/A</v>
      </c>
      <c r="O38">
        <f ca="1">GradeCálc</f>
        <v>5.3000000000000007</v>
      </c>
      <c r="P38">
        <f ca="1">GradeCálc</f>
        <v>5.3000000000000007</v>
      </c>
      <c r="Q38">
        <f ca="1">GradeCálc</f>
        <v>5.3000000000000007</v>
      </c>
      <c r="R38">
        <f ca="1">GradeCálc</f>
        <v>5.3000000000000007</v>
      </c>
      <c r="S38">
        <f ca="1">GradeCálc</f>
        <v>5.3000000000000007</v>
      </c>
      <c r="T38">
        <f ca="1">GradeCálc</f>
        <v>5.3000000000000007</v>
      </c>
      <c r="U38">
        <f ca="1">GradeCálc</f>
        <v>5.3000000000000007</v>
      </c>
      <c r="V38">
        <f ca="1">GradeCálc</f>
        <v>5.3000000000000007</v>
      </c>
      <c r="W38" t="e">
        <f ca="1">GradeCálc</f>
        <v>#N/A</v>
      </c>
      <c r="X38" t="e">
        <f ca="1">GradeCálc</f>
        <v>#N/A</v>
      </c>
      <c r="Y38" t="e">
        <f ca="1">GradeCálc</f>
        <v>#N/A</v>
      </c>
      <c r="Z38" t="e">
        <f ca="1">GradeCálc</f>
        <v>#N/A</v>
      </c>
      <c r="AA38" t="e">
        <f ca="1">GradeCálc</f>
        <v>#N/A</v>
      </c>
      <c r="AB38" t="e">
        <f ca="1">GradeCálc</f>
        <v>#N/A</v>
      </c>
      <c r="AC38" t="e">
        <f ca="1">GradeCálc</f>
        <v>#N/A</v>
      </c>
      <c r="AD38" t="e">
        <f ca="1">GradeCálc</f>
        <v>#N/A</v>
      </c>
      <c r="AE38" t="e">
        <f ca="1">GradeCálc</f>
        <v>#N/A</v>
      </c>
      <c r="AF38" t="e">
        <f ca="1">GradeCálc</f>
        <v>#N/A</v>
      </c>
      <c r="AG38" t="e">
        <f ca="1">GradeCálc</f>
        <v>#N/A</v>
      </c>
      <c r="AH38" t="e">
        <f ca="1">GradeCálc</f>
        <v>#N/A</v>
      </c>
      <c r="AI38" t="e">
        <f ca="1">GradeCálc</f>
        <v>#N/A</v>
      </c>
    </row>
    <row r="39" spans="1:35" x14ac:dyDescent="0.3">
      <c r="A39">
        <f t="shared" si="3"/>
        <v>4.3000000000000007</v>
      </c>
      <c r="B39">
        <v>8</v>
      </c>
      <c r="C39">
        <f t="shared" ca="1" si="2"/>
        <v>6</v>
      </c>
      <c r="D39" t="str">
        <f ca="1">INDEX(Atividades[ATIVIDADE],MATCH($C39,Atividades[ID],0))</f>
        <v>Instação APK (testes de sinal)</v>
      </c>
      <c r="E39" t="e">
        <f ca="1">GradeCálc</f>
        <v>#N/A</v>
      </c>
      <c r="F39" t="e">
        <f ca="1">GradeCálc</f>
        <v>#N/A</v>
      </c>
      <c r="G39" t="e">
        <f ca="1">GradeCálc</f>
        <v>#N/A</v>
      </c>
      <c r="H39" t="e">
        <f ca="1">GradeCálc</f>
        <v>#N/A</v>
      </c>
      <c r="I39" t="e">
        <f ca="1">GradeCálc</f>
        <v>#N/A</v>
      </c>
      <c r="J39" t="e">
        <f ca="1">GradeCálc</f>
        <v>#N/A</v>
      </c>
      <c r="K39" t="e">
        <f ca="1">GradeCálc</f>
        <v>#N/A</v>
      </c>
      <c r="L39" t="e">
        <f ca="1">GradeCálc</f>
        <v>#N/A</v>
      </c>
      <c r="M39" t="e">
        <f ca="1">GradeCálc</f>
        <v>#N/A</v>
      </c>
      <c r="N39" t="e">
        <f ca="1">GradeCálc</f>
        <v>#N/A</v>
      </c>
      <c r="O39" t="e">
        <f ca="1">GradeCálc</f>
        <v>#N/A</v>
      </c>
      <c r="P39" t="e">
        <f ca="1">GradeCálc</f>
        <v>#N/A</v>
      </c>
      <c r="Q39" t="e">
        <f ca="1">GradeCálc</f>
        <v>#N/A</v>
      </c>
      <c r="R39" t="e">
        <f ca="1">GradeCálc</f>
        <v>#N/A</v>
      </c>
      <c r="S39" t="e">
        <f ca="1">GradeCálc</f>
        <v>#N/A</v>
      </c>
      <c r="T39" t="e">
        <f ca="1">GradeCálc</f>
        <v>#N/A</v>
      </c>
      <c r="U39" t="e">
        <f ca="1">GradeCálc</f>
        <v>#N/A</v>
      </c>
      <c r="V39">
        <f ca="1">GradeCálc</f>
        <v>4.3000000000000007</v>
      </c>
      <c r="W39">
        <f ca="1">GradeCálc</f>
        <v>4.3000000000000007</v>
      </c>
      <c r="X39">
        <f ca="1">GradeCálc</f>
        <v>4.3000000000000007</v>
      </c>
      <c r="Y39">
        <f ca="1">GradeCálc</f>
        <v>4.3000000000000007</v>
      </c>
      <c r="Z39">
        <f ca="1">GradeCálc</f>
        <v>4.3000000000000007</v>
      </c>
      <c r="AA39">
        <f ca="1">GradeCálc</f>
        <v>4.3000000000000007</v>
      </c>
      <c r="AB39">
        <f ca="1">GradeCálc</f>
        <v>4.3000000000000007</v>
      </c>
      <c r="AC39">
        <f ca="1">GradeCálc</f>
        <v>4.3000000000000007</v>
      </c>
      <c r="AD39">
        <f ca="1">GradeCálc</f>
        <v>4.3000000000000007</v>
      </c>
      <c r="AE39">
        <f ca="1">GradeCálc</f>
        <v>4.3000000000000007</v>
      </c>
      <c r="AF39">
        <f ca="1">GradeCálc</f>
        <v>4.3000000000000007</v>
      </c>
      <c r="AG39" t="e">
        <f ca="1">GradeCálc</f>
        <v>#N/A</v>
      </c>
      <c r="AH39" t="e">
        <f ca="1">GradeCálc</f>
        <v>#N/A</v>
      </c>
      <c r="AI39" t="e">
        <f ca="1">GradeCálc</f>
        <v>#N/A</v>
      </c>
    </row>
    <row r="40" spans="1:35" x14ac:dyDescent="0.3">
      <c r="A40">
        <f t="shared" si="3"/>
        <v>3.3000000000000007</v>
      </c>
      <c r="B40">
        <v>9</v>
      </c>
      <c r="C40">
        <f t="shared" ca="1" si="2"/>
        <v>7</v>
      </c>
      <c r="D40" t="str">
        <f ca="1">INDEX(Atividades[ATIVIDADE],MATCH($C40,Atividades[ID],0))</f>
        <v>Inicio testes (Citrosuco)</v>
      </c>
      <c r="E40" t="e">
        <f ca="1">GradeCálc</f>
        <v>#N/A</v>
      </c>
      <c r="F40" t="e">
        <f ca="1">GradeCálc</f>
        <v>#N/A</v>
      </c>
      <c r="G40" t="e">
        <f ca="1">GradeCálc</f>
        <v>#N/A</v>
      </c>
      <c r="H40" t="e">
        <f ca="1">GradeCálc</f>
        <v>#N/A</v>
      </c>
      <c r="I40" t="e">
        <f ca="1">GradeCálc</f>
        <v>#N/A</v>
      </c>
      <c r="J40" t="e">
        <f ca="1">GradeCálc</f>
        <v>#N/A</v>
      </c>
      <c r="K40" t="e">
        <f ca="1">GradeCálc</f>
        <v>#N/A</v>
      </c>
      <c r="L40" t="e">
        <f ca="1">GradeCálc</f>
        <v>#N/A</v>
      </c>
      <c r="M40" t="e">
        <f ca="1">GradeCálc</f>
        <v>#N/A</v>
      </c>
      <c r="N40" t="e">
        <f ca="1">GradeCálc</f>
        <v>#N/A</v>
      </c>
      <c r="O40" t="e">
        <f ca="1">GradeCálc</f>
        <v>#N/A</v>
      </c>
      <c r="P40" t="e">
        <f ca="1">GradeCálc</f>
        <v>#N/A</v>
      </c>
      <c r="Q40" t="e">
        <f ca="1">GradeCálc</f>
        <v>#N/A</v>
      </c>
      <c r="R40" t="e">
        <f ca="1">GradeCálc</f>
        <v>#N/A</v>
      </c>
      <c r="S40" t="e">
        <f ca="1">GradeCálc</f>
        <v>#N/A</v>
      </c>
      <c r="T40" t="e">
        <f ca="1">GradeCálc</f>
        <v>#N/A</v>
      </c>
      <c r="U40" t="e">
        <f ca="1">GradeCálc</f>
        <v>#N/A</v>
      </c>
      <c r="V40" t="e">
        <f ca="1">GradeCálc</f>
        <v>#N/A</v>
      </c>
      <c r="W40" t="e">
        <f ca="1">GradeCálc</f>
        <v>#N/A</v>
      </c>
      <c r="X40" t="e">
        <f ca="1">GradeCálc</f>
        <v>#N/A</v>
      </c>
      <c r="Y40" t="e">
        <f ca="1">GradeCálc</f>
        <v>#N/A</v>
      </c>
      <c r="Z40" t="e">
        <f ca="1">GradeCálc</f>
        <v>#N/A</v>
      </c>
      <c r="AA40" t="e">
        <f ca="1">GradeCálc</f>
        <v>#N/A</v>
      </c>
      <c r="AB40" t="e">
        <f ca="1">GradeCálc</f>
        <v>#N/A</v>
      </c>
      <c r="AC40" t="e">
        <f ca="1">GradeCálc</f>
        <v>#N/A</v>
      </c>
      <c r="AD40" t="e">
        <f ca="1">GradeCálc</f>
        <v>#N/A</v>
      </c>
      <c r="AE40" t="e">
        <f ca="1">GradeCálc</f>
        <v>#N/A</v>
      </c>
      <c r="AF40">
        <f ca="1">GradeCálc</f>
        <v>3.3000000000000007</v>
      </c>
      <c r="AG40">
        <f ca="1">GradeCálc</f>
        <v>3.3000000000000007</v>
      </c>
      <c r="AH40">
        <f ca="1">GradeCálc</f>
        <v>3.3000000000000007</v>
      </c>
      <c r="AI40">
        <f ca="1">GradeCálc</f>
        <v>3.3000000000000007</v>
      </c>
    </row>
    <row r="43" spans="1:35" x14ac:dyDescent="0.3">
      <c r="E43" s="1">
        <f>E31</f>
        <v>45279</v>
      </c>
      <c r="F43" s="1">
        <f t="shared" ref="F43:AH43" si="4">F31</f>
        <v>45280</v>
      </c>
      <c r="G43" s="1">
        <f t="shared" si="4"/>
        <v>45281</v>
      </c>
      <c r="H43" s="1">
        <f t="shared" si="4"/>
        <v>45282</v>
      </c>
      <c r="I43" s="1">
        <f t="shared" si="4"/>
        <v>45283</v>
      </c>
      <c r="J43" s="1">
        <f t="shared" si="4"/>
        <v>45284</v>
      </c>
      <c r="K43" s="1">
        <f t="shared" si="4"/>
        <v>45285</v>
      </c>
      <c r="L43" s="1">
        <f t="shared" si="4"/>
        <v>45286</v>
      </c>
      <c r="M43" s="1">
        <f t="shared" si="4"/>
        <v>45287</v>
      </c>
      <c r="N43" s="1">
        <f t="shared" si="4"/>
        <v>45288</v>
      </c>
      <c r="O43" s="1">
        <f t="shared" si="4"/>
        <v>45289</v>
      </c>
      <c r="P43" s="1">
        <f t="shared" si="4"/>
        <v>45290</v>
      </c>
      <c r="Q43" s="1">
        <f t="shared" si="4"/>
        <v>45291</v>
      </c>
      <c r="R43" s="1">
        <f t="shared" si="4"/>
        <v>45292</v>
      </c>
      <c r="S43" s="1">
        <f t="shared" si="4"/>
        <v>45293</v>
      </c>
      <c r="T43" s="1">
        <f t="shared" si="4"/>
        <v>45294</v>
      </c>
      <c r="U43" s="1">
        <f t="shared" si="4"/>
        <v>45295</v>
      </c>
      <c r="V43" s="1">
        <f t="shared" si="4"/>
        <v>45296</v>
      </c>
      <c r="W43" s="1">
        <f t="shared" si="4"/>
        <v>45297</v>
      </c>
      <c r="X43" s="1">
        <f t="shared" si="4"/>
        <v>45298</v>
      </c>
      <c r="Y43" s="1">
        <f t="shared" si="4"/>
        <v>45299</v>
      </c>
      <c r="Z43" s="1">
        <f t="shared" si="4"/>
        <v>45300</v>
      </c>
      <c r="AA43" s="1">
        <f t="shared" si="4"/>
        <v>45301</v>
      </c>
      <c r="AB43" s="1">
        <f t="shared" si="4"/>
        <v>45302</v>
      </c>
      <c r="AC43" s="1">
        <f t="shared" si="4"/>
        <v>45303</v>
      </c>
      <c r="AD43" s="1">
        <f t="shared" si="4"/>
        <v>45304</v>
      </c>
      <c r="AE43" s="1">
        <f t="shared" si="4"/>
        <v>45305</v>
      </c>
      <c r="AF43" s="1">
        <f t="shared" si="4"/>
        <v>45306</v>
      </c>
      <c r="AG43" s="1">
        <f t="shared" si="4"/>
        <v>45307</v>
      </c>
      <c r="AH43" s="1">
        <f t="shared" si="4"/>
        <v>45308</v>
      </c>
    </row>
    <row r="44" spans="1:35" x14ac:dyDescent="0.3">
      <c r="C44" t="e">
        <f ca="1">C32</f>
        <v>#N/A</v>
      </c>
      <c r="D44" t="e">
        <f ca="1">UPPER(INDEX(Atividades[ATIVIDADE],MATCH($C44,Atividades[ID],0)))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3">
      <c r="C45" t="e">
        <f t="shared" ref="C45:C52" ca="1" si="6">C33</f>
        <v>#N/A</v>
      </c>
      <c r="D45" t="e">
        <f ca="1">UPPER(INDEX(Atividades[ATIVIDADE],MATCH($C45,Atividades[ID],0)))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3">
      <c r="C46" t="e">
        <f t="shared" ca="1" si="6"/>
        <v>#N/A</v>
      </c>
      <c r="D46" t="e">
        <f ca="1">UPPER(INDEX(Atividades[ATIVIDADE],MATCH($C46,Atividades[ID],0)))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3">
      <c r="C47" t="e">
        <f t="shared" ca="1" si="6"/>
        <v>#N/A</v>
      </c>
      <c r="D47" t="e">
        <f ca="1">UPPER(INDEX(Atividades[ATIVIDADE],MATCH($C47,Atividades[ID],0)))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3">
      <c r="C48">
        <f t="shared" ca="1" si="6"/>
        <v>3</v>
      </c>
      <c r="D48" t="str">
        <f ca="1">UPPER(INDEX(Atividades[ATIVIDADE],MATCH($C48,Atividades[ID],0)))</f>
        <v>CRIAÇÃO SERVIÇO WEB (API)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>
        <f t="shared" ca="1" si="10"/>
        <v>7.3000000000000007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3">
      <c r="C49">
        <f t="shared" ca="1" si="6"/>
        <v>4</v>
      </c>
      <c r="D49" t="str">
        <f ca="1">UPPER(INDEX(Atividades[ATIVIDADE],MATCH($C49,Atividades[ID],0)))</f>
        <v>LEITURA ARQUIVO KMZ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>
        <f t="shared" ca="1" si="11"/>
        <v>6.3000000000000007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3">
      <c r="C50">
        <f t="shared" ca="1" si="6"/>
        <v>5</v>
      </c>
      <c r="D50" t="str">
        <f ca="1">UPPER(INDEX(Atividades[ATIVIDADE],MATCH($C50,Atividades[ID],0)))</f>
        <v xml:space="preserve">CRIAÇÃO INTERFACE (WEB) COM FILTROS 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>
        <f t="shared" ca="1" si="12"/>
        <v>5.3000000000000007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3">
      <c r="C51">
        <f t="shared" ca="1" si="6"/>
        <v>6</v>
      </c>
      <c r="D51" t="str">
        <f ca="1">UPPER(INDEX(Atividades[ATIVIDADE],MATCH($C51,Atividades[ID],0)))</f>
        <v>INSTAÇÃO APK (TESTES DE SINAL)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>
        <f t="shared" ca="1" si="13"/>
        <v>4.3000000000000007</v>
      </c>
      <c r="AG51" t="e">
        <f t="shared" ca="1" si="13"/>
        <v>#N/A</v>
      </c>
      <c r="AH51" t="e">
        <f t="shared" ca="1" si="13"/>
        <v>#N/A</v>
      </c>
    </row>
    <row r="52" spans="3:34" x14ac:dyDescent="0.3">
      <c r="C52">
        <f t="shared" ca="1" si="6"/>
        <v>7</v>
      </c>
      <c r="D52" t="str">
        <f ca="1">UPPER(INDEX(Atividades[ATIVIDADE],MATCH($C52,Atividades[ID],0)))</f>
        <v>INICIO TESTES (CITROSUCO)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3">
      <c r="E55" s="1">
        <f>E31</f>
        <v>45279</v>
      </c>
      <c r="F55" s="1">
        <f t="shared" ref="F55:AH55" si="15">F31</f>
        <v>45280</v>
      </c>
      <c r="G55" s="1">
        <f t="shared" si="15"/>
        <v>45281</v>
      </c>
      <c r="H55" s="1">
        <f t="shared" si="15"/>
        <v>45282</v>
      </c>
      <c r="I55" s="1">
        <f t="shared" si="15"/>
        <v>45283</v>
      </c>
      <c r="J55" s="1">
        <f t="shared" si="15"/>
        <v>45284</v>
      </c>
      <c r="K55" s="1">
        <f t="shared" si="15"/>
        <v>45285</v>
      </c>
      <c r="L55" s="1">
        <f t="shared" si="15"/>
        <v>45286</v>
      </c>
      <c r="M55" s="1">
        <f t="shared" si="15"/>
        <v>45287</v>
      </c>
      <c r="N55" s="1">
        <f t="shared" si="15"/>
        <v>45288</v>
      </c>
      <c r="O55" s="1">
        <f t="shared" si="15"/>
        <v>45289</v>
      </c>
      <c r="P55" s="1">
        <f t="shared" si="15"/>
        <v>45290</v>
      </c>
      <c r="Q55" s="1">
        <f t="shared" si="15"/>
        <v>45291</v>
      </c>
      <c r="R55" s="1">
        <f t="shared" si="15"/>
        <v>45292</v>
      </c>
      <c r="S55" s="1">
        <f t="shared" si="15"/>
        <v>45293</v>
      </c>
      <c r="T55" s="1">
        <f t="shared" si="15"/>
        <v>45294</v>
      </c>
      <c r="U55" s="1">
        <f t="shared" si="15"/>
        <v>45295</v>
      </c>
      <c r="V55" s="1">
        <f t="shared" si="15"/>
        <v>45296</v>
      </c>
      <c r="W55" s="1">
        <f t="shared" si="15"/>
        <v>45297</v>
      </c>
      <c r="X55" s="1">
        <f t="shared" si="15"/>
        <v>45298</v>
      </c>
      <c r="Y55" s="1">
        <f t="shared" si="15"/>
        <v>45299</v>
      </c>
      <c r="Z55" s="1">
        <f t="shared" si="15"/>
        <v>45300</v>
      </c>
      <c r="AA55" s="1">
        <f t="shared" si="15"/>
        <v>45301</v>
      </c>
      <c r="AB55" s="1">
        <f t="shared" si="15"/>
        <v>45302</v>
      </c>
      <c r="AC55" s="1">
        <f t="shared" si="15"/>
        <v>45303</v>
      </c>
      <c r="AD55" s="1">
        <f t="shared" si="15"/>
        <v>45304</v>
      </c>
      <c r="AE55" s="1">
        <f t="shared" si="15"/>
        <v>45305</v>
      </c>
      <c r="AF55" s="1">
        <f t="shared" si="15"/>
        <v>45306</v>
      </c>
      <c r="AG55" s="1">
        <f t="shared" si="15"/>
        <v>45307</v>
      </c>
      <c r="AH55" s="1">
        <f t="shared" si="15"/>
        <v>45308</v>
      </c>
    </row>
    <row r="56" spans="3:34" x14ac:dyDescent="0.3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>
        <f t="shared" ca="1" si="16"/>
        <v>5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3">
      <c r="D58" s="3">
        <f>DATE(YEAR(MIN(E55:AH55)),MONTH(MIN(E55:AH55)),1)</f>
        <v>45261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 t="e">
        <f t="shared" si="17"/>
        <v>#N/A</v>
      </c>
      <c r="S58" t="e">
        <f t="shared" si="17"/>
        <v>#N/A</v>
      </c>
      <c r="T58" t="e">
        <f t="shared" si="17"/>
        <v>#N/A</v>
      </c>
      <c r="U58" t="e">
        <f t="shared" si="17"/>
        <v>#N/A</v>
      </c>
      <c r="V58" t="e">
        <f t="shared" si="17"/>
        <v>#N/A</v>
      </c>
      <c r="W58" t="e">
        <f t="shared" si="17"/>
        <v>#N/A</v>
      </c>
      <c r="X58" t="e">
        <f t="shared" si="17"/>
        <v>#N/A</v>
      </c>
      <c r="Y58" t="e">
        <f t="shared" si="17"/>
        <v>#N/A</v>
      </c>
      <c r="Z58" t="e">
        <f t="shared" si="17"/>
        <v>#N/A</v>
      </c>
      <c r="AA58" t="e">
        <f t="shared" si="17"/>
        <v>#N/A</v>
      </c>
      <c r="AB58" t="e">
        <f t="shared" si="17"/>
        <v>#N/A</v>
      </c>
      <c r="AC58" t="e">
        <f t="shared" si="17"/>
        <v>#N/A</v>
      </c>
      <c r="AD58" t="e">
        <f t="shared" si="17"/>
        <v>#N/A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x14ac:dyDescent="0.3">
      <c r="D59" s="3" t="str">
        <f>TEXT(D58,"mmm aaaa") &amp; " - Top Band"</f>
        <v>dez 2023 -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 t="e">
        <f t="shared" si="18"/>
        <v>#N/A</v>
      </c>
      <c r="S59" t="e">
        <f t="shared" si="18"/>
        <v>#N/A</v>
      </c>
      <c r="T59" t="e">
        <f t="shared" si="18"/>
        <v>#N/A</v>
      </c>
      <c r="U59" t="e">
        <f t="shared" si="18"/>
        <v>#N/A</v>
      </c>
      <c r="V59" t="e">
        <f t="shared" si="18"/>
        <v>#N/A</v>
      </c>
      <c r="W59" t="e">
        <f t="shared" si="18"/>
        <v>#N/A</v>
      </c>
      <c r="X59" t="e">
        <f t="shared" si="18"/>
        <v>#N/A</v>
      </c>
      <c r="Y59" t="e">
        <f t="shared" si="18"/>
        <v>#N/A</v>
      </c>
      <c r="Z59" t="e">
        <f t="shared" si="18"/>
        <v>#N/A</v>
      </c>
      <c r="AA59" t="e">
        <f t="shared" si="18"/>
        <v>#N/A</v>
      </c>
      <c r="AB59" t="e">
        <f t="shared" si="18"/>
        <v>#N/A</v>
      </c>
      <c r="AC59" t="e">
        <f t="shared" si="18"/>
        <v>#N/A</v>
      </c>
      <c r="AD59" t="e">
        <f t="shared" si="18"/>
        <v>#N/A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3">
      <c r="D60" s="3"/>
    </row>
    <row r="61" spans="3:34" x14ac:dyDescent="0.3">
      <c r="D61" s="3">
        <f>EOMONTH(D58,0)+1</f>
        <v>45292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>
        <f t="shared" si="19"/>
        <v>0.5</v>
      </c>
      <c r="S61">
        <f t="shared" si="19"/>
        <v>0.5</v>
      </c>
      <c r="T61">
        <f t="shared" si="19"/>
        <v>0.5</v>
      </c>
      <c r="U61">
        <f t="shared" si="19"/>
        <v>0.5</v>
      </c>
      <c r="V61">
        <f t="shared" si="19"/>
        <v>0.5</v>
      </c>
      <c r="W61">
        <f t="shared" si="19"/>
        <v>0.5</v>
      </c>
      <c r="X61">
        <f t="shared" si="19"/>
        <v>0.5</v>
      </c>
      <c r="Y61">
        <f t="shared" si="19"/>
        <v>0.5</v>
      </c>
      <c r="Z61">
        <f t="shared" si="19"/>
        <v>0.5</v>
      </c>
      <c r="AA61">
        <f t="shared" si="19"/>
        <v>0.5</v>
      </c>
      <c r="AB61">
        <f t="shared" si="19"/>
        <v>0.5</v>
      </c>
      <c r="AC61">
        <f t="shared" si="19"/>
        <v>0.5</v>
      </c>
      <c r="AD61">
        <f t="shared" si="19"/>
        <v>0.5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x14ac:dyDescent="0.3">
      <c r="D62" s="3" t="str">
        <f>TEXT(D61,"mmm aaaa") &amp; " - Top Band"</f>
        <v>jan 2024 -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>
        <f t="shared" si="20"/>
        <v>13</v>
      </c>
      <c r="S62">
        <f t="shared" si="20"/>
        <v>13</v>
      </c>
      <c r="T62">
        <f t="shared" si="20"/>
        <v>13</v>
      </c>
      <c r="U62">
        <f t="shared" si="20"/>
        <v>13</v>
      </c>
      <c r="V62">
        <f t="shared" si="20"/>
        <v>13</v>
      </c>
      <c r="W62">
        <f t="shared" si="20"/>
        <v>13</v>
      </c>
      <c r="X62">
        <f t="shared" si="20"/>
        <v>13</v>
      </c>
      <c r="Y62">
        <f t="shared" si="20"/>
        <v>13</v>
      </c>
      <c r="Z62">
        <f t="shared" si="20"/>
        <v>13</v>
      </c>
      <c r="AA62">
        <f t="shared" si="20"/>
        <v>13</v>
      </c>
      <c r="AB62">
        <f t="shared" si="20"/>
        <v>13</v>
      </c>
      <c r="AC62">
        <f t="shared" si="20"/>
        <v>13</v>
      </c>
      <c r="AD62">
        <f t="shared" si="20"/>
        <v>13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3">
      <c r="D63" s="3"/>
    </row>
    <row r="65" spans="4:34" x14ac:dyDescent="0.3">
      <c r="D65" s="3">
        <f>D58+1</f>
        <v>45262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3">
      <c r="D66" s="3">
        <f>D61+1</f>
        <v>45293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>
        <f t="shared" si="21"/>
        <v>0.5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3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3">
      <c r="D70">
        <v>3</v>
      </c>
      <c r="E70" t="str">
        <f>LEFT(UPPER(TEXT(E55,"ddd")),$D70)</f>
        <v>TER</v>
      </c>
      <c r="F70" t="str">
        <f t="shared" ref="F70:AH70" si="23">LEFT(UPPER(TEXT(F55,"ddd")),$D70)</f>
        <v>QUA</v>
      </c>
      <c r="G70" t="str">
        <f t="shared" si="23"/>
        <v>QUI</v>
      </c>
      <c r="H70" t="str">
        <f t="shared" si="23"/>
        <v>SEX</v>
      </c>
      <c r="I70" t="str">
        <f t="shared" si="23"/>
        <v>SÁB</v>
      </c>
      <c r="J70" t="str">
        <f t="shared" si="23"/>
        <v>DOM</v>
      </c>
      <c r="K70" t="str">
        <f t="shared" si="23"/>
        <v>SEG</v>
      </c>
      <c r="L70" t="str">
        <f t="shared" si="23"/>
        <v>TER</v>
      </c>
      <c r="M70" t="str">
        <f t="shared" si="23"/>
        <v>QUA</v>
      </c>
      <c r="N70" t="str">
        <f t="shared" si="23"/>
        <v>QUI</v>
      </c>
      <c r="O70" t="str">
        <f t="shared" si="23"/>
        <v>SEX</v>
      </c>
      <c r="P70" t="str">
        <f t="shared" si="23"/>
        <v>SÁB</v>
      </c>
      <c r="Q70" t="str">
        <f t="shared" si="23"/>
        <v>DOM</v>
      </c>
      <c r="R70" t="str">
        <f t="shared" si="23"/>
        <v>SEG</v>
      </c>
      <c r="S70" t="str">
        <f t="shared" si="23"/>
        <v>TER</v>
      </c>
      <c r="T70" t="str">
        <f t="shared" si="23"/>
        <v>QUA</v>
      </c>
      <c r="U70" t="str">
        <f t="shared" si="23"/>
        <v>QUI</v>
      </c>
      <c r="V70" t="str">
        <f t="shared" si="23"/>
        <v>SEX</v>
      </c>
      <c r="W70" t="str">
        <f t="shared" si="23"/>
        <v>SÁB</v>
      </c>
      <c r="X70" t="str">
        <f t="shared" si="23"/>
        <v>DOM</v>
      </c>
      <c r="Y70" t="str">
        <f t="shared" si="23"/>
        <v>SEG</v>
      </c>
      <c r="Z70" t="str">
        <f t="shared" si="23"/>
        <v>TER</v>
      </c>
      <c r="AA70" t="str">
        <f t="shared" si="23"/>
        <v>QUA</v>
      </c>
      <c r="AB70" t="str">
        <f t="shared" si="23"/>
        <v>QUI</v>
      </c>
      <c r="AC70" t="str">
        <f t="shared" si="23"/>
        <v>SEX</v>
      </c>
      <c r="AD70" t="str">
        <f t="shared" si="23"/>
        <v>SÁB</v>
      </c>
      <c r="AE70" t="str">
        <f t="shared" si="23"/>
        <v>DOM</v>
      </c>
      <c r="AF70" t="str">
        <f t="shared" si="23"/>
        <v>SEG</v>
      </c>
      <c r="AG70" t="str">
        <f t="shared" si="23"/>
        <v>TER</v>
      </c>
      <c r="AH70" t="str">
        <f t="shared" si="23"/>
        <v>QUA</v>
      </c>
    </row>
    <row r="71" spans="4:34" x14ac:dyDescent="0.3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3">
      <c r="E72" t="str">
        <f>TEXT(E55,"dd")</f>
        <v>19</v>
      </c>
      <c r="F72" t="str">
        <f t="shared" ref="F72:AH72" si="24">TEXT(F55,"dd")</f>
        <v>20</v>
      </c>
      <c r="G72" t="str">
        <f t="shared" si="24"/>
        <v>21</v>
      </c>
      <c r="H72" t="str">
        <f t="shared" si="24"/>
        <v>22</v>
      </c>
      <c r="I72" t="str">
        <f t="shared" si="24"/>
        <v>23</v>
      </c>
      <c r="J72" t="str">
        <f t="shared" si="24"/>
        <v>24</v>
      </c>
      <c r="K72" t="str">
        <f t="shared" si="24"/>
        <v>25</v>
      </c>
      <c r="L72" t="str">
        <f t="shared" si="24"/>
        <v>26</v>
      </c>
      <c r="M72" t="str">
        <f t="shared" si="24"/>
        <v>27</v>
      </c>
      <c r="N72" t="str">
        <f t="shared" si="24"/>
        <v>28</v>
      </c>
      <c r="O72" t="str">
        <f t="shared" si="24"/>
        <v>29</v>
      </c>
      <c r="P72" t="str">
        <f t="shared" si="24"/>
        <v>30</v>
      </c>
      <c r="Q72" t="str">
        <f t="shared" si="24"/>
        <v>31</v>
      </c>
      <c r="R72" t="str">
        <f t="shared" si="24"/>
        <v>01</v>
      </c>
      <c r="S72" t="str">
        <f t="shared" si="24"/>
        <v>02</v>
      </c>
      <c r="T72" t="str">
        <f t="shared" si="24"/>
        <v>03</v>
      </c>
      <c r="U72" t="str">
        <f t="shared" si="24"/>
        <v>04</v>
      </c>
      <c r="V72" t="str">
        <f t="shared" si="24"/>
        <v>05</v>
      </c>
      <c r="W72" t="str">
        <f t="shared" si="24"/>
        <v>06</v>
      </c>
      <c r="X72" t="str">
        <f t="shared" si="24"/>
        <v>07</v>
      </c>
      <c r="Y72" t="str">
        <f t="shared" si="24"/>
        <v>08</v>
      </c>
      <c r="Z72" t="str">
        <f t="shared" si="24"/>
        <v>09</v>
      </c>
      <c r="AA72" t="str">
        <f t="shared" si="24"/>
        <v>10</v>
      </c>
      <c r="AB72" t="str">
        <f t="shared" si="24"/>
        <v>11</v>
      </c>
      <c r="AC72" t="str">
        <f t="shared" si="24"/>
        <v>12</v>
      </c>
      <c r="AD72" t="str">
        <f t="shared" si="24"/>
        <v>13</v>
      </c>
      <c r="AE72" t="str">
        <f t="shared" si="24"/>
        <v>14</v>
      </c>
      <c r="AF72" t="str">
        <f t="shared" si="24"/>
        <v>15</v>
      </c>
      <c r="AG72" t="str">
        <f t="shared" si="24"/>
        <v>16</v>
      </c>
      <c r="AH72" t="str">
        <f t="shared" si="24"/>
        <v>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e5d022ff-4ce9-4922-b5a4-f245e35e2aac" xsi:nil="true"/>
    <AssetExpire xmlns="e5d022ff-4ce9-4922-b5a4-f245e35e2aac">2029-01-01T08:00:00+00:00</AssetExpire>
    <CampaignTagsTaxHTField0 xmlns="e5d022ff-4ce9-4922-b5a4-f245e35e2aac">
      <Terms xmlns="http://schemas.microsoft.com/office/infopath/2007/PartnerControls"/>
    </CampaignTagsTaxHTField0>
    <IntlLangReviewDate xmlns="e5d022ff-4ce9-4922-b5a4-f245e35e2aac" xsi:nil="true"/>
    <TPFriendlyName xmlns="e5d022ff-4ce9-4922-b5a4-f245e35e2aac" xsi:nil="true"/>
    <IntlLangReview xmlns="e5d022ff-4ce9-4922-b5a4-f245e35e2aac">false</IntlLangReview>
    <LocLastLocAttemptVersionLookup xmlns="e5d022ff-4ce9-4922-b5a4-f245e35e2aac">845883</LocLastLocAttemptVersionLookup>
    <PolicheckWords xmlns="e5d022ff-4ce9-4922-b5a4-f245e35e2aac" xsi:nil="true"/>
    <SubmitterId xmlns="e5d022ff-4ce9-4922-b5a4-f245e35e2aac" xsi:nil="true"/>
    <AcquiredFrom xmlns="e5d022ff-4ce9-4922-b5a4-f245e35e2aac">Internal MS</AcquiredFrom>
    <EditorialStatus xmlns="e5d022ff-4ce9-4922-b5a4-f245e35e2aac" xsi:nil="true"/>
    <Markets xmlns="e5d022ff-4ce9-4922-b5a4-f245e35e2aac"/>
    <OriginAsset xmlns="e5d022ff-4ce9-4922-b5a4-f245e35e2aac" xsi:nil="true"/>
    <AssetStart xmlns="e5d022ff-4ce9-4922-b5a4-f245e35e2aac">2012-06-28T22:28:09+00:00</AssetStart>
    <FriendlyTitle xmlns="e5d022ff-4ce9-4922-b5a4-f245e35e2aac" xsi:nil="true"/>
    <MarketSpecific xmlns="e5d022ff-4ce9-4922-b5a4-f245e35e2aac">false</MarketSpecific>
    <TPNamespace xmlns="e5d022ff-4ce9-4922-b5a4-f245e35e2aac" xsi:nil="true"/>
    <PublishStatusLookup xmlns="e5d022ff-4ce9-4922-b5a4-f245e35e2aac">
      <Value>452400</Value>
    </PublishStatusLookup>
    <APAuthor xmlns="e5d022ff-4ce9-4922-b5a4-f245e35e2aac">
      <UserInfo>
        <DisplayName/>
        <AccountId>2566</AccountId>
        <AccountType/>
      </UserInfo>
    </APAuthor>
    <TPCommandLine xmlns="e5d022ff-4ce9-4922-b5a4-f245e35e2aac" xsi:nil="true"/>
    <IntlLangReviewer xmlns="e5d022ff-4ce9-4922-b5a4-f245e35e2aac" xsi:nil="true"/>
    <OpenTemplate xmlns="e5d022ff-4ce9-4922-b5a4-f245e35e2aac">true</OpenTemplate>
    <CSXSubmissionDate xmlns="e5d022ff-4ce9-4922-b5a4-f245e35e2aac" xsi:nil="true"/>
    <TaxCatchAll xmlns="e5d022ff-4ce9-4922-b5a4-f245e35e2aac"/>
    <Manager xmlns="e5d022ff-4ce9-4922-b5a4-f245e35e2aac" xsi:nil="true"/>
    <NumericId xmlns="e5d022ff-4ce9-4922-b5a4-f245e35e2aac" xsi:nil="true"/>
    <ParentAssetId xmlns="e5d022ff-4ce9-4922-b5a4-f245e35e2aac" xsi:nil="true"/>
    <OriginalSourceMarket xmlns="e5d022ff-4ce9-4922-b5a4-f245e35e2aac">english</OriginalSourceMarket>
    <ApprovalStatus xmlns="e5d022ff-4ce9-4922-b5a4-f245e35e2aac">InProgress</ApprovalStatus>
    <TPComponent xmlns="e5d022ff-4ce9-4922-b5a4-f245e35e2aac" xsi:nil="true"/>
    <EditorialTags xmlns="e5d022ff-4ce9-4922-b5a4-f245e35e2aac" xsi:nil="true"/>
    <TPExecutable xmlns="e5d022ff-4ce9-4922-b5a4-f245e35e2aac" xsi:nil="true"/>
    <TPLaunchHelpLink xmlns="e5d022ff-4ce9-4922-b5a4-f245e35e2aac" xsi:nil="true"/>
    <LocComments xmlns="e5d022ff-4ce9-4922-b5a4-f245e35e2aac" xsi:nil="true"/>
    <LocRecommendedHandoff xmlns="e5d022ff-4ce9-4922-b5a4-f245e35e2aac" xsi:nil="true"/>
    <SourceTitle xmlns="e5d022ff-4ce9-4922-b5a4-f245e35e2aac" xsi:nil="true"/>
    <CSXUpdate xmlns="e5d022ff-4ce9-4922-b5a4-f245e35e2aac">false</CSXUpdate>
    <IntlLocPriority xmlns="e5d022ff-4ce9-4922-b5a4-f245e35e2aac" xsi:nil="true"/>
    <UAProjectedTotalWords xmlns="e5d022ff-4ce9-4922-b5a4-f245e35e2aac" xsi:nil="true"/>
    <AssetType xmlns="e5d022ff-4ce9-4922-b5a4-f245e35e2aac" xsi:nil="true"/>
    <MachineTranslated xmlns="e5d022ff-4ce9-4922-b5a4-f245e35e2aac">false</MachineTranslated>
    <OutputCachingOn xmlns="e5d022ff-4ce9-4922-b5a4-f245e35e2aac">false</OutputCachingOn>
    <TemplateStatus xmlns="e5d022ff-4ce9-4922-b5a4-f245e35e2aac">Complete</TemplateStatus>
    <IsSearchable xmlns="e5d022ff-4ce9-4922-b5a4-f245e35e2aac">false</IsSearchable>
    <ContentItem xmlns="e5d022ff-4ce9-4922-b5a4-f245e35e2aac" xsi:nil="true"/>
    <HandoffToMSDN xmlns="e5d022ff-4ce9-4922-b5a4-f245e35e2aac" xsi:nil="true"/>
    <ShowIn xmlns="e5d022ff-4ce9-4922-b5a4-f245e35e2aac">Show everywhere</ShowIn>
    <ThumbnailAssetId xmlns="e5d022ff-4ce9-4922-b5a4-f245e35e2aac" xsi:nil="true"/>
    <UALocComments xmlns="e5d022ff-4ce9-4922-b5a4-f245e35e2aac" xsi:nil="true"/>
    <UALocRecommendation xmlns="e5d022ff-4ce9-4922-b5a4-f245e35e2aac">Localize</UALocRecommendation>
    <LastModifiedDateTime xmlns="e5d022ff-4ce9-4922-b5a4-f245e35e2aac" xsi:nil="true"/>
    <LegacyData xmlns="e5d022ff-4ce9-4922-b5a4-f245e35e2aac" xsi:nil="true"/>
    <LocManualTestRequired xmlns="e5d022ff-4ce9-4922-b5a4-f245e35e2aac">false</LocManualTestRequired>
    <LocMarketGroupTiers2 xmlns="e5d022ff-4ce9-4922-b5a4-f245e35e2aac" xsi:nil="true"/>
    <ClipArtFilename xmlns="e5d022ff-4ce9-4922-b5a4-f245e35e2aac" xsi:nil="true"/>
    <TPApplication xmlns="e5d022ff-4ce9-4922-b5a4-f245e35e2aac" xsi:nil="true"/>
    <CSXHash xmlns="e5d022ff-4ce9-4922-b5a4-f245e35e2aac" xsi:nil="true"/>
    <DirectSourceMarket xmlns="e5d022ff-4ce9-4922-b5a4-f245e35e2aac">english</DirectSourceMarket>
    <PrimaryImageGen xmlns="e5d022ff-4ce9-4922-b5a4-f245e35e2aac">false</PrimaryImageGen>
    <PlannedPubDate xmlns="e5d022ff-4ce9-4922-b5a4-f245e35e2aac" xsi:nil="true"/>
    <CSXSubmissionMarket xmlns="e5d022ff-4ce9-4922-b5a4-f245e35e2aac" xsi:nil="true"/>
    <Downloads xmlns="e5d022ff-4ce9-4922-b5a4-f245e35e2aac">0</Downloads>
    <ArtSampleDocs xmlns="e5d022ff-4ce9-4922-b5a4-f245e35e2aac" xsi:nil="true"/>
    <TrustLevel xmlns="e5d022ff-4ce9-4922-b5a4-f245e35e2aac">1 Microsoft Managed Content</TrustLevel>
    <BlockPublish xmlns="e5d022ff-4ce9-4922-b5a4-f245e35e2aac">false</BlockPublish>
    <TPLaunchHelpLinkType xmlns="e5d022ff-4ce9-4922-b5a4-f245e35e2aac">Template</TPLaunchHelpLinkType>
    <LocalizationTagsTaxHTField0 xmlns="e5d022ff-4ce9-4922-b5a4-f245e35e2aac">
      <Terms xmlns="http://schemas.microsoft.com/office/infopath/2007/PartnerControls"/>
    </LocalizationTagsTaxHTField0>
    <BusinessGroup xmlns="e5d022ff-4ce9-4922-b5a4-f245e35e2aac" xsi:nil="true"/>
    <Providers xmlns="e5d022ff-4ce9-4922-b5a4-f245e35e2aac" xsi:nil="true"/>
    <TemplateTemplateType xmlns="e5d022ff-4ce9-4922-b5a4-f245e35e2aac">Excel Spreadsheet Template</TemplateTemplateType>
    <TimesCloned xmlns="e5d022ff-4ce9-4922-b5a4-f245e35e2aac" xsi:nil="true"/>
    <TPAppVersion xmlns="e5d022ff-4ce9-4922-b5a4-f245e35e2aac" xsi:nil="true"/>
    <VoteCount xmlns="e5d022ff-4ce9-4922-b5a4-f245e35e2aac" xsi:nil="true"/>
    <FeatureTagsTaxHTField0 xmlns="e5d022ff-4ce9-4922-b5a4-f245e35e2aac">
      <Terms xmlns="http://schemas.microsoft.com/office/infopath/2007/PartnerControls"/>
    </FeatureTagsTaxHTField0>
    <Provider xmlns="e5d022ff-4ce9-4922-b5a4-f245e35e2aac" xsi:nil="true"/>
    <UACurrentWords xmlns="e5d022ff-4ce9-4922-b5a4-f245e35e2aac" xsi:nil="true"/>
    <AssetId xmlns="e5d022ff-4ce9-4922-b5a4-f245e35e2aac">TP102929977</AssetId>
    <TPClientViewer xmlns="e5d022ff-4ce9-4922-b5a4-f245e35e2aac" xsi:nil="true"/>
    <DSATActionTaken xmlns="e5d022ff-4ce9-4922-b5a4-f245e35e2aac" xsi:nil="true"/>
    <APEditor xmlns="e5d022ff-4ce9-4922-b5a4-f245e35e2aac">
      <UserInfo>
        <DisplayName/>
        <AccountId xsi:nil="true"/>
        <AccountType/>
      </UserInfo>
    </APEditor>
    <TPInstallLocation xmlns="e5d022ff-4ce9-4922-b5a4-f245e35e2aac" xsi:nil="true"/>
    <OOCacheId xmlns="e5d022ff-4ce9-4922-b5a4-f245e35e2aac" xsi:nil="true"/>
    <IsDeleted xmlns="e5d022ff-4ce9-4922-b5a4-f245e35e2aac">false</IsDeleted>
    <PublishTargets xmlns="e5d022ff-4ce9-4922-b5a4-f245e35e2aac">OfficeOnlineVNext</PublishTargets>
    <ApprovalLog xmlns="e5d022ff-4ce9-4922-b5a4-f245e35e2aac" xsi:nil="true"/>
    <BugNumber xmlns="e5d022ff-4ce9-4922-b5a4-f245e35e2aac" xsi:nil="true"/>
    <CrawlForDependencies xmlns="e5d022ff-4ce9-4922-b5a4-f245e35e2aac">false</CrawlForDependencies>
    <InternalTagsTaxHTField0 xmlns="e5d022ff-4ce9-4922-b5a4-f245e35e2aac">
      <Terms xmlns="http://schemas.microsoft.com/office/infopath/2007/PartnerControls"/>
    </InternalTagsTaxHTField0>
    <LastHandOff xmlns="e5d022ff-4ce9-4922-b5a4-f245e35e2aac" xsi:nil="true"/>
    <Milestone xmlns="e5d022ff-4ce9-4922-b5a4-f245e35e2aac" xsi:nil="true"/>
    <OriginalRelease xmlns="e5d022ff-4ce9-4922-b5a4-f245e35e2aac">15</OriginalRelease>
    <RecommendationsModifier xmlns="e5d022ff-4ce9-4922-b5a4-f245e35e2aac" xsi:nil="true"/>
    <ScenarioTagsTaxHTField0 xmlns="e5d022ff-4ce9-4922-b5a4-f245e35e2aac">
      <Terms xmlns="http://schemas.microsoft.com/office/infopath/2007/PartnerControls"/>
    </ScenarioTagsTaxHTField0>
    <UANotes xmlns="e5d022ff-4ce9-4922-b5a4-f245e35e2aa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2057737089D604C8995D725789FFFFD0400C05BDBFCDB0BE84BA6AEC1D1A4F5E4CE" ma:contentTypeVersion="56" ma:contentTypeDescription="Create a new document." ma:contentTypeScope="" ma:versionID="c5c786f17e9890b7d2875e0bb647f603">
  <xsd:schema xmlns:xsd="http://www.w3.org/2001/XMLSchema" xmlns:xs="http://www.w3.org/2001/XMLSchema" xmlns:p="http://schemas.microsoft.com/office/2006/metadata/properties" xmlns:ns2="e5d022ff-4ce9-4922-b5a4-f245e35e2aac" targetNamespace="http://schemas.microsoft.com/office/2006/metadata/properties" ma:root="true" ma:fieldsID="3dddc4782ba87b44f6678511fd2b89e9" ns2:_="">
    <xsd:import namespace="e5d022ff-4ce9-4922-b5a4-f245e35e2aa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022ff-4ce9-4922-b5a4-f245e35e2aa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lockPublish" ma:index="12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3" nillable="true" ma:displayName="Bug Number" ma:default="" ma:internalName="BugNumber" ma:readOnly="false">
      <xsd:simpleType>
        <xsd:restriction base="dms:Text"/>
      </xsd:simpleType>
    </xsd:element>
    <xsd:element name="CampaignTagsTaxHTField0" ma:index="15" nillable="true" ma:taxonomy="true" ma:internalName="CampaignTagsTaxHTField0" ma:taxonomyFieldName="CampaignTags" ma:displayName="Campaigns" ma:readOnly="false" ma:default="" ma:fieldId="{ae2f8e70-a23c-4d77-9ad6-ea38e2352880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6" nillable="true" ma:displayName="Client Viewer" ma:default="" ma:internalName="TPClientViewer">
      <xsd:simpleType>
        <xsd:restriction base="dms:Text"/>
      </xsd:simpleType>
    </xsd:element>
    <xsd:element name="ClipArtFilename" ma:index="17" nillable="true" ma:displayName="Clip Art Name" ma:default="" ma:internalName="ClipArtFilename" ma:readOnly="false">
      <xsd:simpleType>
        <xsd:restriction base="dms:Text"/>
      </xsd:simpleType>
    </xsd:element>
    <xsd:element name="TPCommandLine" ma:index="18" nillable="true" ma:displayName="Command Line" ma:default="" ma:internalName="TPCommandLine">
      <xsd:simpleType>
        <xsd:restriction base="dms:Text"/>
      </xsd:simpleType>
    </xsd:element>
    <xsd:element name="TPComponent" ma:index="19" nillable="true" ma:displayName="Component" ma:default="" ma:internalName="TPComponent">
      <xsd:simpleType>
        <xsd:restriction base="dms:Text"/>
      </xsd:simpleType>
    </xsd:element>
    <xsd:element name="ContentItem" ma:index="20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2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5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6" nillable="true" ma:displayName="CSX Submission Market" ma:default="" ma:list="{5E053CDA-25E6-45C3-8DB3-AEDB8C2D0B9A}" ma:internalName="CSXSubmissionMarket" ma:readOnly="false" ma:showField="MarketName" ma:web="e5d022ff-4ce9-4922-b5a4-f245e35e2aac">
      <xsd:simpleType>
        <xsd:restriction base="dms:Lookup"/>
      </xsd:simpleType>
    </xsd:element>
    <xsd:element name="CSXUpdate" ma:index="27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8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29" nillable="true" ma:displayName="Deleted?" ma:default="" ma:internalName="IsDeleted" ma:readOnly="false">
      <xsd:simpleType>
        <xsd:restriction base="dms:Boolean"/>
      </xsd:simpleType>
    </xsd:element>
    <xsd:element name="APDescription" ma:index="30" nillable="true" ma:displayName="Description" ma:default="" ma:internalName="APDescription" ma:readOnly="false">
      <xsd:simpleType>
        <xsd:restriction base="dms:Note"/>
      </xsd:simpleType>
    </xsd:element>
    <xsd:element name="DirectSourceMarket" ma:index="31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2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3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4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5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6" nillable="true" ma:displayName="Editorial Tags" ma:default="" ma:internalName="EditorialTags">
      <xsd:simpleType>
        <xsd:restriction base="dms:Unknown"/>
      </xsd:simpleType>
    </xsd:element>
    <xsd:element name="TPExecutable" ma:index="37" nillable="true" ma:displayName="Executable" ma:default="" ma:internalName="TPExecutable">
      <xsd:simpleType>
        <xsd:restriction base="dms:Text"/>
      </xsd:simpleType>
    </xsd:element>
    <xsd:element name="FeatureTagsTaxHTField0" ma:index="39" nillable="true" ma:taxonomy="true" ma:internalName="FeatureTagsTaxHTField0" ma:taxonomyFieldName="FeatureTags" ma:displayName="Features" ma:readOnly="false" ma:default="" ma:fieldId="{0e79027b-5c14-42ce-a448-02002c169e4a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0" nillable="true" ma:displayName="Friendly Name" ma:default="" ma:internalName="TPFriendlyName">
      <xsd:simpleType>
        <xsd:restriction base="dms:Text"/>
      </xsd:simpleType>
    </xsd:element>
    <xsd:element name="FriendlyTitle" ma:index="41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2" nillable="true" ma:displayName="Generate Images?" ma:default="true" ma:internalName="PrimaryImageGen">
      <xsd:simpleType>
        <xsd:restriction base="dms:Boolean"/>
      </xsd:simpleType>
    </xsd:element>
    <xsd:element name="HandoffToMSDN" ma:index="43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4" nillable="true" ma:displayName="InProjectListLookup" ma:list="{E1DF242F-2A85-4892-885C-E072ACF78A23}" ma:internalName="InProjectListLookup" ma:readOnly="true" ma:showField="InProjectLis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5" nillable="true" ma:displayName="Install Location" ma:default="" ma:internalName="TPInstallLocation">
      <xsd:simpleType>
        <xsd:restriction base="dms:Text"/>
      </xsd:simpleType>
    </xsd:element>
    <xsd:element name="InternalTagsTaxHTField0" ma:index="47" nillable="true" ma:taxonomy="true" ma:internalName="InternalTagsTaxHTField0" ma:taxonomyFieldName="InternalTags" ma:displayName="Internal Tags" ma:readOnly="false" ma:default="" ma:fieldId="{e822bdd4-da07-482e-8962-d405657c171a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8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49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0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1" nillable="true" ma:displayName="Last Complete Version Lookup" ma:default="" ma:list="{E1DF242F-2A85-4892-885C-E072ACF78A23}" ma:internalName="LastCompleteVersionLookup" ma:readOnly="true" ma:showField="LastComplete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2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3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4" nillable="true" ma:displayName="Last Preview Attempt Error" ma:default="" ma:list="{E1DF242F-2A85-4892-885C-E072ACF78A23}" ma:internalName="LastPreviewErrorLookup" ma:readOnly="true" ma:showField="LastPreview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5" nillable="true" ma:displayName="Last Preview Attempt Result" ma:default="" ma:list="{E1DF242F-2A85-4892-885C-E072ACF78A23}" ma:internalName="LastPreviewResultLookup" ma:readOnly="true" ma:showField="LastPreview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6" nillable="true" ma:displayName="Last Preview Attempted On" ma:default="" ma:list="{E1DF242F-2A85-4892-885C-E072ACF78A23}" ma:internalName="LastPreviewAttemptDateLookup" ma:readOnly="true" ma:showField="LastPreview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7" nillable="true" ma:displayName="Last Previewed By" ma:default="" ma:list="{E1DF242F-2A85-4892-885C-E072ACF78A23}" ma:internalName="LastPreviewedByLookup" ma:readOnly="true" ma:showField="LastPreview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8" nillable="true" ma:displayName="Last Previewed Date" ma:default="" ma:list="{E1DF242F-2A85-4892-885C-E072ACF78A23}" ma:internalName="LastPreviewTimeLookup" ma:readOnly="true" ma:showField="LastPreview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59" nillable="true" ma:displayName="Last Previewed Version" ma:default="" ma:list="{E1DF242F-2A85-4892-885C-E072ACF78A23}" ma:internalName="LastPreviewVersionLookup" ma:readOnly="true" ma:showField="LastPreview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0" nillable="true" ma:displayName="Last Publish Attempt Error" ma:default="" ma:list="{E1DF242F-2A85-4892-885C-E072ACF78A23}" ma:internalName="LastPublishErrorLookup" ma:readOnly="true" ma:showField="LastPublish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1" nillable="true" ma:displayName="Last Publish Attempt Result" ma:default="" ma:list="{E1DF242F-2A85-4892-885C-E072ACF78A23}" ma:internalName="LastPublishResultLookup" ma:readOnly="true" ma:showField="LastPublish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2" nillable="true" ma:displayName="Last Publish Attempted On" ma:default="" ma:list="{E1DF242F-2A85-4892-885C-E072ACF78A23}" ma:internalName="LastPublishAttemptDateLookup" ma:readOnly="true" ma:showField="LastPublish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3" nillable="true" ma:displayName="Last Published By" ma:default="" ma:list="{E1DF242F-2A85-4892-885C-E072ACF78A23}" ma:internalName="LastPublishedByLookup" ma:readOnly="true" ma:showField="LastPublish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4" nillable="true" ma:displayName="Last Published Date" ma:default="" ma:list="{E1DF242F-2A85-4892-885C-E072ACF78A23}" ma:internalName="LastPublishTimeLookup" ma:readOnly="true" ma:showField="LastPublish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5" nillable="true" ma:displayName="Last Published Version" ma:default="" ma:list="{E1DF242F-2A85-4892-885C-E072ACF78A23}" ma:internalName="LastPublishVersionLookup" ma:readOnly="true" ma:showField="LastPublish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6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7" nillable="true" ma:displayName="Legacy Data" ma:default="" ma:internalName="LegacyData" ma:readOnly="false">
      <xsd:simpleType>
        <xsd:restriction base="dms:Note"/>
      </xsd:simpleType>
    </xsd:element>
    <xsd:element name="TPLaunchHelpLink" ma:index="68" nillable="true" ma:displayName="Link to Launch Help Topic" ma:default="" ma:internalName="TPLaunchHelpLink">
      <xsd:simpleType>
        <xsd:restriction base="dms:Text"/>
      </xsd:simpleType>
    </xsd:element>
    <xsd:element name="LocComments" ma:index="69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0" nillable="true" ma:displayName="Loc Last Loc Attempt Version" ma:default="" ma:list="{D8789D1B-66E7-4538-930C-3B8C6A9D68AA}" ma:internalName="LocLastLocAttemptVersionLookup" ma:readOnly="false" ma:showField="LastLocAttemptVersion" ma:web="e5d022ff-4ce9-4922-b5a4-f245e35e2aac">
      <xsd:simpleType>
        <xsd:restriction base="dms:Lookup"/>
      </xsd:simpleType>
    </xsd:element>
    <xsd:element name="LocLastLocAttemptVersionTypeLookup" ma:index="71" nillable="true" ma:displayName="Loc Last Loc Attempt Version Type" ma:default="" ma:list="{D8789D1B-66E7-4538-930C-3B8C6A9D68AA}" ma:internalName="LocLastLocAttemptVersionTypeLookup" ma:readOnly="true" ma:showField="LastLocAttemptVersionType" ma:web="e5d022ff-4ce9-4922-b5a4-f245e35e2aac">
      <xsd:simpleType>
        <xsd:restriction base="dms:Lookup"/>
      </xsd:simpleType>
    </xsd:element>
    <xsd:element name="LocManualTestRequired" ma:index="72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3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4" nillable="true" ma:displayName="Loc New Published Version Lookup" ma:default="" ma:list="{D8789D1B-66E7-4538-930C-3B8C6A9D68AA}" ma:internalName="LocNewPublishedVersionLookup" ma:readOnly="true" ma:showField="NewPublishedVersion" ma:web="e5d022ff-4ce9-4922-b5a4-f245e35e2aac">
      <xsd:simpleType>
        <xsd:restriction base="dms:Lookup"/>
      </xsd:simpleType>
    </xsd:element>
    <xsd:element name="LocOverallHandbackStatusLookup" ma:index="75" nillable="true" ma:displayName="Loc Overall Handback Status" ma:default="" ma:list="{D8789D1B-66E7-4538-930C-3B8C6A9D68AA}" ma:internalName="LocOverallHandbackStatusLookup" ma:readOnly="true" ma:showField="OverallHandbackStatus" ma:web="e5d022ff-4ce9-4922-b5a4-f245e35e2aac">
      <xsd:simpleType>
        <xsd:restriction base="dms:Lookup"/>
      </xsd:simpleType>
    </xsd:element>
    <xsd:element name="LocOverallLocStatusLookup" ma:index="76" nillable="true" ma:displayName="Loc Overall Localize Status" ma:default="" ma:list="{D8789D1B-66E7-4538-930C-3B8C6A9D68AA}" ma:internalName="LocOverallLocStatusLookup" ma:readOnly="true" ma:showField="OverallLocStatus" ma:web="e5d022ff-4ce9-4922-b5a4-f245e35e2aac">
      <xsd:simpleType>
        <xsd:restriction base="dms:Lookup"/>
      </xsd:simpleType>
    </xsd:element>
    <xsd:element name="LocOverallPreviewStatusLookup" ma:index="77" nillable="true" ma:displayName="Loc Overall Preview Status" ma:default="" ma:list="{D8789D1B-66E7-4538-930C-3B8C6A9D68AA}" ma:internalName="LocOverallPreviewStatusLookup" ma:readOnly="true" ma:showField="OverallPreviewStatus" ma:web="e5d022ff-4ce9-4922-b5a4-f245e35e2aac">
      <xsd:simpleType>
        <xsd:restriction base="dms:Lookup"/>
      </xsd:simpleType>
    </xsd:element>
    <xsd:element name="LocOverallPublishStatusLookup" ma:index="78" nillable="true" ma:displayName="Loc Overall Publish Status" ma:default="" ma:list="{D8789D1B-66E7-4538-930C-3B8C6A9D68AA}" ma:internalName="LocOverallPublishStatusLookup" ma:readOnly="true" ma:showField="OverallPublishStatus" ma:web="e5d022ff-4ce9-4922-b5a4-f245e35e2aac">
      <xsd:simpleType>
        <xsd:restriction base="dms:Lookup"/>
      </xsd:simpleType>
    </xsd:element>
    <xsd:element name="IntlLocPriority" ma:index="79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0" nillable="true" ma:displayName="Loc Processed For Handoffs" ma:default="" ma:list="{D8789D1B-66E7-4538-930C-3B8C6A9D68AA}" ma:internalName="LocProcessedForHandoffsLookup" ma:readOnly="true" ma:showField="ProcessedForHandoffs" ma:web="e5d022ff-4ce9-4922-b5a4-f245e35e2aac">
      <xsd:simpleType>
        <xsd:restriction base="dms:Lookup"/>
      </xsd:simpleType>
    </xsd:element>
    <xsd:element name="LocProcessedForMarketsLookup" ma:index="81" nillable="true" ma:displayName="Loc Processed For Markets" ma:default="" ma:list="{D8789D1B-66E7-4538-930C-3B8C6A9D68AA}" ma:internalName="LocProcessedForMarketsLookup" ma:readOnly="true" ma:showField="ProcessedForMarkets" ma:web="e5d022ff-4ce9-4922-b5a4-f245e35e2aac">
      <xsd:simpleType>
        <xsd:restriction base="dms:Lookup"/>
      </xsd:simpleType>
    </xsd:element>
    <xsd:element name="LocPublishedDependentAssetsLookup" ma:index="82" nillable="true" ma:displayName="Loc Published Dependent Assets" ma:default="" ma:list="{D8789D1B-66E7-4538-930C-3B8C6A9D68AA}" ma:internalName="LocPublishedDependentAssetsLookup" ma:readOnly="true" ma:showField="PublishedDependentAssets" ma:web="e5d022ff-4ce9-4922-b5a4-f245e35e2aac">
      <xsd:simpleType>
        <xsd:restriction base="dms:Lookup"/>
      </xsd:simpleType>
    </xsd:element>
    <xsd:element name="LocPublishedLinkedAssetsLookup" ma:index="83" nillable="true" ma:displayName="Loc Published Linked Assets" ma:default="" ma:list="{D8789D1B-66E7-4538-930C-3B8C6A9D68AA}" ma:internalName="LocPublishedLinkedAssetsLookup" ma:readOnly="true" ma:showField="PublishedLinkedAssets" ma:web="e5d022ff-4ce9-4922-b5a4-f245e35e2aac">
      <xsd:simpleType>
        <xsd:restriction base="dms:Lookup"/>
      </xsd:simpleType>
    </xsd:element>
    <xsd:element name="LocRecommendedHandoff" ma:index="84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6" nillable="true" ma:taxonomy="true" ma:internalName="LocalizationTagsTaxHTField0" ma:taxonomyFieldName="LocalizationTags" ma:displayName="Localization Tags" ma:readOnly="false" ma:default="" ma:fieldId="{63236a87-6c6d-4a5b-9fe1-c805ecae0bb8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7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8" nillable="true" ma:displayName="Manager" ma:hidden="true" ma:internalName="Manager" ma:readOnly="false">
      <xsd:simpleType>
        <xsd:restriction base="dms:Text"/>
      </xsd:simpleType>
    </xsd:element>
    <xsd:element name="Markets" ma:index="89" nillable="true" ma:displayName="Markets" ma:default="" ma:description="Leave blank to show in all markets" ma:list="{5E053CDA-25E6-45C3-8DB3-AEDB8C2D0B9A}" ma:internalName="Markets" ma:readOnly="false" ma:showField="MarketNa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0" nillable="true" ma:displayName="Milestone" ma:default="" ma:internalName="Milestone" ma:readOnly="false">
      <xsd:simpleType>
        <xsd:restriction base="dms:Unknown"/>
      </xsd:simpleType>
    </xsd:element>
    <xsd:element name="TPNamespace" ma:index="93" nillable="true" ma:displayName="Namespace" ma:default="" ma:internalName="TPNamespace">
      <xsd:simpleType>
        <xsd:restriction base="dms:Text"/>
      </xsd:simpleType>
    </xsd:element>
    <xsd:element name="NumericId" ma:index="94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5" nillable="true" ma:displayName="NumOfRatings" ma:default="" ma:list="{E1DF242F-2A85-4892-885C-E072ACF78A23}" ma:internalName="NumOfRatingsLookup" ma:readOnly="true" ma:showField="NumOfRating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6" nillable="true" ma:displayName="OOCacheId" ma:internalName="OOCacheId" ma:readOnly="false">
      <xsd:simpleType>
        <xsd:restriction base="dms:Text"/>
      </xsd:simpleType>
    </xsd:element>
    <xsd:element name="OpenTemplate" ma:index="97" nillable="true" ma:displayName="Open Template" ma:default="true" ma:internalName="OpenTemplate">
      <xsd:simpleType>
        <xsd:restriction base="dms:Boolean"/>
      </xsd:simpleType>
    </xsd:element>
    <xsd:element name="OriginAsset" ma:index="98" nillable="true" ma:displayName="Origin Asset" ma:default="" ma:internalName="OriginAsset" ma:readOnly="false">
      <xsd:simpleType>
        <xsd:restriction base="dms:Text"/>
      </xsd:simpleType>
    </xsd:element>
    <xsd:element name="OriginalRelease" ma:index="99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0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1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2" nillable="true" ma:displayName="Parent Asset Id" ma:default="" ma:internalName="ParentAssetId" ma:readOnly="false">
      <xsd:simpleType>
        <xsd:restriction base="dms:Text"/>
      </xsd:simpleType>
    </xsd:element>
    <xsd:element name="PlannedPubDate" ma:index="103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4" nillable="true" ma:displayName="Policheck Words" ma:default="" ma:internalName="PolicheckWords" ma:readOnly="false">
      <xsd:simpleType>
        <xsd:restriction base="dms:Text"/>
      </xsd:simpleType>
    </xsd:element>
    <xsd:element name="BusinessGroup" ma:index="105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6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7" nillable="true" ma:displayName="Provider" ma:default="" ma:internalName="Provider" ma:readOnly="false">
      <xsd:simpleType>
        <xsd:restriction base="dms:Unknown"/>
      </xsd:simpleType>
    </xsd:element>
    <xsd:element name="Providers" ma:index="108" nillable="true" ma:displayName="Providers" ma:default="" ma:internalName="Providers">
      <xsd:simpleType>
        <xsd:restriction base="dms:Unknown"/>
      </xsd:simpleType>
    </xsd:element>
    <xsd:element name="PublishStatusLookup" ma:index="109" nillable="true" ma:displayName="Publish Status" ma:default="" ma:list="{E1DF242F-2A85-4892-885C-E072ACF78A23}" ma:internalName="PublishStatusLookup" ma:readOnly="false" ma:showField="PublishStatu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0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1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2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4" nillable="true" ma:taxonomy="true" ma:internalName="ScenarioTagsTaxHTField0" ma:taxonomyFieldName="ScenarioTags" ma:displayName="Scenarios" ma:readOnly="false" ma:default="" ma:fieldId="{67a15031-dfad-40a3-960d-7cc941d4a986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6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7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8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19" nillable="true" ma:displayName="Submitter ID" ma:default="" ma:internalName="SubmitterId" ma:readOnly="false">
      <xsd:simpleType>
        <xsd:restriction base="dms:Text"/>
      </xsd:simpleType>
    </xsd:element>
    <xsd:element name="TaxCatchAll" ma:index="120" nillable="true" ma:displayName="Taxonomy Catch All Column" ma:hidden="true" ma:list="{2f397b98-bdf6-47da-a1ac-484548f5e091}" ma:internalName="TaxCatchAll" ma:showField="CatchAllData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1" nillable="true" ma:displayName="Taxonomy Catch All Column1" ma:hidden="true" ma:list="{2f397b98-bdf6-47da-a1ac-484548f5e091}" ma:internalName="TaxCatchAllLabel" ma:readOnly="true" ma:showField="CatchAllDataLabel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2" nillable="true" ma:displayName="Template Status" ma:default="" ma:internalName="TemplateStatus">
      <xsd:simpleType>
        <xsd:restriction base="dms:Unknown"/>
      </xsd:simpleType>
    </xsd:element>
    <xsd:element name="TemplateTemplateType" ma:index="123" nillable="true" ma:displayName="Template Type" ma:default="" ma:internalName="TemplateTemplateType">
      <xsd:simpleType>
        <xsd:restriction base="dms:Unknown"/>
      </xsd:simpleType>
    </xsd:element>
    <xsd:element name="ThumbnailAssetId" ma:index="124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5" nillable="true" ma:displayName="Times Cloned" ma:default="" ma:internalName="TimesCloned" ma:readOnly="false">
      <xsd:simpleType>
        <xsd:restriction base="dms:Number"/>
      </xsd:simpleType>
    </xsd:element>
    <xsd:element name="TrustLevel" ma:index="127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8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29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0" nillable="true" ma:displayName="UA Notes" ma:default="" ma:internalName="UANotes" ma:readOnly="false">
      <xsd:simpleType>
        <xsd:restriction base="dms:Note"/>
      </xsd:simpleType>
    </xsd:element>
    <xsd:element name="TPAppVersion" ma:index="131" nillable="true" ma:displayName="Version" ma:default="" ma:internalName="TPAppVersion">
      <xsd:simpleType>
        <xsd:restriction base="dms:Text"/>
      </xsd:simpleType>
    </xsd:element>
    <xsd:element name="VoteCount" ma:index="132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2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8480B7C-74B5-4356-BE3E-F349192742C6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5d022ff-4ce9-4922-b5a4-f245e35e2aac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F3684F7-4769-481F-A5DE-B48DC02411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022ff-4ce9-4922-b5a4-f245e35e2a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Projeto</vt:lpstr>
      <vt:lpstr>POC (29-12)</vt:lpstr>
      <vt:lpstr>cálculos</vt:lpstr>
      <vt:lpstr>DataInício</vt:lpstr>
      <vt:lpstr>DeslocamentoJanela</vt:lpstr>
      <vt:lpstr>DiasJanela</vt:lpstr>
      <vt:lpstr>JanelaDataInício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2011-09-08T16:30:30Z</dcterms:created>
  <dcterms:modified xsi:type="dcterms:W3CDTF">2024-01-13T23:56:09Z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0x01010062057737089D604C8995D725789FFFFD0400C05BDBFCDB0BE84BA6AEC1D1A4F5E4CE</vt:lpwstr>
  </property>
  <property fmtid="{D5CDD505-2E9C-101B-9397-08002B2CF9AE}" pid="3" name="HiddenCategoryTags">
    <vt:lpwstr/>
  </property>
  <property fmtid="{D5CDD505-2E9C-101B-9397-08002B2CF9AE}" pid="4" name="InternalTags">
    <vt:lpwstr/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CategoryTags">
    <vt:lpwstr/>
  </property>
  <property fmtid="{D5CDD505-2E9C-101B-9397-08002B2CF9AE}" pid="8" name="ScenarioTags">
    <vt:lpwstr/>
  </property>
  <property fmtid="{D5CDD505-2E9C-101B-9397-08002B2CF9AE}" pid="9" name="CategoryTagsTaxHTField0">
    <vt:lpwstr/>
  </property>
  <property fmtid="{D5CDD505-2E9C-101B-9397-08002B2CF9AE}" pid="10" name="CampaignTags">
    <vt:lpwstr/>
  </property>
  <property fmtid="{D5CDD505-2E9C-101B-9397-08002B2CF9AE}" pid="11" name="HiddenCategoryTagsTaxHTField0">
    <vt:lpwstr/>
  </property>
</Properties>
</file>